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0EB023D5-8DAB-4F3E-8A3E-C8E5B1690842}"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Data!$A$1:$BR$450</definedName>
    <definedName name="_xlnm._FilterDatabase" localSheetId="7" hidden="1">WhatIf!$A$1:$I$219</definedName>
    <definedName name="AddOn_DB">WhatIf!$A$22:$K$209</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WhatIf!$A$1:$H$209</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Q390" i="1" l="1"/>
  <c r="BP390" i="1"/>
  <c r="BO390" i="1"/>
  <c r="BQ378" i="1"/>
  <c r="BP378" i="1"/>
  <c r="BO378" i="1"/>
  <c r="BQ379" i="1"/>
  <c r="BP379" i="1"/>
  <c r="BO379" i="1"/>
  <c r="BQ102" i="1"/>
  <c r="BP102" i="1"/>
  <c r="BO102" i="1"/>
  <c r="BQ320" i="1"/>
  <c r="BP320" i="1"/>
  <c r="BO320" i="1"/>
  <c r="BQ42" i="1"/>
  <c r="BP42" i="1"/>
  <c r="BO42" i="1"/>
  <c r="BQ310" i="1"/>
  <c r="BP310" i="1"/>
  <c r="BO310" i="1"/>
  <c r="BQ169" i="1"/>
  <c r="BP169" i="1"/>
  <c r="BO169" i="1"/>
  <c r="K219" i="31"/>
  <c r="H80" i="31"/>
  <c r="K218" i="31"/>
  <c r="H87" i="31"/>
  <c r="K217" i="31"/>
  <c r="H88" i="31"/>
  <c r="K216" i="31"/>
  <c r="H86" i="31"/>
  <c r="K215" i="31"/>
  <c r="H77" i="31"/>
  <c r="K214" i="31"/>
  <c r="H85" i="31"/>
  <c r="K213" i="31"/>
  <c r="H82" i="31"/>
  <c r="K212" i="31"/>
  <c r="K211" i="31"/>
  <c r="H90" i="31"/>
  <c r="K210" i="31"/>
  <c r="H78" i="31"/>
  <c r="BN379" i="1" l="1"/>
  <c r="BN102" i="1"/>
  <c r="BN390" i="1"/>
  <c r="BN378" i="1"/>
  <c r="BN320" i="1"/>
  <c r="BN42" i="1"/>
  <c r="BN310" i="1"/>
  <c r="BN169" i="1"/>
  <c r="Z207" i="38"/>
  <c r="X207" i="38"/>
  <c r="V207" i="38"/>
  <c r="T207" i="38"/>
  <c r="R207" i="38"/>
  <c r="P207" i="38"/>
  <c r="N207" i="38"/>
  <c r="L207" i="38"/>
  <c r="J207" i="38"/>
  <c r="H207" i="38"/>
  <c r="F207" i="38"/>
  <c r="D207" i="38"/>
  <c r="B207" i="38"/>
  <c r="Z206" i="38"/>
  <c r="X206" i="38"/>
  <c r="V206" i="38"/>
  <c r="T206" i="38"/>
  <c r="R206" i="38"/>
  <c r="P206" i="38"/>
  <c r="N206" i="38"/>
  <c r="L206" i="38"/>
  <c r="J206" i="38"/>
  <c r="H206" i="38"/>
  <c r="F206" i="38"/>
  <c r="D206" i="38"/>
  <c r="B206" i="38"/>
  <c r="Z205" i="38"/>
  <c r="X205" i="38"/>
  <c r="V205" i="38"/>
  <c r="T205" i="38"/>
  <c r="R205" i="38"/>
  <c r="P205" i="38"/>
  <c r="N205" i="38"/>
  <c r="L205" i="38"/>
  <c r="J205" i="38"/>
  <c r="H205" i="38"/>
  <c r="F205" i="38"/>
  <c r="D205" i="38"/>
  <c r="B205" i="38"/>
  <c r="Z204" i="38"/>
  <c r="X204" i="38"/>
  <c r="V204" i="38"/>
  <c r="T204" i="38"/>
  <c r="R204" i="38"/>
  <c r="P204" i="38"/>
  <c r="N204" i="38"/>
  <c r="L204" i="38"/>
  <c r="J204" i="38"/>
  <c r="H204" i="38"/>
  <c r="F204" i="38"/>
  <c r="D204" i="38"/>
  <c r="B204" i="38"/>
  <c r="Z203" i="38"/>
  <c r="X203" i="38"/>
  <c r="V203" i="38"/>
  <c r="T203" i="38"/>
  <c r="R203" i="38"/>
  <c r="P203" i="38"/>
  <c r="N203" i="38"/>
  <c r="L203" i="38"/>
  <c r="J203" i="38"/>
  <c r="H203" i="38"/>
  <c r="F203" i="38"/>
  <c r="D203" i="38"/>
  <c r="B203" i="38"/>
  <c r="Z202" i="38"/>
  <c r="X202" i="38"/>
  <c r="V202" i="38"/>
  <c r="T202" i="38"/>
  <c r="R202" i="38"/>
  <c r="P202" i="38"/>
  <c r="N202" i="38"/>
  <c r="L202" i="38"/>
  <c r="J202" i="38"/>
  <c r="H202" i="38"/>
  <c r="F202" i="38"/>
  <c r="D202" i="38"/>
  <c r="B202" i="38"/>
  <c r="Z201" i="38"/>
  <c r="X201" i="38"/>
  <c r="V201" i="38"/>
  <c r="T201" i="38"/>
  <c r="R201" i="38"/>
  <c r="P201" i="38"/>
  <c r="N201" i="38"/>
  <c r="L201" i="38"/>
  <c r="J201" i="38"/>
  <c r="H201" i="38"/>
  <c r="F201" i="38"/>
  <c r="D201" i="38"/>
  <c r="B201" i="38"/>
  <c r="Z200" i="38"/>
  <c r="X200" i="38"/>
  <c r="V200" i="38"/>
  <c r="T200" i="38"/>
  <c r="R200" i="38"/>
  <c r="P200" i="38"/>
  <c r="N200" i="38"/>
  <c r="L200" i="38"/>
  <c r="J200" i="38"/>
  <c r="H200" i="38"/>
  <c r="F200" i="38"/>
  <c r="D200" i="38"/>
  <c r="B200" i="38"/>
  <c r="Z199" i="38"/>
  <c r="X199" i="38"/>
  <c r="V199" i="38"/>
  <c r="T199" i="38"/>
  <c r="R199" i="38"/>
  <c r="P199" i="38"/>
  <c r="N199" i="38"/>
  <c r="L199" i="38"/>
  <c r="J199" i="38"/>
  <c r="H199" i="38"/>
  <c r="F199" i="38"/>
  <c r="D199" i="38"/>
  <c r="B199" i="38"/>
  <c r="Z198" i="38"/>
  <c r="X198" i="38"/>
  <c r="V198" i="38"/>
  <c r="T198" i="38"/>
  <c r="R198" i="38"/>
  <c r="P198" i="38"/>
  <c r="N198" i="38"/>
  <c r="L198" i="38"/>
  <c r="J198" i="38"/>
  <c r="H198" i="38"/>
  <c r="F198" i="38"/>
  <c r="D198" i="38"/>
  <c r="B198" i="38"/>
  <c r="Z197" i="38"/>
  <c r="X197" i="38"/>
  <c r="V197" i="38"/>
  <c r="T197" i="38"/>
  <c r="R197" i="38"/>
  <c r="P197" i="38"/>
  <c r="N197" i="38"/>
  <c r="L197" i="38"/>
  <c r="J197" i="38"/>
  <c r="H197" i="38"/>
  <c r="F197" i="38"/>
  <c r="D197" i="38"/>
  <c r="B197" i="38"/>
  <c r="Z196" i="38"/>
  <c r="X196" i="38"/>
  <c r="V196" i="38"/>
  <c r="T196" i="38"/>
  <c r="R196" i="38"/>
  <c r="P196" i="38"/>
  <c r="N196" i="38"/>
  <c r="L196" i="38"/>
  <c r="J196" i="38"/>
  <c r="H196" i="38"/>
  <c r="F196" i="38"/>
  <c r="D196" i="38"/>
  <c r="B196" i="38"/>
  <c r="Z195" i="38"/>
  <c r="X195" i="38"/>
  <c r="V195" i="38"/>
  <c r="T195" i="38"/>
  <c r="R195" i="38"/>
  <c r="P195" i="38"/>
  <c r="N195" i="38"/>
  <c r="L195" i="38"/>
  <c r="J195" i="38"/>
  <c r="H195" i="38"/>
  <c r="F195" i="38"/>
  <c r="D195" i="38"/>
  <c r="B195" i="38"/>
  <c r="Z194" i="38"/>
  <c r="X194" i="38"/>
  <c r="V194" i="38"/>
  <c r="T194" i="38"/>
  <c r="R194" i="38"/>
  <c r="P194" i="38"/>
  <c r="N194" i="38"/>
  <c r="L194" i="38"/>
  <c r="J194" i="38"/>
  <c r="H194" i="38"/>
  <c r="F194" i="38"/>
  <c r="D194" i="38"/>
  <c r="B194" i="38"/>
  <c r="Z193" i="38"/>
  <c r="X193" i="38"/>
  <c r="V193" i="38"/>
  <c r="T193" i="38"/>
  <c r="R193" i="38"/>
  <c r="P193" i="38"/>
  <c r="N193" i="38"/>
  <c r="L193" i="38"/>
  <c r="J193" i="38"/>
  <c r="H193" i="38"/>
  <c r="F193" i="38"/>
  <c r="D193" i="38"/>
  <c r="B193" i="38"/>
  <c r="Z192" i="38"/>
  <c r="X192" i="38"/>
  <c r="V192" i="38"/>
  <c r="T192" i="38"/>
  <c r="R192" i="38"/>
  <c r="P192" i="38"/>
  <c r="N192" i="38"/>
  <c r="L192" i="38"/>
  <c r="J192" i="38"/>
  <c r="H192" i="38"/>
  <c r="F192" i="38"/>
  <c r="D192" i="38"/>
  <c r="B192" i="38"/>
  <c r="Z191" i="38"/>
  <c r="X191" i="38"/>
  <c r="V191" i="38"/>
  <c r="T191" i="38"/>
  <c r="R191" i="38"/>
  <c r="P191" i="38"/>
  <c r="N191" i="38"/>
  <c r="L191" i="38"/>
  <c r="J191" i="38"/>
  <c r="H191" i="38"/>
  <c r="F191" i="38"/>
  <c r="D191" i="38"/>
  <c r="B191" i="38"/>
  <c r="Z190" i="38"/>
  <c r="X190" i="38"/>
  <c r="V190" i="38"/>
  <c r="T190" i="38"/>
  <c r="R190" i="38"/>
  <c r="P190" i="38"/>
  <c r="N190" i="38"/>
  <c r="L190" i="38"/>
  <c r="J190" i="38"/>
  <c r="H190" i="38"/>
  <c r="F190" i="38"/>
  <c r="D190" i="38"/>
  <c r="B190" i="38"/>
  <c r="Z189" i="38"/>
  <c r="X189" i="38"/>
  <c r="V189" i="38"/>
  <c r="T189" i="38"/>
  <c r="R189" i="38"/>
  <c r="P189" i="38"/>
  <c r="N189" i="38"/>
  <c r="L189" i="38"/>
  <c r="J189" i="38"/>
  <c r="H189" i="38"/>
  <c r="F189" i="38"/>
  <c r="D189" i="38"/>
  <c r="B189" i="38"/>
  <c r="Z188" i="38"/>
  <c r="X188" i="38"/>
  <c r="V188" i="38"/>
  <c r="T188" i="38"/>
  <c r="R188" i="38"/>
  <c r="P188" i="38"/>
  <c r="N188" i="38"/>
  <c r="L188" i="38"/>
  <c r="J188" i="38"/>
  <c r="H188" i="38"/>
  <c r="F188" i="38"/>
  <c r="D188" i="38"/>
  <c r="B188" i="38"/>
  <c r="Z187" i="38"/>
  <c r="X187" i="38"/>
  <c r="V187" i="38"/>
  <c r="T187" i="38"/>
  <c r="R187" i="38"/>
  <c r="P187" i="38"/>
  <c r="N187" i="38"/>
  <c r="L187" i="38"/>
  <c r="J187" i="38"/>
  <c r="H187" i="38"/>
  <c r="F187" i="38"/>
  <c r="D187" i="38"/>
  <c r="B187" i="38"/>
  <c r="Z186" i="38"/>
  <c r="X186" i="38"/>
  <c r="V186" i="38"/>
  <c r="T186" i="38"/>
  <c r="R186" i="38"/>
  <c r="P186" i="38"/>
  <c r="N186" i="38"/>
  <c r="L186" i="38"/>
  <c r="J186" i="38"/>
  <c r="H186" i="38"/>
  <c r="F186" i="38"/>
  <c r="D186" i="38"/>
  <c r="B186" i="38"/>
  <c r="Z185" i="38"/>
  <c r="X185" i="38"/>
  <c r="V185" i="38"/>
  <c r="T185" i="38"/>
  <c r="R185" i="38"/>
  <c r="P185" i="38"/>
  <c r="N185" i="38"/>
  <c r="L185" i="38"/>
  <c r="J185" i="38"/>
  <c r="H185" i="38"/>
  <c r="F185" i="38"/>
  <c r="D185" i="38"/>
  <c r="B185" i="38"/>
  <c r="Z184" i="38"/>
  <c r="X184" i="38"/>
  <c r="V184" i="38"/>
  <c r="T184" i="38"/>
  <c r="R184" i="38"/>
  <c r="P184" i="38"/>
  <c r="N184" i="38"/>
  <c r="L184" i="38"/>
  <c r="J184" i="38"/>
  <c r="H184" i="38"/>
  <c r="F184" i="38"/>
  <c r="D184" i="38"/>
  <c r="B184" i="38"/>
  <c r="Z183" i="38"/>
  <c r="X183" i="38"/>
  <c r="V183" i="38"/>
  <c r="T183" i="38"/>
  <c r="R183" i="38"/>
  <c r="P183" i="38"/>
  <c r="N183" i="38"/>
  <c r="L183" i="38"/>
  <c r="J183" i="38"/>
  <c r="H183" i="38"/>
  <c r="F183" i="38"/>
  <c r="D183" i="38"/>
  <c r="B183" i="38"/>
  <c r="Z182" i="38"/>
  <c r="X182" i="38"/>
  <c r="V182" i="38"/>
  <c r="T182" i="38"/>
  <c r="R182" i="38"/>
  <c r="P182" i="38"/>
  <c r="N182" i="38"/>
  <c r="L182" i="38"/>
  <c r="J182" i="38"/>
  <c r="H182" i="38"/>
  <c r="F182" i="38"/>
  <c r="D182" i="38"/>
  <c r="B182" i="38"/>
  <c r="Z181" i="38"/>
  <c r="X181" i="38"/>
  <c r="V181" i="38"/>
  <c r="T181" i="38"/>
  <c r="R181" i="38"/>
  <c r="P181" i="38"/>
  <c r="N181" i="38"/>
  <c r="L181" i="38"/>
  <c r="J181" i="38"/>
  <c r="H181" i="38"/>
  <c r="F181" i="38"/>
  <c r="D181" i="38"/>
  <c r="B181" i="38"/>
  <c r="Z180" i="38"/>
  <c r="X180" i="38"/>
  <c r="V180" i="38"/>
  <c r="T180" i="38"/>
  <c r="R180" i="38"/>
  <c r="P180" i="38"/>
  <c r="N180" i="38"/>
  <c r="L180" i="38"/>
  <c r="J180" i="38"/>
  <c r="H180" i="38"/>
  <c r="F180" i="38"/>
  <c r="D180" i="38"/>
  <c r="B180" i="38"/>
  <c r="Z179" i="38"/>
  <c r="X179" i="38"/>
  <c r="V179" i="38"/>
  <c r="T179" i="38"/>
  <c r="R179" i="38"/>
  <c r="P179" i="38"/>
  <c r="N179" i="38"/>
  <c r="L179" i="38"/>
  <c r="J179" i="38"/>
  <c r="H179" i="38"/>
  <c r="F179" i="38"/>
  <c r="D179" i="38"/>
  <c r="B179" i="38"/>
  <c r="Z178" i="38"/>
  <c r="X178" i="38"/>
  <c r="V178" i="38"/>
  <c r="T178" i="38"/>
  <c r="R178" i="38"/>
  <c r="P178" i="38"/>
  <c r="N178" i="38"/>
  <c r="L178" i="38"/>
  <c r="J178" i="38"/>
  <c r="H178" i="38"/>
  <c r="F178" i="38"/>
  <c r="D178" i="38"/>
  <c r="B178" i="38"/>
  <c r="Z177" i="38"/>
  <c r="X177" i="38"/>
  <c r="V177" i="38"/>
  <c r="T177" i="38"/>
  <c r="R177" i="38"/>
  <c r="P177" i="38"/>
  <c r="N177" i="38"/>
  <c r="L177" i="38"/>
  <c r="J177" i="38"/>
  <c r="H177" i="38"/>
  <c r="F177" i="38"/>
  <c r="D177" i="38"/>
  <c r="B177" i="38"/>
  <c r="Z176" i="38"/>
  <c r="X176" i="38"/>
  <c r="V176" i="38"/>
  <c r="T176" i="38"/>
  <c r="R176" i="38"/>
  <c r="P176" i="38"/>
  <c r="N176" i="38"/>
  <c r="L176" i="38"/>
  <c r="J176" i="38"/>
  <c r="H176" i="38"/>
  <c r="F176" i="38"/>
  <c r="D176" i="38"/>
  <c r="B176" i="38"/>
  <c r="Z175" i="38"/>
  <c r="X175" i="38"/>
  <c r="V175" i="38"/>
  <c r="T175" i="38"/>
  <c r="R175" i="38"/>
  <c r="P175" i="38"/>
  <c r="N175" i="38"/>
  <c r="L175" i="38"/>
  <c r="J175" i="38"/>
  <c r="H175" i="38"/>
  <c r="F175" i="38"/>
  <c r="D175" i="38"/>
  <c r="B175" i="38"/>
  <c r="Z174" i="38"/>
  <c r="X174" i="38"/>
  <c r="V174" i="38"/>
  <c r="T174" i="38"/>
  <c r="R174" i="38"/>
  <c r="P174" i="38"/>
  <c r="N174" i="38"/>
  <c r="L174" i="38"/>
  <c r="J174" i="38"/>
  <c r="H174" i="38"/>
  <c r="F174" i="38"/>
  <c r="D174" i="38"/>
  <c r="B174" i="38"/>
  <c r="Z173" i="38"/>
  <c r="X173" i="38"/>
  <c r="V173" i="38"/>
  <c r="T173" i="38"/>
  <c r="R173" i="38"/>
  <c r="P173" i="38"/>
  <c r="N173" i="38"/>
  <c r="L173" i="38"/>
  <c r="J173" i="38"/>
  <c r="H173" i="38"/>
  <c r="F173" i="38"/>
  <c r="D173" i="38"/>
  <c r="B173" i="38"/>
  <c r="Z172" i="38"/>
  <c r="X172" i="38"/>
  <c r="V172" i="38"/>
  <c r="T172" i="38"/>
  <c r="R172" i="38"/>
  <c r="P172" i="38"/>
  <c r="N172" i="38"/>
  <c r="L172" i="38"/>
  <c r="J172" i="38"/>
  <c r="H172" i="38"/>
  <c r="F172" i="38"/>
  <c r="D172" i="38"/>
  <c r="B172" i="38"/>
  <c r="Z171" i="38"/>
  <c r="X171" i="38"/>
  <c r="V171" i="38"/>
  <c r="T171" i="38"/>
  <c r="R171" i="38"/>
  <c r="P171" i="38"/>
  <c r="N171" i="38"/>
  <c r="L171" i="38"/>
  <c r="J171" i="38"/>
  <c r="H171" i="38"/>
  <c r="F171" i="38"/>
  <c r="D171" i="38"/>
  <c r="B171" i="38"/>
  <c r="Z170" i="38"/>
  <c r="X170" i="38"/>
  <c r="V170" i="38"/>
  <c r="T170" i="38"/>
  <c r="R170" i="38"/>
  <c r="P170" i="38"/>
  <c r="N170" i="38"/>
  <c r="L170" i="38"/>
  <c r="J170" i="38"/>
  <c r="H170" i="38"/>
  <c r="F170" i="38"/>
  <c r="D170" i="38"/>
  <c r="B170" i="38"/>
  <c r="Z169" i="38"/>
  <c r="X169" i="38"/>
  <c r="V169" i="38"/>
  <c r="T169" i="38"/>
  <c r="R169" i="38"/>
  <c r="P169" i="38"/>
  <c r="N169" i="38"/>
  <c r="L169" i="38"/>
  <c r="J169" i="38"/>
  <c r="H169" i="38"/>
  <c r="F169" i="38"/>
  <c r="D169" i="38"/>
  <c r="B169" i="38"/>
  <c r="Z168" i="38"/>
  <c r="X168" i="38"/>
  <c r="V168" i="38"/>
  <c r="T168" i="38"/>
  <c r="R168" i="38"/>
  <c r="P168" i="38"/>
  <c r="N168" i="38"/>
  <c r="L168" i="38"/>
  <c r="J168" i="38"/>
  <c r="H168" i="38"/>
  <c r="F168" i="38"/>
  <c r="D168" i="38"/>
  <c r="B168" i="38"/>
  <c r="Z167" i="38"/>
  <c r="X167" i="38"/>
  <c r="V167" i="38"/>
  <c r="T167" i="38"/>
  <c r="R167" i="38"/>
  <c r="P167" i="38"/>
  <c r="N167" i="38"/>
  <c r="L167" i="38"/>
  <c r="J167" i="38"/>
  <c r="H167" i="38"/>
  <c r="F167" i="38"/>
  <c r="D167" i="38"/>
  <c r="B167" i="38"/>
  <c r="Z166" i="38"/>
  <c r="X166" i="38"/>
  <c r="V166" i="38"/>
  <c r="T166" i="38"/>
  <c r="R166" i="38"/>
  <c r="P166" i="38"/>
  <c r="N166" i="38"/>
  <c r="L166" i="38"/>
  <c r="J166" i="38"/>
  <c r="H166" i="38"/>
  <c r="F166" i="38"/>
  <c r="D166" i="38"/>
  <c r="B166" i="38"/>
  <c r="Z165" i="38"/>
  <c r="X165" i="38"/>
  <c r="V165" i="38"/>
  <c r="T165" i="38"/>
  <c r="R165" i="38"/>
  <c r="P165" i="38"/>
  <c r="N165" i="38"/>
  <c r="L165" i="38"/>
  <c r="J165" i="38"/>
  <c r="H165" i="38"/>
  <c r="F165" i="38"/>
  <c r="D165" i="38"/>
  <c r="B165" i="38"/>
  <c r="Z164" i="38"/>
  <c r="X164" i="38"/>
  <c r="V164" i="38"/>
  <c r="T164" i="38"/>
  <c r="R164" i="38"/>
  <c r="P164" i="38"/>
  <c r="N164" i="38"/>
  <c r="L164" i="38"/>
  <c r="J164" i="38"/>
  <c r="H164" i="38"/>
  <c r="F164" i="38"/>
  <c r="D164" i="38"/>
  <c r="B164" i="38"/>
  <c r="Z163" i="38"/>
  <c r="X163" i="38"/>
  <c r="V163" i="38"/>
  <c r="T163" i="38"/>
  <c r="R163" i="38"/>
  <c r="P163" i="38"/>
  <c r="N163" i="38"/>
  <c r="L163" i="38"/>
  <c r="J163" i="38"/>
  <c r="H163" i="38"/>
  <c r="F163" i="38"/>
  <c r="D163" i="38"/>
  <c r="B163" i="38"/>
  <c r="Z162" i="38"/>
  <c r="X162" i="38"/>
  <c r="V162" i="38"/>
  <c r="T162" i="38"/>
  <c r="R162" i="38"/>
  <c r="P162" i="38"/>
  <c r="N162" i="38"/>
  <c r="L162" i="38"/>
  <c r="J162" i="38"/>
  <c r="H162" i="38"/>
  <c r="F162" i="38"/>
  <c r="D162" i="38"/>
  <c r="B162" i="38"/>
  <c r="Z161" i="38"/>
  <c r="X161" i="38"/>
  <c r="V161" i="38"/>
  <c r="T161" i="38"/>
  <c r="R161" i="38"/>
  <c r="P161" i="38"/>
  <c r="N161" i="38"/>
  <c r="L161" i="38"/>
  <c r="J161" i="38"/>
  <c r="H161" i="38"/>
  <c r="F161" i="38"/>
  <c r="D161" i="38"/>
  <c r="B161" i="38"/>
  <c r="Z160" i="38"/>
  <c r="X160" i="38"/>
  <c r="V160" i="38"/>
  <c r="T160" i="38"/>
  <c r="R160" i="38"/>
  <c r="P160" i="38"/>
  <c r="N160" i="38"/>
  <c r="L160" i="38"/>
  <c r="J160" i="38"/>
  <c r="H160" i="38"/>
  <c r="F160" i="38"/>
  <c r="D160" i="38"/>
  <c r="B160" i="38"/>
  <c r="Z159" i="38"/>
  <c r="X159" i="38"/>
  <c r="V159" i="38"/>
  <c r="T159" i="38"/>
  <c r="R159" i="38"/>
  <c r="P159" i="38"/>
  <c r="N159" i="38"/>
  <c r="L159" i="38"/>
  <c r="J159" i="38"/>
  <c r="H159" i="38"/>
  <c r="F159" i="38"/>
  <c r="D159" i="38"/>
  <c r="B159" i="38"/>
  <c r="Z158" i="38"/>
  <c r="X158" i="38"/>
  <c r="V158" i="38"/>
  <c r="T158" i="38"/>
  <c r="R158" i="38"/>
  <c r="P158" i="38"/>
  <c r="N158" i="38"/>
  <c r="L158" i="38"/>
  <c r="J158" i="38"/>
  <c r="H158" i="38"/>
  <c r="F158" i="38"/>
  <c r="D158" i="38"/>
  <c r="B158" i="38"/>
  <c r="Z157" i="38"/>
  <c r="X157" i="38"/>
  <c r="V157" i="38"/>
  <c r="T157" i="38"/>
  <c r="R157" i="38"/>
  <c r="P157" i="38"/>
  <c r="N157" i="38"/>
  <c r="L157" i="38"/>
  <c r="J157" i="38"/>
  <c r="H157" i="38"/>
  <c r="F157" i="38"/>
  <c r="D157" i="38"/>
  <c r="B157" i="38"/>
  <c r="Z156" i="38"/>
  <c r="X156" i="38"/>
  <c r="V156" i="38"/>
  <c r="T156" i="38"/>
  <c r="R156" i="38"/>
  <c r="P156" i="38"/>
  <c r="N156" i="38"/>
  <c r="L156" i="38"/>
  <c r="J156" i="38"/>
  <c r="H156" i="38"/>
  <c r="F156" i="38"/>
  <c r="D156" i="38"/>
  <c r="B156" i="38"/>
  <c r="Z155" i="38"/>
  <c r="X155" i="38"/>
  <c r="V155" i="38"/>
  <c r="T155" i="38"/>
  <c r="R155" i="38"/>
  <c r="P155" i="38"/>
  <c r="N155" i="38"/>
  <c r="L155" i="38"/>
  <c r="J155" i="38"/>
  <c r="H155" i="38"/>
  <c r="F155" i="38"/>
  <c r="D155" i="38"/>
  <c r="B155" i="38"/>
  <c r="Z154" i="38"/>
  <c r="X154" i="38"/>
  <c r="V154" i="38"/>
  <c r="T154" i="38"/>
  <c r="R154" i="38"/>
  <c r="P154" i="38"/>
  <c r="N154" i="38"/>
  <c r="L154" i="38"/>
  <c r="J154" i="38"/>
  <c r="H154" i="38"/>
  <c r="F154" i="38"/>
  <c r="D154" i="38"/>
  <c r="B154" i="38"/>
  <c r="Z153" i="38"/>
  <c r="X153" i="38"/>
  <c r="V153" i="38"/>
  <c r="T153" i="38"/>
  <c r="R153" i="38"/>
  <c r="P153" i="38"/>
  <c r="N153" i="38"/>
  <c r="L153" i="38"/>
  <c r="J153" i="38"/>
  <c r="H153" i="38"/>
  <c r="F153" i="38"/>
  <c r="D153" i="38"/>
  <c r="B153" i="38"/>
  <c r="Z152" i="38"/>
  <c r="X152" i="38"/>
  <c r="V152" i="38"/>
  <c r="T152" i="38"/>
  <c r="R152" i="38"/>
  <c r="P152" i="38"/>
  <c r="N152" i="38"/>
  <c r="L152" i="38"/>
  <c r="J152" i="38"/>
  <c r="H152" i="38"/>
  <c r="F152" i="38"/>
  <c r="D152" i="38"/>
  <c r="B152" i="38"/>
  <c r="Z151" i="38"/>
  <c r="X151" i="38"/>
  <c r="V151" i="38"/>
  <c r="T151" i="38"/>
  <c r="R151" i="38"/>
  <c r="P151" i="38"/>
  <c r="N151" i="38"/>
  <c r="L151" i="38"/>
  <c r="J151" i="38"/>
  <c r="H151" i="38"/>
  <c r="F151" i="38"/>
  <c r="D151" i="38"/>
  <c r="B151" i="38"/>
  <c r="Z150" i="38"/>
  <c r="X150" i="38"/>
  <c r="V150" i="38"/>
  <c r="T150" i="38"/>
  <c r="R150" i="38"/>
  <c r="P150" i="38"/>
  <c r="N150" i="38"/>
  <c r="L150" i="38"/>
  <c r="J150" i="38"/>
  <c r="H150" i="38"/>
  <c r="F150" i="38"/>
  <c r="D150" i="38"/>
  <c r="B150" i="38"/>
  <c r="Z149" i="38"/>
  <c r="X149" i="38"/>
  <c r="V149" i="38"/>
  <c r="T149" i="38"/>
  <c r="R149" i="38"/>
  <c r="P149" i="38"/>
  <c r="N149" i="38"/>
  <c r="L149" i="38"/>
  <c r="J149" i="38"/>
  <c r="H149" i="38"/>
  <c r="F149" i="38"/>
  <c r="D149" i="38"/>
  <c r="B149" i="38"/>
  <c r="Z148" i="38"/>
  <c r="X148" i="38"/>
  <c r="V148" i="38"/>
  <c r="T148" i="38"/>
  <c r="R148" i="38"/>
  <c r="P148" i="38"/>
  <c r="N148" i="38"/>
  <c r="L148" i="38"/>
  <c r="J148" i="38"/>
  <c r="H148" i="38"/>
  <c r="F148" i="38"/>
  <c r="D148" i="38"/>
  <c r="B148" i="38"/>
  <c r="Z147" i="38"/>
  <c r="X147" i="38"/>
  <c r="V147" i="38"/>
  <c r="T147" i="38"/>
  <c r="R147" i="38"/>
  <c r="P147" i="38"/>
  <c r="N147" i="38"/>
  <c r="L147" i="38"/>
  <c r="J147" i="38"/>
  <c r="H147" i="38"/>
  <c r="F147" i="38"/>
  <c r="D147" i="38"/>
  <c r="B147" i="38"/>
  <c r="Z146" i="38"/>
  <c r="X146" i="38"/>
  <c r="V146" i="38"/>
  <c r="T146" i="38"/>
  <c r="R146" i="38"/>
  <c r="P146" i="38"/>
  <c r="N146" i="38"/>
  <c r="L146" i="38"/>
  <c r="J146" i="38"/>
  <c r="H146" i="38"/>
  <c r="F146" i="38"/>
  <c r="D146" i="38"/>
  <c r="B146" i="38"/>
  <c r="Z145" i="38"/>
  <c r="X145" i="38"/>
  <c r="V145" i="38"/>
  <c r="T145" i="38"/>
  <c r="R145" i="38"/>
  <c r="P145" i="38"/>
  <c r="N145" i="38"/>
  <c r="L145" i="38"/>
  <c r="J145" i="38"/>
  <c r="H145" i="38"/>
  <c r="F145" i="38"/>
  <c r="D145" i="38"/>
  <c r="B145" i="38"/>
  <c r="Z144" i="38"/>
  <c r="X144" i="38"/>
  <c r="V144" i="38"/>
  <c r="T144" i="38"/>
  <c r="R144" i="38"/>
  <c r="P144" i="38"/>
  <c r="N144" i="38"/>
  <c r="L144" i="38"/>
  <c r="J144" i="38"/>
  <c r="H144" i="38"/>
  <c r="F144" i="38"/>
  <c r="D144" i="38"/>
  <c r="B144" i="38"/>
  <c r="Z143" i="38"/>
  <c r="X143" i="38"/>
  <c r="V143" i="38"/>
  <c r="T143" i="38"/>
  <c r="R143" i="38"/>
  <c r="P143" i="38"/>
  <c r="N143" i="38"/>
  <c r="L143" i="38"/>
  <c r="J143" i="38"/>
  <c r="H143" i="38"/>
  <c r="F143" i="38"/>
  <c r="D143" i="38"/>
  <c r="B143" i="38"/>
  <c r="Z142" i="38"/>
  <c r="X142" i="38"/>
  <c r="V142" i="38"/>
  <c r="T142" i="38"/>
  <c r="R142" i="38"/>
  <c r="P142" i="38"/>
  <c r="N142" i="38"/>
  <c r="L142" i="38"/>
  <c r="J142" i="38"/>
  <c r="H142" i="38"/>
  <c r="F142" i="38"/>
  <c r="D142" i="38"/>
  <c r="B142" i="38"/>
  <c r="Z141" i="38"/>
  <c r="X141" i="38"/>
  <c r="V141" i="38"/>
  <c r="T141" i="38"/>
  <c r="R141" i="38"/>
  <c r="P141" i="38"/>
  <c r="N141" i="38"/>
  <c r="L141" i="38"/>
  <c r="J141" i="38"/>
  <c r="H141" i="38"/>
  <c r="F141" i="38"/>
  <c r="D141" i="38"/>
  <c r="B141" i="38"/>
  <c r="Z140" i="38"/>
  <c r="X140" i="38"/>
  <c r="V140" i="38"/>
  <c r="T140" i="38"/>
  <c r="R140" i="38"/>
  <c r="P140" i="38"/>
  <c r="N140" i="38"/>
  <c r="L140" i="38"/>
  <c r="J140" i="38"/>
  <c r="H140" i="38"/>
  <c r="F140" i="38"/>
  <c r="D140" i="38"/>
  <c r="B140" i="38"/>
  <c r="Z139" i="38"/>
  <c r="X139" i="38"/>
  <c r="V139" i="38"/>
  <c r="T139" i="38"/>
  <c r="R139" i="38"/>
  <c r="P139" i="38"/>
  <c r="N139" i="38"/>
  <c r="L139" i="38"/>
  <c r="J139" i="38"/>
  <c r="H139" i="38"/>
  <c r="F139" i="38"/>
  <c r="D139" i="38"/>
  <c r="B139" i="38"/>
  <c r="Z138" i="38"/>
  <c r="X138" i="38"/>
  <c r="V138" i="38"/>
  <c r="T138" i="38"/>
  <c r="R138" i="38"/>
  <c r="P138" i="38"/>
  <c r="N138" i="38"/>
  <c r="L138" i="38"/>
  <c r="J138" i="38"/>
  <c r="H138" i="38"/>
  <c r="F138" i="38"/>
  <c r="D138" i="38"/>
  <c r="B138" i="38"/>
  <c r="Z137" i="38"/>
  <c r="X137" i="38"/>
  <c r="V137" i="38"/>
  <c r="T137" i="38"/>
  <c r="R137" i="38"/>
  <c r="P137" i="38"/>
  <c r="N137" i="38"/>
  <c r="L137" i="38"/>
  <c r="J137" i="38"/>
  <c r="H137" i="38"/>
  <c r="F137" i="38"/>
  <c r="D137" i="38"/>
  <c r="B137" i="38"/>
  <c r="Z136" i="38"/>
  <c r="X136" i="38"/>
  <c r="V136" i="38"/>
  <c r="T136" i="38"/>
  <c r="R136" i="38"/>
  <c r="P136" i="38"/>
  <c r="N136" i="38"/>
  <c r="L136" i="38"/>
  <c r="J136" i="38"/>
  <c r="H136" i="38"/>
  <c r="F136" i="38"/>
  <c r="D136" i="38"/>
  <c r="B136" i="38"/>
  <c r="Z135" i="38"/>
  <c r="X135" i="38"/>
  <c r="V135" i="38"/>
  <c r="T135" i="38"/>
  <c r="R135" i="38"/>
  <c r="P135" i="38"/>
  <c r="N135" i="38"/>
  <c r="L135" i="38"/>
  <c r="J135" i="38"/>
  <c r="H135" i="38"/>
  <c r="F135" i="38"/>
  <c r="D135" i="38"/>
  <c r="B135" i="38"/>
  <c r="Z134" i="38"/>
  <c r="X134" i="38"/>
  <c r="V134" i="38"/>
  <c r="T134" i="38"/>
  <c r="R134" i="38"/>
  <c r="P134" i="38"/>
  <c r="N134" i="38"/>
  <c r="L134" i="38"/>
  <c r="J134" i="38"/>
  <c r="H134" i="38"/>
  <c r="F134" i="38"/>
  <c r="D134" i="38"/>
  <c r="B134" i="38"/>
  <c r="Z133" i="38"/>
  <c r="X133" i="38"/>
  <c r="V133" i="38"/>
  <c r="T133" i="38"/>
  <c r="R133" i="38"/>
  <c r="P133" i="38"/>
  <c r="N133" i="38"/>
  <c r="L133" i="38"/>
  <c r="J133" i="38"/>
  <c r="H133" i="38"/>
  <c r="F133" i="38"/>
  <c r="D133" i="38"/>
  <c r="B133" i="38"/>
  <c r="Z132" i="38"/>
  <c r="X132" i="38"/>
  <c r="V132" i="38"/>
  <c r="T132" i="38"/>
  <c r="R132" i="38"/>
  <c r="P132" i="38"/>
  <c r="N132" i="38"/>
  <c r="L132" i="38"/>
  <c r="J132" i="38"/>
  <c r="H132" i="38"/>
  <c r="F132" i="38"/>
  <c r="D132" i="38"/>
  <c r="B132" i="38"/>
  <c r="Z131" i="38"/>
  <c r="X131" i="38"/>
  <c r="V131" i="38"/>
  <c r="T131" i="38"/>
  <c r="R131" i="38"/>
  <c r="P131" i="38"/>
  <c r="N131" i="38"/>
  <c r="L131" i="38"/>
  <c r="J131" i="38"/>
  <c r="H131" i="38"/>
  <c r="F131" i="38"/>
  <c r="D131" i="38"/>
  <c r="B131" i="38"/>
  <c r="Z130" i="38"/>
  <c r="X130" i="38"/>
  <c r="V130" i="38"/>
  <c r="T130" i="38"/>
  <c r="R130" i="38"/>
  <c r="P130" i="38"/>
  <c r="N130" i="38"/>
  <c r="L130" i="38"/>
  <c r="J130" i="38"/>
  <c r="H130" i="38"/>
  <c r="F130" i="38"/>
  <c r="D130" i="38"/>
  <c r="B130" i="38"/>
  <c r="Z129" i="38"/>
  <c r="X129" i="38"/>
  <c r="V129" i="38"/>
  <c r="T129" i="38"/>
  <c r="R129" i="38"/>
  <c r="P129" i="38"/>
  <c r="N129" i="38"/>
  <c r="L129" i="38"/>
  <c r="J129" i="38"/>
  <c r="H129" i="38"/>
  <c r="F129" i="38"/>
  <c r="D129" i="38"/>
  <c r="B129" i="38"/>
  <c r="Z128" i="38"/>
  <c r="X128" i="38"/>
  <c r="V128" i="38"/>
  <c r="T128" i="38"/>
  <c r="R128" i="38"/>
  <c r="P128" i="38"/>
  <c r="N128" i="38"/>
  <c r="L128" i="38"/>
  <c r="J128" i="38"/>
  <c r="H128" i="38"/>
  <c r="F128" i="38"/>
  <c r="D128" i="38"/>
  <c r="B128" i="38"/>
  <c r="Z127" i="38"/>
  <c r="X127" i="38"/>
  <c r="V127" i="38"/>
  <c r="T127" i="38"/>
  <c r="R127" i="38"/>
  <c r="P127" i="38"/>
  <c r="N127" i="38"/>
  <c r="L127" i="38"/>
  <c r="J127" i="38"/>
  <c r="H127" i="38"/>
  <c r="F127" i="38"/>
  <c r="D127" i="38"/>
  <c r="B127" i="38"/>
  <c r="Z126" i="38"/>
  <c r="X126" i="38"/>
  <c r="V126" i="38"/>
  <c r="T126" i="38"/>
  <c r="R126" i="38"/>
  <c r="P126" i="38"/>
  <c r="N126" i="38"/>
  <c r="L126" i="38"/>
  <c r="J126" i="38"/>
  <c r="H126" i="38"/>
  <c r="F126" i="38"/>
  <c r="D126" i="38"/>
  <c r="B126" i="38"/>
  <c r="Z125" i="38"/>
  <c r="X125" i="38"/>
  <c r="V125" i="38"/>
  <c r="T125" i="38"/>
  <c r="R125" i="38"/>
  <c r="P125" i="38"/>
  <c r="N125" i="38"/>
  <c r="L125" i="38"/>
  <c r="J125" i="38"/>
  <c r="H125" i="38"/>
  <c r="F125" i="38"/>
  <c r="D125" i="38"/>
  <c r="B125" i="38"/>
  <c r="Z124" i="38"/>
  <c r="X124" i="38"/>
  <c r="V124" i="38"/>
  <c r="T124" i="38"/>
  <c r="R124" i="38"/>
  <c r="P124" i="38"/>
  <c r="N124" i="38"/>
  <c r="L124" i="38"/>
  <c r="J124" i="38"/>
  <c r="H124" i="38"/>
  <c r="F124" i="38"/>
  <c r="D124" i="38"/>
  <c r="B124" i="38"/>
  <c r="Z123" i="38"/>
  <c r="X123" i="38"/>
  <c r="V123" i="38"/>
  <c r="T123" i="38"/>
  <c r="R123" i="38"/>
  <c r="P123" i="38"/>
  <c r="N123" i="38"/>
  <c r="L123" i="38"/>
  <c r="J123" i="38"/>
  <c r="H123" i="38"/>
  <c r="F123" i="38"/>
  <c r="D123" i="38"/>
  <c r="B123" i="38"/>
  <c r="Z122" i="38"/>
  <c r="X122" i="38"/>
  <c r="V122" i="38"/>
  <c r="T122" i="38"/>
  <c r="R122" i="38"/>
  <c r="P122" i="38"/>
  <c r="N122" i="38"/>
  <c r="L122" i="38"/>
  <c r="J122" i="38"/>
  <c r="H122" i="38"/>
  <c r="F122" i="38"/>
  <c r="D122" i="38"/>
  <c r="B122" i="38"/>
  <c r="Z121" i="38"/>
  <c r="X121" i="38"/>
  <c r="V121" i="38"/>
  <c r="T121" i="38"/>
  <c r="R121" i="38"/>
  <c r="P121" i="38"/>
  <c r="N121" i="38"/>
  <c r="L121" i="38"/>
  <c r="J121" i="38"/>
  <c r="H121" i="38"/>
  <c r="F121" i="38"/>
  <c r="D121" i="38"/>
  <c r="B121" i="38"/>
  <c r="Z120" i="38"/>
  <c r="X120" i="38"/>
  <c r="V120" i="38"/>
  <c r="T120" i="38"/>
  <c r="R120" i="38"/>
  <c r="P120" i="38"/>
  <c r="N120" i="38"/>
  <c r="L120" i="38"/>
  <c r="J120" i="38"/>
  <c r="H120" i="38"/>
  <c r="F120" i="38"/>
  <c r="D120" i="38"/>
  <c r="B120" i="38"/>
  <c r="Z119" i="38"/>
  <c r="X119" i="38"/>
  <c r="V119" i="38"/>
  <c r="T119" i="38"/>
  <c r="R119" i="38"/>
  <c r="P119" i="38"/>
  <c r="N119" i="38"/>
  <c r="L119" i="38"/>
  <c r="J119" i="38"/>
  <c r="H119" i="38"/>
  <c r="F119" i="38"/>
  <c r="D119" i="38"/>
  <c r="B119" i="38"/>
  <c r="Z118" i="38"/>
  <c r="X118" i="38"/>
  <c r="V118" i="38"/>
  <c r="T118" i="38"/>
  <c r="R118" i="38"/>
  <c r="P118" i="38"/>
  <c r="N118" i="38"/>
  <c r="L118" i="38"/>
  <c r="J118" i="38"/>
  <c r="H118" i="38"/>
  <c r="F118" i="38"/>
  <c r="D118" i="38"/>
  <c r="B118" i="38"/>
  <c r="Z117" i="38"/>
  <c r="X117" i="38"/>
  <c r="V117" i="38"/>
  <c r="T117" i="38"/>
  <c r="R117" i="38"/>
  <c r="P117" i="38"/>
  <c r="N117" i="38"/>
  <c r="L117" i="38"/>
  <c r="J117" i="38"/>
  <c r="H117" i="38"/>
  <c r="F117" i="38"/>
  <c r="D117" i="38"/>
  <c r="B117" i="38"/>
  <c r="Z116" i="38"/>
  <c r="X116" i="38"/>
  <c r="V116" i="38"/>
  <c r="T116" i="38"/>
  <c r="R116" i="38"/>
  <c r="P116" i="38"/>
  <c r="N116" i="38"/>
  <c r="L116" i="38"/>
  <c r="J116" i="38"/>
  <c r="H116" i="38"/>
  <c r="F116" i="38"/>
  <c r="D116" i="38"/>
  <c r="B116" i="38"/>
  <c r="Z115" i="38"/>
  <c r="X115" i="38"/>
  <c r="V115" i="38"/>
  <c r="T115" i="38"/>
  <c r="R115" i="38"/>
  <c r="P115" i="38"/>
  <c r="N115" i="38"/>
  <c r="L115" i="38"/>
  <c r="J115" i="38"/>
  <c r="H115" i="38"/>
  <c r="F115" i="38"/>
  <c r="D115" i="38"/>
  <c r="B115" i="38"/>
  <c r="Z114" i="38"/>
  <c r="X114" i="38"/>
  <c r="V114" i="38"/>
  <c r="T114" i="38"/>
  <c r="R114" i="38"/>
  <c r="P114" i="38"/>
  <c r="N114" i="38"/>
  <c r="L114" i="38"/>
  <c r="J114" i="38"/>
  <c r="H114" i="38"/>
  <c r="F114" i="38"/>
  <c r="D114" i="38"/>
  <c r="B114" i="38"/>
  <c r="Z113" i="38"/>
  <c r="X113" i="38"/>
  <c r="V113" i="38"/>
  <c r="T113" i="38"/>
  <c r="R113" i="38"/>
  <c r="P113" i="38"/>
  <c r="N113" i="38"/>
  <c r="L113" i="38"/>
  <c r="J113" i="38"/>
  <c r="H113" i="38"/>
  <c r="F113" i="38"/>
  <c r="D113" i="38"/>
  <c r="B113" i="38"/>
  <c r="Z112" i="38"/>
  <c r="X112" i="38"/>
  <c r="V112" i="38"/>
  <c r="T112" i="38"/>
  <c r="R112" i="38"/>
  <c r="P112" i="38"/>
  <c r="N112" i="38"/>
  <c r="L112" i="38"/>
  <c r="J112" i="38"/>
  <c r="H112" i="38"/>
  <c r="F112" i="38"/>
  <c r="D112" i="38"/>
  <c r="B112" i="38"/>
  <c r="Z111" i="38"/>
  <c r="X111" i="38"/>
  <c r="V111" i="38"/>
  <c r="T111" i="38"/>
  <c r="R111" i="38"/>
  <c r="P111" i="38"/>
  <c r="N111" i="38"/>
  <c r="L111" i="38"/>
  <c r="J111" i="38"/>
  <c r="H111" i="38"/>
  <c r="F111" i="38"/>
  <c r="D111" i="38"/>
  <c r="B111" i="38"/>
  <c r="Z110" i="38"/>
  <c r="X110" i="38"/>
  <c r="V110" i="38"/>
  <c r="T110" i="38"/>
  <c r="R110" i="38"/>
  <c r="P110" i="38"/>
  <c r="N110" i="38"/>
  <c r="L110" i="38"/>
  <c r="J110" i="38"/>
  <c r="H110" i="38"/>
  <c r="F110" i="38"/>
  <c r="D110" i="38"/>
  <c r="B110" i="38"/>
  <c r="Z109" i="38"/>
  <c r="X109" i="38"/>
  <c r="V109" i="38"/>
  <c r="T109" i="38"/>
  <c r="R109" i="38"/>
  <c r="P109" i="38"/>
  <c r="N109" i="38"/>
  <c r="L109" i="38"/>
  <c r="J109" i="38"/>
  <c r="H109" i="38"/>
  <c r="F109" i="38"/>
  <c r="D109" i="38"/>
  <c r="B109" i="38"/>
  <c r="Z108" i="38"/>
  <c r="X108" i="38"/>
  <c r="V108" i="38"/>
  <c r="T108" i="38"/>
  <c r="R108" i="38"/>
  <c r="P108" i="38"/>
  <c r="N108" i="38"/>
  <c r="L108" i="38"/>
  <c r="J108" i="38"/>
  <c r="H108" i="38"/>
  <c r="F108" i="38"/>
  <c r="D108" i="38"/>
  <c r="B108" i="38"/>
  <c r="Z107" i="38"/>
  <c r="X107" i="38"/>
  <c r="V107" i="38"/>
  <c r="T107" i="38"/>
  <c r="R107" i="38"/>
  <c r="P107" i="38"/>
  <c r="N107" i="38"/>
  <c r="L107" i="38"/>
  <c r="J107" i="38"/>
  <c r="H107" i="38"/>
  <c r="F107" i="38"/>
  <c r="D107" i="38"/>
  <c r="B107" i="38"/>
  <c r="Z106" i="38"/>
  <c r="X106" i="38"/>
  <c r="V106" i="38"/>
  <c r="T106" i="38"/>
  <c r="R106" i="38"/>
  <c r="P106" i="38"/>
  <c r="N106" i="38"/>
  <c r="L106" i="38"/>
  <c r="J106" i="38"/>
  <c r="H106" i="38"/>
  <c r="F106" i="38"/>
  <c r="D106" i="38"/>
  <c r="B106" i="38"/>
  <c r="Z105" i="38"/>
  <c r="X105" i="38"/>
  <c r="V105" i="38"/>
  <c r="T105" i="38"/>
  <c r="R105" i="38"/>
  <c r="P105" i="38"/>
  <c r="N105" i="38"/>
  <c r="L105" i="38"/>
  <c r="J105" i="38"/>
  <c r="H105" i="38"/>
  <c r="F105" i="38"/>
  <c r="D105" i="38"/>
  <c r="B105" i="38"/>
  <c r="Z104" i="38"/>
  <c r="X104" i="38"/>
  <c r="V104" i="38"/>
  <c r="T104" i="38"/>
  <c r="R104" i="38"/>
  <c r="P104" i="38"/>
  <c r="N104" i="38"/>
  <c r="L104" i="38"/>
  <c r="J104" i="38"/>
  <c r="H104" i="38"/>
  <c r="F104" i="38"/>
  <c r="D104" i="38"/>
  <c r="B104" i="38"/>
  <c r="Z103" i="38"/>
  <c r="X103" i="38"/>
  <c r="V103" i="38"/>
  <c r="T103" i="38"/>
  <c r="R103" i="38"/>
  <c r="P103" i="38"/>
  <c r="N103" i="38"/>
  <c r="L103" i="38"/>
  <c r="J103" i="38"/>
  <c r="H103" i="38"/>
  <c r="F103" i="38"/>
  <c r="D103" i="38"/>
  <c r="B103" i="38"/>
  <c r="Z102" i="38"/>
  <c r="X102" i="38"/>
  <c r="V102" i="38"/>
  <c r="T102" i="38"/>
  <c r="R102" i="38"/>
  <c r="P102" i="38"/>
  <c r="N102" i="38"/>
  <c r="L102" i="38"/>
  <c r="J102" i="38"/>
  <c r="H102" i="38"/>
  <c r="F102" i="38"/>
  <c r="D102" i="38"/>
  <c r="B102" i="38"/>
  <c r="Z101" i="38"/>
  <c r="X101" i="38"/>
  <c r="V101" i="38"/>
  <c r="T101" i="38"/>
  <c r="R101" i="38"/>
  <c r="P101" i="38"/>
  <c r="N101" i="38"/>
  <c r="L101" i="38"/>
  <c r="J101" i="38"/>
  <c r="H101" i="38"/>
  <c r="F101" i="38"/>
  <c r="D101" i="38"/>
  <c r="B101" i="38"/>
  <c r="Z100" i="38"/>
  <c r="X100" i="38"/>
  <c r="V100" i="38"/>
  <c r="T100" i="38"/>
  <c r="R100" i="38"/>
  <c r="P100" i="38"/>
  <c r="N100" i="38"/>
  <c r="L100" i="38"/>
  <c r="J100" i="38"/>
  <c r="H100" i="38"/>
  <c r="F100" i="38"/>
  <c r="D100" i="38"/>
  <c r="B100" i="38"/>
  <c r="Z99" i="38"/>
  <c r="X99" i="38"/>
  <c r="V99" i="38"/>
  <c r="T99" i="38"/>
  <c r="R99" i="38"/>
  <c r="P99" i="38"/>
  <c r="N99" i="38"/>
  <c r="L99" i="38"/>
  <c r="J99" i="38"/>
  <c r="H99" i="38"/>
  <c r="F99" i="38"/>
  <c r="D99" i="38"/>
  <c r="B99" i="38"/>
  <c r="Z98" i="38"/>
  <c r="X98" i="38"/>
  <c r="V98" i="38"/>
  <c r="T98" i="38"/>
  <c r="R98" i="38"/>
  <c r="P98" i="38"/>
  <c r="N98" i="38"/>
  <c r="L98" i="38"/>
  <c r="J98" i="38"/>
  <c r="H98" i="38"/>
  <c r="F98" i="38"/>
  <c r="D98" i="38"/>
  <c r="B98" i="38"/>
  <c r="Z97" i="38"/>
  <c r="X97" i="38"/>
  <c r="V97" i="38"/>
  <c r="T97" i="38"/>
  <c r="R97" i="38"/>
  <c r="P97" i="38"/>
  <c r="N97" i="38"/>
  <c r="L97" i="38"/>
  <c r="J97" i="38"/>
  <c r="H97" i="38"/>
  <c r="F97" i="38"/>
  <c r="D97" i="38"/>
  <c r="B97" i="38"/>
  <c r="Z96" i="38"/>
  <c r="X96" i="38"/>
  <c r="V96" i="38"/>
  <c r="T96" i="38"/>
  <c r="R96" i="38"/>
  <c r="P96" i="38"/>
  <c r="N96" i="38"/>
  <c r="L96" i="38"/>
  <c r="J96" i="38"/>
  <c r="H96" i="38"/>
  <c r="F96" i="38"/>
  <c r="D96" i="38"/>
  <c r="B96" i="38"/>
  <c r="Z95" i="38"/>
  <c r="X95" i="38"/>
  <c r="V95" i="38"/>
  <c r="T95" i="38"/>
  <c r="R95" i="38"/>
  <c r="P95" i="38"/>
  <c r="N95" i="38"/>
  <c r="L95" i="38"/>
  <c r="J95" i="38"/>
  <c r="H95" i="38"/>
  <c r="F95" i="38"/>
  <c r="D95" i="38"/>
  <c r="B95" i="38"/>
  <c r="Z94" i="38"/>
  <c r="X94" i="38"/>
  <c r="V94" i="38"/>
  <c r="T94" i="38"/>
  <c r="R94" i="38"/>
  <c r="P94" i="38"/>
  <c r="N94" i="38"/>
  <c r="L94" i="38"/>
  <c r="J94" i="38"/>
  <c r="H94" i="38"/>
  <c r="F94" i="38"/>
  <c r="D94" i="38"/>
  <c r="B94" i="38"/>
  <c r="Z93" i="38"/>
  <c r="X93" i="38"/>
  <c r="V93" i="38"/>
  <c r="T93" i="38"/>
  <c r="R93" i="38"/>
  <c r="P93" i="38"/>
  <c r="N93" i="38"/>
  <c r="L93" i="38"/>
  <c r="J93" i="38"/>
  <c r="H93" i="38"/>
  <c r="F93" i="38"/>
  <c r="D93" i="38"/>
  <c r="B93" i="38"/>
  <c r="Z92" i="38"/>
  <c r="X92" i="38"/>
  <c r="V92" i="38"/>
  <c r="T92" i="38"/>
  <c r="R92" i="38"/>
  <c r="P92" i="38"/>
  <c r="N92" i="38"/>
  <c r="L92" i="38"/>
  <c r="J92" i="38"/>
  <c r="H92" i="38"/>
  <c r="F92" i="38"/>
  <c r="D92" i="38"/>
  <c r="B92" i="38"/>
  <c r="Z91" i="38"/>
  <c r="X91" i="38"/>
  <c r="V91" i="38"/>
  <c r="T91" i="38"/>
  <c r="R91" i="38"/>
  <c r="P91" i="38"/>
  <c r="N91" i="38"/>
  <c r="L91" i="38"/>
  <c r="J91" i="38"/>
  <c r="H91" i="38"/>
  <c r="F91" i="38"/>
  <c r="D91" i="38"/>
  <c r="B91" i="38"/>
  <c r="Z90" i="38"/>
  <c r="X90" i="38"/>
  <c r="V90" i="38"/>
  <c r="T90" i="38"/>
  <c r="R90" i="38"/>
  <c r="P90" i="38"/>
  <c r="N90" i="38"/>
  <c r="L90" i="38"/>
  <c r="J90" i="38"/>
  <c r="H90" i="38"/>
  <c r="F90" i="38"/>
  <c r="D90" i="38"/>
  <c r="B90" i="38"/>
  <c r="Z89" i="38"/>
  <c r="X89" i="38"/>
  <c r="V89" i="38"/>
  <c r="T89" i="38"/>
  <c r="R89" i="38"/>
  <c r="P89" i="38"/>
  <c r="N89" i="38"/>
  <c r="L89" i="38"/>
  <c r="J89" i="38"/>
  <c r="H89" i="38"/>
  <c r="F89" i="38"/>
  <c r="D89" i="38"/>
  <c r="B89" i="38"/>
  <c r="Z88" i="38"/>
  <c r="X88" i="38"/>
  <c r="V88" i="38"/>
  <c r="T88" i="38"/>
  <c r="R88" i="38"/>
  <c r="P88" i="38"/>
  <c r="N88" i="38"/>
  <c r="L88" i="38"/>
  <c r="J88" i="38"/>
  <c r="H88" i="38"/>
  <c r="F88" i="38"/>
  <c r="D88" i="38"/>
  <c r="B88" i="38"/>
  <c r="Z87" i="38"/>
  <c r="X87" i="38"/>
  <c r="V87" i="38"/>
  <c r="T87" i="38"/>
  <c r="R87" i="38"/>
  <c r="P87" i="38"/>
  <c r="N87" i="38"/>
  <c r="L87" i="38"/>
  <c r="J87" i="38"/>
  <c r="H87" i="38"/>
  <c r="F87" i="38"/>
  <c r="D87" i="38"/>
  <c r="B87" i="38"/>
  <c r="Z86" i="38"/>
  <c r="X86" i="38"/>
  <c r="V86" i="38"/>
  <c r="T86" i="38"/>
  <c r="R86" i="38"/>
  <c r="P86" i="38"/>
  <c r="N86" i="38"/>
  <c r="L86" i="38"/>
  <c r="J86" i="38"/>
  <c r="H86" i="38"/>
  <c r="F86" i="38"/>
  <c r="D86" i="38"/>
  <c r="B86" i="38"/>
  <c r="Z85" i="38"/>
  <c r="X85" i="38"/>
  <c r="V85" i="38"/>
  <c r="T85" i="38"/>
  <c r="R85" i="38"/>
  <c r="P85" i="38"/>
  <c r="N85" i="38"/>
  <c r="L85" i="38"/>
  <c r="J85" i="38"/>
  <c r="H85" i="38"/>
  <c r="F85" i="38"/>
  <c r="D85" i="38"/>
  <c r="B85" i="38"/>
  <c r="Z84" i="38"/>
  <c r="X84" i="38"/>
  <c r="V84" i="38"/>
  <c r="T84" i="38"/>
  <c r="R84" i="38"/>
  <c r="P84" i="38"/>
  <c r="N84" i="38"/>
  <c r="L84" i="38"/>
  <c r="J84" i="38"/>
  <c r="H84" i="38"/>
  <c r="F84" i="38"/>
  <c r="D84" i="38"/>
  <c r="B84" i="38"/>
  <c r="Z83" i="38"/>
  <c r="X83" i="38"/>
  <c r="V83" i="38"/>
  <c r="T83" i="38"/>
  <c r="R83" i="38"/>
  <c r="P83" i="38"/>
  <c r="N83" i="38"/>
  <c r="L83" i="38"/>
  <c r="J83" i="38"/>
  <c r="H83" i="38"/>
  <c r="F83" i="38"/>
  <c r="D83" i="38"/>
  <c r="B83" i="38"/>
  <c r="Z82" i="38"/>
  <c r="X82" i="38"/>
  <c r="V82" i="38"/>
  <c r="T82" i="38"/>
  <c r="R82" i="38"/>
  <c r="P82" i="38"/>
  <c r="N82" i="38"/>
  <c r="L82" i="38"/>
  <c r="J82" i="38"/>
  <c r="H82" i="38"/>
  <c r="F82" i="38"/>
  <c r="D82" i="38"/>
  <c r="B82" i="38"/>
  <c r="Z81" i="38"/>
  <c r="X81" i="38"/>
  <c r="V81" i="38"/>
  <c r="T81" i="38"/>
  <c r="R81" i="38"/>
  <c r="P81" i="38"/>
  <c r="N81" i="38"/>
  <c r="L81" i="38"/>
  <c r="J81" i="38"/>
  <c r="H81" i="38"/>
  <c r="F81" i="38"/>
  <c r="D81" i="38"/>
  <c r="B81" i="38"/>
  <c r="Z80" i="38"/>
  <c r="X80" i="38"/>
  <c r="V80" i="38"/>
  <c r="T80" i="38"/>
  <c r="R80" i="38"/>
  <c r="P80" i="38"/>
  <c r="N80" i="38"/>
  <c r="L80" i="38"/>
  <c r="J80" i="38"/>
  <c r="H80" i="38"/>
  <c r="F80" i="38"/>
  <c r="D80" i="38"/>
  <c r="B80" i="38"/>
  <c r="Z79" i="38"/>
  <c r="X79" i="38"/>
  <c r="V79" i="38"/>
  <c r="T79" i="38"/>
  <c r="R79" i="38"/>
  <c r="P79" i="38"/>
  <c r="N79" i="38"/>
  <c r="L79" i="38"/>
  <c r="J79" i="38"/>
  <c r="H79" i="38"/>
  <c r="F79" i="38"/>
  <c r="D79" i="38"/>
  <c r="B79" i="38"/>
  <c r="Z78" i="38"/>
  <c r="X78" i="38"/>
  <c r="V78" i="38"/>
  <c r="T78" i="38"/>
  <c r="R78" i="38"/>
  <c r="P78" i="38"/>
  <c r="N78" i="38"/>
  <c r="L78" i="38"/>
  <c r="J78" i="38"/>
  <c r="H78" i="38"/>
  <c r="F78" i="38"/>
  <c r="D78" i="38"/>
  <c r="B78" i="38"/>
  <c r="Z77" i="38"/>
  <c r="X77" i="38"/>
  <c r="V77" i="38"/>
  <c r="T77" i="38"/>
  <c r="R77" i="38"/>
  <c r="P77" i="38"/>
  <c r="N77" i="38"/>
  <c r="L77" i="38"/>
  <c r="J77" i="38"/>
  <c r="H77" i="38"/>
  <c r="F77" i="38"/>
  <c r="D77" i="38"/>
  <c r="B77" i="38"/>
  <c r="Z76" i="38"/>
  <c r="X76" i="38"/>
  <c r="V76" i="38"/>
  <c r="T76" i="38"/>
  <c r="R76" i="38"/>
  <c r="P76" i="38"/>
  <c r="N76" i="38"/>
  <c r="L76" i="38"/>
  <c r="J76" i="38"/>
  <c r="H76" i="38"/>
  <c r="F76" i="38"/>
  <c r="D76" i="38"/>
  <c r="B76" i="38"/>
  <c r="Z75" i="38"/>
  <c r="X75" i="38"/>
  <c r="V75" i="38"/>
  <c r="T75" i="38"/>
  <c r="R75" i="38"/>
  <c r="P75" i="38"/>
  <c r="N75" i="38"/>
  <c r="L75" i="38"/>
  <c r="J75" i="38"/>
  <c r="H75" i="38"/>
  <c r="F75" i="38"/>
  <c r="D75" i="38"/>
  <c r="B75" i="38"/>
  <c r="Z74" i="38"/>
  <c r="X74" i="38"/>
  <c r="V74" i="38"/>
  <c r="T74" i="38"/>
  <c r="R74" i="38"/>
  <c r="P74" i="38"/>
  <c r="N74" i="38"/>
  <c r="L74" i="38"/>
  <c r="J74" i="38"/>
  <c r="H74" i="38"/>
  <c r="F74" i="38"/>
  <c r="D74" i="38"/>
  <c r="B74" i="38"/>
  <c r="Z73" i="38"/>
  <c r="X73" i="38"/>
  <c r="V73" i="38"/>
  <c r="T73" i="38"/>
  <c r="R73" i="38"/>
  <c r="P73" i="38"/>
  <c r="N73" i="38"/>
  <c r="L73" i="38"/>
  <c r="J73" i="38"/>
  <c r="H73" i="38"/>
  <c r="F73" i="38"/>
  <c r="D73" i="38"/>
  <c r="B73" i="38"/>
  <c r="Z72" i="38"/>
  <c r="X72" i="38"/>
  <c r="V72" i="38"/>
  <c r="T72" i="38"/>
  <c r="R72" i="38"/>
  <c r="P72" i="38"/>
  <c r="N72" i="38"/>
  <c r="L72" i="38"/>
  <c r="J72" i="38"/>
  <c r="H72" i="38"/>
  <c r="F72" i="38"/>
  <c r="D72" i="38"/>
  <c r="B72" i="38"/>
  <c r="Z71" i="38"/>
  <c r="X71" i="38"/>
  <c r="V71" i="38"/>
  <c r="T71" i="38"/>
  <c r="R71" i="38"/>
  <c r="P71" i="38"/>
  <c r="N71" i="38"/>
  <c r="L71" i="38"/>
  <c r="J71" i="38"/>
  <c r="H71" i="38"/>
  <c r="F71" i="38"/>
  <c r="D71" i="38"/>
  <c r="B71" i="38"/>
  <c r="Z70" i="38"/>
  <c r="X70" i="38"/>
  <c r="V70" i="38"/>
  <c r="T70" i="38"/>
  <c r="R70" i="38"/>
  <c r="P70" i="38"/>
  <c r="N70" i="38"/>
  <c r="L70" i="38"/>
  <c r="J70" i="38"/>
  <c r="H70" i="38"/>
  <c r="F70" i="38"/>
  <c r="D70" i="38"/>
  <c r="B70" i="38"/>
  <c r="Z69" i="38"/>
  <c r="X69" i="38"/>
  <c r="V69" i="38"/>
  <c r="T69" i="38"/>
  <c r="R69" i="38"/>
  <c r="P69" i="38"/>
  <c r="N69" i="38"/>
  <c r="L69" i="38"/>
  <c r="J69" i="38"/>
  <c r="H69" i="38"/>
  <c r="F69" i="38"/>
  <c r="D69" i="38"/>
  <c r="B69" i="38"/>
  <c r="Z68" i="38"/>
  <c r="X68" i="38"/>
  <c r="V68" i="38"/>
  <c r="T68" i="38"/>
  <c r="R68" i="38"/>
  <c r="P68" i="38"/>
  <c r="N68" i="38"/>
  <c r="L68" i="38"/>
  <c r="J68" i="38"/>
  <c r="H68" i="38"/>
  <c r="F68" i="38"/>
  <c r="D68" i="38"/>
  <c r="B68" i="38"/>
  <c r="Z67" i="38"/>
  <c r="X67" i="38"/>
  <c r="V67" i="38"/>
  <c r="T67" i="38"/>
  <c r="R67" i="38"/>
  <c r="P67" i="38"/>
  <c r="N67" i="38"/>
  <c r="L67" i="38"/>
  <c r="J67" i="38"/>
  <c r="H67" i="38"/>
  <c r="F67" i="38"/>
  <c r="D67" i="38"/>
  <c r="B67" i="38"/>
  <c r="Z66" i="38"/>
  <c r="X66" i="38"/>
  <c r="V66" i="38"/>
  <c r="T66" i="38"/>
  <c r="R66" i="38"/>
  <c r="P66" i="38"/>
  <c r="N66" i="38"/>
  <c r="L66" i="38"/>
  <c r="J66" i="38"/>
  <c r="H66" i="38"/>
  <c r="F66" i="38"/>
  <c r="D66" i="38"/>
  <c r="B66" i="38"/>
  <c r="Z65" i="38"/>
  <c r="X65" i="38"/>
  <c r="V65" i="38"/>
  <c r="T65" i="38"/>
  <c r="R65" i="38"/>
  <c r="P65" i="38"/>
  <c r="N65" i="38"/>
  <c r="L65" i="38"/>
  <c r="J65" i="38"/>
  <c r="H65" i="38"/>
  <c r="F65" i="38"/>
  <c r="D65" i="38"/>
  <c r="B65" i="38"/>
  <c r="Z64" i="38"/>
  <c r="X64" i="38"/>
  <c r="V64" i="38"/>
  <c r="T64" i="38"/>
  <c r="R64" i="38"/>
  <c r="P64" i="38"/>
  <c r="N64" i="38"/>
  <c r="L64" i="38"/>
  <c r="J64" i="38"/>
  <c r="H64" i="38"/>
  <c r="F64" i="38"/>
  <c r="D64" i="38"/>
  <c r="B64" i="38"/>
  <c r="Z63" i="38"/>
  <c r="X63" i="38"/>
  <c r="V63" i="38"/>
  <c r="T63" i="38"/>
  <c r="R63" i="38"/>
  <c r="P63" i="38"/>
  <c r="N63" i="38"/>
  <c r="L63" i="38"/>
  <c r="J63" i="38"/>
  <c r="H63" i="38"/>
  <c r="F63" i="38"/>
  <c r="D63" i="38"/>
  <c r="B63" i="38"/>
  <c r="Z62" i="38"/>
  <c r="X62" i="38"/>
  <c r="V62" i="38"/>
  <c r="T62" i="38"/>
  <c r="R62" i="38"/>
  <c r="P62" i="38"/>
  <c r="N62" i="38"/>
  <c r="L62" i="38"/>
  <c r="J62" i="38"/>
  <c r="H62" i="38"/>
  <c r="F62" i="38"/>
  <c r="D62" i="38"/>
  <c r="B62" i="38"/>
  <c r="Z61" i="38"/>
  <c r="X61" i="38"/>
  <c r="V61" i="38"/>
  <c r="T61" i="38"/>
  <c r="R61" i="38"/>
  <c r="P61" i="38"/>
  <c r="N61" i="38"/>
  <c r="L61" i="38"/>
  <c r="J61" i="38"/>
  <c r="H61" i="38"/>
  <c r="F61" i="38"/>
  <c r="D61" i="38"/>
  <c r="B61" i="38"/>
  <c r="Z60" i="38"/>
  <c r="X60" i="38"/>
  <c r="V60" i="38"/>
  <c r="T60" i="38"/>
  <c r="R60" i="38"/>
  <c r="P60" i="38"/>
  <c r="N60" i="38"/>
  <c r="L60" i="38"/>
  <c r="J60" i="38"/>
  <c r="H60" i="38"/>
  <c r="F60" i="38"/>
  <c r="D60" i="38"/>
  <c r="B60" i="38"/>
  <c r="Z59" i="38"/>
  <c r="X59" i="38"/>
  <c r="V59" i="38"/>
  <c r="T59" i="38"/>
  <c r="R59" i="38"/>
  <c r="P59" i="38"/>
  <c r="N59" i="38"/>
  <c r="L59" i="38"/>
  <c r="J59" i="38"/>
  <c r="H59" i="38"/>
  <c r="F59" i="38"/>
  <c r="D59" i="38"/>
  <c r="B59" i="38"/>
  <c r="Z58" i="38"/>
  <c r="X58" i="38"/>
  <c r="V58" i="38"/>
  <c r="T58" i="38"/>
  <c r="R58" i="38"/>
  <c r="P58" i="38"/>
  <c r="N58" i="38"/>
  <c r="L58" i="38"/>
  <c r="J58" i="38"/>
  <c r="H58" i="38"/>
  <c r="F58" i="38"/>
  <c r="D58" i="38"/>
  <c r="B58" i="38"/>
  <c r="Z57" i="38"/>
  <c r="X57" i="38"/>
  <c r="V57" i="38"/>
  <c r="T57" i="38"/>
  <c r="R57" i="38"/>
  <c r="P57" i="38"/>
  <c r="N57" i="38"/>
  <c r="L57" i="38"/>
  <c r="J57" i="38"/>
  <c r="H57" i="38"/>
  <c r="F57" i="38"/>
  <c r="D57" i="38"/>
  <c r="B57" i="38"/>
  <c r="Z56" i="38"/>
  <c r="X56" i="38"/>
  <c r="V56" i="38"/>
  <c r="T56" i="38"/>
  <c r="R56" i="38"/>
  <c r="P56" i="38"/>
  <c r="N56" i="38"/>
  <c r="L56" i="38"/>
  <c r="J56" i="38"/>
  <c r="H56" i="38"/>
  <c r="F56" i="38"/>
  <c r="D56" i="38"/>
  <c r="B56" i="38"/>
  <c r="Z55" i="38"/>
  <c r="X55" i="38"/>
  <c r="V55" i="38"/>
  <c r="T55" i="38"/>
  <c r="R55" i="38"/>
  <c r="P55" i="38"/>
  <c r="N55" i="38"/>
  <c r="L55" i="38"/>
  <c r="J55" i="38"/>
  <c r="H55" i="38"/>
  <c r="F55" i="38"/>
  <c r="D55" i="38"/>
  <c r="B55" i="38"/>
  <c r="Z54" i="38"/>
  <c r="X54" i="38"/>
  <c r="V54" i="38"/>
  <c r="T54" i="38"/>
  <c r="R54" i="38"/>
  <c r="P54" i="38"/>
  <c r="N54" i="38"/>
  <c r="L54" i="38"/>
  <c r="J54" i="38"/>
  <c r="H54" i="38"/>
  <c r="F54" i="38"/>
  <c r="D54" i="38"/>
  <c r="B54" i="38"/>
  <c r="Z53" i="38"/>
  <c r="X53" i="38"/>
  <c r="V53" i="38"/>
  <c r="T53" i="38"/>
  <c r="R53" i="38"/>
  <c r="P53" i="38"/>
  <c r="N53" i="38"/>
  <c r="L53" i="38"/>
  <c r="J53" i="38"/>
  <c r="H53" i="38"/>
  <c r="F53" i="38"/>
  <c r="D53" i="38"/>
  <c r="B53" i="38"/>
  <c r="Z52" i="38"/>
  <c r="X52" i="38"/>
  <c r="V52" i="38"/>
  <c r="T52" i="38"/>
  <c r="R52" i="38"/>
  <c r="P52" i="38"/>
  <c r="N52" i="38"/>
  <c r="L52" i="38"/>
  <c r="J52" i="38"/>
  <c r="H52" i="38"/>
  <c r="F52" i="38"/>
  <c r="D52" i="38"/>
  <c r="B52" i="38"/>
  <c r="Z51" i="38"/>
  <c r="X51" i="38"/>
  <c r="V51" i="38"/>
  <c r="T51" i="38"/>
  <c r="R51" i="38"/>
  <c r="P51" i="38"/>
  <c r="N51" i="38"/>
  <c r="L51" i="38"/>
  <c r="J51" i="38"/>
  <c r="H51" i="38"/>
  <c r="F51" i="38"/>
  <c r="D51" i="38"/>
  <c r="B51" i="38"/>
  <c r="Z50" i="38"/>
  <c r="X50" i="38"/>
  <c r="V50" i="38"/>
  <c r="T50" i="38"/>
  <c r="R50" i="38"/>
  <c r="P50" i="38"/>
  <c r="N50" i="38"/>
  <c r="L50" i="38"/>
  <c r="J50" i="38"/>
  <c r="H50" i="38"/>
  <c r="F50" i="38"/>
  <c r="D50" i="38"/>
  <c r="B50" i="38"/>
  <c r="Z49" i="38"/>
  <c r="X49" i="38"/>
  <c r="V49" i="38"/>
  <c r="T49" i="38"/>
  <c r="R49" i="38"/>
  <c r="P49" i="38"/>
  <c r="N49" i="38"/>
  <c r="L49" i="38"/>
  <c r="J49" i="38"/>
  <c r="H49" i="38"/>
  <c r="F49" i="38"/>
  <c r="D49" i="38"/>
  <c r="B49" i="38"/>
  <c r="Z48" i="38"/>
  <c r="X48" i="38"/>
  <c r="V48" i="38"/>
  <c r="T48" i="38"/>
  <c r="R48" i="38"/>
  <c r="P48" i="38"/>
  <c r="N48" i="38"/>
  <c r="L48" i="38"/>
  <c r="J48" i="38"/>
  <c r="H48" i="38"/>
  <c r="F48" i="38"/>
  <c r="D48" i="38"/>
  <c r="B48" i="38"/>
  <c r="Z47" i="38"/>
  <c r="X47" i="38"/>
  <c r="V47" i="38"/>
  <c r="T47" i="38"/>
  <c r="R47" i="38"/>
  <c r="P47" i="38"/>
  <c r="N47" i="38"/>
  <c r="L47" i="38"/>
  <c r="J47" i="38"/>
  <c r="H47" i="38"/>
  <c r="F47" i="38"/>
  <c r="D47" i="38"/>
  <c r="B47" i="38"/>
  <c r="Z46" i="38"/>
  <c r="X46" i="38"/>
  <c r="V46" i="38"/>
  <c r="T46" i="38"/>
  <c r="R46" i="38"/>
  <c r="P46" i="38"/>
  <c r="N46" i="38"/>
  <c r="L46" i="38"/>
  <c r="J46" i="38"/>
  <c r="H46" i="38"/>
  <c r="F46" i="38"/>
  <c r="D46" i="38"/>
  <c r="B46" i="38"/>
  <c r="Z45" i="38"/>
  <c r="X45" i="38"/>
  <c r="V45" i="38"/>
  <c r="T45" i="38"/>
  <c r="R45" i="38"/>
  <c r="P45" i="38"/>
  <c r="N45" i="38"/>
  <c r="L45" i="38"/>
  <c r="J45" i="38"/>
  <c r="H45" i="38"/>
  <c r="F45" i="38"/>
  <c r="D45" i="38"/>
  <c r="B45" i="38"/>
  <c r="Z44" i="38"/>
  <c r="X44" i="38"/>
  <c r="V44" i="38"/>
  <c r="T44" i="38"/>
  <c r="R44" i="38"/>
  <c r="P44" i="38"/>
  <c r="N44" i="38"/>
  <c r="L44" i="38"/>
  <c r="J44" i="38"/>
  <c r="H44" i="38"/>
  <c r="F44" i="38"/>
  <c r="D44" i="38"/>
  <c r="B44" i="38"/>
  <c r="Z43" i="38"/>
  <c r="X43" i="38"/>
  <c r="V43" i="38"/>
  <c r="T43" i="38"/>
  <c r="R43" i="38"/>
  <c r="P43" i="38"/>
  <c r="N43" i="38"/>
  <c r="L43" i="38"/>
  <c r="J43" i="38"/>
  <c r="H43" i="38"/>
  <c r="F43" i="38"/>
  <c r="D43" i="38"/>
  <c r="B43" i="38"/>
  <c r="Z42" i="38"/>
  <c r="X42" i="38"/>
  <c r="V42" i="38"/>
  <c r="T42" i="38"/>
  <c r="R42" i="38"/>
  <c r="P42" i="38"/>
  <c r="N42" i="38"/>
  <c r="L42" i="38"/>
  <c r="J42" i="38"/>
  <c r="H42" i="38"/>
  <c r="F42" i="38"/>
  <c r="D42" i="38"/>
  <c r="B42" i="38"/>
  <c r="Z41" i="38"/>
  <c r="X41" i="38"/>
  <c r="V41" i="38"/>
  <c r="T41" i="38"/>
  <c r="R41" i="38"/>
  <c r="P41" i="38"/>
  <c r="N41" i="38"/>
  <c r="L41" i="38"/>
  <c r="J41" i="38"/>
  <c r="H41" i="38"/>
  <c r="F41" i="38"/>
  <c r="D41" i="38"/>
  <c r="B41" i="38"/>
  <c r="Z40" i="38"/>
  <c r="X40" i="38"/>
  <c r="V40" i="38"/>
  <c r="T40" i="38"/>
  <c r="R40" i="38"/>
  <c r="P40" i="38"/>
  <c r="N40" i="38"/>
  <c r="L40" i="38"/>
  <c r="J40" i="38"/>
  <c r="H40" i="38"/>
  <c r="F40" i="38"/>
  <c r="D40" i="38"/>
  <c r="B40" i="38"/>
  <c r="Z39" i="38"/>
  <c r="X39" i="38"/>
  <c r="V39" i="38"/>
  <c r="T39" i="38"/>
  <c r="R39" i="38"/>
  <c r="P39" i="38"/>
  <c r="N39" i="38"/>
  <c r="L39" i="38"/>
  <c r="J39" i="38"/>
  <c r="H39" i="38"/>
  <c r="F39" i="38"/>
  <c r="D39" i="38"/>
  <c r="B39" i="38"/>
  <c r="Z38" i="38"/>
  <c r="X38" i="38"/>
  <c r="V38" i="38"/>
  <c r="T38" i="38"/>
  <c r="R38" i="38"/>
  <c r="P38" i="38"/>
  <c r="N38" i="38"/>
  <c r="L38" i="38"/>
  <c r="J38" i="38"/>
  <c r="H38" i="38"/>
  <c r="F38" i="38"/>
  <c r="D38" i="38"/>
  <c r="B38" i="38"/>
  <c r="Z37" i="38"/>
  <c r="X37" i="38"/>
  <c r="V37" i="38"/>
  <c r="T37" i="38"/>
  <c r="R37" i="38"/>
  <c r="P37" i="38"/>
  <c r="N37" i="38"/>
  <c r="L37" i="38"/>
  <c r="J37" i="38"/>
  <c r="H37" i="38"/>
  <c r="F37" i="38"/>
  <c r="D37" i="38"/>
  <c r="B37" i="38"/>
  <c r="Z36" i="38"/>
  <c r="X36" i="38"/>
  <c r="V36" i="38"/>
  <c r="T36" i="38"/>
  <c r="R36" i="38"/>
  <c r="P36" i="38"/>
  <c r="N36" i="38"/>
  <c r="L36" i="38"/>
  <c r="J36" i="38"/>
  <c r="H36" i="38"/>
  <c r="F36" i="38"/>
  <c r="D36" i="38"/>
  <c r="B36" i="38"/>
  <c r="Z35" i="38"/>
  <c r="X35" i="38"/>
  <c r="V35" i="38"/>
  <c r="T35" i="38"/>
  <c r="R35" i="38"/>
  <c r="P35" i="38"/>
  <c r="N35" i="38"/>
  <c r="L35" i="38"/>
  <c r="J35" i="38"/>
  <c r="H35" i="38"/>
  <c r="F35" i="38"/>
  <c r="D35" i="38"/>
  <c r="B35" i="38"/>
  <c r="Z34" i="38"/>
  <c r="X34" i="38"/>
  <c r="V34" i="38"/>
  <c r="T34" i="38"/>
  <c r="R34" i="38"/>
  <c r="P34" i="38"/>
  <c r="N34" i="38"/>
  <c r="L34" i="38"/>
  <c r="J34" i="38"/>
  <c r="H34" i="38"/>
  <c r="F34" i="38"/>
  <c r="D34" i="38"/>
  <c r="B34" i="38"/>
  <c r="Z33" i="38"/>
  <c r="X33" i="38"/>
  <c r="V33" i="38"/>
  <c r="T33" i="38"/>
  <c r="R33" i="38"/>
  <c r="P33" i="38"/>
  <c r="N33" i="38"/>
  <c r="L33" i="38"/>
  <c r="J33" i="38"/>
  <c r="H33" i="38"/>
  <c r="F33" i="38"/>
  <c r="D33" i="38"/>
  <c r="B33" i="38"/>
  <c r="Z32" i="38"/>
  <c r="X32" i="38"/>
  <c r="V32" i="38"/>
  <c r="T32" i="38"/>
  <c r="R32" i="38"/>
  <c r="P32" i="38"/>
  <c r="N32" i="38"/>
  <c r="L32" i="38"/>
  <c r="J32" i="38"/>
  <c r="H32" i="38"/>
  <c r="F32" i="38"/>
  <c r="D32" i="38"/>
  <c r="B32" i="38"/>
  <c r="Z31" i="38"/>
  <c r="X31" i="38"/>
  <c r="V31" i="38"/>
  <c r="T31" i="38"/>
  <c r="R31" i="38"/>
  <c r="P31" i="38"/>
  <c r="N31" i="38"/>
  <c r="L31" i="38"/>
  <c r="J31" i="38"/>
  <c r="H31" i="38"/>
  <c r="F31" i="38"/>
  <c r="D31" i="38"/>
  <c r="B31" i="38"/>
  <c r="Z30" i="38"/>
  <c r="X30" i="38"/>
  <c r="V30" i="38"/>
  <c r="T30" i="38"/>
  <c r="R30" i="38"/>
  <c r="P30" i="38"/>
  <c r="N30" i="38"/>
  <c r="L30" i="38"/>
  <c r="J30" i="38"/>
  <c r="H30" i="38"/>
  <c r="F30" i="38"/>
  <c r="D30" i="38"/>
  <c r="B30" i="38"/>
  <c r="Z29" i="38"/>
  <c r="X29" i="38"/>
  <c r="V29" i="38"/>
  <c r="T29" i="38"/>
  <c r="R29" i="38"/>
  <c r="P29" i="38"/>
  <c r="N29" i="38"/>
  <c r="L29" i="38"/>
  <c r="J29" i="38"/>
  <c r="H29" i="38"/>
  <c r="F29" i="38"/>
  <c r="D29" i="38"/>
  <c r="B29" i="38"/>
  <c r="Z28" i="38"/>
  <c r="X28" i="38"/>
  <c r="V28" i="38"/>
  <c r="T28" i="38"/>
  <c r="R28" i="38"/>
  <c r="P28" i="38"/>
  <c r="N28" i="38"/>
  <c r="L28" i="38"/>
  <c r="J28" i="38"/>
  <c r="H28" i="38"/>
  <c r="F28" i="38"/>
  <c r="D28" i="38"/>
  <c r="B28" i="38"/>
  <c r="Z27" i="38"/>
  <c r="X27" i="38"/>
  <c r="V27" i="38"/>
  <c r="T27" i="38"/>
  <c r="R27" i="38"/>
  <c r="P27" i="38"/>
  <c r="N27" i="38"/>
  <c r="L27" i="38"/>
  <c r="J27" i="38"/>
  <c r="H27" i="38"/>
  <c r="F27" i="38"/>
  <c r="D27" i="38"/>
  <c r="B27" i="38"/>
  <c r="Z26" i="38"/>
  <c r="X26" i="38"/>
  <c r="V26" i="38"/>
  <c r="T26" i="38"/>
  <c r="R26" i="38"/>
  <c r="P26" i="38"/>
  <c r="N26" i="38"/>
  <c r="L26" i="38"/>
  <c r="J26" i="38"/>
  <c r="H26" i="38"/>
  <c r="F26" i="38"/>
  <c r="D26" i="38"/>
  <c r="B26" i="38"/>
  <c r="Z25" i="38"/>
  <c r="X25" i="38"/>
  <c r="V25" i="38"/>
  <c r="T25" i="38"/>
  <c r="R25" i="38"/>
  <c r="P25" i="38"/>
  <c r="N25" i="38"/>
  <c r="L25" i="38"/>
  <c r="J25" i="38"/>
  <c r="H25" i="38"/>
  <c r="F25" i="38"/>
  <c r="D25" i="38"/>
  <c r="B25" i="38"/>
  <c r="Z24" i="38"/>
  <c r="X24" i="38"/>
  <c r="V24" i="38"/>
  <c r="T24" i="38"/>
  <c r="R24" i="38"/>
  <c r="P24" i="38"/>
  <c r="N24" i="38"/>
  <c r="L24" i="38"/>
  <c r="J24" i="38"/>
  <c r="H24" i="38"/>
  <c r="F24" i="38"/>
  <c r="D24" i="38"/>
  <c r="B24" i="38"/>
  <c r="Z23" i="38"/>
  <c r="X23" i="38"/>
  <c r="V23" i="38"/>
  <c r="T23" i="38"/>
  <c r="R23" i="38"/>
  <c r="P23" i="38"/>
  <c r="N23" i="38"/>
  <c r="L23" i="38"/>
  <c r="J23" i="38"/>
  <c r="H23" i="38"/>
  <c r="F23" i="38"/>
  <c r="D23" i="38"/>
  <c r="B23" i="38"/>
  <c r="Z22" i="38"/>
  <c r="X22" i="38"/>
  <c r="V22" i="38"/>
  <c r="T22" i="38"/>
  <c r="R22" i="38"/>
  <c r="P22" i="38"/>
  <c r="N22" i="38"/>
  <c r="L22" i="38"/>
  <c r="J22" i="38"/>
  <c r="H22" i="38"/>
  <c r="F22" i="38"/>
  <c r="D22" i="38"/>
  <c r="B22" i="38"/>
  <c r="Z21" i="38"/>
  <c r="X21" i="38"/>
  <c r="V21" i="38"/>
  <c r="T21" i="38"/>
  <c r="R21" i="38"/>
  <c r="P21" i="38"/>
  <c r="N21" i="38"/>
  <c r="L21" i="38"/>
  <c r="J21" i="38"/>
  <c r="H21" i="38"/>
  <c r="F21" i="38"/>
  <c r="D21" i="38"/>
  <c r="B21" i="38"/>
  <c r="Z20" i="38"/>
  <c r="X20" i="38"/>
  <c r="V20" i="38"/>
  <c r="T20" i="38"/>
  <c r="R20" i="38"/>
  <c r="P20" i="38"/>
  <c r="N20" i="38"/>
  <c r="L20" i="38"/>
  <c r="J20" i="38"/>
  <c r="H20" i="38"/>
  <c r="F20" i="38"/>
  <c r="D20" i="38"/>
  <c r="B20" i="38"/>
  <c r="Z19" i="38"/>
  <c r="X19" i="38"/>
  <c r="V19" i="38"/>
  <c r="T19" i="38"/>
  <c r="R19" i="38"/>
  <c r="P19" i="38"/>
  <c r="N19" i="38"/>
  <c r="L19" i="38"/>
  <c r="J19" i="38"/>
  <c r="H19" i="38"/>
  <c r="F19" i="38"/>
  <c r="D19" i="38"/>
  <c r="B19" i="38"/>
  <c r="Z18" i="38"/>
  <c r="X18" i="38"/>
  <c r="V18" i="38"/>
  <c r="T18" i="38"/>
  <c r="R18" i="38"/>
  <c r="P18" i="38"/>
  <c r="N18" i="38"/>
  <c r="L18" i="38"/>
  <c r="J18" i="38"/>
  <c r="H18" i="38"/>
  <c r="F18" i="38"/>
  <c r="D18" i="38"/>
  <c r="B18" i="38"/>
  <c r="Z17" i="38"/>
  <c r="X17" i="38"/>
  <c r="V17" i="38"/>
  <c r="T17" i="38"/>
  <c r="R17" i="38"/>
  <c r="P17" i="38"/>
  <c r="N17" i="38"/>
  <c r="L17" i="38"/>
  <c r="J17" i="38"/>
  <c r="H17" i="38"/>
  <c r="F17" i="38"/>
  <c r="D17" i="38"/>
  <c r="B17" i="38"/>
  <c r="Z16" i="38"/>
  <c r="X16" i="38"/>
  <c r="V16" i="38"/>
  <c r="T16" i="38"/>
  <c r="R16" i="38"/>
  <c r="P16" i="38"/>
  <c r="N16" i="38"/>
  <c r="L16" i="38"/>
  <c r="J16" i="38"/>
  <c r="H16" i="38"/>
  <c r="F16" i="38"/>
  <c r="D16" i="38"/>
  <c r="B16" i="38"/>
  <c r="Z15" i="38"/>
  <c r="X15" i="38"/>
  <c r="V15" i="38"/>
  <c r="T15" i="38"/>
  <c r="R15" i="38"/>
  <c r="P15" i="38"/>
  <c r="N15" i="38"/>
  <c r="L15" i="38"/>
  <c r="J15" i="38"/>
  <c r="H15" i="38"/>
  <c r="F15" i="38"/>
  <c r="D15" i="38"/>
  <c r="B15" i="38"/>
  <c r="Z14" i="38"/>
  <c r="X14" i="38"/>
  <c r="V14" i="38"/>
  <c r="T14" i="38"/>
  <c r="R14" i="38"/>
  <c r="P14" i="38"/>
  <c r="N14" i="38"/>
  <c r="L14" i="38"/>
  <c r="J14" i="38"/>
  <c r="H14" i="38"/>
  <c r="F14" i="38"/>
  <c r="D14" i="38"/>
  <c r="B14" i="38"/>
  <c r="Z13" i="38"/>
  <c r="X13" i="38"/>
  <c r="V13" i="38"/>
  <c r="T13" i="38"/>
  <c r="R13" i="38"/>
  <c r="P13" i="38"/>
  <c r="N13" i="38"/>
  <c r="L13" i="38"/>
  <c r="J13" i="38"/>
  <c r="H13" i="38"/>
  <c r="F13" i="38"/>
  <c r="D13" i="38"/>
  <c r="B13" i="38"/>
  <c r="Z12" i="38"/>
  <c r="X12" i="38"/>
  <c r="V12" i="38"/>
  <c r="T12" i="38"/>
  <c r="R12" i="38"/>
  <c r="P12" i="38"/>
  <c r="N12" i="38"/>
  <c r="L12" i="38"/>
  <c r="J12" i="38"/>
  <c r="H12" i="38"/>
  <c r="F12" i="38"/>
  <c r="D12" i="38"/>
  <c r="B12" i="38"/>
  <c r="Z11" i="38"/>
  <c r="X11" i="38"/>
  <c r="V11" i="38"/>
  <c r="T11" i="38"/>
  <c r="R11" i="38"/>
  <c r="P11" i="38"/>
  <c r="N11" i="38"/>
  <c r="L11" i="38"/>
  <c r="J11" i="38"/>
  <c r="H11" i="38"/>
  <c r="F11" i="38"/>
  <c r="D11" i="38"/>
  <c r="B11" i="38"/>
  <c r="Z10" i="38"/>
  <c r="X10" i="38"/>
  <c r="V10" i="38"/>
  <c r="T10" i="38"/>
  <c r="R10" i="38"/>
  <c r="P10" i="38"/>
  <c r="N10" i="38"/>
  <c r="L10" i="38"/>
  <c r="J10" i="38"/>
  <c r="H10" i="38"/>
  <c r="F10" i="38"/>
  <c r="D10" i="38"/>
  <c r="B10" i="38"/>
  <c r="Z9" i="38"/>
  <c r="X9" i="38"/>
  <c r="V9" i="38"/>
  <c r="T9" i="38"/>
  <c r="R9" i="38"/>
  <c r="P9" i="38"/>
  <c r="N9" i="38"/>
  <c r="L9" i="38"/>
  <c r="J9" i="38"/>
  <c r="H9" i="38"/>
  <c r="F9" i="38"/>
  <c r="D9" i="38"/>
  <c r="B9" i="38"/>
  <c r="Z8" i="38"/>
  <c r="X8" i="38"/>
  <c r="V8" i="38"/>
  <c r="T8" i="38"/>
  <c r="R8" i="38"/>
  <c r="P8" i="38"/>
  <c r="N8" i="38"/>
  <c r="L8" i="38"/>
  <c r="J8" i="38"/>
  <c r="H8" i="38"/>
  <c r="F8" i="38"/>
  <c r="D8" i="38"/>
  <c r="B8" i="38"/>
  <c r="Z7" i="38"/>
  <c r="X7" i="38"/>
  <c r="V7" i="38"/>
  <c r="T7" i="38"/>
  <c r="R7" i="38"/>
  <c r="P7" i="38"/>
  <c r="N7" i="38"/>
  <c r="L7" i="38"/>
  <c r="J7" i="38"/>
  <c r="H7" i="38"/>
  <c r="F7" i="38"/>
  <c r="D7" i="38"/>
  <c r="B7" i="38"/>
  <c r="K87" i="31"/>
  <c r="H96" i="31"/>
  <c r="BQ209" i="1"/>
  <c r="BP209" i="1"/>
  <c r="BO209" i="1"/>
  <c r="BQ283" i="1"/>
  <c r="BP283" i="1"/>
  <c r="BO283" i="1"/>
  <c r="BR378" i="1" l="1"/>
  <c r="D378" i="1" s="1"/>
  <c r="BR379" i="1"/>
  <c r="D379" i="1" s="1"/>
  <c r="BR390" i="1"/>
  <c r="D390" i="1" s="1"/>
  <c r="BR102" i="1"/>
  <c r="D102" i="1" s="1"/>
  <c r="BR42" i="1"/>
  <c r="D42" i="1" s="1"/>
  <c r="BR320" i="1"/>
  <c r="D320" i="1" s="1"/>
  <c r="BR310" i="1"/>
  <c r="D310" i="1" s="1"/>
  <c r="BR169" i="1"/>
  <c r="D169" i="1" s="1"/>
  <c r="BR209" i="1"/>
  <c r="BN209" i="1"/>
  <c r="BN283" i="1"/>
  <c r="BQ336" i="1"/>
  <c r="BP336" i="1"/>
  <c r="BO336" i="1"/>
  <c r="BN336" i="1" l="1"/>
  <c r="K197" i="31"/>
  <c r="H207" i="31"/>
  <c r="BQ298" i="1" l="1"/>
  <c r="BP298" i="1"/>
  <c r="BO298" i="1"/>
  <c r="BQ188" i="1"/>
  <c r="BP188" i="1"/>
  <c r="BO188" i="1"/>
  <c r="BR283" i="1" l="1"/>
  <c r="D283" i="1" s="1"/>
  <c r="BR336" i="1"/>
  <c r="BR298" i="1"/>
  <c r="D298" i="1" s="1"/>
  <c r="BN298" i="1"/>
  <c r="BN188" i="1"/>
  <c r="BQ183" i="1"/>
  <c r="BP183" i="1"/>
  <c r="BO183" i="1"/>
  <c r="BN183" i="1" l="1"/>
  <c r="B71" i="28" l="1"/>
  <c r="BR188" i="1" l="1"/>
  <c r="D188" i="1" s="1"/>
  <c r="BR183" i="1"/>
  <c r="D183" i="1" s="1"/>
  <c r="BQ277" i="1" l="1"/>
  <c r="BP277" i="1"/>
  <c r="BO277" i="1"/>
  <c r="BN277" i="1" l="1"/>
  <c r="BO297" i="1" l="1"/>
  <c r="BP297" i="1"/>
  <c r="BQ297" i="1"/>
  <c r="K67" i="31"/>
  <c r="H67" i="31"/>
  <c r="K209" i="31"/>
  <c r="K208" i="31"/>
  <c r="K207" i="31"/>
  <c r="K206" i="31"/>
  <c r="K205" i="31"/>
  <c r="K204" i="31"/>
  <c r="K203" i="31"/>
  <c r="K202" i="31"/>
  <c r="K201" i="31"/>
  <c r="K200" i="31"/>
  <c r="K199" i="31"/>
  <c r="K198" i="31"/>
  <c r="K196"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2" i="31"/>
  <c r="K171" i="31"/>
  <c r="K170" i="31"/>
  <c r="K169" i="31"/>
  <c r="K168" i="31"/>
  <c r="K167" i="31"/>
  <c r="K166" i="31"/>
  <c r="K165" i="31"/>
  <c r="K164" i="31"/>
  <c r="K163" i="31"/>
  <c r="K162" i="31"/>
  <c r="K161" i="31"/>
  <c r="K160" i="31"/>
  <c r="K159" i="31"/>
  <c r="K158" i="31"/>
  <c r="K157" i="31"/>
  <c r="K156" i="31"/>
  <c r="K155" i="31"/>
  <c r="K154" i="31"/>
  <c r="K153" i="31"/>
  <c r="K152" i="31"/>
  <c r="K151" i="31"/>
  <c r="K150" i="31"/>
  <c r="K149" i="31"/>
  <c r="K148"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4" i="31"/>
  <c r="K103" i="31"/>
  <c r="K102" i="31"/>
  <c r="K101" i="31"/>
  <c r="K100" i="31"/>
  <c r="K99" i="31"/>
  <c r="K98" i="31"/>
  <c r="K97" i="31"/>
  <c r="K96" i="31"/>
  <c r="K95" i="31"/>
  <c r="K94" i="31"/>
  <c r="K93" i="31"/>
  <c r="K92" i="31"/>
  <c r="K91" i="31"/>
  <c r="K90" i="31"/>
  <c r="K89" i="31"/>
  <c r="K88" i="31"/>
  <c r="K86" i="31"/>
  <c r="K85" i="31"/>
  <c r="K84" i="31"/>
  <c r="K83" i="31"/>
  <c r="K82" i="31"/>
  <c r="K81" i="31"/>
  <c r="K80" i="31"/>
  <c r="K79" i="31"/>
  <c r="K78" i="31"/>
  <c r="K77" i="31"/>
  <c r="K76" i="31"/>
  <c r="K75" i="31"/>
  <c r="K74" i="31"/>
  <c r="K73" i="31"/>
  <c r="K72" i="31"/>
  <c r="K71" i="31"/>
  <c r="K70" i="31"/>
  <c r="K69" i="31"/>
  <c r="K68" i="31"/>
  <c r="K66" i="31"/>
  <c r="K65" i="31"/>
  <c r="K64" i="31"/>
  <c r="K63" i="31"/>
  <c r="K62" i="31"/>
  <c r="K61" i="31"/>
  <c r="K60" i="31"/>
  <c r="K59" i="31"/>
  <c r="K58" i="31"/>
  <c r="K57" i="31"/>
  <c r="K56" i="31"/>
  <c r="K55" i="31"/>
  <c r="K54" i="31"/>
  <c r="K53" i="31"/>
  <c r="K52" i="31"/>
  <c r="K51" i="31"/>
  <c r="K50" i="31"/>
  <c r="K49" i="31"/>
  <c r="K48" i="31"/>
  <c r="K47" i="31"/>
  <c r="K46" i="31"/>
  <c r="K45" i="31"/>
  <c r="K44" i="31"/>
  <c r="K43" i="31"/>
  <c r="K42" i="31"/>
  <c r="K41" i="31"/>
  <c r="K40" i="31"/>
  <c r="K39" i="31"/>
  <c r="K38" i="31"/>
  <c r="K37" i="31"/>
  <c r="K36" i="31"/>
  <c r="K35" i="31"/>
  <c r="K34" i="31"/>
  <c r="K33" i="31"/>
  <c r="K32" i="31"/>
  <c r="K31" i="31"/>
  <c r="K30" i="31"/>
  <c r="K29" i="31"/>
  <c r="K28" i="31"/>
  <c r="K27" i="31"/>
  <c r="K26" i="31"/>
  <c r="K25" i="31"/>
  <c r="K24" i="31"/>
  <c r="BR277" i="1" l="1"/>
  <c r="D277" i="1" s="1"/>
  <c r="BN297" i="1"/>
  <c r="H60" i="31"/>
  <c r="H53" i="31"/>
  <c r="H46" i="31"/>
  <c r="H39" i="31"/>
  <c r="H33" i="31"/>
  <c r="H26" i="31"/>
  <c r="BQ9" i="1"/>
  <c r="BP9" i="1"/>
  <c r="BO9" i="1"/>
  <c r="BR297" i="1" l="1"/>
  <c r="D297" i="1" s="1"/>
  <c r="BN9" i="1"/>
  <c r="BQ230" i="1"/>
  <c r="BP230" i="1"/>
  <c r="BO230" i="1"/>
  <c r="BQ125" i="1"/>
  <c r="BP125" i="1"/>
  <c r="BO125" i="1"/>
  <c r="H84" i="31"/>
  <c r="BN230" i="1" l="1"/>
  <c r="BN125" i="1"/>
  <c r="B80" i="2"/>
  <c r="W80" i="2" s="1"/>
  <c r="B79" i="2"/>
  <c r="B78" i="2"/>
  <c r="B60" i="2"/>
  <c r="W60" i="2" s="1"/>
  <c r="B59" i="2"/>
  <c r="B58" i="2"/>
  <c r="B40" i="2"/>
  <c r="W40" i="2" s="1"/>
  <c r="B39" i="2"/>
  <c r="W39" i="2" s="1"/>
  <c r="B38" i="2"/>
  <c r="W38" i="2" s="1"/>
  <c r="H76" i="31"/>
  <c r="H75" i="31"/>
  <c r="BQ168" i="1"/>
  <c r="BP168" i="1"/>
  <c r="BO168" i="1"/>
  <c r="BQ167" i="1"/>
  <c r="BP167" i="1"/>
  <c r="BO167" i="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5" i="1"/>
  <c r="BP335" i="1"/>
  <c r="BO335"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2" i="1"/>
  <c r="BP282" i="1"/>
  <c r="BO282" i="1"/>
  <c r="BQ281" i="1"/>
  <c r="BP281" i="1"/>
  <c r="BO281" i="1"/>
  <c r="BQ280" i="1"/>
  <c r="BP280" i="1"/>
  <c r="BO280" i="1"/>
  <c r="BQ279" i="1"/>
  <c r="BP279" i="1"/>
  <c r="BO279" i="1"/>
  <c r="BQ278" i="1"/>
  <c r="BP278" i="1"/>
  <c r="BO278" i="1"/>
  <c r="BQ276" i="1"/>
  <c r="BP276" i="1"/>
  <c r="BO276" i="1"/>
  <c r="BQ275" i="1"/>
  <c r="BP275" i="1"/>
  <c r="BO275" i="1"/>
  <c r="BQ274" i="1"/>
  <c r="BP274" i="1"/>
  <c r="BO274" i="1"/>
  <c r="BQ273" i="1"/>
  <c r="BP273" i="1"/>
  <c r="BO273" i="1"/>
  <c r="BQ272" i="1"/>
  <c r="BP272" i="1"/>
  <c r="BO272"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71" i="1"/>
  <c r="BP271" i="1"/>
  <c r="BO271"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7" i="1"/>
  <c r="BP187" i="1"/>
  <c r="BO187" i="1"/>
  <c r="BQ186" i="1"/>
  <c r="BP186" i="1"/>
  <c r="BO186" i="1"/>
  <c r="BQ185" i="1"/>
  <c r="BP185" i="1"/>
  <c r="BO185" i="1"/>
  <c r="BQ184" i="1"/>
  <c r="BP184" i="1"/>
  <c r="BO184"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8" i="1"/>
  <c r="BP8" i="1"/>
  <c r="BO8" i="1"/>
  <c r="BQ7" i="1"/>
  <c r="BP7" i="1"/>
  <c r="BO7" i="1"/>
  <c r="BQ6" i="1"/>
  <c r="BP6" i="1"/>
  <c r="BO6" i="1"/>
  <c r="BQ5" i="1"/>
  <c r="BP5" i="1"/>
  <c r="BO5" i="1"/>
  <c r="BQ4" i="1"/>
  <c r="BP4" i="1"/>
  <c r="BO4" i="1"/>
  <c r="BQ3" i="1"/>
  <c r="BP3" i="1"/>
  <c r="BO3" i="1"/>
  <c r="H208" i="31"/>
  <c r="C20" i="31"/>
  <c r="A20" i="31"/>
  <c r="H20" i="31" s="1"/>
  <c r="R1" i="52" a="1"/>
  <c r="Y1" i="52" s="1"/>
  <c r="R1" i="52"/>
  <c r="V1" i="52"/>
  <c r="W1" i="52"/>
  <c r="Z1" i="52"/>
  <c r="AA1" i="52"/>
  <c r="AH1" i="52"/>
  <c r="AH6" i="39" s="1"/>
  <c r="C19" i="31"/>
  <c r="A19" i="31"/>
  <c r="H19" i="31" s="1"/>
  <c r="C18" i="31"/>
  <c r="A18" i="31"/>
  <c r="H18" i="31" s="1"/>
  <c r="AI1" i="52" l="1"/>
  <c r="S1" i="52"/>
  <c r="S21" i="2"/>
  <c r="AE1" i="52"/>
  <c r="AD1" i="52"/>
  <c r="BR9" i="1"/>
  <c r="D9" i="1" s="1"/>
  <c r="BR125" i="1"/>
  <c r="D125" i="1" s="1"/>
  <c r="BR230" i="1"/>
  <c r="D230" i="1" s="1"/>
  <c r="W79" i="2"/>
  <c r="S58" i="2"/>
  <c r="W78" i="2"/>
  <c r="S80" i="2"/>
  <c r="S79" i="2"/>
  <c r="S78" i="2"/>
  <c r="W59" i="2"/>
  <c r="W58" i="2"/>
  <c r="S38" i="2"/>
  <c r="BN249" i="1"/>
  <c r="BN394" i="1"/>
  <c r="BN309" i="1"/>
  <c r="BN15" i="1"/>
  <c r="BN76" i="1"/>
  <c r="BN65" i="1"/>
  <c r="BN291" i="1"/>
  <c r="BN193" i="1"/>
  <c r="BN229" i="1"/>
  <c r="BN99" i="1"/>
  <c r="BN107" i="1"/>
  <c r="BN115" i="1"/>
  <c r="BN420" i="1"/>
  <c r="BN168" i="1"/>
  <c r="BN443" i="1"/>
  <c r="BN191" i="1"/>
  <c r="BN216" i="1"/>
  <c r="BN260" i="1"/>
  <c r="BN55" i="1"/>
  <c r="BN124" i="1"/>
  <c r="BN225" i="1"/>
  <c r="BN66" i="1"/>
  <c r="BN212" i="1"/>
  <c r="BN220" i="1"/>
  <c r="BN307" i="1"/>
  <c r="BN7" i="1"/>
  <c r="BN235" i="1"/>
  <c r="BN290" i="1"/>
  <c r="BN23" i="1"/>
  <c r="BN139" i="1"/>
  <c r="BN26" i="1"/>
  <c r="BN375" i="1"/>
  <c r="BN417" i="1"/>
  <c r="BN134" i="1"/>
  <c r="BN153" i="1"/>
  <c r="BN222" i="1"/>
  <c r="BN318" i="1"/>
  <c r="BN362" i="1"/>
  <c r="BN396" i="1"/>
  <c r="BN6" i="1"/>
  <c r="BN198" i="1"/>
  <c r="BN347" i="1"/>
  <c r="BN3" i="1"/>
  <c r="BN16" i="1"/>
  <c r="BN8" i="1"/>
  <c r="BN10" i="1"/>
  <c r="BN19" i="1"/>
  <c r="BN51" i="1"/>
  <c r="BN53" i="1"/>
  <c r="BN75" i="1"/>
  <c r="BN20" i="1"/>
  <c r="BN49" i="1"/>
  <c r="BN61" i="1"/>
  <c r="BN87" i="1"/>
  <c r="BN35" i="1"/>
  <c r="BN41" i="1"/>
  <c r="BN46" i="1"/>
  <c r="BN48" i="1"/>
  <c r="BN79" i="1"/>
  <c r="BN50" i="1"/>
  <c r="BN62" i="1"/>
  <c r="BN164" i="1"/>
  <c r="BN177" i="1"/>
  <c r="BN138" i="1"/>
  <c r="BN146" i="1"/>
  <c r="BN91" i="1"/>
  <c r="BN147" i="1"/>
  <c r="BN187" i="1"/>
  <c r="BN205" i="1"/>
  <c r="BN194" i="1"/>
  <c r="BN199" i="1"/>
  <c r="BN217" i="1"/>
  <c r="BN192" i="1"/>
  <c r="BN207" i="1"/>
  <c r="BN239" i="1"/>
  <c r="BN245" i="1"/>
  <c r="BN252" i="1"/>
  <c r="BN282" i="1"/>
  <c r="BN263" i="1"/>
  <c r="BN286" i="1"/>
  <c r="BN272" i="1"/>
  <c r="BN312" i="1"/>
  <c r="BN331" i="1"/>
  <c r="BN333" i="1"/>
  <c r="BN340" i="1"/>
  <c r="BN326" i="1"/>
  <c r="BN330" i="1"/>
  <c r="BN339" i="1"/>
  <c r="BN351" i="1"/>
  <c r="BN350" i="1"/>
  <c r="BN358" i="1"/>
  <c r="BN374" i="1"/>
  <c r="BN376" i="1"/>
  <c r="BN366" i="1"/>
  <c r="BN404" i="1"/>
  <c r="BN407" i="1"/>
  <c r="BN408" i="1"/>
  <c r="BN418" i="1"/>
  <c r="BN429" i="1"/>
  <c r="BN447" i="1"/>
  <c r="BN426" i="1"/>
  <c r="BN442" i="1"/>
  <c r="BN167" i="1"/>
  <c r="BN68" i="1"/>
  <c r="BN83" i="1"/>
  <c r="BN171" i="1"/>
  <c r="BN226" i="1"/>
  <c r="BN234" i="1"/>
  <c r="BN279" i="1"/>
  <c r="BN284" i="1"/>
  <c r="BN335" i="1"/>
  <c r="BN352" i="1"/>
  <c r="BN363" i="1"/>
  <c r="BN380" i="1"/>
  <c r="BN434" i="1"/>
  <c r="BN446" i="1"/>
  <c r="BN448" i="1"/>
  <c r="BN69" i="1"/>
  <c r="BN119" i="1"/>
  <c r="BN218" i="1"/>
  <c r="BN255" i="1"/>
  <c r="BN295" i="1"/>
  <c r="BN365" i="1"/>
  <c r="BN402" i="1"/>
  <c r="BN445" i="1"/>
  <c r="BN103" i="1"/>
  <c r="BN322" i="1"/>
  <c r="BN27" i="1"/>
  <c r="BN106" i="1"/>
  <c r="BN116" i="1"/>
  <c r="BN137" i="1"/>
  <c r="BN160" i="1"/>
  <c r="BN161" i="1"/>
  <c r="BN211" i="1"/>
  <c r="BN221" i="1"/>
  <c r="BN281" i="1"/>
  <c r="BN303" i="1"/>
  <c r="BN368" i="1"/>
  <c r="BN371" i="1"/>
  <c r="BN398" i="1"/>
  <c r="BN401" i="1"/>
  <c r="BN427" i="1"/>
  <c r="BN428" i="1"/>
  <c r="BN14" i="1"/>
  <c r="BN28" i="1"/>
  <c r="BN104" i="1"/>
  <c r="BN140" i="1"/>
  <c r="BN143" i="1"/>
  <c r="BN151" i="1"/>
  <c r="BN173" i="1"/>
  <c r="BN174" i="1"/>
  <c r="BN179" i="1"/>
  <c r="BN214" i="1"/>
  <c r="BN224" i="1"/>
  <c r="BN236" i="1"/>
  <c r="BN315" i="1"/>
  <c r="BN325" i="1"/>
  <c r="BN338" i="1"/>
  <c r="BN355" i="1"/>
  <c r="BN377" i="1"/>
  <c r="BN381" i="1"/>
  <c r="BN386" i="1"/>
  <c r="BN431" i="1"/>
  <c r="BN432" i="1"/>
  <c r="BN435" i="1"/>
  <c r="BN33" i="1"/>
  <c r="BN37" i="1"/>
  <c r="BN94" i="1"/>
  <c r="BN95" i="1"/>
  <c r="BN123" i="1"/>
  <c r="BN126" i="1"/>
  <c r="BN129" i="1"/>
  <c r="BN145" i="1"/>
  <c r="BN150" i="1"/>
  <c r="BN163" i="1"/>
  <c r="BN178" i="1"/>
  <c r="BN185" i="1"/>
  <c r="BN195" i="1"/>
  <c r="BN29" i="1"/>
  <c r="BN219" i="1"/>
  <c r="BN256" i="1"/>
  <c r="BN278" i="1"/>
  <c r="BN334" i="1"/>
  <c r="BN11" i="1"/>
  <c r="BN54" i="1"/>
  <c r="BN67" i="1"/>
  <c r="BN85" i="1"/>
  <c r="BN89" i="1"/>
  <c r="BN131" i="1"/>
  <c r="BN157" i="1"/>
  <c r="BN181" i="1"/>
  <c r="BN189" i="1"/>
  <c r="BN213" i="1"/>
  <c r="BN265" i="1"/>
  <c r="BN329" i="1"/>
  <c r="BN337" i="1"/>
  <c r="BN395" i="1"/>
  <c r="BN399" i="1"/>
  <c r="BN440" i="1"/>
  <c r="BN17" i="1"/>
  <c r="BN18" i="1"/>
  <c r="BN5" i="1"/>
  <c r="BN25" i="1"/>
  <c r="BN31" i="1"/>
  <c r="BN44" i="1"/>
  <c r="BN58" i="1"/>
  <c r="BN12" i="1"/>
  <c r="BN13" i="1"/>
  <c r="BN38" i="1"/>
  <c r="BN59" i="1"/>
  <c r="BN34" i="1"/>
  <c r="BN39" i="1"/>
  <c r="BN47" i="1"/>
  <c r="BN56" i="1"/>
  <c r="BN24" i="1"/>
  <c r="BN40" i="1"/>
  <c r="BN45" i="1"/>
  <c r="BN4" i="1"/>
  <c r="BN22" i="1"/>
  <c r="BN30" i="1"/>
  <c r="BN36" i="1"/>
  <c r="BN43" i="1"/>
  <c r="BN52" i="1"/>
  <c r="BN21" i="1"/>
  <c r="BN57" i="1"/>
  <c r="BN60" i="1"/>
  <c r="BN63" i="1"/>
  <c r="BN135" i="1"/>
  <c r="BN77" i="1"/>
  <c r="BN82" i="1"/>
  <c r="BN90" i="1"/>
  <c r="BN101" i="1"/>
  <c r="BN84" i="1"/>
  <c r="BN86" i="1"/>
  <c r="BN93" i="1"/>
  <c r="BN100" i="1"/>
  <c r="BN71" i="1"/>
  <c r="BN80" i="1"/>
  <c r="BN96" i="1"/>
  <c r="BN64" i="1"/>
  <c r="BN127" i="1"/>
  <c r="BN130" i="1"/>
  <c r="BN88" i="1"/>
  <c r="BN92" i="1"/>
  <c r="BN111" i="1"/>
  <c r="BN70" i="1"/>
  <c r="BN74" i="1"/>
  <c r="BN97" i="1"/>
  <c r="BN98" i="1"/>
  <c r="BN133" i="1"/>
  <c r="BN141" i="1"/>
  <c r="BN113" i="1"/>
  <c r="BN105" i="1"/>
  <c r="BN109" i="1"/>
  <c r="BN110" i="1"/>
  <c r="BN120" i="1"/>
  <c r="BN128" i="1"/>
  <c r="BN136" i="1"/>
  <c r="BN148" i="1"/>
  <c r="BN228" i="1"/>
  <c r="BN108" i="1"/>
  <c r="BN117" i="1"/>
  <c r="BN132" i="1"/>
  <c r="BN142" i="1"/>
  <c r="BN144" i="1"/>
  <c r="BN176" i="1"/>
  <c r="BN190" i="1"/>
  <c r="BN204" i="1"/>
  <c r="BN159" i="1"/>
  <c r="BN208" i="1"/>
  <c r="BN149" i="1"/>
  <c r="BN152" i="1"/>
  <c r="BN155" i="1"/>
  <c r="BN170" i="1"/>
  <c r="BN180" i="1"/>
  <c r="BN202" i="1"/>
  <c r="BN158" i="1"/>
  <c r="BN166" i="1"/>
  <c r="BN172" i="1"/>
  <c r="BN186" i="1"/>
  <c r="BN240" i="1"/>
  <c r="BN271" i="1"/>
  <c r="BN299" i="1"/>
  <c r="BN231" i="1"/>
  <c r="BN196" i="1"/>
  <c r="BN201" i="1"/>
  <c r="BN206" i="1"/>
  <c r="BN227" i="1"/>
  <c r="BN203" i="1"/>
  <c r="BN223" i="1"/>
  <c r="BN182" i="1"/>
  <c r="BN197" i="1"/>
  <c r="BN267" i="1"/>
  <c r="BN210" i="1"/>
  <c r="BN215" i="1"/>
  <c r="BN241" i="1"/>
  <c r="BN250" i="1"/>
  <c r="BN262" i="1"/>
  <c r="BN264" i="1"/>
  <c r="BN270" i="1"/>
  <c r="BN296" i="1"/>
  <c r="BN274" i="1"/>
  <c r="BN237" i="1"/>
  <c r="BN238" i="1"/>
  <c r="BN243" i="1"/>
  <c r="BN257" i="1"/>
  <c r="BN258" i="1"/>
  <c r="BN242" i="1"/>
  <c r="BN244" i="1"/>
  <c r="BN251" i="1"/>
  <c r="BN253" i="1"/>
  <c r="BN259" i="1"/>
  <c r="BN305" i="1"/>
  <c r="BN254" i="1"/>
  <c r="BN276" i="1"/>
  <c r="BN288" i="1"/>
  <c r="BN246" i="1"/>
  <c r="BN248" i="1"/>
  <c r="BN268" i="1"/>
  <c r="BN269" i="1"/>
  <c r="BN273" i="1"/>
  <c r="BN280" i="1"/>
  <c r="BN292" i="1"/>
  <c r="BN293" i="1"/>
  <c r="BN304" i="1"/>
  <c r="BN287" i="1"/>
  <c r="BN300" i="1"/>
  <c r="BN302" i="1"/>
  <c r="BN285" i="1"/>
  <c r="BN289" i="1"/>
  <c r="BN301" i="1"/>
  <c r="BN314" i="1"/>
  <c r="BN317" i="1"/>
  <c r="BN319" i="1"/>
  <c r="BN323" i="1"/>
  <c r="BN327" i="1"/>
  <c r="BN308" i="1"/>
  <c r="BN311" i="1"/>
  <c r="BN321" i="1"/>
  <c r="BN328" i="1"/>
  <c r="BN316" i="1"/>
  <c r="BN346" i="1"/>
  <c r="BN344" i="1"/>
  <c r="BN354" i="1"/>
  <c r="BN356" i="1"/>
  <c r="BN348" i="1"/>
  <c r="BN342" i="1"/>
  <c r="BN345" i="1"/>
  <c r="BN353" i="1"/>
  <c r="BN357" i="1"/>
  <c r="BN359" i="1"/>
  <c r="BN373" i="1"/>
  <c r="BN369" i="1"/>
  <c r="BN383" i="1"/>
  <c r="BN360" i="1"/>
  <c r="BN364" i="1"/>
  <c r="BN367" i="1"/>
  <c r="BN382" i="1"/>
  <c r="BN361" i="1"/>
  <c r="BN370" i="1"/>
  <c r="BN372" i="1"/>
  <c r="BN384" i="1"/>
  <c r="BN387" i="1"/>
  <c r="BN388" i="1"/>
  <c r="BN389" i="1"/>
  <c r="BN409" i="1"/>
  <c r="BN385" i="1"/>
  <c r="BN397" i="1"/>
  <c r="BN403" i="1"/>
  <c r="BN405" i="1"/>
  <c r="BN391" i="1"/>
  <c r="BN400" i="1"/>
  <c r="BN393" i="1"/>
  <c r="BN410" i="1"/>
  <c r="BN406" i="1"/>
  <c r="BN412" i="1"/>
  <c r="BN413" i="1"/>
  <c r="BN423" i="1"/>
  <c r="BN424" i="1"/>
  <c r="BN414" i="1"/>
  <c r="BN421" i="1"/>
  <c r="BN415" i="1"/>
  <c r="BN416" i="1"/>
  <c r="BN425" i="1"/>
  <c r="BN439" i="1"/>
  <c r="BN438" i="1"/>
  <c r="BN436" i="1"/>
  <c r="BN441" i="1"/>
  <c r="BN430" i="1"/>
  <c r="BN437" i="1"/>
  <c r="BN450" i="1"/>
  <c r="BN444" i="1"/>
  <c r="BN449" i="1"/>
  <c r="BN32" i="1"/>
  <c r="BN81" i="1"/>
  <c r="BN78" i="1"/>
  <c r="BN72" i="1"/>
  <c r="BN73" i="1"/>
  <c r="BN114" i="1"/>
  <c r="BN118" i="1"/>
  <c r="BN121" i="1"/>
  <c r="BN112" i="1"/>
  <c r="BN122" i="1"/>
  <c r="BN175" i="1"/>
  <c r="BN156" i="1"/>
  <c r="BN165" i="1"/>
  <c r="BN200" i="1"/>
  <c r="BN162" i="1"/>
  <c r="BN184" i="1"/>
  <c r="BN154" i="1"/>
  <c r="BN247" i="1"/>
  <c r="BN232" i="1"/>
  <c r="BN266" i="1"/>
  <c r="BN233" i="1"/>
  <c r="BN261" i="1"/>
  <c r="BN294" i="1"/>
  <c r="BN275" i="1"/>
  <c r="BN306" i="1"/>
  <c r="BN313" i="1"/>
  <c r="BN324" i="1"/>
  <c r="BN332" i="1"/>
  <c r="BN341" i="1"/>
  <c r="BN349" i="1"/>
  <c r="BN343" i="1"/>
  <c r="BN392" i="1"/>
  <c r="BN419" i="1"/>
  <c r="BN422" i="1"/>
  <c r="BN411" i="1"/>
  <c r="BN433" i="1"/>
  <c r="AF1" i="52"/>
  <c r="X1" i="52"/>
  <c r="AK1" i="52"/>
  <c r="AC1" i="52"/>
  <c r="U1" i="52"/>
  <c r="AJ1" i="52"/>
  <c r="AB1" i="52"/>
  <c r="T1" i="52"/>
  <c r="AG1" i="52"/>
  <c r="V1" i="1"/>
  <c r="U1" i="1"/>
  <c r="BK379" i="1" l="1"/>
  <c r="BK378" i="1"/>
  <c r="BK42" i="1"/>
  <c r="BK390" i="1"/>
  <c r="BK320" i="1"/>
  <c r="BK102" i="1"/>
  <c r="BJ102" i="1"/>
  <c r="BJ379" i="1"/>
  <c r="BJ378" i="1"/>
  <c r="BJ42" i="1"/>
  <c r="BJ390" i="1"/>
  <c r="BJ320" i="1"/>
  <c r="BJ310" i="1"/>
  <c r="BK310" i="1"/>
  <c r="BJ169" i="1"/>
  <c r="BK169" i="1"/>
  <c r="V21" i="2"/>
  <c r="X1" i="1"/>
  <c r="AN6" i="39"/>
  <c r="AJ6" i="39"/>
  <c r="T21" i="2"/>
  <c r="AL6" i="39"/>
  <c r="W1" i="1"/>
  <c r="U21" i="2"/>
  <c r="BK209" i="1"/>
  <c r="BJ209" i="1"/>
  <c r="BJ283" i="1"/>
  <c r="BJ336" i="1"/>
  <c r="BK283" i="1"/>
  <c r="BK336" i="1"/>
  <c r="BK298" i="1"/>
  <c r="BJ298" i="1"/>
  <c r="BJ188" i="1"/>
  <c r="BJ183" i="1"/>
  <c r="BK188" i="1"/>
  <c r="BK183" i="1"/>
  <c r="BJ277" i="1"/>
  <c r="BK277" i="1"/>
  <c r="BJ297" i="1"/>
  <c r="AP1" i="1"/>
  <c r="BK297" i="1"/>
  <c r="BJ2" i="1"/>
  <c r="BJ9" i="1"/>
  <c r="BJ125" i="1"/>
  <c r="BJ230" i="1"/>
  <c r="BK9" i="1"/>
  <c r="BK125" i="1"/>
  <c r="BK230" i="1"/>
  <c r="BK438" i="1"/>
  <c r="BK423" i="1"/>
  <c r="BK441" i="1"/>
  <c r="BK435" i="1"/>
  <c r="BK431" i="1"/>
  <c r="BK427" i="1"/>
  <c r="BK424" i="1"/>
  <c r="BK447" i="1"/>
  <c r="BK444" i="1"/>
  <c r="BK442" i="1"/>
  <c r="BK433" i="1"/>
  <c r="BK432" i="1"/>
  <c r="BK428" i="1"/>
  <c r="BK418" i="1"/>
  <c r="BK416" i="1"/>
  <c r="BK415" i="1"/>
  <c r="BK436" i="1"/>
  <c r="BK168" i="1"/>
  <c r="BK167" i="1"/>
  <c r="BK445" i="1"/>
  <c r="BK426" i="1"/>
  <c r="BK448" i="1"/>
  <c r="BK440" i="1"/>
  <c r="BK439" i="1"/>
  <c r="BK434" i="1"/>
  <c r="BK419" i="1"/>
  <c r="BK422" i="1"/>
  <c r="BK449" i="1"/>
  <c r="BK446" i="1"/>
  <c r="BK404" i="1"/>
  <c r="BK400" i="1"/>
  <c r="BK383" i="1"/>
  <c r="BK417" i="1"/>
  <c r="BK384" i="1"/>
  <c r="BK381" i="1"/>
  <c r="BK420" i="1"/>
  <c r="BK410" i="1"/>
  <c r="BK405" i="1"/>
  <c r="BK401" i="1"/>
  <c r="BK397" i="1"/>
  <c r="BK388" i="1"/>
  <c r="BK386" i="1"/>
  <c r="BK450" i="1"/>
  <c r="BK414" i="1"/>
  <c r="BK393" i="1"/>
  <c r="BK392" i="1"/>
  <c r="BK421" i="1"/>
  <c r="BK408" i="1"/>
  <c r="BK406" i="1"/>
  <c r="BK402" i="1"/>
  <c r="BK398" i="1"/>
  <c r="BK411" i="1"/>
  <c r="BK409" i="1"/>
  <c r="BK395" i="1"/>
  <c r="BK387" i="1"/>
  <c r="BK382" i="1"/>
  <c r="BK437" i="1"/>
  <c r="BK413" i="1"/>
  <c r="BK396" i="1"/>
  <c r="BK375" i="1"/>
  <c r="BK371" i="1"/>
  <c r="BK361" i="1"/>
  <c r="BK355" i="1"/>
  <c r="BK351" i="1"/>
  <c r="BK399" i="1"/>
  <c r="BK377" i="1"/>
  <c r="BK368" i="1"/>
  <c r="BK365" i="1"/>
  <c r="BK403" i="1"/>
  <c r="BK362" i="1"/>
  <c r="BK359" i="1"/>
  <c r="BK356" i="1"/>
  <c r="BK352" i="1"/>
  <c r="BK349" i="1"/>
  <c r="BK443" i="1"/>
  <c r="BK407" i="1"/>
  <c r="BK385" i="1"/>
  <c r="BK363" i="1"/>
  <c r="BK357" i="1"/>
  <c r="BK353" i="1"/>
  <c r="BK391" i="1"/>
  <c r="BK380" i="1"/>
  <c r="BK370" i="1"/>
  <c r="BK367" i="1"/>
  <c r="BK366" i="1"/>
  <c r="BK360" i="1"/>
  <c r="BK373" i="1"/>
  <c r="BK354" i="1"/>
  <c r="BK340" i="1"/>
  <c r="BK337" i="1"/>
  <c r="BK333" i="1"/>
  <c r="BK331" i="1"/>
  <c r="BK329" i="1"/>
  <c r="BK327" i="1"/>
  <c r="BK347" i="1"/>
  <c r="BK345" i="1"/>
  <c r="BK338" i="1"/>
  <c r="BK364" i="1"/>
  <c r="BK358" i="1"/>
  <c r="BK341" i="1"/>
  <c r="BK334" i="1"/>
  <c r="BK374" i="1"/>
  <c r="BK369" i="1"/>
  <c r="BK343" i="1"/>
  <c r="BK346" i="1"/>
  <c r="BK339" i="1"/>
  <c r="BK332" i="1"/>
  <c r="BK330" i="1"/>
  <c r="BK328" i="1"/>
  <c r="BK348" i="1"/>
  <c r="BK350" i="1"/>
  <c r="BK344" i="1"/>
  <c r="BK326" i="1"/>
  <c r="BK319" i="1"/>
  <c r="BK316" i="1"/>
  <c r="BK314" i="1"/>
  <c r="BK296" i="1"/>
  <c r="BK323" i="1"/>
  <c r="BK313" i="1"/>
  <c r="BK308" i="1"/>
  <c r="BK305" i="1"/>
  <c r="BK301" i="1"/>
  <c r="BK294" i="1"/>
  <c r="BK335" i="1"/>
  <c r="BK315" i="1"/>
  <c r="BK309" i="1"/>
  <c r="BK306" i="1"/>
  <c r="BK302" i="1"/>
  <c r="BK325" i="1"/>
  <c r="BK317" i="1"/>
  <c r="BK303" i="1"/>
  <c r="BK300" i="1"/>
  <c r="BK299" i="1"/>
  <c r="BK282" i="1"/>
  <c r="BK280" i="1"/>
  <c r="BK278" i="1"/>
  <c r="BK274" i="1"/>
  <c r="BK311" i="1"/>
  <c r="BK324" i="1"/>
  <c r="BK318" i="1"/>
  <c r="BK312" i="1"/>
  <c r="BK281" i="1"/>
  <c r="BK258" i="1"/>
  <c r="BK255" i="1"/>
  <c r="BK376" i="1"/>
  <c r="BK286" i="1"/>
  <c r="BK262" i="1"/>
  <c r="BK304" i="1"/>
  <c r="BK284" i="1"/>
  <c r="BK279" i="1"/>
  <c r="BK276" i="1"/>
  <c r="BK265" i="1"/>
  <c r="BK260" i="1"/>
  <c r="BK256" i="1"/>
  <c r="BK259" i="1"/>
  <c r="BK250" i="1"/>
  <c r="BK248" i="1"/>
  <c r="BK233" i="1"/>
  <c r="BK228" i="1"/>
  <c r="BK275" i="1"/>
  <c r="BK239" i="1"/>
  <c r="BK307" i="1"/>
  <c r="BK269" i="1"/>
  <c r="BK271" i="1"/>
  <c r="BK249" i="1"/>
  <c r="BK241" i="1"/>
  <c r="BK237" i="1"/>
  <c r="BK236" i="1"/>
  <c r="BK226" i="1"/>
  <c r="BK257" i="1"/>
  <c r="BK251" i="1"/>
  <c r="BK243" i="1"/>
  <c r="BK234" i="1"/>
  <c r="BK229" i="1"/>
  <c r="BK225" i="1"/>
  <c r="BK261" i="1"/>
  <c r="BK252" i="1"/>
  <c r="BK246" i="1"/>
  <c r="BK266" i="1"/>
  <c r="BK242" i="1"/>
  <c r="BK232" i="1"/>
  <c r="BK264" i="1"/>
  <c r="BK238" i="1"/>
  <c r="BK235" i="1"/>
  <c r="BK263" i="1"/>
  <c r="BK216" i="1"/>
  <c r="BK205" i="1"/>
  <c r="BK193" i="1"/>
  <c r="BK204" i="1"/>
  <c r="BK197" i="1"/>
  <c r="BK195" i="1"/>
  <c r="BK187" i="1"/>
  <c r="BK223" i="1"/>
  <c r="BK214" i="1"/>
  <c r="BK211" i="1"/>
  <c r="BK208" i="1"/>
  <c r="BK219" i="1"/>
  <c r="BK210" i="1"/>
  <c r="BK206" i="1"/>
  <c r="BK184" i="1"/>
  <c r="BK198" i="1"/>
  <c r="BK189" i="1"/>
  <c r="BK224" i="1"/>
  <c r="BK212" i="1"/>
  <c r="BK207" i="1"/>
  <c r="BK196" i="1"/>
  <c r="BK185" i="1"/>
  <c r="BK194" i="1"/>
  <c r="BK218" i="1"/>
  <c r="BK213" i="1"/>
  <c r="BK203" i="1"/>
  <c r="BK202" i="1"/>
  <c r="BK199" i="1"/>
  <c r="BK186" i="1"/>
  <c r="BK130" i="1"/>
  <c r="BK128" i="1"/>
  <c r="BK127" i="1"/>
  <c r="BK124" i="1"/>
  <c r="BK146" i="1"/>
  <c r="BK144" i="1"/>
  <c r="BK138" i="1"/>
  <c r="BK133" i="1"/>
  <c r="BK119" i="1"/>
  <c r="BK106" i="1"/>
  <c r="BK103" i="1"/>
  <c r="BK101" i="1"/>
  <c r="BK100" i="1"/>
  <c r="BK180" i="1"/>
  <c r="BK164" i="1"/>
  <c r="BK149" i="1"/>
  <c r="BK136" i="1"/>
  <c r="BK122" i="1"/>
  <c r="BK121" i="1"/>
  <c r="BK117" i="1"/>
  <c r="BK114" i="1"/>
  <c r="BK93" i="1"/>
  <c r="BK182" i="1"/>
  <c r="BK171" i="1"/>
  <c r="BK159" i="1"/>
  <c r="BK156" i="1"/>
  <c r="BK131" i="1"/>
  <c r="BK96" i="1"/>
  <c r="BK172" i="1"/>
  <c r="BK165" i="1"/>
  <c r="BK162" i="1"/>
  <c r="BK147" i="1"/>
  <c r="BK145" i="1"/>
  <c r="BK139" i="1"/>
  <c r="BK129" i="1"/>
  <c r="BK123" i="1"/>
  <c r="BK95" i="1"/>
  <c r="BK91" i="1"/>
  <c r="BK170" i="1"/>
  <c r="BK163" i="1"/>
  <c r="BK153" i="1"/>
  <c r="BK126" i="1"/>
  <c r="BK120" i="1"/>
  <c r="BK97" i="1"/>
  <c r="BK179" i="1"/>
  <c r="BK174" i="1"/>
  <c r="BK173" i="1"/>
  <c r="BK151" i="1"/>
  <c r="BK148" i="1"/>
  <c r="BK137" i="1"/>
  <c r="BK132" i="1"/>
  <c r="BK116" i="1"/>
  <c r="BK88" i="1"/>
  <c r="BK77" i="1"/>
  <c r="BK75" i="1"/>
  <c r="BK57" i="1"/>
  <c r="BK54" i="1"/>
  <c r="BK51" i="1"/>
  <c r="BK49" i="1"/>
  <c r="BK44" i="1"/>
  <c r="BK30" i="1"/>
  <c r="BK29" i="1"/>
  <c r="BK21" i="1"/>
  <c r="BK20" i="1"/>
  <c r="BK19" i="1"/>
  <c r="BK107" i="1"/>
  <c r="BK84" i="1"/>
  <c r="BK67" i="1"/>
  <c r="BK59" i="1"/>
  <c r="BK37" i="1"/>
  <c r="BK33" i="1"/>
  <c r="BK22" i="1"/>
  <c r="BK118" i="1"/>
  <c r="BK83" i="1"/>
  <c r="BK78" i="1"/>
  <c r="BK55" i="1"/>
  <c r="BK45" i="1"/>
  <c r="BK26" i="1"/>
  <c r="BK23" i="1"/>
  <c r="BK115" i="1"/>
  <c r="BK73" i="1"/>
  <c r="BK65" i="1"/>
  <c r="BK62" i="1"/>
  <c r="BK53" i="1"/>
  <c r="BK52" i="1"/>
  <c r="BK50" i="1"/>
  <c r="BK39" i="1"/>
  <c r="BK34" i="1"/>
  <c r="BK27" i="1"/>
  <c r="BK90" i="1"/>
  <c r="BK89" i="1"/>
  <c r="BK85" i="1"/>
  <c r="BK79" i="1"/>
  <c r="BK76" i="1"/>
  <c r="BK60" i="1"/>
  <c r="BK46" i="1"/>
  <c r="BK41" i="1"/>
  <c r="BK31" i="1"/>
  <c r="BK28" i="1"/>
  <c r="BK24" i="1"/>
  <c r="BK66" i="1"/>
  <c r="BK56" i="1"/>
  <c r="BK48" i="1"/>
  <c r="BK35" i="1"/>
  <c r="BK150" i="1"/>
  <c r="BK94" i="1"/>
  <c r="BK74" i="1"/>
  <c r="BK58" i="1"/>
  <c r="BK40" i="1"/>
  <c r="BK17" i="1"/>
  <c r="BK99" i="1"/>
  <c r="BK86" i="1"/>
  <c r="BK82" i="1"/>
  <c r="BK72" i="1"/>
  <c r="BK71" i="1"/>
  <c r="BK70" i="1"/>
  <c r="BK69" i="1"/>
  <c r="BK64" i="1"/>
  <c r="BK63" i="1"/>
  <c r="BK61" i="1"/>
  <c r="BK36" i="1"/>
  <c r="BK32" i="1"/>
  <c r="BK25" i="1"/>
  <c r="BK11" i="1"/>
  <c r="BK13" i="1"/>
  <c r="BK7" i="1"/>
  <c r="BK14" i="1"/>
  <c r="BK12" i="1"/>
  <c r="BK4" i="1"/>
  <c r="BK10" i="1"/>
  <c r="BK3" i="1"/>
  <c r="BJ1" i="1"/>
  <c r="BR168" i="1"/>
  <c r="AO1" i="1"/>
  <c r="BJ450" i="1"/>
  <c r="BJ449" i="1"/>
  <c r="BJ446" i="1"/>
  <c r="BJ437" i="1"/>
  <c r="BJ429" i="1"/>
  <c r="BJ421" i="1"/>
  <c r="BJ420" i="1"/>
  <c r="BJ417" i="1"/>
  <c r="BJ414" i="1"/>
  <c r="BJ438" i="1"/>
  <c r="BJ423" i="1"/>
  <c r="BJ441" i="1"/>
  <c r="BJ435" i="1"/>
  <c r="BJ431" i="1"/>
  <c r="BJ427" i="1"/>
  <c r="BJ424" i="1"/>
  <c r="BJ447" i="1"/>
  <c r="BJ444" i="1"/>
  <c r="BJ442" i="1"/>
  <c r="BJ433" i="1"/>
  <c r="BJ432" i="1"/>
  <c r="BJ428" i="1"/>
  <c r="BJ418" i="1"/>
  <c r="BJ416" i="1"/>
  <c r="BJ415" i="1"/>
  <c r="BJ436" i="1"/>
  <c r="BJ168" i="1"/>
  <c r="BJ167" i="1"/>
  <c r="BJ445" i="1"/>
  <c r="BJ426" i="1"/>
  <c r="BJ448" i="1"/>
  <c r="BJ439" i="1"/>
  <c r="BJ434" i="1"/>
  <c r="BJ430" i="1"/>
  <c r="BJ419" i="1"/>
  <c r="BJ422" i="1"/>
  <c r="BJ396" i="1"/>
  <c r="BJ391" i="1"/>
  <c r="BJ412" i="1"/>
  <c r="BJ404" i="1"/>
  <c r="BJ400" i="1"/>
  <c r="BJ383" i="1"/>
  <c r="BJ384" i="1"/>
  <c r="BJ381" i="1"/>
  <c r="BJ410" i="1"/>
  <c r="BJ405" i="1"/>
  <c r="BJ401" i="1"/>
  <c r="BJ397" i="1"/>
  <c r="BJ388" i="1"/>
  <c r="BJ386" i="1"/>
  <c r="BJ393" i="1"/>
  <c r="BJ392" i="1"/>
  <c r="BJ408" i="1"/>
  <c r="BJ406" i="1"/>
  <c r="BJ402" i="1"/>
  <c r="BJ398" i="1"/>
  <c r="BJ409" i="1"/>
  <c r="BJ376" i="1"/>
  <c r="BJ374" i="1"/>
  <c r="BJ373" i="1"/>
  <c r="BJ369" i="1"/>
  <c r="BJ364" i="1"/>
  <c r="BJ358" i="1"/>
  <c r="BJ354" i="1"/>
  <c r="BJ350" i="1"/>
  <c r="BJ413" i="1"/>
  <c r="BJ382" i="1"/>
  <c r="BJ375" i="1"/>
  <c r="BJ371" i="1"/>
  <c r="BJ361" i="1"/>
  <c r="BJ355" i="1"/>
  <c r="BJ351" i="1"/>
  <c r="BJ399" i="1"/>
  <c r="BJ389" i="1"/>
  <c r="BJ377" i="1"/>
  <c r="BJ368" i="1"/>
  <c r="BJ365" i="1"/>
  <c r="BJ411" i="1"/>
  <c r="BJ403" i="1"/>
  <c r="BJ372" i="1"/>
  <c r="BJ362" i="1"/>
  <c r="BJ359" i="1"/>
  <c r="BJ356" i="1"/>
  <c r="BJ352" i="1"/>
  <c r="BJ349" i="1"/>
  <c r="BJ407" i="1"/>
  <c r="BJ394" i="1"/>
  <c r="BJ385" i="1"/>
  <c r="BJ363" i="1"/>
  <c r="BJ357" i="1"/>
  <c r="BJ353" i="1"/>
  <c r="BJ360" i="1"/>
  <c r="BJ342" i="1"/>
  <c r="BJ335" i="1"/>
  <c r="BJ366" i="1"/>
  <c r="BJ340" i="1"/>
  <c r="BJ337" i="1"/>
  <c r="BJ333" i="1"/>
  <c r="BJ331" i="1"/>
  <c r="BJ329" i="1"/>
  <c r="BJ327" i="1"/>
  <c r="BJ395" i="1"/>
  <c r="BJ347" i="1"/>
  <c r="BJ345" i="1"/>
  <c r="BJ338" i="1"/>
  <c r="BJ334" i="1"/>
  <c r="BJ367" i="1"/>
  <c r="BJ343" i="1"/>
  <c r="BJ346" i="1"/>
  <c r="BJ339" i="1"/>
  <c r="BJ332" i="1"/>
  <c r="BJ330" i="1"/>
  <c r="BJ328" i="1"/>
  <c r="BJ387" i="1"/>
  <c r="BJ380" i="1"/>
  <c r="BJ348" i="1"/>
  <c r="BJ324" i="1"/>
  <c r="BJ304" i="1"/>
  <c r="BJ319" i="1"/>
  <c r="BJ316" i="1"/>
  <c r="BJ314" i="1"/>
  <c r="BJ296" i="1"/>
  <c r="BJ292" i="1"/>
  <c r="BJ288" i="1"/>
  <c r="BJ370" i="1"/>
  <c r="BJ323" i="1"/>
  <c r="BJ313" i="1"/>
  <c r="BJ305" i="1"/>
  <c r="BJ294" i="1"/>
  <c r="BJ344" i="1"/>
  <c r="BJ321" i="1"/>
  <c r="BJ289" i="1"/>
  <c r="BJ315" i="1"/>
  <c r="BJ309" i="1"/>
  <c r="BJ306" i="1"/>
  <c r="BJ302" i="1"/>
  <c r="BJ325" i="1"/>
  <c r="BJ317" i="1"/>
  <c r="BJ303" i="1"/>
  <c r="BJ295" i="1"/>
  <c r="BJ293" i="1"/>
  <c r="BJ290" i="1"/>
  <c r="BJ307" i="1"/>
  <c r="BJ267" i="1"/>
  <c r="BJ263" i="1"/>
  <c r="BJ257" i="1"/>
  <c r="BJ299" i="1"/>
  <c r="BJ282" i="1"/>
  <c r="BJ280" i="1"/>
  <c r="BJ278" i="1"/>
  <c r="BJ274" i="1"/>
  <c r="BJ311" i="1"/>
  <c r="BJ300" i="1"/>
  <c r="BJ326" i="1"/>
  <c r="BJ287" i="1"/>
  <c r="BJ275" i="1"/>
  <c r="BJ269" i="1"/>
  <c r="BJ266" i="1"/>
  <c r="BJ261" i="1"/>
  <c r="BJ258" i="1"/>
  <c r="BJ255" i="1"/>
  <c r="BJ286" i="1"/>
  <c r="BJ273" i="1"/>
  <c r="BJ268" i="1"/>
  <c r="BJ262" i="1"/>
  <c r="BJ318" i="1"/>
  <c r="BJ312" i="1"/>
  <c r="BJ285" i="1"/>
  <c r="BJ259" i="1"/>
  <c r="BJ250" i="1"/>
  <c r="BJ248" i="1"/>
  <c r="BJ245" i="1"/>
  <c r="BJ233" i="1"/>
  <c r="BJ228" i="1"/>
  <c r="BJ256" i="1"/>
  <c r="BJ244" i="1"/>
  <c r="BJ239" i="1"/>
  <c r="BJ279" i="1"/>
  <c r="BJ270" i="1"/>
  <c r="BJ254" i="1"/>
  <c r="BJ271" i="1"/>
  <c r="BJ249" i="1"/>
  <c r="BJ241" i="1"/>
  <c r="BJ237" i="1"/>
  <c r="BJ236" i="1"/>
  <c r="BJ226" i="1"/>
  <c r="BJ251" i="1"/>
  <c r="BJ243" i="1"/>
  <c r="BJ234" i="1"/>
  <c r="BJ229" i="1"/>
  <c r="BJ225" i="1"/>
  <c r="BJ291" i="1"/>
  <c r="BJ265" i="1"/>
  <c r="BJ252" i="1"/>
  <c r="BJ246" i="1"/>
  <c r="BJ231" i="1"/>
  <c r="BJ322" i="1"/>
  <c r="BJ272" i="1"/>
  <c r="BJ247" i="1"/>
  <c r="BJ242" i="1"/>
  <c r="BJ232" i="1"/>
  <c r="BJ284" i="1"/>
  <c r="BJ276" i="1"/>
  <c r="BJ264" i="1"/>
  <c r="BJ260" i="1"/>
  <c r="BJ253" i="1"/>
  <c r="BJ240" i="1"/>
  <c r="BJ238" i="1"/>
  <c r="BJ235" i="1"/>
  <c r="BJ227" i="1"/>
  <c r="BJ222" i="1"/>
  <c r="BJ220" i="1"/>
  <c r="BJ218" i="1"/>
  <c r="BJ213" i="1"/>
  <c r="BJ203" i="1"/>
  <c r="BJ202" i="1"/>
  <c r="BJ199" i="1"/>
  <c r="BJ186" i="1"/>
  <c r="BJ216" i="1"/>
  <c r="BJ205" i="1"/>
  <c r="BJ193" i="1"/>
  <c r="BJ204" i="1"/>
  <c r="BJ197" i="1"/>
  <c r="BJ195" i="1"/>
  <c r="BJ187" i="1"/>
  <c r="BJ214" i="1"/>
  <c r="BJ211" i="1"/>
  <c r="BJ208" i="1"/>
  <c r="BJ201" i="1"/>
  <c r="BJ219" i="1"/>
  <c r="BJ210" i="1"/>
  <c r="BJ206" i="1"/>
  <c r="BJ221" i="1"/>
  <c r="BJ215" i="1"/>
  <c r="BJ200" i="1"/>
  <c r="BJ198" i="1"/>
  <c r="BJ189" i="1"/>
  <c r="BJ224" i="1"/>
  <c r="BJ217" i="1"/>
  <c r="BJ212" i="1"/>
  <c r="BJ207" i="1"/>
  <c r="BJ196" i="1"/>
  <c r="BJ185" i="1"/>
  <c r="BJ194" i="1"/>
  <c r="BJ184" i="1"/>
  <c r="BJ179" i="1"/>
  <c r="BJ174" i="1"/>
  <c r="BJ173" i="1"/>
  <c r="BJ158" i="1"/>
  <c r="BJ155" i="1"/>
  <c r="BJ151" i="1"/>
  <c r="BJ148" i="1"/>
  <c r="BJ143" i="1"/>
  <c r="BJ137" i="1"/>
  <c r="BJ132" i="1"/>
  <c r="BJ116" i="1"/>
  <c r="BJ111" i="1"/>
  <c r="BJ166" i="1"/>
  <c r="BJ160" i="1"/>
  <c r="BJ135" i="1"/>
  <c r="BJ130" i="1"/>
  <c r="BJ128" i="1"/>
  <c r="BJ127" i="1"/>
  <c r="BJ124" i="1"/>
  <c r="BJ161" i="1"/>
  <c r="BJ146" i="1"/>
  <c r="BJ144" i="1"/>
  <c r="BJ138" i="1"/>
  <c r="BJ133" i="1"/>
  <c r="BJ119" i="1"/>
  <c r="BJ106" i="1"/>
  <c r="BJ103" i="1"/>
  <c r="BJ101" i="1"/>
  <c r="BJ100" i="1"/>
  <c r="BJ90" i="1"/>
  <c r="BJ180" i="1"/>
  <c r="BJ164" i="1"/>
  <c r="BJ149" i="1"/>
  <c r="BJ136" i="1"/>
  <c r="BJ122" i="1"/>
  <c r="BJ121" i="1"/>
  <c r="BJ117" i="1"/>
  <c r="BJ114" i="1"/>
  <c r="BJ110" i="1"/>
  <c r="BJ93" i="1"/>
  <c r="BJ182" i="1"/>
  <c r="BJ177" i="1"/>
  <c r="BJ171" i="1"/>
  <c r="BJ159" i="1"/>
  <c r="BJ156" i="1"/>
  <c r="BJ154" i="1"/>
  <c r="BJ141" i="1"/>
  <c r="BJ131" i="1"/>
  <c r="BJ108" i="1"/>
  <c r="BJ105" i="1"/>
  <c r="BJ98" i="1"/>
  <c r="BJ96" i="1"/>
  <c r="BJ152" i="1"/>
  <c r="BJ150" i="1"/>
  <c r="BJ142" i="1"/>
  <c r="BJ118" i="1"/>
  <c r="BJ115" i="1"/>
  <c r="BJ113" i="1"/>
  <c r="BJ107" i="1"/>
  <c r="BJ99" i="1"/>
  <c r="BJ176" i="1"/>
  <c r="BJ170" i="1"/>
  <c r="BJ163" i="1"/>
  <c r="BJ153" i="1"/>
  <c r="BJ140" i="1"/>
  <c r="BJ126" i="1"/>
  <c r="BJ120" i="1"/>
  <c r="BJ97" i="1"/>
  <c r="BJ94" i="1"/>
  <c r="BJ92" i="1"/>
  <c r="BJ162" i="1"/>
  <c r="BJ145" i="1"/>
  <c r="BJ86" i="1"/>
  <c r="BJ82" i="1"/>
  <c r="BJ72" i="1"/>
  <c r="BJ71" i="1"/>
  <c r="BJ70" i="1"/>
  <c r="BJ69" i="1"/>
  <c r="BJ68" i="1"/>
  <c r="BJ64" i="1"/>
  <c r="BJ63" i="1"/>
  <c r="BJ61" i="1"/>
  <c r="BJ36" i="1"/>
  <c r="BJ32" i="1"/>
  <c r="BJ25" i="1"/>
  <c r="BJ165" i="1"/>
  <c r="BJ91" i="1"/>
  <c r="BJ88" i="1"/>
  <c r="BJ77" i="1"/>
  <c r="BJ75" i="1"/>
  <c r="BJ57" i="1"/>
  <c r="BJ54" i="1"/>
  <c r="BJ51" i="1"/>
  <c r="BJ49" i="1"/>
  <c r="BJ44" i="1"/>
  <c r="BJ30" i="1"/>
  <c r="BJ29" i="1"/>
  <c r="BJ21" i="1"/>
  <c r="BJ20" i="1"/>
  <c r="BJ19" i="1"/>
  <c r="BJ112" i="1"/>
  <c r="BJ84" i="1"/>
  <c r="BJ81" i="1"/>
  <c r="BJ67" i="1"/>
  <c r="BJ59" i="1"/>
  <c r="BJ43" i="1"/>
  <c r="BJ37" i="1"/>
  <c r="BJ33" i="1"/>
  <c r="BJ22" i="1"/>
  <c r="BJ83" i="1"/>
  <c r="BJ78" i="1"/>
  <c r="BJ55" i="1"/>
  <c r="BJ45" i="1"/>
  <c r="BJ26" i="1"/>
  <c r="BJ23" i="1"/>
  <c r="BJ175" i="1"/>
  <c r="BJ123" i="1"/>
  <c r="BJ87" i="1"/>
  <c r="BJ73" i="1"/>
  <c r="BJ65" i="1"/>
  <c r="BJ62" i="1"/>
  <c r="BJ53" i="1"/>
  <c r="BJ52" i="1"/>
  <c r="BJ50" i="1"/>
  <c r="BJ39" i="1"/>
  <c r="BJ34" i="1"/>
  <c r="BJ27" i="1"/>
  <c r="BJ157" i="1"/>
  <c r="BJ139" i="1"/>
  <c r="BJ134" i="1"/>
  <c r="BJ104" i="1"/>
  <c r="BJ89" i="1"/>
  <c r="BJ85" i="1"/>
  <c r="BJ79" i="1"/>
  <c r="BJ76" i="1"/>
  <c r="BJ60" i="1"/>
  <c r="BJ46" i="1"/>
  <c r="BJ41" i="1"/>
  <c r="BJ31" i="1"/>
  <c r="BJ24" i="1"/>
  <c r="BJ178" i="1"/>
  <c r="BJ172" i="1"/>
  <c r="BJ147" i="1"/>
  <c r="BJ129" i="1"/>
  <c r="BJ95" i="1"/>
  <c r="BJ66" i="1"/>
  <c r="BJ56" i="1"/>
  <c r="BJ48" i="1"/>
  <c r="BJ47" i="1"/>
  <c r="BJ38" i="1"/>
  <c r="BJ35" i="1"/>
  <c r="BJ109" i="1"/>
  <c r="BJ80" i="1"/>
  <c r="BJ74" i="1"/>
  <c r="BJ58" i="1"/>
  <c r="BJ40" i="1"/>
  <c r="BJ3" i="1"/>
  <c r="BJ11" i="1"/>
  <c r="BJ18" i="1"/>
  <c r="BJ5" i="1"/>
  <c r="BJ13" i="1"/>
  <c r="BJ7" i="1"/>
  <c r="BJ17" i="1"/>
  <c r="BJ16" i="1"/>
  <c r="BJ14" i="1"/>
  <c r="BJ12" i="1"/>
  <c r="BJ4" i="1"/>
  <c r="BJ15" i="1"/>
  <c r="BJ10" i="1"/>
  <c r="BJ8" i="1"/>
  <c r="BJ6" i="1"/>
  <c r="BR425" i="1"/>
  <c r="BR412" i="1"/>
  <c r="BR371" i="1"/>
  <c r="BR421" i="1"/>
  <c r="BR372" i="1"/>
  <c r="BR272" i="1"/>
  <c r="BR270" i="1"/>
  <c r="BR273" i="1"/>
  <c r="BR206" i="1"/>
  <c r="BR192" i="1"/>
  <c r="BR191" i="1"/>
  <c r="BR193" i="1"/>
  <c r="BR190" i="1"/>
  <c r="BR182" i="1"/>
  <c r="BR119" i="1"/>
  <c r="BR110" i="1"/>
  <c r="BR166" i="1"/>
  <c r="BR112" i="1"/>
  <c r="BR111" i="1"/>
  <c r="BR91" i="1"/>
  <c r="BR108" i="1"/>
  <c r="BR59" i="1"/>
  <c r="BR50" i="1"/>
  <c r="BR29" i="1"/>
  <c r="BR61" i="1"/>
  <c r="BR58" i="1"/>
  <c r="BR28" i="1"/>
  <c r="BR258" i="1"/>
  <c r="BR250" i="1"/>
  <c r="BR99" i="1"/>
  <c r="BR154" i="1"/>
  <c r="BR62" i="1"/>
  <c r="BR6" i="1"/>
  <c r="BR441" i="1"/>
  <c r="BR440" i="1"/>
  <c r="BR388" i="1"/>
  <c r="BR385" i="1"/>
  <c r="BR317" i="1"/>
  <c r="BR279" i="1"/>
  <c r="BR266" i="1"/>
  <c r="BR243" i="1"/>
  <c r="BR265" i="1"/>
  <c r="BR264" i="1"/>
  <c r="BR262" i="1"/>
  <c r="BR220" i="1"/>
  <c r="BR261" i="1"/>
  <c r="BR225" i="1"/>
  <c r="BR146" i="1"/>
  <c r="BR174" i="1"/>
  <c r="BR164" i="1"/>
  <c r="BR155" i="1"/>
  <c r="BR205" i="1"/>
  <c r="BR96" i="1"/>
  <c r="BR95" i="1"/>
  <c r="BR84" i="1"/>
  <c r="BR86" i="1"/>
  <c r="BR158" i="1"/>
  <c r="BR82" i="1"/>
  <c r="BR69" i="1"/>
  <c r="BR68" i="1"/>
  <c r="BR67" i="1"/>
  <c r="BR63" i="1"/>
  <c r="BR83" i="1"/>
  <c r="BR32" i="1"/>
  <c r="BR48" i="1"/>
  <c r="BR10" i="1"/>
  <c r="BR7" i="1"/>
  <c r="BR446" i="1"/>
  <c r="BR439" i="1"/>
  <c r="BR430" i="1"/>
  <c r="BR413" i="1"/>
  <c r="BR394" i="1"/>
  <c r="BR389" i="1"/>
  <c r="BR369" i="1"/>
  <c r="BR321" i="1"/>
  <c r="BR314" i="1"/>
  <c r="BR309" i="1"/>
  <c r="BR306" i="1"/>
  <c r="BR284" i="1"/>
  <c r="BR308" i="1"/>
  <c r="BR286" i="1"/>
  <c r="BR338" i="1"/>
  <c r="BR301" i="1"/>
  <c r="BR299" i="1"/>
  <c r="BR285" i="1"/>
  <c r="BR315" i="1"/>
  <c r="BR281" i="1"/>
  <c r="BR303" i="1"/>
  <c r="BR276" i="1"/>
  <c r="BR221" i="1"/>
  <c r="BR226" i="1"/>
  <c r="BR207" i="1"/>
  <c r="BR178" i="1"/>
  <c r="BR199" i="1"/>
  <c r="BR253" i="1"/>
  <c r="BR152" i="1"/>
  <c r="BR120" i="1"/>
  <c r="BR113" i="1"/>
  <c r="BR109" i="1"/>
  <c r="BR115" i="1"/>
  <c r="BR118" i="1"/>
  <c r="BR104" i="1"/>
  <c r="BR92" i="1"/>
  <c r="BR16" i="1"/>
  <c r="BR200" i="1"/>
  <c r="BR51" i="1"/>
  <c r="BR18" i="1"/>
  <c r="BR98" i="1"/>
  <c r="BR386" i="1"/>
  <c r="BR362" i="1"/>
  <c r="BR363" i="1"/>
  <c r="BR361" i="1"/>
  <c r="BR313" i="1"/>
  <c r="BR245" i="1"/>
  <c r="BR271" i="1"/>
  <c r="BR212" i="1"/>
  <c r="BR246" i="1"/>
  <c r="BR248" i="1"/>
  <c r="BR173" i="1"/>
  <c r="BR150" i="1"/>
  <c r="BR79" i="1"/>
  <c r="BR81" i="1"/>
  <c r="D81" i="1" s="1"/>
  <c r="BM81" i="1" s="1"/>
  <c r="BR45" i="1"/>
  <c r="BR46" i="1"/>
  <c r="BR437" i="1"/>
  <c r="BR445" i="1"/>
  <c r="BR427" i="1"/>
  <c r="BR395" i="1"/>
  <c r="BR391" i="1"/>
  <c r="BR429" i="1"/>
  <c r="BR370" i="1"/>
  <c r="BR368" i="1"/>
  <c r="BR365" i="1"/>
  <c r="BR346" i="1"/>
  <c r="BR312" i="1"/>
  <c r="BR304" i="1"/>
  <c r="BR318" i="1"/>
  <c r="BR295" i="1"/>
  <c r="BR305" i="1"/>
  <c r="BR251" i="1"/>
  <c r="BR247" i="1"/>
  <c r="BR244" i="1"/>
  <c r="BR254" i="1"/>
  <c r="BR223" i="1"/>
  <c r="D223" i="1" s="1"/>
  <c r="BR239" i="1"/>
  <c r="BR219" i="1"/>
  <c r="BR217" i="1"/>
  <c r="BR224" i="1"/>
  <c r="BR213" i="1"/>
  <c r="BR211" i="1"/>
  <c r="BR175" i="1"/>
  <c r="BR181" i="1"/>
  <c r="BR177" i="1"/>
  <c r="BR105" i="1"/>
  <c r="BR201" i="1"/>
  <c r="BR215" i="1"/>
  <c r="BR94" i="1"/>
  <c r="BR80" i="1"/>
  <c r="BR117" i="1"/>
  <c r="BR87" i="1"/>
  <c r="BR114" i="1"/>
  <c r="BR93" i="1"/>
  <c r="BR90" i="1"/>
  <c r="BR89" i="1"/>
  <c r="BR88" i="1"/>
  <c r="BR22" i="1"/>
  <c r="BR23" i="1"/>
  <c r="BR15" i="1"/>
  <c r="BR13" i="1"/>
  <c r="BR11" i="1"/>
  <c r="BR44" i="1"/>
  <c r="BR31" i="1"/>
  <c r="BR52" i="1"/>
  <c r="BR78" i="1"/>
  <c r="BR4" i="1"/>
  <c r="BR5" i="1"/>
  <c r="BR43" i="1"/>
  <c r="BR450" i="1"/>
  <c r="BR432" i="1"/>
  <c r="BR448" i="1"/>
  <c r="BR433" i="1"/>
  <c r="BR447" i="1"/>
  <c r="BR434" i="1"/>
  <c r="BR431" i="1"/>
  <c r="BR428" i="1"/>
  <c r="BR416" i="1"/>
  <c r="BR410" i="1"/>
  <c r="BR424" i="1"/>
  <c r="BR423" i="1"/>
  <c r="BR422" i="1"/>
  <c r="BR420" i="1"/>
  <c r="BR406" i="1"/>
  <c r="BR411" i="1"/>
  <c r="BR402" i="1"/>
  <c r="BR415" i="1"/>
  <c r="BR407" i="1"/>
  <c r="BR403" i="1"/>
  <c r="BR405" i="1"/>
  <c r="BR404" i="1"/>
  <c r="BR399" i="1"/>
  <c r="BR409" i="1"/>
  <c r="BR397" i="1"/>
  <c r="BR392" i="1"/>
  <c r="BR393" i="1"/>
  <c r="BR400" i="1"/>
  <c r="BR398" i="1"/>
  <c r="BR377" i="1"/>
  <c r="BR367" i="1"/>
  <c r="BR376" i="1"/>
  <c r="BR401" i="1"/>
  <c r="BR375" i="1"/>
  <c r="BR381" i="1"/>
  <c r="BR396" i="1"/>
  <c r="BR374" i="1"/>
  <c r="BR382" i="1"/>
  <c r="BR319" i="1"/>
  <c r="BR311" i="1"/>
  <c r="BR307" i="1"/>
  <c r="BR316" i="1"/>
  <c r="BR300" i="1"/>
  <c r="BR296" i="1"/>
  <c r="BR275" i="1"/>
  <c r="BR249" i="1"/>
  <c r="BR274" i="1"/>
  <c r="BR232" i="1"/>
  <c r="BR252" i="1"/>
  <c r="BR234" i="1"/>
  <c r="BR214" i="1"/>
  <c r="BR216" i="1"/>
  <c r="BR233" i="1"/>
  <c r="BR235" i="1"/>
  <c r="BR218" i="1"/>
  <c r="BR202" i="1"/>
  <c r="BR179" i="1"/>
  <c r="BR203" i="1"/>
  <c r="BR163" i="1"/>
  <c r="BR165" i="1"/>
  <c r="BR149" i="1"/>
  <c r="BR157" i="1"/>
  <c r="BR128" i="1"/>
  <c r="BR124" i="1"/>
  <c r="BR126" i="1"/>
  <c r="BR153" i="1"/>
  <c r="BR147" i="1"/>
  <c r="BR145" i="1"/>
  <c r="BR140" i="1"/>
  <c r="BR123" i="1"/>
  <c r="BR107" i="1"/>
  <c r="BR144" i="1"/>
  <c r="BR73" i="1"/>
  <c r="BR71" i="1"/>
  <c r="BR75" i="1"/>
  <c r="BR72" i="1"/>
  <c r="BR101" i="1"/>
  <c r="BR106" i="1"/>
  <c r="BR65" i="1"/>
  <c r="BR103" i="1"/>
  <c r="BR85" i="1"/>
  <c r="BR122" i="1"/>
  <c r="BR70" i="1"/>
  <c r="BR26" i="1"/>
  <c r="BR56" i="1"/>
  <c r="BR53" i="1"/>
  <c r="BR12" i="1"/>
  <c r="BR66" i="1"/>
  <c r="BR55" i="1"/>
  <c r="BR20" i="1"/>
  <c r="BR25" i="1"/>
  <c r="BR57" i="1"/>
  <c r="BR27" i="1"/>
  <c r="BR21" i="1"/>
  <c r="BR17" i="1"/>
  <c r="BR24" i="1"/>
  <c r="BR30" i="1"/>
  <c r="BR49" i="1"/>
  <c r="BR3" i="1"/>
  <c r="BR54" i="1"/>
  <c r="BR443" i="1"/>
  <c r="BR442" i="1"/>
  <c r="BR438" i="1"/>
  <c r="BR435" i="1"/>
  <c r="BR449" i="1"/>
  <c r="BR419" i="1"/>
  <c r="BR418" i="1"/>
  <c r="BR417" i="1"/>
  <c r="BR387" i="1"/>
  <c r="BR384" i="1"/>
  <c r="BR342" i="1"/>
  <c r="BR341" i="1"/>
  <c r="BR344" i="1"/>
  <c r="BR343" i="1"/>
  <c r="BR345" i="1"/>
  <c r="BR323" i="1"/>
  <c r="BR289" i="1"/>
  <c r="BR287" i="1"/>
  <c r="BR280" i="1"/>
  <c r="BR282" i="1"/>
  <c r="BR292" i="1"/>
  <c r="BR290" i="1"/>
  <c r="BR288" i="1"/>
  <c r="BR257" i="1"/>
  <c r="BR259" i="1"/>
  <c r="BR255" i="1"/>
  <c r="BR237" i="1"/>
  <c r="BR291" i="1"/>
  <c r="BR241" i="1"/>
  <c r="BR267" i="1"/>
  <c r="BR263" i="1"/>
  <c r="BR256" i="1"/>
  <c r="BR240" i="1"/>
  <c r="BR231" i="1"/>
  <c r="D231" i="1" s="1"/>
  <c r="BR242" i="1"/>
  <c r="BR204" i="1"/>
  <c r="BR238" i="1"/>
  <c r="BR236" i="1"/>
  <c r="BR228" i="1"/>
  <c r="BR186" i="1"/>
  <c r="BR185" i="1"/>
  <c r="BR269" i="1"/>
  <c r="BR187" i="1"/>
  <c r="BR160" i="1"/>
  <c r="BR148" i="1"/>
  <c r="BR159" i="1"/>
  <c r="BR161" i="1"/>
  <c r="BR278" i="1"/>
  <c r="BR268" i="1"/>
  <c r="BR184" i="1"/>
  <c r="BR180" i="1"/>
  <c r="BR170" i="1"/>
  <c r="BR151" i="1"/>
  <c r="BR136" i="1"/>
  <c r="BR134" i="1"/>
  <c r="BR143" i="1"/>
  <c r="BR141" i="1"/>
  <c r="BR138" i="1"/>
  <c r="BR135" i="1"/>
  <c r="BR121" i="1"/>
  <c r="BR139" i="1"/>
  <c r="BR100" i="1"/>
  <c r="BR36" i="1"/>
  <c r="BR34" i="1"/>
  <c r="BR39" i="1"/>
  <c r="BR64" i="1"/>
  <c r="BR38" i="1"/>
  <c r="BR137" i="1"/>
  <c r="BR37" i="1"/>
  <c r="BR142" i="1"/>
  <c r="BR35" i="1"/>
  <c r="BR33" i="1"/>
  <c r="BR41" i="1"/>
  <c r="BR40" i="1"/>
  <c r="BR8" i="1"/>
  <c r="BR444" i="1"/>
  <c r="BR339" i="1"/>
  <c r="BR322" i="1"/>
  <c r="BR293" i="1"/>
  <c r="BR260" i="1"/>
  <c r="BR227" i="1"/>
  <c r="BR162" i="1"/>
  <c r="BR156" i="1"/>
  <c r="BR127" i="1"/>
  <c r="BR47" i="1"/>
  <c r="BR167" i="1"/>
  <c r="BR360" i="1"/>
  <c r="BR358" i="1"/>
  <c r="BR348" i="1"/>
  <c r="BR356" i="1"/>
  <c r="BR354" i="1"/>
  <c r="BR352" i="1"/>
  <c r="BR350" i="1"/>
  <c r="BR333" i="1"/>
  <c r="BR347" i="1"/>
  <c r="BR332" i="1"/>
  <c r="BR357" i="1"/>
  <c r="BR355" i="1"/>
  <c r="BR349" i="1"/>
  <c r="BR331" i="1"/>
  <c r="BR328" i="1"/>
  <c r="BR359" i="1"/>
  <c r="BR325" i="1"/>
  <c r="BR327" i="1"/>
  <c r="BR353" i="1"/>
  <c r="BR330" i="1"/>
  <c r="BR324" i="1"/>
  <c r="BR351" i="1"/>
  <c r="BR329" i="1"/>
  <c r="BR326" i="1"/>
  <c r="BR197" i="1"/>
  <c r="BR196" i="1"/>
  <c r="BR194" i="1"/>
  <c r="BR195" i="1"/>
  <c r="BR131" i="1"/>
  <c r="BR133" i="1"/>
  <c r="BR130" i="1"/>
  <c r="BR129" i="1"/>
  <c r="BR132" i="1"/>
  <c r="BR76" i="1"/>
  <c r="BR14" i="1"/>
  <c r="BR426" i="1"/>
  <c r="BR408" i="1"/>
  <c r="BR364" i="1"/>
  <c r="BR340" i="1"/>
  <c r="BR334" i="1"/>
  <c r="BR302" i="1"/>
  <c r="BR229" i="1"/>
  <c r="BR198" i="1"/>
  <c r="BR222" i="1"/>
  <c r="BR176" i="1"/>
  <c r="BR77" i="1"/>
  <c r="BR74" i="1"/>
  <c r="BR436" i="1"/>
  <c r="BR414" i="1"/>
  <c r="BR383" i="1"/>
  <c r="BR373" i="1"/>
  <c r="BR380" i="1"/>
  <c r="BR366" i="1"/>
  <c r="BR294" i="1"/>
  <c r="BR189" i="1"/>
  <c r="BR116" i="1"/>
  <c r="BR97" i="1"/>
  <c r="BR60" i="1"/>
  <c r="BR337" i="1"/>
  <c r="BR335" i="1"/>
  <c r="BR208" i="1"/>
  <c r="BR210" i="1"/>
  <c r="BR171" i="1"/>
  <c r="BR172" i="1"/>
  <c r="BR19" i="1"/>
  <c r="BK2" i="1"/>
  <c r="BK1" i="1"/>
  <c r="BL379" i="1" l="1"/>
  <c r="BL378" i="1"/>
  <c r="BL42" i="1"/>
  <c r="BL390" i="1"/>
  <c r="BL320" i="1"/>
  <c r="BL102" i="1"/>
  <c r="BM378" i="1"/>
  <c r="BM42" i="1"/>
  <c r="BM390" i="1"/>
  <c r="BM320" i="1"/>
  <c r="BM102" i="1"/>
  <c r="BM379" i="1"/>
  <c r="BL310" i="1"/>
  <c r="BM310" i="1"/>
  <c r="BM9" i="1"/>
  <c r="BM169" i="1"/>
  <c r="BL169" i="1"/>
  <c r="BL209" i="1"/>
  <c r="BL298" i="1"/>
  <c r="BL125" i="1"/>
  <c r="BL8" i="1"/>
  <c r="BL441" i="1"/>
  <c r="BL432" i="1"/>
  <c r="BL445" i="1"/>
  <c r="BL450" i="1"/>
  <c r="BL438" i="1"/>
  <c r="BL388" i="1"/>
  <c r="BL406" i="1"/>
  <c r="BL413" i="1"/>
  <c r="BL361" i="1"/>
  <c r="BL383" i="1"/>
  <c r="BL394" i="1"/>
  <c r="BL360" i="1"/>
  <c r="BL350" i="1"/>
  <c r="BL339" i="1"/>
  <c r="BL333" i="1"/>
  <c r="BL331" i="1"/>
  <c r="BL317" i="1"/>
  <c r="BL342" i="1"/>
  <c r="BL288" i="1"/>
  <c r="BL262" i="1"/>
  <c r="BL260" i="1"/>
  <c r="BL239" i="1"/>
  <c r="BL237" i="1"/>
  <c r="BL337" i="1"/>
  <c r="BL255" i="1"/>
  <c r="BL238" i="1"/>
  <c r="BL228" i="1"/>
  <c r="BL208" i="1"/>
  <c r="BL191" i="1"/>
  <c r="BL200" i="1"/>
  <c r="BL203" i="1"/>
  <c r="BL193" i="1"/>
  <c r="BL103" i="1"/>
  <c r="BL121" i="1"/>
  <c r="BL156" i="1"/>
  <c r="BL162" i="1"/>
  <c r="BL98" i="1"/>
  <c r="BL115" i="1"/>
  <c r="BL155" i="1"/>
  <c r="BL166" i="1"/>
  <c r="BL67" i="1"/>
  <c r="BL81" i="1"/>
  <c r="BL73" i="1"/>
  <c r="BL163" i="1"/>
  <c r="BL60" i="1"/>
  <c r="BL35" i="1"/>
  <c r="BL86" i="1"/>
  <c r="BL63" i="1"/>
  <c r="BL77" i="1"/>
  <c r="BL29" i="1"/>
  <c r="BL18" i="1"/>
  <c r="BL230" i="1"/>
  <c r="BL10" i="1"/>
  <c r="BL435" i="1"/>
  <c r="BL428" i="1"/>
  <c r="BL426" i="1"/>
  <c r="BL449" i="1"/>
  <c r="BL412" i="1"/>
  <c r="BL386" i="1"/>
  <c r="BL402" i="1"/>
  <c r="BL407" i="1"/>
  <c r="BL355" i="1"/>
  <c r="BL362" i="1"/>
  <c r="BL363" i="1"/>
  <c r="BL376" i="1"/>
  <c r="BL347" i="1"/>
  <c r="BL332" i="1"/>
  <c r="BL323" i="1"/>
  <c r="BL321" i="1"/>
  <c r="BL303" i="1"/>
  <c r="BL340" i="1"/>
  <c r="BL324" i="1"/>
  <c r="BL304" i="1"/>
  <c r="BL256" i="1"/>
  <c r="BL278" i="1"/>
  <c r="BL236" i="1"/>
  <c r="BL280" i="1"/>
  <c r="BL242" i="1"/>
  <c r="BL235" i="1"/>
  <c r="BL204" i="1"/>
  <c r="BL219" i="1"/>
  <c r="BL189" i="1"/>
  <c r="BL196" i="1"/>
  <c r="BL202" i="1"/>
  <c r="BL182" i="1"/>
  <c r="BL101" i="1"/>
  <c r="BL117" i="1"/>
  <c r="BL154" i="1"/>
  <c r="BL147" i="1"/>
  <c r="BL95" i="1"/>
  <c r="BL109" i="1"/>
  <c r="BL151" i="1"/>
  <c r="BL160" i="1"/>
  <c r="BL59" i="1"/>
  <c r="BL78" i="1"/>
  <c r="BL65" i="1"/>
  <c r="BL92" i="1"/>
  <c r="BL46" i="1"/>
  <c r="BL113" i="1"/>
  <c r="BL82" i="1"/>
  <c r="BL61" i="1"/>
  <c r="BL68" i="1"/>
  <c r="BL21" i="1"/>
  <c r="BL1" i="1"/>
  <c r="BL167" i="1"/>
  <c r="BL408" i="1"/>
  <c r="BL372" i="1"/>
  <c r="BL335" i="1"/>
  <c r="BL268" i="1"/>
  <c r="BL241" i="1"/>
  <c r="BL247" i="1"/>
  <c r="BL213" i="1"/>
  <c r="BL159" i="1"/>
  <c r="BL158" i="1"/>
  <c r="BL76" i="1"/>
  <c r="BL30" i="1"/>
  <c r="BL283" i="1"/>
  <c r="BL188" i="1"/>
  <c r="BL11" i="1"/>
  <c r="BL4" i="1"/>
  <c r="BL427" i="1"/>
  <c r="BL425" i="1"/>
  <c r="BL448" i="1"/>
  <c r="BL446" i="1"/>
  <c r="BL384" i="1"/>
  <c r="BL429" i="1"/>
  <c r="BL398" i="1"/>
  <c r="BL403" i="1"/>
  <c r="BL351" i="1"/>
  <c r="BL359" i="1"/>
  <c r="BL357" i="1"/>
  <c r="BL374" i="1"/>
  <c r="BL345" i="1"/>
  <c r="BL330" i="1"/>
  <c r="BL313" i="1"/>
  <c r="BL315" i="1"/>
  <c r="BL290" i="1"/>
  <c r="BL322" i="1"/>
  <c r="BL264" i="1"/>
  <c r="BL284" i="1"/>
  <c r="BL314" i="1"/>
  <c r="BL269" i="1"/>
  <c r="BL226" i="1"/>
  <c r="BL261" i="1"/>
  <c r="BL232" i="1"/>
  <c r="BL227" i="1"/>
  <c r="BL197" i="1"/>
  <c r="BL210" i="1"/>
  <c r="BL181" i="1"/>
  <c r="BL192" i="1"/>
  <c r="BL199" i="1"/>
  <c r="BL161" i="1"/>
  <c r="BL100" i="1"/>
  <c r="BL114" i="1"/>
  <c r="BL141" i="1"/>
  <c r="BL139" i="1"/>
  <c r="BL91" i="1"/>
  <c r="BL104" i="1"/>
  <c r="BL148" i="1"/>
  <c r="BL135" i="1"/>
  <c r="BL37" i="1"/>
  <c r="BL55" i="1"/>
  <c r="BL62" i="1"/>
  <c r="BL90" i="1"/>
  <c r="BL31" i="1"/>
  <c r="BL94" i="1"/>
  <c r="BL80" i="1"/>
  <c r="BL36" i="1"/>
  <c r="BL57" i="1"/>
  <c r="BL20" i="1"/>
  <c r="AQ1" i="1"/>
  <c r="BL371" i="1"/>
  <c r="BL211" i="1"/>
  <c r="BL111" i="1"/>
  <c r="BL64" i="1"/>
  <c r="BL13" i="1"/>
  <c r="BL336" i="1"/>
  <c r="BL183" i="1"/>
  <c r="BL297" i="1"/>
  <c r="BL424" i="1"/>
  <c r="BL418" i="1"/>
  <c r="BL440" i="1"/>
  <c r="BL443" i="1"/>
  <c r="BL381" i="1"/>
  <c r="BL414" i="1"/>
  <c r="BL411" i="1"/>
  <c r="BL399" i="1"/>
  <c r="BL377" i="1"/>
  <c r="BL356" i="1"/>
  <c r="BL353" i="1"/>
  <c r="BL373" i="1"/>
  <c r="BL338" i="1"/>
  <c r="BL328" i="1"/>
  <c r="BL308" i="1"/>
  <c r="BL309" i="1"/>
  <c r="BL329" i="1"/>
  <c r="BL318" i="1"/>
  <c r="BL259" i="1"/>
  <c r="BL279" i="1"/>
  <c r="BL285" i="1"/>
  <c r="BL254" i="1"/>
  <c r="BL251" i="1"/>
  <c r="BL252" i="1"/>
  <c r="BL231" i="1"/>
  <c r="BL258" i="1"/>
  <c r="BL195" i="1"/>
  <c r="BL206" i="1"/>
  <c r="BL224" i="1"/>
  <c r="BL185" i="1"/>
  <c r="BL186" i="1"/>
  <c r="BL146" i="1"/>
  <c r="BL180" i="1"/>
  <c r="BL110" i="1"/>
  <c r="BL131" i="1"/>
  <c r="BL134" i="1"/>
  <c r="BL178" i="1"/>
  <c r="BL99" i="1"/>
  <c r="BL143" i="1"/>
  <c r="BL130" i="1"/>
  <c r="BL33" i="1"/>
  <c r="BL45" i="1"/>
  <c r="BL53" i="1"/>
  <c r="BL89" i="1"/>
  <c r="BL28" i="1"/>
  <c r="BL74" i="1"/>
  <c r="BL72" i="1"/>
  <c r="BL32" i="1"/>
  <c r="BL54" i="1"/>
  <c r="BL397" i="1"/>
  <c r="BL354" i="1"/>
  <c r="BL325" i="1"/>
  <c r="BL245" i="1"/>
  <c r="BL233" i="1"/>
  <c r="BL205" i="1"/>
  <c r="BL105" i="1"/>
  <c r="BL83" i="1"/>
  <c r="BL17" i="1"/>
  <c r="BL12" i="1"/>
  <c r="BL447" i="1"/>
  <c r="BL416" i="1"/>
  <c r="BL439" i="1"/>
  <c r="BL437" i="1"/>
  <c r="BL410" i="1"/>
  <c r="BL393" i="1"/>
  <c r="BL409" i="1"/>
  <c r="BL385" i="1"/>
  <c r="BL368" i="1"/>
  <c r="BL352" i="1"/>
  <c r="BL391" i="1"/>
  <c r="BL369" i="1"/>
  <c r="BL341" i="1"/>
  <c r="BL348" i="1"/>
  <c r="BL305" i="1"/>
  <c r="BL306" i="1"/>
  <c r="BL300" i="1"/>
  <c r="BL312" i="1"/>
  <c r="BL319" i="1"/>
  <c r="BL276" i="1"/>
  <c r="BL267" i="1"/>
  <c r="BL271" i="1"/>
  <c r="BL243" i="1"/>
  <c r="BL246" i="1"/>
  <c r="BL282" i="1"/>
  <c r="BL240" i="1"/>
  <c r="BL187" i="1"/>
  <c r="BL201" i="1"/>
  <c r="BL221" i="1"/>
  <c r="BL217" i="1"/>
  <c r="BL222" i="1"/>
  <c r="BL144" i="1"/>
  <c r="BL164" i="1"/>
  <c r="BL93" i="1"/>
  <c r="BL96" i="1"/>
  <c r="BL129" i="1"/>
  <c r="BL152" i="1"/>
  <c r="BL179" i="1"/>
  <c r="BL137" i="1"/>
  <c r="BL128" i="1"/>
  <c r="BL22" i="1"/>
  <c r="BL43" i="1"/>
  <c r="BL52" i="1"/>
  <c r="BL87" i="1"/>
  <c r="BL24" i="1"/>
  <c r="BL58" i="1"/>
  <c r="BL71" i="1"/>
  <c r="BL25" i="1"/>
  <c r="BL51" i="1"/>
  <c r="BL19" i="1"/>
  <c r="BL6" i="1"/>
  <c r="BL433" i="1"/>
  <c r="BL417" i="1"/>
  <c r="BL389" i="1"/>
  <c r="BL346" i="1"/>
  <c r="BL293" i="1"/>
  <c r="BL225" i="1"/>
  <c r="BL198" i="1"/>
  <c r="BL122" i="1"/>
  <c r="BL118" i="1"/>
  <c r="BL170" i="1"/>
  <c r="BL88" i="1"/>
  <c r="BL2" i="1"/>
  <c r="BL15" i="1"/>
  <c r="BL14" i="1"/>
  <c r="BL444" i="1"/>
  <c r="BL415" i="1"/>
  <c r="BL434" i="1"/>
  <c r="BL421" i="1"/>
  <c r="BL405" i="1"/>
  <c r="BL392" i="1"/>
  <c r="BL395" i="1"/>
  <c r="BL380" i="1"/>
  <c r="BL365" i="1"/>
  <c r="BL349" i="1"/>
  <c r="BL370" i="1"/>
  <c r="BL364" i="1"/>
  <c r="BL334" i="1"/>
  <c r="BL344" i="1"/>
  <c r="BL301" i="1"/>
  <c r="BL302" i="1"/>
  <c r="BL299" i="1"/>
  <c r="BL307" i="1"/>
  <c r="BL316" i="1"/>
  <c r="BL273" i="1"/>
  <c r="BL263" i="1"/>
  <c r="BL249" i="1"/>
  <c r="BL234" i="1"/>
  <c r="BL327" i="1"/>
  <c r="BL272" i="1"/>
  <c r="BL250" i="1"/>
  <c r="BL223" i="1"/>
  <c r="BL190" i="1"/>
  <c r="BL215" i="1"/>
  <c r="BL194" i="1"/>
  <c r="BL220" i="1"/>
  <c r="BL138" i="1"/>
  <c r="BL149" i="1"/>
  <c r="BL177" i="1"/>
  <c r="BL175" i="1"/>
  <c r="BL112" i="1"/>
  <c r="BL150" i="1"/>
  <c r="BL174" i="1"/>
  <c r="BL132" i="1"/>
  <c r="BL127" i="1"/>
  <c r="BL120" i="1"/>
  <c r="BL26" i="1"/>
  <c r="BL50" i="1"/>
  <c r="BL85" i="1"/>
  <c r="BL126" i="1"/>
  <c r="BL40" i="1"/>
  <c r="BL70" i="1"/>
  <c r="BL176" i="1"/>
  <c r="BL49" i="1"/>
  <c r="BL5" i="1"/>
  <c r="BL9" i="1"/>
  <c r="BL422" i="1"/>
  <c r="BL382" i="1"/>
  <c r="BL366" i="1"/>
  <c r="BL289" i="1"/>
  <c r="BL287" i="1"/>
  <c r="BL265" i="1"/>
  <c r="BL266" i="1"/>
  <c r="BL207" i="1"/>
  <c r="BL119" i="1"/>
  <c r="BL165" i="1"/>
  <c r="BL84" i="1"/>
  <c r="BL47" i="1"/>
  <c r="BL277" i="1"/>
  <c r="BL16" i="1"/>
  <c r="BL442" i="1"/>
  <c r="BL168" i="1"/>
  <c r="BL430" i="1"/>
  <c r="BL420" i="1"/>
  <c r="BL401" i="1"/>
  <c r="BL423" i="1"/>
  <c r="BL387" i="1"/>
  <c r="BL396" i="1"/>
  <c r="BL400" i="1"/>
  <c r="BL404" i="1"/>
  <c r="BL367" i="1"/>
  <c r="BL358" i="1"/>
  <c r="BL343" i="1"/>
  <c r="BL326" i="1"/>
  <c r="BL294" i="1"/>
  <c r="BL286" i="1"/>
  <c r="BL295" i="1"/>
  <c r="BL291" i="1"/>
  <c r="BL292" i="1"/>
  <c r="BL270" i="1"/>
  <c r="BL257" i="1"/>
  <c r="BL244" i="1"/>
  <c r="BL229" i="1"/>
  <c r="BL281" i="1"/>
  <c r="BL253" i="1"/>
  <c r="BL248" i="1"/>
  <c r="BL214" i="1"/>
  <c r="BL184" i="1"/>
  <c r="BL212" i="1"/>
  <c r="BL218" i="1"/>
  <c r="BL216" i="1"/>
  <c r="BL133" i="1"/>
  <c r="BL136" i="1"/>
  <c r="BL171" i="1"/>
  <c r="BL172" i="1"/>
  <c r="BL108" i="1"/>
  <c r="BL142" i="1"/>
  <c r="BL173" i="1"/>
  <c r="BL116" i="1"/>
  <c r="BL124" i="1"/>
  <c r="BL97" i="1"/>
  <c r="BL23" i="1"/>
  <c r="BL39" i="1"/>
  <c r="BL79" i="1"/>
  <c r="BL48" i="1"/>
  <c r="BL38" i="1"/>
  <c r="BL69" i="1"/>
  <c r="BL153" i="1"/>
  <c r="BL44" i="1"/>
  <c r="BL7" i="1"/>
  <c r="BL34" i="1"/>
  <c r="T78" i="2"/>
  <c r="T60" i="2"/>
  <c r="T79" i="2"/>
  <c r="T80" i="2"/>
  <c r="T59" i="2"/>
  <c r="T40" i="2"/>
  <c r="T39" i="2"/>
  <c r="BM444" i="1"/>
  <c r="BM415" i="1"/>
  <c r="BM419" i="1"/>
  <c r="BM410" i="1"/>
  <c r="BM393" i="1"/>
  <c r="BM382" i="1"/>
  <c r="BM377" i="1"/>
  <c r="BM349" i="1"/>
  <c r="BM376" i="1"/>
  <c r="BM351" i="1"/>
  <c r="BM346" i="1"/>
  <c r="BM342" i="1"/>
  <c r="BM315" i="1"/>
  <c r="BM299" i="1"/>
  <c r="BM304" i="1"/>
  <c r="BM294" i="1"/>
  <c r="BM305" i="1"/>
  <c r="BM274" i="1"/>
  <c r="BM225" i="1"/>
  <c r="BM231" i="1"/>
  <c r="BM228" i="1"/>
  <c r="BM184" i="1"/>
  <c r="BM213" i="1"/>
  <c r="BM193" i="1"/>
  <c r="BM149" i="1"/>
  <c r="BM171" i="1"/>
  <c r="BM157" i="1"/>
  <c r="BM142" i="1"/>
  <c r="BM163" i="1"/>
  <c r="BM130" i="1"/>
  <c r="BM133" i="1"/>
  <c r="BM148" i="1"/>
  <c r="BM53" i="1"/>
  <c r="BM85" i="1"/>
  <c r="BM116" i="1"/>
  <c r="BM71" i="1"/>
  <c r="BM111" i="1"/>
  <c r="BM21" i="1"/>
  <c r="BM33" i="1"/>
  <c r="BM209" i="1"/>
  <c r="BM298" i="1"/>
  <c r="BM433" i="1"/>
  <c r="BM168" i="1"/>
  <c r="BM450" i="1"/>
  <c r="BM405" i="1"/>
  <c r="BM392" i="1"/>
  <c r="BM413" i="1"/>
  <c r="BM375" i="1"/>
  <c r="BM404" i="1"/>
  <c r="BM374" i="1"/>
  <c r="BM341" i="1"/>
  <c r="BM339" i="1"/>
  <c r="BM340" i="1"/>
  <c r="BM309" i="1"/>
  <c r="BM322" i="1"/>
  <c r="BM264" i="1"/>
  <c r="BM287" i="1"/>
  <c r="BM263" i="1"/>
  <c r="BM249" i="1"/>
  <c r="BM296" i="1"/>
  <c r="BM253" i="1"/>
  <c r="BM239" i="1"/>
  <c r="BM189" i="1"/>
  <c r="BM203" i="1"/>
  <c r="BM182" i="1"/>
  <c r="BM136" i="1"/>
  <c r="BM159" i="1"/>
  <c r="BM147" i="1"/>
  <c r="BM123" i="1"/>
  <c r="BM153" i="1"/>
  <c r="BM128" i="1"/>
  <c r="BM119" i="1"/>
  <c r="BM83" i="1"/>
  <c r="BM52" i="1"/>
  <c r="BM79" i="1"/>
  <c r="BM74" i="1"/>
  <c r="BM70" i="1"/>
  <c r="BM88" i="1"/>
  <c r="BM20" i="1"/>
  <c r="BM22" i="1"/>
  <c r="BM17" i="1"/>
  <c r="BM434" i="1"/>
  <c r="BM352" i="1"/>
  <c r="BM300" i="1"/>
  <c r="BM232" i="1"/>
  <c r="BM164" i="1"/>
  <c r="BM145" i="1"/>
  <c r="BM65" i="1"/>
  <c r="BM37" i="1"/>
  <c r="BM297" i="1"/>
  <c r="BM125" i="1"/>
  <c r="BM432" i="1"/>
  <c r="BM167" i="1"/>
  <c r="BM449" i="1"/>
  <c r="BM401" i="1"/>
  <c r="BM406" i="1"/>
  <c r="BM407" i="1"/>
  <c r="BM400" i="1"/>
  <c r="BM363" i="1"/>
  <c r="BM373" i="1"/>
  <c r="BM334" i="1"/>
  <c r="BM332" i="1"/>
  <c r="BM337" i="1"/>
  <c r="BM306" i="1"/>
  <c r="BM318" i="1"/>
  <c r="BM319" i="1"/>
  <c r="BM313" i="1"/>
  <c r="BM257" i="1"/>
  <c r="BM237" i="1"/>
  <c r="BM268" i="1"/>
  <c r="BM238" i="1"/>
  <c r="BM223" i="1"/>
  <c r="BM224" i="1"/>
  <c r="BM202" i="1"/>
  <c r="BM204" i="1"/>
  <c r="BM122" i="1"/>
  <c r="BM156" i="1"/>
  <c r="BM139" i="1"/>
  <c r="BM118" i="1"/>
  <c r="BM140" i="1"/>
  <c r="BM127" i="1"/>
  <c r="BM106" i="1"/>
  <c r="BM55" i="1"/>
  <c r="BM50" i="1"/>
  <c r="BM60" i="1"/>
  <c r="BM66" i="1"/>
  <c r="BM69" i="1"/>
  <c r="BM77" i="1"/>
  <c r="BM19" i="1"/>
  <c r="BM7" i="1"/>
  <c r="BM387" i="1"/>
  <c r="BM355" i="1"/>
  <c r="BM314" i="1"/>
  <c r="BM205" i="1"/>
  <c r="BM135" i="1"/>
  <c r="BM35" i="1"/>
  <c r="BM230" i="1"/>
  <c r="BM3" i="1"/>
  <c r="BM10" i="1"/>
  <c r="BM4" i="1"/>
  <c r="BM431" i="1"/>
  <c r="BM445" i="1"/>
  <c r="BM446" i="1"/>
  <c r="BM397" i="1"/>
  <c r="BM402" i="1"/>
  <c r="BM403" i="1"/>
  <c r="BM383" i="1"/>
  <c r="BM357" i="1"/>
  <c r="BM369" i="1"/>
  <c r="BM424" i="1"/>
  <c r="BM330" i="1"/>
  <c r="BM333" i="1"/>
  <c r="BM302" i="1"/>
  <c r="BM307" i="1"/>
  <c r="BM316" i="1"/>
  <c r="BM284" i="1"/>
  <c r="BM323" i="1"/>
  <c r="BM236" i="1"/>
  <c r="BM252" i="1"/>
  <c r="BM235" i="1"/>
  <c r="BM214" i="1"/>
  <c r="BM215" i="1"/>
  <c r="BM199" i="1"/>
  <c r="BM197" i="1"/>
  <c r="BM121" i="1"/>
  <c r="BM141" i="1"/>
  <c r="BM112" i="1"/>
  <c r="BM115" i="1"/>
  <c r="BM126" i="1"/>
  <c r="BM124" i="1"/>
  <c r="BM103" i="1"/>
  <c r="BM26" i="1"/>
  <c r="BM39" i="1"/>
  <c r="BM28" i="1"/>
  <c r="BM56" i="1"/>
  <c r="BM63" i="1"/>
  <c r="BM57" i="1"/>
  <c r="BM137" i="1"/>
  <c r="BM416" i="1"/>
  <c r="BM435" i="1"/>
  <c r="BM335" i="1"/>
  <c r="BM301" i="1"/>
  <c r="BM206" i="1"/>
  <c r="BM170" i="1"/>
  <c r="BM132" i="1"/>
  <c r="BM283" i="1"/>
  <c r="BM188" i="1"/>
  <c r="BM11" i="1"/>
  <c r="BM12" i="1"/>
  <c r="BM428" i="1"/>
  <c r="BM436" i="1"/>
  <c r="BM443" i="1"/>
  <c r="BM388" i="1"/>
  <c r="BM398" i="1"/>
  <c r="BM399" i="1"/>
  <c r="BM362" i="1"/>
  <c r="BM353" i="1"/>
  <c r="BM364" i="1"/>
  <c r="BM371" i="1"/>
  <c r="BM328" i="1"/>
  <c r="BM331" i="1"/>
  <c r="BM325" i="1"/>
  <c r="BM291" i="1"/>
  <c r="BM292" i="1"/>
  <c r="BM279" i="1"/>
  <c r="BM282" i="1"/>
  <c r="BM262" i="1"/>
  <c r="BM288" i="1"/>
  <c r="BM227" i="1"/>
  <c r="BM208" i="1"/>
  <c r="BM212" i="1"/>
  <c r="BM186" i="1"/>
  <c r="BM195" i="1"/>
  <c r="BM117" i="1"/>
  <c r="BM131" i="1"/>
  <c r="BM98" i="1"/>
  <c r="BM107" i="1"/>
  <c r="BM97" i="1"/>
  <c r="BM161" i="1"/>
  <c r="BM101" i="1"/>
  <c r="BM179" i="1"/>
  <c r="BM34" i="1"/>
  <c r="BM27" i="1"/>
  <c r="BM38" i="1"/>
  <c r="BM61" i="1"/>
  <c r="BM54" i="1"/>
  <c r="BM75" i="1"/>
  <c r="BM417" i="1"/>
  <c r="BM350" i="1"/>
  <c r="BM311" i="1"/>
  <c r="BM233" i="1"/>
  <c r="BM165" i="1"/>
  <c r="BM89" i="1"/>
  <c r="BM336" i="1"/>
  <c r="BM183" i="1"/>
  <c r="BM14" i="1"/>
  <c r="BM425" i="1"/>
  <c r="BM426" i="1"/>
  <c r="BM437" i="1"/>
  <c r="BM386" i="1"/>
  <c r="BM411" i="1"/>
  <c r="BM385" i="1"/>
  <c r="BM359" i="1"/>
  <c r="BM367" i="1"/>
  <c r="BM358" i="1"/>
  <c r="BM343" i="1"/>
  <c r="BM348" i="1"/>
  <c r="BM329" i="1"/>
  <c r="BM317" i="1"/>
  <c r="BM345" i="1"/>
  <c r="BM269" i="1"/>
  <c r="BM276" i="1"/>
  <c r="BM280" i="1"/>
  <c r="BM251" i="1"/>
  <c r="BM255" i="1"/>
  <c r="BM308" i="1"/>
  <c r="BM219" i="1"/>
  <c r="BM207" i="1"/>
  <c r="BM220" i="1"/>
  <c r="BM187" i="1"/>
  <c r="BM114" i="1"/>
  <c r="BM96" i="1"/>
  <c r="BM91" i="1"/>
  <c r="BM99" i="1"/>
  <c r="BM94" i="1"/>
  <c r="BM146" i="1"/>
  <c r="BM100" i="1"/>
  <c r="BM143" i="1"/>
  <c r="BM18" i="1"/>
  <c r="BM24" i="1"/>
  <c r="BM173" i="1"/>
  <c r="BM36" i="1"/>
  <c r="BM49" i="1"/>
  <c r="BM67" i="1"/>
  <c r="BM447" i="1"/>
  <c r="BM414" i="1"/>
  <c r="BM360" i="1"/>
  <c r="BM289" i="1"/>
  <c r="BM275" i="1"/>
  <c r="BM218" i="1"/>
  <c r="BM177" i="1"/>
  <c r="BM151" i="1"/>
  <c r="BM29" i="1"/>
  <c r="BM418" i="1"/>
  <c r="BM448" i="1"/>
  <c r="BM420" i="1"/>
  <c r="BM441" i="1"/>
  <c r="BM409" i="1"/>
  <c r="BM380" i="1"/>
  <c r="BM356" i="1"/>
  <c r="BM366" i="1"/>
  <c r="BM354" i="1"/>
  <c r="BM361" i="1"/>
  <c r="BM344" i="1"/>
  <c r="BM327" i="1"/>
  <c r="BM290" i="1"/>
  <c r="BM326" i="1"/>
  <c r="BM261" i="1"/>
  <c r="BM260" i="1"/>
  <c r="BM278" i="1"/>
  <c r="BM234" i="1"/>
  <c r="BM242" i="1"/>
  <c r="BM250" i="1"/>
  <c r="BM210" i="1"/>
  <c r="BM196" i="1"/>
  <c r="BM216" i="1"/>
  <c r="BM180" i="1"/>
  <c r="BM93" i="1"/>
  <c r="BM172" i="1"/>
  <c r="BM150" i="1"/>
  <c r="BM176" i="1"/>
  <c r="BM160" i="1"/>
  <c r="BM144" i="1"/>
  <c r="BM174" i="1"/>
  <c r="BM73" i="1"/>
  <c r="BM90" i="1"/>
  <c r="BM41" i="1"/>
  <c r="BM86" i="1"/>
  <c r="BM25" i="1"/>
  <c r="BM30" i="1"/>
  <c r="BM59" i="1"/>
  <c r="BM277" i="1"/>
  <c r="BM229" i="1"/>
  <c r="BM138" i="1"/>
  <c r="BM72" i="1"/>
  <c r="U78" i="2"/>
  <c r="U40" i="2"/>
  <c r="U60" i="2"/>
  <c r="U59" i="2"/>
  <c r="U80" i="2"/>
  <c r="U39" i="2"/>
  <c r="U79" i="2"/>
  <c r="V80" i="2"/>
  <c r="V79" i="2"/>
  <c r="V78" i="2"/>
  <c r="BJ223" i="1"/>
  <c r="BK231" i="1"/>
  <c r="BK81" i="1"/>
  <c r="H189" i="31"/>
  <c r="H143" i="31"/>
  <c r="H176" i="31"/>
  <c r="H130" i="31"/>
  <c r="BQ2" i="1" l="1"/>
  <c r="BP2" i="1"/>
  <c r="BO2" i="1"/>
  <c r="H64" i="31"/>
  <c r="H57" i="31"/>
  <c r="H50" i="31"/>
  <c r="H43" i="31"/>
  <c r="H37" i="31"/>
  <c r="H30" i="31"/>
  <c r="H23" i="31"/>
  <c r="H92" i="31"/>
  <c r="H99" i="31"/>
  <c r="H203" i="31"/>
  <c r="H157" i="31"/>
  <c r="H161" i="31"/>
  <c r="H115" i="31"/>
  <c r="D224" i="1" l="1"/>
  <c r="D121" i="1"/>
  <c r="BN2" i="1"/>
  <c r="BR2" i="1"/>
  <c r="H167" i="31"/>
  <c r="H121" i="31"/>
  <c r="H81" i="31" l="1"/>
  <c r="H79" i="31"/>
  <c r="H166" i="31" l="1"/>
  <c r="H119" i="31"/>
  <c r="D397" i="1" l="1"/>
  <c r="D407" i="1"/>
  <c r="D401" i="1"/>
  <c r="D402" i="1"/>
  <c r="D404" i="1"/>
  <c r="D399" i="1"/>
  <c r="D406" i="1"/>
  <c r="D403" i="1"/>
  <c r="D398" i="1"/>
  <c r="D405" i="1"/>
  <c r="D400" i="1"/>
  <c r="D93" i="1"/>
  <c r="D449" i="1" l="1"/>
  <c r="D145" i="1"/>
  <c r="D147" i="1"/>
  <c r="D56" i="1"/>
  <c r="D392" i="1"/>
  <c r="D26" i="1"/>
  <c r="D126" i="1"/>
  <c r="BL56" i="1" l="1"/>
  <c r="BL145" i="1"/>
  <c r="H219" i="31"/>
  <c r="H209" i="31"/>
  <c r="BA21" i="38" l="1"/>
  <c r="BA20" i="38"/>
  <c r="BA19" i="38"/>
  <c r="BA18" i="38"/>
  <c r="BA17" i="38"/>
  <c r="BA16" i="38"/>
  <c r="BA15" i="38"/>
  <c r="BA14" i="38"/>
  <c r="BA13" i="38"/>
  <c r="BA12" i="38"/>
  <c r="BA11" i="38"/>
  <c r="BA10" i="38"/>
  <c r="BA9" i="38"/>
  <c r="BA8" i="38"/>
  <c r="BA7" i="38"/>
  <c r="BA6" i="38"/>
  <c r="D233" i="1" l="1"/>
  <c r="D235" i="1"/>
  <c r="D382" i="1"/>
  <c r="D448" i="1"/>
  <c r="D411" i="1"/>
  <c r="D434" i="1"/>
  <c r="D307" i="1"/>
  <c r="D216" i="1"/>
  <c r="D11" i="1"/>
  <c r="D426" i="1"/>
  <c r="D124" i="1"/>
  <c r="D61" i="1"/>
  <c r="D441" i="1"/>
  <c r="D204" i="1"/>
  <c r="D438" i="1" l="1"/>
  <c r="H154" i="31"/>
  <c r="H129" i="31"/>
  <c r="H160" i="31"/>
  <c r="H146" i="31"/>
  <c r="H144" i="31"/>
  <c r="H200" i="31"/>
  <c r="H175" i="31"/>
  <c r="H206" i="31"/>
  <c r="H192" i="31"/>
  <c r="H190" i="31"/>
  <c r="BM438" i="1" l="1"/>
  <c r="D447" i="1"/>
  <c r="D363" i="1"/>
  <c r="D118" i="1"/>
  <c r="D437" i="1"/>
  <c r="D239" i="1"/>
  <c r="D229" i="1"/>
  <c r="H102" i="31"/>
  <c r="D236" i="1" l="1"/>
  <c r="D271" i="1"/>
  <c r="D170" i="1"/>
  <c r="BM271" i="1" l="1"/>
  <c r="D207" i="1"/>
  <c r="H133" i="31" l="1"/>
  <c r="H179" i="31"/>
  <c r="H180" i="31" l="1"/>
  <c r="H134" i="31"/>
  <c r="D149" i="1" l="1"/>
  <c r="I1" i="10" l="1"/>
  <c r="H83" i="31"/>
  <c r="D182" i="1" l="1"/>
  <c r="D305" i="1"/>
  <c r="AD6" i="39" l="1"/>
  <c r="S1" i="1"/>
  <c r="AF6" i="39"/>
  <c r="T1" i="1"/>
  <c r="BI102" i="1" l="1"/>
  <c r="BI379" i="1"/>
  <c r="BI378" i="1"/>
  <c r="BI42" i="1"/>
  <c r="BI390" i="1"/>
  <c r="BI320" i="1"/>
  <c r="BH390" i="1"/>
  <c r="BH102" i="1"/>
  <c r="BH379" i="1"/>
  <c r="BH378" i="1"/>
  <c r="BH42" i="1"/>
  <c r="BH320" i="1"/>
  <c r="BH310" i="1"/>
  <c r="BI310" i="1"/>
  <c r="BI169" i="1"/>
  <c r="BH169" i="1"/>
  <c r="BI209" i="1"/>
  <c r="BH209" i="1"/>
  <c r="BH283" i="1"/>
  <c r="BH336" i="1"/>
  <c r="BI283" i="1"/>
  <c r="BI336" i="1"/>
  <c r="BH298" i="1"/>
  <c r="BI298" i="1"/>
  <c r="BH188" i="1"/>
  <c r="BH183" i="1"/>
  <c r="BI188" i="1"/>
  <c r="BI183" i="1"/>
  <c r="BI277" i="1"/>
  <c r="BH277" i="1"/>
  <c r="BI297" i="1"/>
  <c r="BH297" i="1"/>
  <c r="BI9" i="1"/>
  <c r="BI125" i="1"/>
  <c r="BI230" i="1"/>
  <c r="BH9" i="1"/>
  <c r="BH230" i="1"/>
  <c r="BH125" i="1"/>
  <c r="BI443" i="1"/>
  <c r="BI422" i="1"/>
  <c r="BI450" i="1"/>
  <c r="BI449" i="1"/>
  <c r="BI446" i="1"/>
  <c r="BI437" i="1"/>
  <c r="BI429" i="1"/>
  <c r="BI421" i="1"/>
  <c r="BI420" i="1"/>
  <c r="BI414" i="1"/>
  <c r="BI438" i="1"/>
  <c r="BI423" i="1"/>
  <c r="BI441" i="1"/>
  <c r="BI435" i="1"/>
  <c r="BI431" i="1"/>
  <c r="BI427" i="1"/>
  <c r="BI425" i="1"/>
  <c r="BI424" i="1"/>
  <c r="BI447" i="1"/>
  <c r="BI444" i="1"/>
  <c r="BI442" i="1"/>
  <c r="BI433" i="1"/>
  <c r="BI432" i="1"/>
  <c r="BI428" i="1"/>
  <c r="BI436" i="1"/>
  <c r="BI168" i="1"/>
  <c r="BI167" i="1"/>
  <c r="BI445" i="1"/>
  <c r="BI440" i="1"/>
  <c r="BI426" i="1"/>
  <c r="BI415" i="1"/>
  <c r="BI413" i="1"/>
  <c r="BI407" i="1"/>
  <c r="BI403" i="1"/>
  <c r="BI399" i="1"/>
  <c r="BI394" i="1"/>
  <c r="BI389" i="1"/>
  <c r="BI380" i="1"/>
  <c r="BI416" i="1"/>
  <c r="BI396" i="1"/>
  <c r="BI391" i="1"/>
  <c r="BI412" i="1"/>
  <c r="BI404" i="1"/>
  <c r="BI400" i="1"/>
  <c r="BI383" i="1"/>
  <c r="BI384" i="1"/>
  <c r="BI381" i="1"/>
  <c r="BI439" i="1"/>
  <c r="BI410" i="1"/>
  <c r="BI405" i="1"/>
  <c r="BI401" i="1"/>
  <c r="BI397" i="1"/>
  <c r="BI388" i="1"/>
  <c r="BI434" i="1"/>
  <c r="BI393" i="1"/>
  <c r="BI392" i="1"/>
  <c r="BI395" i="1"/>
  <c r="BI387" i="1"/>
  <c r="BI370" i="1"/>
  <c r="BI367" i="1"/>
  <c r="BI366" i="1"/>
  <c r="BI360" i="1"/>
  <c r="BI419" i="1"/>
  <c r="BI409" i="1"/>
  <c r="BI376" i="1"/>
  <c r="BI374" i="1"/>
  <c r="BI373" i="1"/>
  <c r="BI369" i="1"/>
  <c r="BI364" i="1"/>
  <c r="BI358" i="1"/>
  <c r="BI354" i="1"/>
  <c r="BI350" i="1"/>
  <c r="BI448" i="1"/>
  <c r="BI430" i="1"/>
  <c r="BI398" i="1"/>
  <c r="BI402" i="1"/>
  <c r="BI382" i="1"/>
  <c r="BI375" i="1"/>
  <c r="BI371" i="1"/>
  <c r="BI361" i="1"/>
  <c r="BI355" i="1"/>
  <c r="BI351" i="1"/>
  <c r="BI406" i="1"/>
  <c r="BI377" i="1"/>
  <c r="BI368" i="1"/>
  <c r="BI365" i="1"/>
  <c r="BI411" i="1"/>
  <c r="BI372" i="1"/>
  <c r="BI359" i="1"/>
  <c r="BI356" i="1"/>
  <c r="BI352" i="1"/>
  <c r="BI349" i="1"/>
  <c r="BI363" i="1"/>
  <c r="BI357" i="1"/>
  <c r="BI344" i="1"/>
  <c r="BI326" i="1"/>
  <c r="BI342" i="1"/>
  <c r="BI335" i="1"/>
  <c r="BI337" i="1"/>
  <c r="BI333" i="1"/>
  <c r="BI331" i="1"/>
  <c r="BI329" i="1"/>
  <c r="BI327" i="1"/>
  <c r="BI347" i="1"/>
  <c r="BI345" i="1"/>
  <c r="BI341" i="1"/>
  <c r="BI338" i="1"/>
  <c r="BI334" i="1"/>
  <c r="BI343" i="1"/>
  <c r="BI408" i="1"/>
  <c r="BI353" i="1"/>
  <c r="BI346" i="1"/>
  <c r="BI339" i="1"/>
  <c r="BI332" i="1"/>
  <c r="BI330" i="1"/>
  <c r="BI328" i="1"/>
  <c r="BI348" i="1"/>
  <c r="BI322" i="1"/>
  <c r="BI312" i="1"/>
  <c r="BI311" i="1"/>
  <c r="BI307" i="1"/>
  <c r="BI291" i="1"/>
  <c r="BI287" i="1"/>
  <c r="BI324" i="1"/>
  <c r="BI316" i="1"/>
  <c r="BI314" i="1"/>
  <c r="BI301" i="1"/>
  <c r="BI296" i="1"/>
  <c r="BI292" i="1"/>
  <c r="BI288" i="1"/>
  <c r="BI323" i="1"/>
  <c r="BI313" i="1"/>
  <c r="BI305" i="1"/>
  <c r="BI294" i="1"/>
  <c r="BI321" i="1"/>
  <c r="BI315" i="1"/>
  <c r="BI302" i="1"/>
  <c r="BI286" i="1"/>
  <c r="BI285" i="1"/>
  <c r="BI284" i="1"/>
  <c r="BI270" i="1"/>
  <c r="BI260" i="1"/>
  <c r="BI256" i="1"/>
  <c r="BI267" i="1"/>
  <c r="BI263" i="1"/>
  <c r="BI257" i="1"/>
  <c r="BI325" i="1"/>
  <c r="BI299" i="1"/>
  <c r="BI293" i="1"/>
  <c r="BI282" i="1"/>
  <c r="BI280" i="1"/>
  <c r="BI278" i="1"/>
  <c r="BI272" i="1"/>
  <c r="BI264" i="1"/>
  <c r="BI259" i="1"/>
  <c r="BI295" i="1"/>
  <c r="BI290" i="1"/>
  <c r="BI281" i="1"/>
  <c r="BI275" i="1"/>
  <c r="BI269" i="1"/>
  <c r="BI266" i="1"/>
  <c r="BI261" i="1"/>
  <c r="BI289" i="1"/>
  <c r="BI258" i="1"/>
  <c r="BI253" i="1"/>
  <c r="BI240" i="1"/>
  <c r="BI238" i="1"/>
  <c r="BI235" i="1"/>
  <c r="BI227" i="1"/>
  <c r="BI274" i="1"/>
  <c r="BI262" i="1"/>
  <c r="BI250" i="1"/>
  <c r="BI248" i="1"/>
  <c r="BI245" i="1"/>
  <c r="BI233" i="1"/>
  <c r="BI228" i="1"/>
  <c r="BI268" i="1"/>
  <c r="BI244" i="1"/>
  <c r="BI239" i="1"/>
  <c r="BI254" i="1"/>
  <c r="BI271" i="1"/>
  <c r="BI249" i="1"/>
  <c r="BI241" i="1"/>
  <c r="BI237" i="1"/>
  <c r="BI236" i="1"/>
  <c r="BI226" i="1"/>
  <c r="BI243" i="1"/>
  <c r="BI234" i="1"/>
  <c r="BI229" i="1"/>
  <c r="BI225" i="1"/>
  <c r="BI300" i="1"/>
  <c r="BI252" i="1"/>
  <c r="BI246" i="1"/>
  <c r="BI231" i="1"/>
  <c r="BI273" i="1"/>
  <c r="BI247" i="1"/>
  <c r="BI242" i="1"/>
  <c r="BI232" i="1"/>
  <c r="BI194" i="1"/>
  <c r="BI222" i="1"/>
  <c r="BI218" i="1"/>
  <c r="BI203" i="1"/>
  <c r="BI202" i="1"/>
  <c r="BI199" i="1"/>
  <c r="BI186" i="1"/>
  <c r="BI216" i="1"/>
  <c r="BI205" i="1"/>
  <c r="BI193" i="1"/>
  <c r="BI223" i="1"/>
  <c r="BI204" i="1"/>
  <c r="BI197" i="1"/>
  <c r="BI195" i="1"/>
  <c r="BI190" i="1"/>
  <c r="BI187" i="1"/>
  <c r="BI180" i="1"/>
  <c r="BI214" i="1"/>
  <c r="BI211" i="1"/>
  <c r="BI208" i="1"/>
  <c r="BI201" i="1"/>
  <c r="BI191" i="1"/>
  <c r="BI219" i="1"/>
  <c r="BI210" i="1"/>
  <c r="BI206" i="1"/>
  <c r="BI184" i="1"/>
  <c r="BI221" i="1"/>
  <c r="BI215" i="1"/>
  <c r="BI200" i="1"/>
  <c r="BI198" i="1"/>
  <c r="BI192" i="1"/>
  <c r="BI189" i="1"/>
  <c r="BI224" i="1"/>
  <c r="BI217" i="1"/>
  <c r="BI196" i="1"/>
  <c r="BI185" i="1"/>
  <c r="BI176" i="1"/>
  <c r="BI170" i="1"/>
  <c r="BI163" i="1"/>
  <c r="BI153" i="1"/>
  <c r="BI140" i="1"/>
  <c r="BI126" i="1"/>
  <c r="BI120" i="1"/>
  <c r="BI97" i="1"/>
  <c r="BI94" i="1"/>
  <c r="BI92" i="1"/>
  <c r="BI179" i="1"/>
  <c r="BI174" i="1"/>
  <c r="BI173" i="1"/>
  <c r="BI158" i="1"/>
  <c r="BI155" i="1"/>
  <c r="BI143" i="1"/>
  <c r="BI137" i="1"/>
  <c r="BI132" i="1"/>
  <c r="BI116" i="1"/>
  <c r="BI111" i="1"/>
  <c r="BI166" i="1"/>
  <c r="BI160" i="1"/>
  <c r="BI135" i="1"/>
  <c r="BI130" i="1"/>
  <c r="BI128" i="1"/>
  <c r="BI127" i="1"/>
  <c r="BI124" i="1"/>
  <c r="BI161" i="1"/>
  <c r="BI144" i="1"/>
  <c r="BI138" i="1"/>
  <c r="BI133" i="1"/>
  <c r="BI106" i="1"/>
  <c r="BI103" i="1"/>
  <c r="BI101" i="1"/>
  <c r="BI100" i="1"/>
  <c r="BI90" i="1"/>
  <c r="BI149" i="1"/>
  <c r="BI136" i="1"/>
  <c r="BI122" i="1"/>
  <c r="BI121" i="1"/>
  <c r="BI117" i="1"/>
  <c r="BI114" i="1"/>
  <c r="BI110" i="1"/>
  <c r="BI178" i="1"/>
  <c r="BI175" i="1"/>
  <c r="BI172" i="1"/>
  <c r="BI162" i="1"/>
  <c r="BI157" i="1"/>
  <c r="BI147" i="1"/>
  <c r="BI145" i="1"/>
  <c r="BI139" i="1"/>
  <c r="BI134" i="1"/>
  <c r="BI129" i="1"/>
  <c r="BI123" i="1"/>
  <c r="BI112" i="1"/>
  <c r="BI109" i="1"/>
  <c r="BI104" i="1"/>
  <c r="BI152" i="1"/>
  <c r="BI150" i="1"/>
  <c r="BI142" i="1"/>
  <c r="BI118" i="1"/>
  <c r="BI115" i="1"/>
  <c r="BI113" i="1"/>
  <c r="BI107" i="1"/>
  <c r="BI99" i="1"/>
  <c r="BI80" i="1"/>
  <c r="BI74" i="1"/>
  <c r="BI58" i="1"/>
  <c r="BI40" i="1"/>
  <c r="BI17" i="1"/>
  <c r="BI105" i="1"/>
  <c r="BI86" i="1"/>
  <c r="BI82" i="1"/>
  <c r="BI72" i="1"/>
  <c r="BI71" i="1"/>
  <c r="BI70" i="1"/>
  <c r="BI64" i="1"/>
  <c r="BI63" i="1"/>
  <c r="BI61" i="1"/>
  <c r="BI36" i="1"/>
  <c r="BI32" i="1"/>
  <c r="BI25" i="1"/>
  <c r="BI171" i="1"/>
  <c r="BI156" i="1"/>
  <c r="BI91" i="1"/>
  <c r="BI88" i="1"/>
  <c r="BI77" i="1"/>
  <c r="BI75" i="1"/>
  <c r="BI57" i="1"/>
  <c r="BI54" i="1"/>
  <c r="BI51" i="1"/>
  <c r="BI49" i="1"/>
  <c r="BI44" i="1"/>
  <c r="BI30" i="1"/>
  <c r="BI29" i="1"/>
  <c r="BI21" i="1"/>
  <c r="BI20" i="1"/>
  <c r="BI177" i="1"/>
  <c r="BI154" i="1"/>
  <c r="BI141" i="1"/>
  <c r="BI84" i="1"/>
  <c r="BI81" i="1"/>
  <c r="BI67" i="1"/>
  <c r="BI59" i="1"/>
  <c r="BI43" i="1"/>
  <c r="BI37" i="1"/>
  <c r="BI33" i="1"/>
  <c r="BI22" i="1"/>
  <c r="BI182" i="1"/>
  <c r="BI159" i="1"/>
  <c r="BI131" i="1"/>
  <c r="BI108" i="1"/>
  <c r="BI98" i="1"/>
  <c r="BI83" i="1"/>
  <c r="BI78" i="1"/>
  <c r="BI55" i="1"/>
  <c r="BI45" i="1"/>
  <c r="BI26" i="1"/>
  <c r="BI23" i="1"/>
  <c r="BI87" i="1"/>
  <c r="BI65" i="1"/>
  <c r="BI62" i="1"/>
  <c r="BI53" i="1"/>
  <c r="BI50" i="1"/>
  <c r="BI39" i="1"/>
  <c r="BI34" i="1"/>
  <c r="BI28" i="1"/>
  <c r="BI27" i="1"/>
  <c r="BI89" i="1"/>
  <c r="BI85" i="1"/>
  <c r="BI76" i="1"/>
  <c r="BI60" i="1"/>
  <c r="BI46" i="1"/>
  <c r="BI41" i="1"/>
  <c r="BI31" i="1"/>
  <c r="BI24" i="1"/>
  <c r="BI96" i="1"/>
  <c r="BI95" i="1"/>
  <c r="BI66" i="1"/>
  <c r="BI56" i="1"/>
  <c r="BI48" i="1"/>
  <c r="BI47" i="1"/>
  <c r="BI38" i="1"/>
  <c r="BI35" i="1"/>
  <c r="BI15" i="1"/>
  <c r="BI10" i="1"/>
  <c r="BI8" i="1"/>
  <c r="BI6" i="1"/>
  <c r="BI3" i="1"/>
  <c r="BI11" i="1"/>
  <c r="BI19" i="1"/>
  <c r="BI18" i="1"/>
  <c r="BI5" i="1"/>
  <c r="BI13" i="1"/>
  <c r="BI7" i="1"/>
  <c r="BI16" i="1"/>
  <c r="BI14" i="1"/>
  <c r="BI12" i="1"/>
  <c r="BI93" i="1"/>
  <c r="BI207" i="1"/>
  <c r="BH448" i="1"/>
  <c r="BH434" i="1"/>
  <c r="BH419" i="1"/>
  <c r="BH443" i="1"/>
  <c r="BH422" i="1"/>
  <c r="BH417" i="1"/>
  <c r="BH450" i="1"/>
  <c r="BH449" i="1"/>
  <c r="BH446" i="1"/>
  <c r="BH437" i="1"/>
  <c r="BH421" i="1"/>
  <c r="BH420" i="1"/>
  <c r="BH438" i="1"/>
  <c r="BH423" i="1"/>
  <c r="BH441" i="1"/>
  <c r="BH435" i="1"/>
  <c r="BH431" i="1"/>
  <c r="BH427" i="1"/>
  <c r="BH425" i="1"/>
  <c r="BH424" i="1"/>
  <c r="BH418" i="1"/>
  <c r="BH447" i="1"/>
  <c r="BH444" i="1"/>
  <c r="BH442" i="1"/>
  <c r="BH433" i="1"/>
  <c r="BH432" i="1"/>
  <c r="BH428" i="1"/>
  <c r="BH436" i="1"/>
  <c r="BH411" i="1"/>
  <c r="BH409" i="1"/>
  <c r="BH387" i="1"/>
  <c r="BH385" i="1"/>
  <c r="BH382" i="1"/>
  <c r="BH415" i="1"/>
  <c r="BH413" i="1"/>
  <c r="BH407" i="1"/>
  <c r="BH403" i="1"/>
  <c r="BH399" i="1"/>
  <c r="BH394" i="1"/>
  <c r="BH380" i="1"/>
  <c r="BH416" i="1"/>
  <c r="BH396" i="1"/>
  <c r="BH167" i="1"/>
  <c r="BH404" i="1"/>
  <c r="BH400" i="1"/>
  <c r="BH383" i="1"/>
  <c r="BH414" i="1"/>
  <c r="BH386" i="1"/>
  <c r="BH384" i="1"/>
  <c r="BH381" i="1"/>
  <c r="BH445" i="1"/>
  <c r="BH426" i="1"/>
  <c r="BH410" i="1"/>
  <c r="BH405" i="1"/>
  <c r="BH401" i="1"/>
  <c r="BH397" i="1"/>
  <c r="BH388" i="1"/>
  <c r="BH363" i="1"/>
  <c r="BH357" i="1"/>
  <c r="BH353" i="1"/>
  <c r="BH393" i="1"/>
  <c r="BH367" i="1"/>
  <c r="BH366" i="1"/>
  <c r="BH360" i="1"/>
  <c r="BH376" i="1"/>
  <c r="BH374" i="1"/>
  <c r="BH373" i="1"/>
  <c r="BH369" i="1"/>
  <c r="BH364" i="1"/>
  <c r="BH358" i="1"/>
  <c r="BH354" i="1"/>
  <c r="BH398" i="1"/>
  <c r="BH402" i="1"/>
  <c r="BH375" i="1"/>
  <c r="BH371" i="1"/>
  <c r="BH361" i="1"/>
  <c r="BH355" i="1"/>
  <c r="BH351" i="1"/>
  <c r="BH406" i="1"/>
  <c r="BH377" i="1"/>
  <c r="BH368" i="1"/>
  <c r="BH362" i="1"/>
  <c r="BH440" i="1"/>
  <c r="BH392" i="1"/>
  <c r="BH356" i="1"/>
  <c r="BH352" i="1"/>
  <c r="BH349" i="1"/>
  <c r="BH348" i="1"/>
  <c r="BH344" i="1"/>
  <c r="BH326" i="1"/>
  <c r="BH342" i="1"/>
  <c r="BH340" i="1"/>
  <c r="BH335" i="1"/>
  <c r="BH337" i="1"/>
  <c r="BH333" i="1"/>
  <c r="BH331" i="1"/>
  <c r="BH329" i="1"/>
  <c r="BH327" i="1"/>
  <c r="BH345" i="1"/>
  <c r="BH341" i="1"/>
  <c r="BH338" i="1"/>
  <c r="BH334" i="1"/>
  <c r="BH343" i="1"/>
  <c r="BH346" i="1"/>
  <c r="BH318" i="1"/>
  <c r="BH300" i="1"/>
  <c r="BH299" i="1"/>
  <c r="BH328" i="1"/>
  <c r="BH322" i="1"/>
  <c r="BH312" i="1"/>
  <c r="BH311" i="1"/>
  <c r="BH307" i="1"/>
  <c r="BH304" i="1"/>
  <c r="BH291" i="1"/>
  <c r="BH287" i="1"/>
  <c r="BH339" i="1"/>
  <c r="BH319" i="1"/>
  <c r="BH308" i="1"/>
  <c r="BH316" i="1"/>
  <c r="BH314" i="1"/>
  <c r="BH301" i="1"/>
  <c r="BH296" i="1"/>
  <c r="BH292" i="1"/>
  <c r="BH288" i="1"/>
  <c r="BH323" i="1"/>
  <c r="BH305" i="1"/>
  <c r="BH294" i="1"/>
  <c r="BH332" i="1"/>
  <c r="BH321" i="1"/>
  <c r="BH309" i="1"/>
  <c r="BH306" i="1"/>
  <c r="BH289" i="1"/>
  <c r="BH279" i="1"/>
  <c r="BH276" i="1"/>
  <c r="BH268" i="1"/>
  <c r="BH265" i="1"/>
  <c r="BH262" i="1"/>
  <c r="BH284" i="1"/>
  <c r="BH270" i="1"/>
  <c r="BH260" i="1"/>
  <c r="BH256" i="1"/>
  <c r="BH317" i="1"/>
  <c r="BH330" i="1"/>
  <c r="BH264" i="1"/>
  <c r="BH259" i="1"/>
  <c r="BH315" i="1"/>
  <c r="BH303" i="1"/>
  <c r="BH295" i="1"/>
  <c r="BH290" i="1"/>
  <c r="BH281" i="1"/>
  <c r="BH275" i="1"/>
  <c r="BH269" i="1"/>
  <c r="BH266" i="1"/>
  <c r="BH261" i="1"/>
  <c r="BH255" i="1"/>
  <c r="BH263" i="1"/>
  <c r="BH247" i="1"/>
  <c r="BH242" i="1"/>
  <c r="BH232" i="1"/>
  <c r="BH253" i="1"/>
  <c r="BH238" i="1"/>
  <c r="BH235" i="1"/>
  <c r="BH227" i="1"/>
  <c r="BH278" i="1"/>
  <c r="BH274" i="1"/>
  <c r="BH325" i="1"/>
  <c r="BH250" i="1"/>
  <c r="BH248" i="1"/>
  <c r="BH245" i="1"/>
  <c r="BH233" i="1"/>
  <c r="BH228" i="1"/>
  <c r="BH280" i="1"/>
  <c r="BH267" i="1"/>
  <c r="BH257" i="1"/>
  <c r="BH239" i="1"/>
  <c r="BH293" i="1"/>
  <c r="BH286" i="1"/>
  <c r="BH254" i="1"/>
  <c r="BH251" i="1"/>
  <c r="BH271" i="1"/>
  <c r="BH249" i="1"/>
  <c r="BH241" i="1"/>
  <c r="BH237" i="1"/>
  <c r="BH236" i="1"/>
  <c r="BH226" i="1"/>
  <c r="BH302" i="1"/>
  <c r="BH282" i="1"/>
  <c r="BH243" i="1"/>
  <c r="BH234" i="1"/>
  <c r="BH229" i="1"/>
  <c r="BH225" i="1"/>
  <c r="BH168" i="1"/>
  <c r="BH258" i="1"/>
  <c r="BH252" i="1"/>
  <c r="BH246" i="1"/>
  <c r="BH231" i="1"/>
  <c r="BH224" i="1"/>
  <c r="BH185" i="1"/>
  <c r="BH220" i="1"/>
  <c r="BH213" i="1"/>
  <c r="BH218" i="1"/>
  <c r="BH203" i="1"/>
  <c r="BH202" i="1"/>
  <c r="BH199" i="1"/>
  <c r="BH186" i="1"/>
  <c r="BH216" i="1"/>
  <c r="BH193" i="1"/>
  <c r="BH182" i="1"/>
  <c r="BH223" i="1"/>
  <c r="BH204" i="1"/>
  <c r="BH195" i="1"/>
  <c r="BH187" i="1"/>
  <c r="BH214" i="1"/>
  <c r="BH208" i="1"/>
  <c r="BH191" i="1"/>
  <c r="BH219" i="1"/>
  <c r="BH210" i="1"/>
  <c r="BH206" i="1"/>
  <c r="BH184" i="1"/>
  <c r="BH215" i="1"/>
  <c r="BH212" i="1"/>
  <c r="BH207" i="1"/>
  <c r="BH198" i="1"/>
  <c r="BH189" i="1"/>
  <c r="BH181" i="1"/>
  <c r="BH150" i="1"/>
  <c r="BH142" i="1"/>
  <c r="BH118" i="1"/>
  <c r="BH115" i="1"/>
  <c r="BH113" i="1"/>
  <c r="BH107" i="1"/>
  <c r="BH99" i="1"/>
  <c r="BH176" i="1"/>
  <c r="BH170" i="1"/>
  <c r="BH163" i="1"/>
  <c r="BH153" i="1"/>
  <c r="BH151" i="1"/>
  <c r="BH148" i="1"/>
  <c r="BH140" i="1"/>
  <c r="BH126" i="1"/>
  <c r="BH120" i="1"/>
  <c r="BH97" i="1"/>
  <c r="BH94" i="1"/>
  <c r="BH92" i="1"/>
  <c r="BH179" i="1"/>
  <c r="BH174" i="1"/>
  <c r="BH173" i="1"/>
  <c r="BH158" i="1"/>
  <c r="BH155" i="1"/>
  <c r="BH143" i="1"/>
  <c r="BH137" i="1"/>
  <c r="BH132" i="1"/>
  <c r="BH116" i="1"/>
  <c r="BH111" i="1"/>
  <c r="BH166" i="1"/>
  <c r="BH160" i="1"/>
  <c r="BH146" i="1"/>
  <c r="BH135" i="1"/>
  <c r="BH130" i="1"/>
  <c r="BH128" i="1"/>
  <c r="BH127" i="1"/>
  <c r="BH124" i="1"/>
  <c r="BH119" i="1"/>
  <c r="BH180" i="1"/>
  <c r="BH164" i="1"/>
  <c r="BH161" i="1"/>
  <c r="BH144" i="1"/>
  <c r="BH138" i="1"/>
  <c r="BH133" i="1"/>
  <c r="BH106" i="1"/>
  <c r="BH103" i="1"/>
  <c r="BH101" i="1"/>
  <c r="BH100" i="1"/>
  <c r="BH93" i="1"/>
  <c r="BH177" i="1"/>
  <c r="BH171" i="1"/>
  <c r="BH165" i="1"/>
  <c r="BH159" i="1"/>
  <c r="BH156" i="1"/>
  <c r="BH154" i="1"/>
  <c r="BH141" i="1"/>
  <c r="BH131" i="1"/>
  <c r="BH108" i="1"/>
  <c r="BH98" i="1"/>
  <c r="BH175" i="1"/>
  <c r="BH172" i="1"/>
  <c r="BH162" i="1"/>
  <c r="BH157" i="1"/>
  <c r="BH147" i="1"/>
  <c r="BH145" i="1"/>
  <c r="BH139" i="1"/>
  <c r="BH134" i="1"/>
  <c r="BH129" i="1"/>
  <c r="BH123" i="1"/>
  <c r="BH112" i="1"/>
  <c r="BH109" i="1"/>
  <c r="BH104" i="1"/>
  <c r="BH95" i="1"/>
  <c r="BH91" i="1"/>
  <c r="BH122" i="1"/>
  <c r="BH114" i="1"/>
  <c r="BH96" i="1"/>
  <c r="BH66" i="1"/>
  <c r="BH56" i="1"/>
  <c r="BH48" i="1"/>
  <c r="BH47" i="1"/>
  <c r="BH38" i="1"/>
  <c r="BH35" i="1"/>
  <c r="BH80" i="1"/>
  <c r="BH74" i="1"/>
  <c r="BH69" i="1"/>
  <c r="BH68" i="1"/>
  <c r="BH40" i="1"/>
  <c r="BH17" i="1"/>
  <c r="BH86" i="1"/>
  <c r="BH82" i="1"/>
  <c r="BH72" i="1"/>
  <c r="BH71" i="1"/>
  <c r="BH70" i="1"/>
  <c r="BH64" i="1"/>
  <c r="BH63" i="1"/>
  <c r="BH61" i="1"/>
  <c r="BH36" i="1"/>
  <c r="BH25" i="1"/>
  <c r="BH149" i="1"/>
  <c r="BH110" i="1"/>
  <c r="BH88" i="1"/>
  <c r="BH77" i="1"/>
  <c r="BH75" i="1"/>
  <c r="BH57" i="1"/>
  <c r="BH54" i="1"/>
  <c r="BH51" i="1"/>
  <c r="BH49" i="1"/>
  <c r="BH44" i="1"/>
  <c r="BH30" i="1"/>
  <c r="BH29" i="1"/>
  <c r="BH21" i="1"/>
  <c r="BH136" i="1"/>
  <c r="BH121" i="1"/>
  <c r="BH81" i="1"/>
  <c r="BH67" i="1"/>
  <c r="BH59" i="1"/>
  <c r="BH37" i="1"/>
  <c r="BH33" i="1"/>
  <c r="BH90" i="1"/>
  <c r="BH83" i="1"/>
  <c r="BH78" i="1"/>
  <c r="BH73" i="1"/>
  <c r="BH55" i="1"/>
  <c r="BH52" i="1"/>
  <c r="BH45" i="1"/>
  <c r="BH26" i="1"/>
  <c r="BH23" i="1"/>
  <c r="BH18" i="1"/>
  <c r="BH79" i="1"/>
  <c r="BH65" i="1"/>
  <c r="BH62" i="1"/>
  <c r="BH53" i="1"/>
  <c r="BH39" i="1"/>
  <c r="BH34" i="1"/>
  <c r="BH28" i="1"/>
  <c r="BH27" i="1"/>
  <c r="BH117" i="1"/>
  <c r="BH89" i="1"/>
  <c r="BH85" i="1"/>
  <c r="BH60" i="1"/>
  <c r="BH46" i="1"/>
  <c r="BH41" i="1"/>
  <c r="BH24" i="1"/>
  <c r="BH14" i="1"/>
  <c r="BH12" i="1"/>
  <c r="BH20" i="1"/>
  <c r="BH15" i="1"/>
  <c r="BH10" i="1"/>
  <c r="BH8" i="1"/>
  <c r="BH6" i="1"/>
  <c r="BH3" i="1"/>
  <c r="BH11" i="1"/>
  <c r="BH19" i="1"/>
  <c r="BH7" i="1"/>
  <c r="BH4" i="1"/>
  <c r="BH2" i="1"/>
  <c r="BI2" i="1"/>
  <c r="BM2" i="1"/>
  <c r="D371" i="1"/>
  <c r="D309" i="1" l="1"/>
  <c r="BI309" i="1" l="1"/>
  <c r="H159" i="31"/>
  <c r="H205" i="31"/>
  <c r="H136" i="31"/>
  <c r="H182" i="31"/>
  <c r="D180" i="1" l="1"/>
  <c r="D193" i="1" l="1"/>
  <c r="H212" i="31"/>
  <c r="B2" i="28" l="1"/>
  <c r="D3" i="55" l="1"/>
  <c r="C3" i="55"/>
  <c r="C2" i="55"/>
  <c r="C1" i="55"/>
  <c r="B61" i="2" l="1"/>
  <c r="B57" i="2"/>
  <c r="B56" i="2"/>
  <c r="B55" i="2"/>
  <c r="B54" i="2"/>
  <c r="B53" i="2"/>
  <c r="B52" i="2"/>
  <c r="B51" i="2"/>
  <c r="B50" i="2"/>
  <c r="B49" i="2"/>
  <c r="B48" i="2"/>
  <c r="B47" i="2"/>
  <c r="B46" i="2"/>
  <c r="B45" i="2"/>
  <c r="B44" i="2"/>
  <c r="B43" i="2"/>
  <c r="B42" i="2"/>
  <c r="B81" i="2"/>
  <c r="U81" i="2" s="1"/>
  <c r="B77" i="2"/>
  <c r="U77" i="2" s="1"/>
  <c r="B76" i="2"/>
  <c r="U76" i="2" s="1"/>
  <c r="B75" i="2"/>
  <c r="U75" i="2" s="1"/>
  <c r="B74" i="2"/>
  <c r="U74" i="2" s="1"/>
  <c r="B73" i="2"/>
  <c r="U73" i="2" s="1"/>
  <c r="B72" i="2"/>
  <c r="U72" i="2" s="1"/>
  <c r="B71" i="2"/>
  <c r="U71" i="2" s="1"/>
  <c r="B70" i="2"/>
  <c r="U70" i="2" s="1"/>
  <c r="B69" i="2"/>
  <c r="U69" i="2" s="1"/>
  <c r="B68" i="2"/>
  <c r="U68" i="2" s="1"/>
  <c r="B67" i="2"/>
  <c r="U67" i="2" s="1"/>
  <c r="B66" i="2"/>
  <c r="U66" i="2" s="1"/>
  <c r="B65" i="2"/>
  <c r="U65" i="2" s="1"/>
  <c r="B64" i="2"/>
  <c r="U64" i="2" s="1"/>
  <c r="B63" i="2"/>
  <c r="U63" i="2" s="1"/>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00" i="31" l="1"/>
  <c r="C17" i="31"/>
  <c r="B37" i="2"/>
  <c r="A17" i="31"/>
  <c r="H17" i="31" s="1"/>
  <c r="W37" i="2" l="1"/>
  <c r="AN1" i="1" l="1"/>
  <c r="BI1" i="1"/>
  <c r="V76" i="2" l="1"/>
  <c r="V64" i="2"/>
  <c r="V68" i="2"/>
  <c r="V65" i="2"/>
  <c r="V62" i="2"/>
  <c r="V66" i="2"/>
  <c r="V63" i="2"/>
  <c r="V77" i="2"/>
  <c r="V73" i="2"/>
  <c r="V70" i="2"/>
  <c r="V67" i="2"/>
  <c r="V72" i="2"/>
  <c r="V71" i="2"/>
  <c r="V74" i="2"/>
  <c r="V75" i="2"/>
  <c r="V69" i="2"/>
  <c r="V81" i="2"/>
  <c r="BA5" i="38"/>
  <c r="B3" i="2" l="1"/>
  <c r="T4" i="38" l="1"/>
  <c r="C4" i="55"/>
  <c r="B41" i="2"/>
  <c r="B36" i="2"/>
  <c r="B35" i="2"/>
  <c r="B34" i="2"/>
  <c r="B33" i="2"/>
  <c r="B32" i="2"/>
  <c r="B31" i="2"/>
  <c r="B30" i="2"/>
  <c r="B29" i="2"/>
  <c r="B28" i="2"/>
  <c r="B27" i="2"/>
  <c r="B26" i="2"/>
  <c r="B25" i="2"/>
  <c r="B24" i="2"/>
  <c r="B23" i="2"/>
  <c r="B22" i="2"/>
  <c r="H49" i="31"/>
  <c r="H48" i="31"/>
  <c r="H47" i="31"/>
  <c r="H45" i="31"/>
  <c r="H44" i="31"/>
  <c r="H63" i="31"/>
  <c r="H62" i="31"/>
  <c r="H61" i="31"/>
  <c r="H59" i="31"/>
  <c r="H58" i="31"/>
  <c r="H70" i="31"/>
  <c r="H69" i="31"/>
  <c r="H68" i="31"/>
  <c r="H66" i="31"/>
  <c r="H65" i="31"/>
  <c r="H29" i="31"/>
  <c r="H28" i="31"/>
  <c r="H27" i="31"/>
  <c r="H25" i="31"/>
  <c r="H24" i="31"/>
  <c r="H36" i="31"/>
  <c r="H35" i="31"/>
  <c r="H34" i="31"/>
  <c r="H32" i="31"/>
  <c r="H31" i="31"/>
  <c r="C21" i="31"/>
  <c r="C16" i="31"/>
  <c r="C15" i="31"/>
  <c r="C14" i="31"/>
  <c r="C13" i="31"/>
  <c r="C12" i="31"/>
  <c r="C11" i="31"/>
  <c r="C10" i="31"/>
  <c r="C9" i="31"/>
  <c r="C8" i="31"/>
  <c r="C7" i="31"/>
  <c r="A21" i="31"/>
  <c r="A16" i="31"/>
  <c r="H16" i="31" s="1"/>
  <c r="A15" i="31"/>
  <c r="H15" i="31" s="1"/>
  <c r="A14" i="31"/>
  <c r="H14" i="31" s="1"/>
  <c r="A13" i="31"/>
  <c r="H13" i="31" s="1"/>
  <c r="A12" i="31"/>
  <c r="A11" i="31"/>
  <c r="H11" i="31" s="1"/>
  <c r="A10" i="31"/>
  <c r="H10" i="31" s="1"/>
  <c r="A9" i="31"/>
  <c r="H9" i="31" s="1"/>
  <c r="A8" i="31"/>
  <c r="H8" i="31" s="1"/>
  <c r="A7" i="31"/>
  <c r="H7" i="31" s="1"/>
  <c r="H21" i="31" l="1"/>
  <c r="H12" i="31"/>
  <c r="W28" i="2"/>
  <c r="W29" i="2"/>
  <c r="W36" i="2"/>
  <c r="W30" i="2"/>
  <c r="W41" i="2"/>
  <c r="W23" i="2"/>
  <c r="W31" i="2"/>
  <c r="W24" i="2"/>
  <c r="W32" i="2"/>
  <c r="W25" i="2"/>
  <c r="W33" i="2"/>
  <c r="W26" i="2"/>
  <c r="W34" i="2"/>
  <c r="W27" i="2"/>
  <c r="W35" i="2"/>
  <c r="C21" i="2"/>
  <c r="E1" i="1"/>
  <c r="L1" i="1"/>
  <c r="N6" i="39"/>
  <c r="B6" i="39"/>
  <c r="R1" i="1"/>
  <c r="J1" i="1"/>
  <c r="Q1" i="1"/>
  <c r="I1" i="1"/>
  <c r="P1" i="1"/>
  <c r="H1" i="1"/>
  <c r="O1" i="1"/>
  <c r="G1" i="1"/>
  <c r="N1" i="1"/>
  <c r="F1" i="1"/>
  <c r="M1" i="1"/>
  <c r="BG320" i="1" l="1"/>
  <c r="BG102" i="1"/>
  <c r="BG390" i="1"/>
  <c r="BG378" i="1"/>
  <c r="BG42" i="1"/>
  <c r="BG379" i="1"/>
  <c r="AV378" i="1"/>
  <c r="AV42" i="1"/>
  <c r="AV390" i="1"/>
  <c r="AV320" i="1"/>
  <c r="AV102" i="1"/>
  <c r="AV379" i="1"/>
  <c r="AY390" i="1"/>
  <c r="AY102" i="1"/>
  <c r="AY379" i="1"/>
  <c r="AY320" i="1"/>
  <c r="AY378" i="1"/>
  <c r="AY42" i="1"/>
  <c r="BD378" i="1"/>
  <c r="BD42" i="1"/>
  <c r="BD390" i="1"/>
  <c r="BD320" i="1"/>
  <c r="BD102" i="1"/>
  <c r="BD379" i="1"/>
  <c r="BC379" i="1"/>
  <c r="BC42" i="1"/>
  <c r="BC378" i="1"/>
  <c r="BC390" i="1"/>
  <c r="BC320" i="1"/>
  <c r="BC102" i="1"/>
  <c r="BA102" i="1"/>
  <c r="BA379" i="1"/>
  <c r="BA378" i="1"/>
  <c r="BA42" i="1"/>
  <c r="BA390" i="1"/>
  <c r="BA320" i="1"/>
  <c r="BE378" i="1"/>
  <c r="BE390" i="1"/>
  <c r="BE320" i="1"/>
  <c r="BE102" i="1"/>
  <c r="BE379" i="1"/>
  <c r="BE42" i="1"/>
  <c r="AT379" i="1"/>
  <c r="AT378" i="1"/>
  <c r="AT42" i="1"/>
  <c r="AT390" i="1"/>
  <c r="AT320" i="1"/>
  <c r="AT102" i="1"/>
  <c r="AU379" i="1"/>
  <c r="AU378" i="1"/>
  <c r="AU42" i="1"/>
  <c r="AU390" i="1"/>
  <c r="AU320" i="1"/>
  <c r="AU102" i="1"/>
  <c r="AW378" i="1"/>
  <c r="AW390" i="1"/>
  <c r="AW320" i="1"/>
  <c r="AW102" i="1"/>
  <c r="AW42" i="1"/>
  <c r="AW379" i="1"/>
  <c r="AX390" i="1"/>
  <c r="AX320" i="1"/>
  <c r="AX102" i="1"/>
  <c r="AX379" i="1"/>
  <c r="AX378" i="1"/>
  <c r="AX42" i="1"/>
  <c r="BB379" i="1"/>
  <c r="BB378" i="1"/>
  <c r="BB42" i="1"/>
  <c r="BB390" i="1"/>
  <c r="BB320" i="1"/>
  <c r="BB102" i="1"/>
  <c r="BF390" i="1"/>
  <c r="BF320" i="1"/>
  <c r="BF102" i="1"/>
  <c r="BF379" i="1"/>
  <c r="BF378" i="1"/>
  <c r="BF42" i="1"/>
  <c r="AX310" i="1"/>
  <c r="AT310" i="1"/>
  <c r="BB310" i="1"/>
  <c r="BF310" i="1"/>
  <c r="BE310" i="1"/>
  <c r="BA310" i="1"/>
  <c r="BG310" i="1"/>
  <c r="AV310" i="1"/>
  <c r="AY310" i="1"/>
  <c r="BD310" i="1"/>
  <c r="AU310" i="1"/>
  <c r="BC310" i="1"/>
  <c r="AW310" i="1"/>
  <c r="BB169" i="1"/>
  <c r="AY169" i="1"/>
  <c r="BF169" i="1"/>
  <c r="AV169" i="1"/>
  <c r="AX169" i="1"/>
  <c r="AT169" i="1"/>
  <c r="BC169" i="1"/>
  <c r="BD169" i="1"/>
  <c r="AW169" i="1"/>
  <c r="AU169" i="1"/>
  <c r="BG169" i="1"/>
  <c r="BE169" i="1"/>
  <c r="BA169" i="1"/>
  <c r="B208" i="39"/>
  <c r="B206" i="39"/>
  <c r="B204" i="39"/>
  <c r="B202" i="39"/>
  <c r="B200" i="39"/>
  <c r="B198" i="39"/>
  <c r="B196" i="39"/>
  <c r="B194" i="39"/>
  <c r="B192" i="39"/>
  <c r="B190" i="39"/>
  <c r="B188" i="39"/>
  <c r="B186" i="39"/>
  <c r="B184" i="39"/>
  <c r="B182" i="39"/>
  <c r="B180" i="39"/>
  <c r="B199" i="39"/>
  <c r="B205" i="39"/>
  <c r="B195" i="39"/>
  <c r="B191" i="39"/>
  <c r="B187" i="39"/>
  <c r="B183" i="39"/>
  <c r="B179" i="39"/>
  <c r="B177" i="39"/>
  <c r="B201" i="39"/>
  <c r="B175" i="39"/>
  <c r="B173" i="39"/>
  <c r="B171" i="39"/>
  <c r="B169" i="39"/>
  <c r="B167" i="39"/>
  <c r="B165" i="39"/>
  <c r="B163" i="39"/>
  <c r="B161" i="39"/>
  <c r="B159" i="39"/>
  <c r="B157" i="39"/>
  <c r="B155" i="39"/>
  <c r="B203" i="39"/>
  <c r="B178" i="39"/>
  <c r="B176" i="39"/>
  <c r="B174" i="39"/>
  <c r="B172" i="39"/>
  <c r="B170" i="39"/>
  <c r="B168" i="39"/>
  <c r="B166" i="39"/>
  <c r="B164" i="39"/>
  <c r="B162" i="39"/>
  <c r="B160" i="39"/>
  <c r="B197" i="39"/>
  <c r="B181" i="39"/>
  <c r="B156" i="39"/>
  <c r="B154" i="39"/>
  <c r="B152" i="39"/>
  <c r="B150" i="39"/>
  <c r="B148" i="39"/>
  <c r="B146" i="39"/>
  <c r="B144" i="39"/>
  <c r="B142" i="39"/>
  <c r="B140" i="39"/>
  <c r="B138" i="39"/>
  <c r="B136" i="39"/>
  <c r="B134" i="39"/>
  <c r="B132" i="39"/>
  <c r="B193" i="39"/>
  <c r="B207" i="39"/>
  <c r="B131" i="39"/>
  <c r="B130" i="39"/>
  <c r="B128" i="39"/>
  <c r="B126" i="39"/>
  <c r="B124" i="39"/>
  <c r="B122" i="39"/>
  <c r="B120" i="39"/>
  <c r="B118" i="39"/>
  <c r="B116" i="39"/>
  <c r="B114" i="39"/>
  <c r="B112" i="39"/>
  <c r="B151" i="39"/>
  <c r="B147" i="39"/>
  <c r="B143" i="39"/>
  <c r="B139" i="39"/>
  <c r="B185" i="39"/>
  <c r="B133" i="39"/>
  <c r="B189" i="39"/>
  <c r="B158" i="39"/>
  <c r="B153" i="39"/>
  <c r="B149" i="39"/>
  <c r="B145" i="39"/>
  <c r="B141" i="39"/>
  <c r="B137" i="39"/>
  <c r="B113" i="39"/>
  <c r="B110" i="39"/>
  <c r="B108" i="39"/>
  <c r="B106" i="39"/>
  <c r="B104" i="39"/>
  <c r="B102" i="39"/>
  <c r="B100" i="39"/>
  <c r="B98" i="39"/>
  <c r="B96" i="39"/>
  <c r="B94" i="39"/>
  <c r="B127" i="39"/>
  <c r="B123" i="39"/>
  <c r="B119" i="39"/>
  <c r="B117" i="39"/>
  <c r="B129" i="39"/>
  <c r="B125" i="39"/>
  <c r="B121" i="39"/>
  <c r="B135" i="39"/>
  <c r="B111" i="39"/>
  <c r="B115" i="39"/>
  <c r="B109" i="39"/>
  <c r="B97" i="39"/>
  <c r="B92" i="39"/>
  <c r="B90" i="39"/>
  <c r="B88" i="39"/>
  <c r="B86" i="39"/>
  <c r="B84" i="39"/>
  <c r="B82" i="39"/>
  <c r="B99" i="39"/>
  <c r="B101" i="39"/>
  <c r="B103" i="39"/>
  <c r="B107" i="39"/>
  <c r="B95" i="39"/>
  <c r="B91" i="39"/>
  <c r="B83" i="39"/>
  <c r="B80" i="39"/>
  <c r="B72" i="39"/>
  <c r="B89" i="39"/>
  <c r="B81" i="39"/>
  <c r="B71" i="39"/>
  <c r="B69" i="39"/>
  <c r="B67" i="39"/>
  <c r="B65" i="39"/>
  <c r="B63" i="39"/>
  <c r="B61" i="39"/>
  <c r="B59" i="39"/>
  <c r="B57" i="39"/>
  <c r="B55" i="39"/>
  <c r="B53" i="39"/>
  <c r="B51" i="39"/>
  <c r="B49" i="39"/>
  <c r="B47" i="39"/>
  <c r="B45" i="39"/>
  <c r="B43" i="39"/>
  <c r="B41" i="39"/>
  <c r="B39" i="39"/>
  <c r="B37" i="39"/>
  <c r="B35" i="39"/>
  <c r="B33" i="39"/>
  <c r="B31" i="39"/>
  <c r="B29" i="39"/>
  <c r="B105" i="39"/>
  <c r="B87" i="39"/>
  <c r="B93" i="39"/>
  <c r="B85" i="39"/>
  <c r="B77" i="39"/>
  <c r="B76" i="39"/>
  <c r="B73" i="39"/>
  <c r="B70" i="39"/>
  <c r="B68" i="39"/>
  <c r="B66" i="39"/>
  <c r="B64" i="39"/>
  <c r="B62" i="39"/>
  <c r="B60" i="39"/>
  <c r="B58" i="39"/>
  <c r="B56" i="39"/>
  <c r="B54" i="39"/>
  <c r="B52" i="39"/>
  <c r="B50" i="39"/>
  <c r="B48" i="39"/>
  <c r="B46" i="39"/>
  <c r="B44" i="39"/>
  <c r="B42" i="39"/>
  <c r="B40" i="39"/>
  <c r="B38" i="39"/>
  <c r="B36" i="39"/>
  <c r="B34" i="39"/>
  <c r="B32" i="39"/>
  <c r="B30" i="39"/>
  <c r="B28" i="39"/>
  <c r="B26" i="39"/>
  <c r="B24" i="39"/>
  <c r="B22" i="39"/>
  <c r="B20" i="39"/>
  <c r="B18" i="39"/>
  <c r="B16" i="39"/>
  <c r="B14" i="39"/>
  <c r="B74" i="39"/>
  <c r="B21" i="39"/>
  <c r="B13" i="39"/>
  <c r="B78" i="39"/>
  <c r="B23" i="39"/>
  <c r="B11" i="39"/>
  <c r="B9" i="39"/>
  <c r="B25" i="39"/>
  <c r="B27" i="39"/>
  <c r="B15" i="39"/>
  <c r="B12" i="39"/>
  <c r="B10" i="39"/>
  <c r="B8" i="39"/>
  <c r="B75" i="39"/>
  <c r="B17" i="39"/>
  <c r="B79" i="39"/>
  <c r="B19" i="39"/>
  <c r="AV209" i="1"/>
  <c r="BD209" i="1"/>
  <c r="BE209" i="1"/>
  <c r="BA209" i="1"/>
  <c r="BG209" i="1"/>
  <c r="AX209" i="1"/>
  <c r="AT209" i="1"/>
  <c r="BC209" i="1"/>
  <c r="AW209" i="1"/>
  <c r="BB209" i="1"/>
  <c r="BF209" i="1"/>
  <c r="AU209" i="1"/>
  <c r="AY209" i="1"/>
  <c r="BC283" i="1"/>
  <c r="BC336" i="1"/>
  <c r="BE283" i="1"/>
  <c r="BE336" i="1"/>
  <c r="BA283" i="1"/>
  <c r="BA336" i="1"/>
  <c r="AT283" i="1"/>
  <c r="AT336" i="1"/>
  <c r="BB283" i="1"/>
  <c r="BB336" i="1"/>
  <c r="BF283" i="1"/>
  <c r="BF336" i="1"/>
  <c r="AX283" i="1"/>
  <c r="AX336" i="1"/>
  <c r="AU283" i="1"/>
  <c r="AU336" i="1"/>
  <c r="AY283" i="1"/>
  <c r="AY336" i="1"/>
  <c r="AV283" i="1"/>
  <c r="AV336" i="1"/>
  <c r="BD283" i="1"/>
  <c r="BD336" i="1"/>
  <c r="BG283" i="1"/>
  <c r="BG336" i="1"/>
  <c r="AW283" i="1"/>
  <c r="AW336" i="1"/>
  <c r="BB298" i="1"/>
  <c r="BF298" i="1"/>
  <c r="BC298" i="1"/>
  <c r="BA298" i="1"/>
  <c r="AU298" i="1"/>
  <c r="BG298" i="1"/>
  <c r="AV298" i="1"/>
  <c r="BD298" i="1"/>
  <c r="AW298" i="1"/>
  <c r="BE298" i="1"/>
  <c r="AX298" i="1"/>
  <c r="AT298" i="1"/>
  <c r="AY298" i="1"/>
  <c r="BF188" i="1"/>
  <c r="BF183" i="1"/>
  <c r="AY188" i="1"/>
  <c r="AY183" i="1"/>
  <c r="AW188" i="1"/>
  <c r="AW183" i="1"/>
  <c r="BE188" i="1"/>
  <c r="BE183" i="1"/>
  <c r="BA188" i="1"/>
  <c r="BA183" i="1"/>
  <c r="AU183" i="1"/>
  <c r="AU188" i="1"/>
  <c r="BC188" i="1"/>
  <c r="BC183" i="1"/>
  <c r="BG188" i="1"/>
  <c r="BG183" i="1"/>
  <c r="AV183" i="1"/>
  <c r="AV188" i="1"/>
  <c r="BD188" i="1"/>
  <c r="BD183" i="1"/>
  <c r="AX188" i="1"/>
  <c r="AX183" i="1"/>
  <c r="AT188" i="1"/>
  <c r="AT183" i="1"/>
  <c r="I7" i="31"/>
  <c r="BB188" i="1"/>
  <c r="BB183" i="1"/>
  <c r="AX277" i="1"/>
  <c r="AT277" i="1"/>
  <c r="BG277" i="1"/>
  <c r="BB277" i="1"/>
  <c r="BF277" i="1"/>
  <c r="AU277" i="1"/>
  <c r="AY277" i="1"/>
  <c r="BC277" i="1"/>
  <c r="AV277" i="1"/>
  <c r="BD277" i="1"/>
  <c r="AW277" i="1"/>
  <c r="BE277" i="1"/>
  <c r="BA277" i="1"/>
  <c r="BD297" i="1"/>
  <c r="BF297" i="1"/>
  <c r="BC297" i="1"/>
  <c r="AV297" i="1"/>
  <c r="AW297" i="1"/>
  <c r="BE297" i="1"/>
  <c r="BB297" i="1"/>
  <c r="BG297" i="1"/>
  <c r="AX297" i="1"/>
  <c r="AU297" i="1"/>
  <c r="AY297" i="1"/>
  <c r="BA297" i="1"/>
  <c r="AT297" i="1"/>
  <c r="I39" i="31"/>
  <c r="I33" i="31"/>
  <c r="I53" i="31"/>
  <c r="BF9" i="1"/>
  <c r="BF230" i="1"/>
  <c r="BF125" i="1"/>
  <c r="BB9" i="1"/>
  <c r="BB230" i="1"/>
  <c r="BB125" i="1"/>
  <c r="AY9" i="1"/>
  <c r="AY230" i="1"/>
  <c r="AY125" i="1"/>
  <c r="BD9" i="1"/>
  <c r="BD125" i="1"/>
  <c r="BD230" i="1"/>
  <c r="BA9" i="1"/>
  <c r="BA125" i="1"/>
  <c r="BA230" i="1"/>
  <c r="AU9" i="1"/>
  <c r="AU125" i="1"/>
  <c r="AU230" i="1"/>
  <c r="BG9" i="1"/>
  <c r="BG125" i="1"/>
  <c r="BG230" i="1"/>
  <c r="AW9" i="1"/>
  <c r="AW125" i="1"/>
  <c r="AW230" i="1"/>
  <c r="AT9" i="1"/>
  <c r="AT125" i="1"/>
  <c r="AT230" i="1"/>
  <c r="BC9" i="1"/>
  <c r="BC125" i="1"/>
  <c r="BC230" i="1"/>
  <c r="AV9" i="1"/>
  <c r="AV125" i="1"/>
  <c r="AV230" i="1"/>
  <c r="BE9" i="1"/>
  <c r="BE125" i="1"/>
  <c r="BE230" i="1"/>
  <c r="AX9" i="1"/>
  <c r="AX230" i="1"/>
  <c r="AX125" i="1"/>
  <c r="C78" i="2"/>
  <c r="C79" i="2"/>
  <c r="C80" i="2"/>
  <c r="BC438" i="1"/>
  <c r="BC435" i="1"/>
  <c r="BC418" i="1"/>
  <c r="BC444" i="1"/>
  <c r="BC441" i="1"/>
  <c r="BC439" i="1"/>
  <c r="BC447" i="1"/>
  <c r="BC442" i="1"/>
  <c r="BC415" i="1"/>
  <c r="BC445" i="1"/>
  <c r="BC426" i="1"/>
  <c r="BC421" i="1"/>
  <c r="BC168" i="1"/>
  <c r="BC167" i="1"/>
  <c r="BC448" i="1"/>
  <c r="BC434" i="1"/>
  <c r="BC449" i="1"/>
  <c r="BC443" i="1"/>
  <c r="BC395" i="1"/>
  <c r="BC383" i="1"/>
  <c r="BC446" i="1"/>
  <c r="BC414" i="1"/>
  <c r="BC405" i="1"/>
  <c r="BC401" i="1"/>
  <c r="BC397" i="1"/>
  <c r="BC389" i="1"/>
  <c r="BC388" i="1"/>
  <c r="BC386" i="1"/>
  <c r="BC410" i="1"/>
  <c r="BC394" i="1"/>
  <c r="BC417" i="1"/>
  <c r="BC406" i="1"/>
  <c r="BC402" i="1"/>
  <c r="BC398" i="1"/>
  <c r="BC392" i="1"/>
  <c r="BC411" i="1"/>
  <c r="BC407" i="1"/>
  <c r="BC403" i="1"/>
  <c r="BC399" i="1"/>
  <c r="BC387" i="1"/>
  <c r="BC385" i="1"/>
  <c r="BC382" i="1"/>
  <c r="BC408" i="1"/>
  <c r="BC380" i="1"/>
  <c r="BC371" i="1"/>
  <c r="BC437" i="1"/>
  <c r="BC372" i="1"/>
  <c r="BC361" i="1"/>
  <c r="BC355" i="1"/>
  <c r="BC351" i="1"/>
  <c r="BC413" i="1"/>
  <c r="BC377" i="1"/>
  <c r="BC362" i="1"/>
  <c r="BC359" i="1"/>
  <c r="BC356" i="1"/>
  <c r="BC352" i="1"/>
  <c r="BC400" i="1"/>
  <c r="BC384" i="1"/>
  <c r="BC404" i="1"/>
  <c r="BC369" i="1"/>
  <c r="BC363" i="1"/>
  <c r="BC357" i="1"/>
  <c r="BC353" i="1"/>
  <c r="BC368" i="1"/>
  <c r="BC366" i="1"/>
  <c r="BC365" i="1"/>
  <c r="BC364" i="1"/>
  <c r="BC360" i="1"/>
  <c r="BC350" i="1"/>
  <c r="BC376" i="1"/>
  <c r="BC337" i="1"/>
  <c r="BC373" i="1"/>
  <c r="BC354" i="1"/>
  <c r="BC343" i="1"/>
  <c r="BC341" i="1"/>
  <c r="BC334" i="1"/>
  <c r="BC346" i="1"/>
  <c r="BC358" i="1"/>
  <c r="BC339" i="1"/>
  <c r="BC332" i="1"/>
  <c r="BC330" i="1"/>
  <c r="BC328" i="1"/>
  <c r="BC344" i="1"/>
  <c r="BC349" i="1"/>
  <c r="BC348" i="1"/>
  <c r="BC342" i="1"/>
  <c r="BC340" i="1"/>
  <c r="BC338" i="1"/>
  <c r="BC326" i="1"/>
  <c r="BC316" i="1"/>
  <c r="BC314" i="1"/>
  <c r="BC305" i="1"/>
  <c r="BC301" i="1"/>
  <c r="BC333" i="1"/>
  <c r="BC323" i="1"/>
  <c r="BC294" i="1"/>
  <c r="BC289" i="1"/>
  <c r="BC309" i="1"/>
  <c r="BC306" i="1"/>
  <c r="BC302" i="1"/>
  <c r="BC331" i="1"/>
  <c r="BC325" i="1"/>
  <c r="BC322" i="1"/>
  <c r="BC317" i="1"/>
  <c r="BC315" i="1"/>
  <c r="BC293" i="1"/>
  <c r="BC290" i="1"/>
  <c r="BC335" i="1"/>
  <c r="BC299" i="1"/>
  <c r="BC329" i="1"/>
  <c r="BC318" i="1"/>
  <c r="BC291" i="1"/>
  <c r="BC287" i="1"/>
  <c r="BC327" i="1"/>
  <c r="BC286" i="1"/>
  <c r="BC307" i="1"/>
  <c r="BC266" i="1"/>
  <c r="BC345" i="1"/>
  <c r="BC319" i="1"/>
  <c r="BC312" i="1"/>
  <c r="BC292" i="1"/>
  <c r="BC278" i="1"/>
  <c r="BC262" i="1"/>
  <c r="BC257" i="1"/>
  <c r="BC321" i="1"/>
  <c r="BC279" i="1"/>
  <c r="BC276" i="1"/>
  <c r="BC267" i="1"/>
  <c r="BC265" i="1"/>
  <c r="BC260" i="1"/>
  <c r="BC256" i="1"/>
  <c r="BC412" i="1"/>
  <c r="BC313" i="1"/>
  <c r="BC284" i="1"/>
  <c r="BC263" i="1"/>
  <c r="BC255" i="1"/>
  <c r="BC237" i="1"/>
  <c r="BC233" i="1"/>
  <c r="BC273" i="1"/>
  <c r="BC264" i="1"/>
  <c r="BC251" i="1"/>
  <c r="BC239" i="1"/>
  <c r="BC236" i="1"/>
  <c r="BC226" i="1"/>
  <c r="BC225" i="1"/>
  <c r="BC303" i="1"/>
  <c r="BC285" i="1"/>
  <c r="BC253" i="1"/>
  <c r="BC271" i="1"/>
  <c r="BC241" i="1"/>
  <c r="BC246" i="1"/>
  <c r="BC234" i="1"/>
  <c r="BC229" i="1"/>
  <c r="BC288" i="1"/>
  <c r="BC269" i="1"/>
  <c r="BC247" i="1"/>
  <c r="BC231" i="1"/>
  <c r="BC311" i="1"/>
  <c r="BC280" i="1"/>
  <c r="BC268" i="1"/>
  <c r="BC242" i="1"/>
  <c r="BC238" i="1"/>
  <c r="BC227" i="1"/>
  <c r="BC304" i="1"/>
  <c r="BC281" i="1"/>
  <c r="BC250" i="1"/>
  <c r="BC235" i="1"/>
  <c r="BC282" i="1"/>
  <c r="BC261" i="1"/>
  <c r="BC248" i="1"/>
  <c r="BC245" i="1"/>
  <c r="BC228" i="1"/>
  <c r="BC217" i="1"/>
  <c r="BC216" i="1"/>
  <c r="BC204" i="1"/>
  <c r="BC197" i="1"/>
  <c r="BC195" i="1"/>
  <c r="BC193" i="1"/>
  <c r="BC191" i="1"/>
  <c r="BC187" i="1"/>
  <c r="BC223" i="1"/>
  <c r="BC192" i="1"/>
  <c r="BC185" i="1"/>
  <c r="BC214" i="1"/>
  <c r="BC208" i="1"/>
  <c r="BC219" i="1"/>
  <c r="BC215" i="1"/>
  <c r="BC210" i="1"/>
  <c r="BC206" i="1"/>
  <c r="BC194" i="1"/>
  <c r="BC222" i="1"/>
  <c r="BC212" i="1"/>
  <c r="BC207" i="1"/>
  <c r="BC198" i="1"/>
  <c r="BC196" i="1"/>
  <c r="BC189" i="1"/>
  <c r="BC224" i="1"/>
  <c r="BC220" i="1"/>
  <c r="BC213" i="1"/>
  <c r="BC211" i="1"/>
  <c r="BC190" i="1"/>
  <c r="BC200" i="1"/>
  <c r="BC199" i="1"/>
  <c r="BC182" i="1"/>
  <c r="BC180" i="1"/>
  <c r="BC146" i="1"/>
  <c r="BC138" i="1"/>
  <c r="BC133" i="1"/>
  <c r="BC130" i="1"/>
  <c r="BC124" i="1"/>
  <c r="BC119" i="1"/>
  <c r="BC108" i="1"/>
  <c r="BC178" i="1"/>
  <c r="BC164" i="1"/>
  <c r="BC159" i="1"/>
  <c r="BC156" i="1"/>
  <c r="BC141" i="1"/>
  <c r="BC134" i="1"/>
  <c r="BC109" i="1"/>
  <c r="BC104" i="1"/>
  <c r="BC100" i="1"/>
  <c r="BC98" i="1"/>
  <c r="BC93" i="1"/>
  <c r="BC184" i="1"/>
  <c r="BC176" i="1"/>
  <c r="BC149" i="1"/>
  <c r="BC142" i="1"/>
  <c r="BC139" i="1"/>
  <c r="BC136" i="1"/>
  <c r="BC121" i="1"/>
  <c r="BC117" i="1"/>
  <c r="BC114" i="1"/>
  <c r="BC113" i="1"/>
  <c r="BC181" i="1"/>
  <c r="BC171" i="1"/>
  <c r="BC165" i="1"/>
  <c r="BC158" i="1"/>
  <c r="BC155" i="1"/>
  <c r="BC131" i="1"/>
  <c r="BC99" i="1"/>
  <c r="BC94" i="1"/>
  <c r="BC92" i="1"/>
  <c r="BC172" i="1"/>
  <c r="BC147" i="1"/>
  <c r="BC145" i="1"/>
  <c r="BC143" i="1"/>
  <c r="BC111" i="1"/>
  <c r="BC91" i="1"/>
  <c r="BC173" i="1"/>
  <c r="BC151" i="1"/>
  <c r="BC132" i="1"/>
  <c r="BC126" i="1"/>
  <c r="BC97" i="1"/>
  <c r="BC127" i="1"/>
  <c r="BC116" i="1"/>
  <c r="BC137" i="1"/>
  <c r="BC88" i="1"/>
  <c r="BC77" i="1"/>
  <c r="BC54" i="1"/>
  <c r="BC49" i="1"/>
  <c r="BC37" i="1"/>
  <c r="BC33" i="1"/>
  <c r="BC31" i="1"/>
  <c r="BC20" i="1"/>
  <c r="BC19" i="1"/>
  <c r="BC148" i="1"/>
  <c r="BC135" i="1"/>
  <c r="BC87" i="1"/>
  <c r="BC81" i="1"/>
  <c r="BC67" i="1"/>
  <c r="BC58" i="1"/>
  <c r="BC47" i="1"/>
  <c r="BC45" i="1"/>
  <c r="BC39" i="1"/>
  <c r="BC78" i="1"/>
  <c r="BC68" i="1"/>
  <c r="BC52" i="1"/>
  <c r="BC41" i="1"/>
  <c r="BC34" i="1"/>
  <c r="BC26" i="1"/>
  <c r="BC170" i="1"/>
  <c r="BC118" i="1"/>
  <c r="BC82" i="1"/>
  <c r="BC79" i="1"/>
  <c r="BC65" i="1"/>
  <c r="BC64" i="1"/>
  <c r="BC46" i="1"/>
  <c r="BC32" i="1"/>
  <c r="BC161" i="1"/>
  <c r="BC115" i="1"/>
  <c r="BC89" i="1"/>
  <c r="BC69" i="1"/>
  <c r="BC60" i="1"/>
  <c r="BC38" i="1"/>
  <c r="BC35" i="1"/>
  <c r="BC24" i="1"/>
  <c r="BC86" i="1"/>
  <c r="BC80" i="1"/>
  <c r="BC63" i="1"/>
  <c r="BC56" i="1"/>
  <c r="BC48" i="1"/>
  <c r="BC83" i="1"/>
  <c r="BC74" i="1"/>
  <c r="BC40" i="1"/>
  <c r="BC36" i="1"/>
  <c r="BC150" i="1"/>
  <c r="BC90" i="1"/>
  <c r="BC61" i="1"/>
  <c r="BC44" i="1"/>
  <c r="BC43" i="1"/>
  <c r="BC25" i="1"/>
  <c r="BC7" i="1"/>
  <c r="BC15" i="1"/>
  <c r="BC14" i="1"/>
  <c r="BC4" i="1"/>
  <c r="BC18" i="1"/>
  <c r="BC12" i="1"/>
  <c r="BC11" i="1"/>
  <c r="BG168" i="1"/>
  <c r="BG167" i="1"/>
  <c r="BG445" i="1"/>
  <c r="BG426" i="1"/>
  <c r="BG448" i="1"/>
  <c r="BG434" i="1"/>
  <c r="BG450" i="1"/>
  <c r="BG446" i="1"/>
  <c r="BG437" i="1"/>
  <c r="BG438" i="1"/>
  <c r="BG441" i="1"/>
  <c r="BG431" i="1"/>
  <c r="BG425" i="1"/>
  <c r="BG424" i="1"/>
  <c r="BG447" i="1"/>
  <c r="BG444" i="1"/>
  <c r="BG442" i="1"/>
  <c r="BG433" i="1"/>
  <c r="BG432" i="1"/>
  <c r="BG428" i="1"/>
  <c r="BG416" i="1"/>
  <c r="BG415" i="1"/>
  <c r="BG411" i="1"/>
  <c r="BG409" i="1"/>
  <c r="BG387" i="1"/>
  <c r="BG385" i="1"/>
  <c r="BG382" i="1"/>
  <c r="BG413" i="1"/>
  <c r="BG380" i="1"/>
  <c r="BG436" i="1"/>
  <c r="BG383" i="1"/>
  <c r="BG414" i="1"/>
  <c r="BG386" i="1"/>
  <c r="BG381" i="1"/>
  <c r="BG363" i="1"/>
  <c r="BG357" i="1"/>
  <c r="BG353" i="1"/>
  <c r="BG367" i="1"/>
  <c r="BG366" i="1"/>
  <c r="BG360" i="1"/>
  <c r="BG350" i="1"/>
  <c r="BG410" i="1"/>
  <c r="BG376" i="1"/>
  <c r="BG374" i="1"/>
  <c r="BG373" i="1"/>
  <c r="BG369" i="1"/>
  <c r="BG364" i="1"/>
  <c r="BG358" i="1"/>
  <c r="BG354" i="1"/>
  <c r="BG361" i="1"/>
  <c r="BG355" i="1"/>
  <c r="BG351" i="1"/>
  <c r="BG377" i="1"/>
  <c r="BG362" i="1"/>
  <c r="BG359" i="1"/>
  <c r="BG346" i="1"/>
  <c r="BG339" i="1"/>
  <c r="BG348" i="1"/>
  <c r="BG352" i="1"/>
  <c r="BG349" i="1"/>
  <c r="BG335" i="1"/>
  <c r="BG392" i="1"/>
  <c r="BG347" i="1"/>
  <c r="BG337" i="1"/>
  <c r="BG356" i="1"/>
  <c r="BG388" i="1"/>
  <c r="BG334" i="1"/>
  <c r="BG318" i="1"/>
  <c r="BG300" i="1"/>
  <c r="BG324" i="1"/>
  <c r="BG322" i="1"/>
  <c r="BG312" i="1"/>
  <c r="BG311" i="1"/>
  <c r="BG307" i="1"/>
  <c r="BG304" i="1"/>
  <c r="BG319" i="1"/>
  <c r="BG308" i="1"/>
  <c r="BG316" i="1"/>
  <c r="BG314" i="1"/>
  <c r="BG301" i="1"/>
  <c r="BG296" i="1"/>
  <c r="BG323" i="1"/>
  <c r="BG305" i="1"/>
  <c r="BG294" i="1"/>
  <c r="BG309" i="1"/>
  <c r="BG279" i="1"/>
  <c r="BG276" i="1"/>
  <c r="BG265" i="1"/>
  <c r="BG262" i="1"/>
  <c r="BG284" i="1"/>
  <c r="BG302" i="1"/>
  <c r="BG280" i="1"/>
  <c r="BG306" i="1"/>
  <c r="BG264" i="1"/>
  <c r="BG260" i="1"/>
  <c r="BG231" i="1"/>
  <c r="BG263" i="1"/>
  <c r="BG242" i="1"/>
  <c r="BG232" i="1"/>
  <c r="BG238" i="1"/>
  <c r="BG235" i="1"/>
  <c r="BG227" i="1"/>
  <c r="BG269" i="1"/>
  <c r="BG256" i="1"/>
  <c r="BG250" i="1"/>
  <c r="BG233" i="1"/>
  <c r="BG228" i="1"/>
  <c r="BG317" i="1"/>
  <c r="BG261" i="1"/>
  <c r="BG255" i="1"/>
  <c r="BG239" i="1"/>
  <c r="BG315" i="1"/>
  <c r="BG251" i="1"/>
  <c r="BG271" i="1"/>
  <c r="BG249" i="1"/>
  <c r="BG241" i="1"/>
  <c r="BG237" i="1"/>
  <c r="BG236" i="1"/>
  <c r="BG234" i="1"/>
  <c r="BG229" i="1"/>
  <c r="BG212" i="1"/>
  <c r="BG207" i="1"/>
  <c r="BG198" i="1"/>
  <c r="BG196" i="1"/>
  <c r="BG189" i="1"/>
  <c r="BG224" i="1"/>
  <c r="BG194" i="1"/>
  <c r="BG220" i="1"/>
  <c r="BG213" i="1"/>
  <c r="BG218" i="1"/>
  <c r="BG203" i="1"/>
  <c r="BG202" i="1"/>
  <c r="BG199" i="1"/>
  <c r="BG216" i="1"/>
  <c r="BG197" i="1"/>
  <c r="BG193" i="1"/>
  <c r="BG223" i="1"/>
  <c r="BG204" i="1"/>
  <c r="BG195" i="1"/>
  <c r="BG214" i="1"/>
  <c r="BG208" i="1"/>
  <c r="BG219" i="1"/>
  <c r="BG210" i="1"/>
  <c r="BG206" i="1"/>
  <c r="BG172" i="1"/>
  <c r="BG147" i="1"/>
  <c r="BG145" i="1"/>
  <c r="BG139" i="1"/>
  <c r="BG134" i="1"/>
  <c r="BG129" i="1"/>
  <c r="BG123" i="1"/>
  <c r="BG112" i="1"/>
  <c r="BG95" i="1"/>
  <c r="BG150" i="1"/>
  <c r="BG142" i="1"/>
  <c r="BG118" i="1"/>
  <c r="BG115" i="1"/>
  <c r="BG151" i="1"/>
  <c r="BG140" i="1"/>
  <c r="BG126" i="1"/>
  <c r="BG97" i="1"/>
  <c r="BG94" i="1"/>
  <c r="BG174" i="1"/>
  <c r="BG143" i="1"/>
  <c r="BG137" i="1"/>
  <c r="BG132" i="1"/>
  <c r="BG116" i="1"/>
  <c r="BG111" i="1"/>
  <c r="BG166" i="1"/>
  <c r="BG146" i="1"/>
  <c r="BG135" i="1"/>
  <c r="BG130" i="1"/>
  <c r="BG128" i="1"/>
  <c r="BG124" i="1"/>
  <c r="BG119" i="1"/>
  <c r="BG182" i="1"/>
  <c r="BG149" i="1"/>
  <c r="BG136" i="1"/>
  <c r="BG122" i="1"/>
  <c r="BG121" i="1"/>
  <c r="BG117" i="1"/>
  <c r="BG114" i="1"/>
  <c r="BG110" i="1"/>
  <c r="BG171" i="1"/>
  <c r="BG165" i="1"/>
  <c r="BG141" i="1"/>
  <c r="BG131" i="1"/>
  <c r="BG98" i="1"/>
  <c r="BG96" i="1"/>
  <c r="BG89" i="1"/>
  <c r="BG60" i="1"/>
  <c r="BG24" i="1"/>
  <c r="BG133" i="1"/>
  <c r="BG66" i="1"/>
  <c r="BG56" i="1"/>
  <c r="BG48" i="1"/>
  <c r="BG138" i="1"/>
  <c r="BG74" i="1"/>
  <c r="BG69" i="1"/>
  <c r="BG40" i="1"/>
  <c r="BG91" i="1"/>
  <c r="BG72" i="1"/>
  <c r="BG71" i="1"/>
  <c r="BG70" i="1"/>
  <c r="BG61" i="1"/>
  <c r="BG25" i="1"/>
  <c r="BG93" i="1"/>
  <c r="BG88" i="1"/>
  <c r="BG77" i="1"/>
  <c r="BG75" i="1"/>
  <c r="BG57" i="1"/>
  <c r="BG54" i="1"/>
  <c r="BG49" i="1"/>
  <c r="BG22" i="1"/>
  <c r="BG21" i="1"/>
  <c r="BG144" i="1"/>
  <c r="BG81" i="1"/>
  <c r="BG67" i="1"/>
  <c r="BG59" i="1"/>
  <c r="BG164" i="1"/>
  <c r="BG78" i="1"/>
  <c r="BG55" i="1"/>
  <c r="BG52" i="1"/>
  <c r="BG26" i="1"/>
  <c r="BG23" i="1"/>
  <c r="BG18" i="1"/>
  <c r="BG103" i="1"/>
  <c r="BG100" i="1"/>
  <c r="BG79" i="1"/>
  <c r="BG76" i="1"/>
  <c r="BG65" i="1"/>
  <c r="BG53" i="1"/>
  <c r="BG28" i="1"/>
  <c r="BG27" i="1"/>
  <c r="BG4" i="1"/>
  <c r="BG12" i="1"/>
  <c r="BG20" i="1"/>
  <c r="BG10" i="1"/>
  <c r="BG8" i="1"/>
  <c r="BG6" i="1"/>
  <c r="BG3" i="1"/>
  <c r="BG11" i="1"/>
  <c r="BG19" i="1"/>
  <c r="BG7" i="1"/>
  <c r="BG398" i="1"/>
  <c r="BG404" i="1"/>
  <c r="BG402" i="1"/>
  <c r="BG400" i="1"/>
  <c r="BG397" i="1"/>
  <c r="BG399" i="1"/>
  <c r="BG401" i="1"/>
  <c r="BG406" i="1"/>
  <c r="BG405" i="1"/>
  <c r="BG407" i="1"/>
  <c r="BG403" i="1"/>
  <c r="BG449" i="1"/>
  <c r="BG170" i="1"/>
  <c r="BG371" i="1"/>
  <c r="BG180" i="1"/>
  <c r="AX445" i="1"/>
  <c r="AX426" i="1"/>
  <c r="AX417" i="1"/>
  <c r="AX168" i="1"/>
  <c r="AX167" i="1"/>
  <c r="AX448" i="1"/>
  <c r="AX439" i="1"/>
  <c r="AX434" i="1"/>
  <c r="AX430" i="1"/>
  <c r="AX425" i="1"/>
  <c r="AX449" i="1"/>
  <c r="AX443" i="1"/>
  <c r="AX446" i="1"/>
  <c r="AX440" i="1"/>
  <c r="AX437" i="1"/>
  <c r="AX438" i="1"/>
  <c r="AX435" i="1"/>
  <c r="AX418" i="1"/>
  <c r="AX441" i="1"/>
  <c r="AX413" i="1"/>
  <c r="AX406" i="1"/>
  <c r="AX402" i="1"/>
  <c r="AX398" i="1"/>
  <c r="AX392" i="1"/>
  <c r="AX411" i="1"/>
  <c r="AX407" i="1"/>
  <c r="AX403" i="1"/>
  <c r="AX399" i="1"/>
  <c r="AX389" i="1"/>
  <c r="AX387" i="1"/>
  <c r="AX385" i="1"/>
  <c r="AX382" i="1"/>
  <c r="AX380" i="1"/>
  <c r="AX447" i="1"/>
  <c r="AX404" i="1"/>
  <c r="AX400" i="1"/>
  <c r="AX394" i="1"/>
  <c r="AX442" i="1"/>
  <c r="AX415" i="1"/>
  <c r="AX383" i="1"/>
  <c r="AX386" i="1"/>
  <c r="AX365" i="1"/>
  <c r="AX349" i="1"/>
  <c r="AX388" i="1"/>
  <c r="AX357" i="1"/>
  <c r="AX353" i="1"/>
  <c r="AX372" i="1"/>
  <c r="AX369" i="1"/>
  <c r="AX363" i="1"/>
  <c r="AX414" i="1"/>
  <c r="AX397" i="1"/>
  <c r="AX366" i="1"/>
  <c r="AX364" i="1"/>
  <c r="AX360" i="1"/>
  <c r="AX358" i="1"/>
  <c r="AX354" i="1"/>
  <c r="AX350" i="1"/>
  <c r="AX401" i="1"/>
  <c r="AX376" i="1"/>
  <c r="AX373" i="1"/>
  <c r="AX405" i="1"/>
  <c r="AX371" i="1"/>
  <c r="AX355" i="1"/>
  <c r="AX351" i="1"/>
  <c r="AX410" i="1"/>
  <c r="AX361" i="1"/>
  <c r="AX339" i="1"/>
  <c r="AX332" i="1"/>
  <c r="AX330" i="1"/>
  <c r="AX328" i="1"/>
  <c r="AX344" i="1"/>
  <c r="AX348" i="1"/>
  <c r="AX342" i="1"/>
  <c r="AX340" i="1"/>
  <c r="AX338" i="1"/>
  <c r="AX377" i="1"/>
  <c r="AX352" i="1"/>
  <c r="AX345" i="1"/>
  <c r="AX341" i="1"/>
  <c r="AX335" i="1"/>
  <c r="AX333" i="1"/>
  <c r="AX331" i="1"/>
  <c r="AX329" i="1"/>
  <c r="AX337" i="1"/>
  <c r="AX362" i="1"/>
  <c r="AX359" i="1"/>
  <c r="AX356" i="1"/>
  <c r="AX343" i="1"/>
  <c r="AX334" i="1"/>
  <c r="AX327" i="1"/>
  <c r="AX325" i="1"/>
  <c r="AX317" i="1"/>
  <c r="AX315" i="1"/>
  <c r="AX293" i="1"/>
  <c r="AX290" i="1"/>
  <c r="AX346" i="1"/>
  <c r="AX321" i="1"/>
  <c r="AX314" i="1"/>
  <c r="AX303" i="1"/>
  <c r="AX299" i="1"/>
  <c r="AX318" i="1"/>
  <c r="AX291" i="1"/>
  <c r="AX287" i="1"/>
  <c r="AX311" i="1"/>
  <c r="AX307" i="1"/>
  <c r="AX304" i="1"/>
  <c r="AX326" i="1"/>
  <c r="AX319" i="1"/>
  <c r="AX292" i="1"/>
  <c r="AX316" i="1"/>
  <c r="AX305" i="1"/>
  <c r="AX301" i="1"/>
  <c r="AX281" i="1"/>
  <c r="AX268" i="1"/>
  <c r="AX261" i="1"/>
  <c r="AX323" i="1"/>
  <c r="AX306" i="1"/>
  <c r="AX262" i="1"/>
  <c r="AX289" i="1"/>
  <c r="AX288" i="1"/>
  <c r="AX282" i="1"/>
  <c r="AX280" i="1"/>
  <c r="AX312" i="1"/>
  <c r="AX294" i="1"/>
  <c r="AX285" i="1"/>
  <c r="AX273" i="1"/>
  <c r="AX269" i="1"/>
  <c r="AX302" i="1"/>
  <c r="AX279" i="1"/>
  <c r="AX266" i="1"/>
  <c r="AX246" i="1"/>
  <c r="AX234" i="1"/>
  <c r="AX229" i="1"/>
  <c r="AX309" i="1"/>
  <c r="AX265" i="1"/>
  <c r="AX240" i="1"/>
  <c r="AX231" i="1"/>
  <c r="AX255" i="1"/>
  <c r="AX245" i="1"/>
  <c r="AX238" i="1"/>
  <c r="AX237" i="1"/>
  <c r="AX276" i="1"/>
  <c r="AX264" i="1"/>
  <c r="AX260" i="1"/>
  <c r="AX235" i="1"/>
  <c r="AX263" i="1"/>
  <c r="AX248" i="1"/>
  <c r="AX228" i="1"/>
  <c r="AX226" i="1"/>
  <c r="AX247" i="1"/>
  <c r="AX233" i="1"/>
  <c r="AX257" i="1"/>
  <c r="AX256" i="1"/>
  <c r="AX251" i="1"/>
  <c r="AX239" i="1"/>
  <c r="AX236" i="1"/>
  <c r="AX267" i="1"/>
  <c r="AX271" i="1"/>
  <c r="AX215" i="1"/>
  <c r="AX211" i="1"/>
  <c r="AX210" i="1"/>
  <c r="AX206" i="1"/>
  <c r="AX200" i="1"/>
  <c r="AX221" i="1"/>
  <c r="AX217" i="1"/>
  <c r="AX212" i="1"/>
  <c r="AX207" i="1"/>
  <c r="AX198" i="1"/>
  <c r="AX189" i="1"/>
  <c r="AX224" i="1"/>
  <c r="AX220" i="1"/>
  <c r="AX213" i="1"/>
  <c r="AX199" i="1"/>
  <c r="AX225" i="1"/>
  <c r="AX219" i="1"/>
  <c r="AX216" i="1"/>
  <c r="AX204" i="1"/>
  <c r="AX195" i="1"/>
  <c r="AX193" i="1"/>
  <c r="AX192" i="1"/>
  <c r="AX191" i="1"/>
  <c r="AX187" i="1"/>
  <c r="AX182" i="1"/>
  <c r="AX223" i="1"/>
  <c r="AX184" i="1"/>
  <c r="AX222" i="1"/>
  <c r="AX214" i="1"/>
  <c r="AX208" i="1"/>
  <c r="AX201" i="1"/>
  <c r="AX173" i="1"/>
  <c r="AX171" i="1"/>
  <c r="AX165" i="1"/>
  <c r="AX152" i="1"/>
  <c r="AX150" i="1"/>
  <c r="AX131" i="1"/>
  <c r="AX94" i="1"/>
  <c r="AX172" i="1"/>
  <c r="AX147" i="1"/>
  <c r="AX145" i="1"/>
  <c r="AX91" i="1"/>
  <c r="AX170" i="1"/>
  <c r="AX148" i="1"/>
  <c r="AX137" i="1"/>
  <c r="AX118" i="1"/>
  <c r="AX115" i="1"/>
  <c r="AX151" i="1"/>
  <c r="AX132" i="1"/>
  <c r="AX126" i="1"/>
  <c r="AX108" i="1"/>
  <c r="AX97" i="1"/>
  <c r="AX96" i="1"/>
  <c r="AX178" i="1"/>
  <c r="AX127" i="1"/>
  <c r="AX116" i="1"/>
  <c r="AX109" i="1"/>
  <c r="AX104" i="1"/>
  <c r="AX95" i="1"/>
  <c r="AX164" i="1"/>
  <c r="AX159" i="1"/>
  <c r="AX156" i="1"/>
  <c r="AX141" i="1"/>
  <c r="AX105" i="1"/>
  <c r="AX100" i="1"/>
  <c r="AX98" i="1"/>
  <c r="AX174" i="1"/>
  <c r="AX149" i="1"/>
  <c r="AX139" i="1"/>
  <c r="AX136" i="1"/>
  <c r="AX121" i="1"/>
  <c r="AX117" i="1"/>
  <c r="AX114" i="1"/>
  <c r="AX181" i="1"/>
  <c r="AX124" i="1"/>
  <c r="AX79" i="1"/>
  <c r="AX65" i="1"/>
  <c r="AX46" i="1"/>
  <c r="AX69" i="1"/>
  <c r="AX60" i="1"/>
  <c r="AX38" i="1"/>
  <c r="AX35" i="1"/>
  <c r="AX31" i="1"/>
  <c r="AX24" i="1"/>
  <c r="AX133" i="1"/>
  <c r="AX130" i="1"/>
  <c r="AX86" i="1"/>
  <c r="AX63" i="1"/>
  <c r="AX56" i="1"/>
  <c r="AX44" i="1"/>
  <c r="AX28" i="1"/>
  <c r="AX23" i="1"/>
  <c r="AX138" i="1"/>
  <c r="AX74" i="1"/>
  <c r="AX40" i="1"/>
  <c r="AX36" i="1"/>
  <c r="AX146" i="1"/>
  <c r="AX92" i="1"/>
  <c r="AX90" i="1"/>
  <c r="AX61" i="1"/>
  <c r="AX25" i="1"/>
  <c r="AX180" i="1"/>
  <c r="AX88" i="1"/>
  <c r="AX77" i="1"/>
  <c r="AX59" i="1"/>
  <c r="AX54" i="1"/>
  <c r="AX49" i="1"/>
  <c r="AX37" i="1"/>
  <c r="AX33" i="1"/>
  <c r="AX20" i="1"/>
  <c r="AX19" i="1"/>
  <c r="AX18" i="1"/>
  <c r="AX119" i="1"/>
  <c r="AX113" i="1"/>
  <c r="AX89" i="1"/>
  <c r="AX81" i="1"/>
  <c r="AX67" i="1"/>
  <c r="AX48" i="1"/>
  <c r="AX45" i="1"/>
  <c r="AX39" i="1"/>
  <c r="AX32" i="1"/>
  <c r="AX93" i="1"/>
  <c r="AX78" i="1"/>
  <c r="AX52" i="1"/>
  <c r="AX41" i="1"/>
  <c r="AX34" i="1"/>
  <c r="AX26" i="1"/>
  <c r="AX14" i="1"/>
  <c r="AX12" i="1"/>
  <c r="AX11" i="1"/>
  <c r="AX7" i="1"/>
  <c r="AX15" i="1"/>
  <c r="AX13" i="1"/>
  <c r="AX5" i="1"/>
  <c r="AX4" i="1"/>
  <c r="AX16" i="1"/>
  <c r="AV442" i="1"/>
  <c r="AV424" i="1"/>
  <c r="AV445" i="1"/>
  <c r="AV433" i="1"/>
  <c r="AV432" i="1"/>
  <c r="AV428" i="1"/>
  <c r="AV426" i="1"/>
  <c r="AV417" i="1"/>
  <c r="AV416" i="1"/>
  <c r="AV168" i="1"/>
  <c r="AV167" i="1"/>
  <c r="AV449" i="1"/>
  <c r="AV440" i="1"/>
  <c r="AV421" i="1"/>
  <c r="AV420" i="1"/>
  <c r="AV405" i="1"/>
  <c r="AV401" i="1"/>
  <c r="AV397" i="1"/>
  <c r="AV388" i="1"/>
  <c r="AV410" i="1"/>
  <c r="AV438" i="1"/>
  <c r="AV413" i="1"/>
  <c r="AV406" i="1"/>
  <c r="AV402" i="1"/>
  <c r="AV398" i="1"/>
  <c r="AV444" i="1"/>
  <c r="AV393" i="1"/>
  <c r="AV450" i="1"/>
  <c r="AV423" i="1"/>
  <c r="AV418" i="1"/>
  <c r="AV407" i="1"/>
  <c r="AV403" i="1"/>
  <c r="AV399" i="1"/>
  <c r="AV409" i="1"/>
  <c r="AV381" i="1"/>
  <c r="AV362" i="1"/>
  <c r="AV356" i="1"/>
  <c r="AV352" i="1"/>
  <c r="AV396" i="1"/>
  <c r="AV357" i="1"/>
  <c r="AV353" i="1"/>
  <c r="AV369" i="1"/>
  <c r="AV400" i="1"/>
  <c r="AV364" i="1"/>
  <c r="AV358" i="1"/>
  <c r="AV354" i="1"/>
  <c r="AV404" i="1"/>
  <c r="AV376" i="1"/>
  <c r="AV367" i="1"/>
  <c r="AV343" i="1"/>
  <c r="AV334" i="1"/>
  <c r="AV346" i="1"/>
  <c r="AV351" i="1"/>
  <c r="AV339" i="1"/>
  <c r="AV371" i="1"/>
  <c r="AV344" i="1"/>
  <c r="AV374" i="1"/>
  <c r="AV355" i="1"/>
  <c r="AV340" i="1"/>
  <c r="AV338" i="1"/>
  <c r="AV345" i="1"/>
  <c r="AV335" i="1"/>
  <c r="AV327" i="1"/>
  <c r="AV289" i="1"/>
  <c r="AV337" i="1"/>
  <c r="AV309" i="1"/>
  <c r="AV302" i="1"/>
  <c r="AV290" i="1"/>
  <c r="AV303" i="1"/>
  <c r="AV299" i="1"/>
  <c r="AV318" i="1"/>
  <c r="AV304" i="1"/>
  <c r="AV300" i="1"/>
  <c r="AV287" i="1"/>
  <c r="AV284" i="1"/>
  <c r="AV279" i="1"/>
  <c r="AV272" i="1"/>
  <c r="AV305" i="1"/>
  <c r="AV308" i="1"/>
  <c r="AV276" i="1"/>
  <c r="AV256" i="1"/>
  <c r="AV319" i="1"/>
  <c r="AV292" i="1"/>
  <c r="AV288" i="1"/>
  <c r="AV263" i="1"/>
  <c r="AV316" i="1"/>
  <c r="AV280" i="1"/>
  <c r="AV251" i="1"/>
  <c r="AV241" i="1"/>
  <c r="AV236" i="1"/>
  <c r="AV271" i="1"/>
  <c r="AV246" i="1"/>
  <c r="AV285" i="1"/>
  <c r="AV252" i="1"/>
  <c r="AV250" i="1"/>
  <c r="AV242" i="1"/>
  <c r="AV240" i="1"/>
  <c r="AV231" i="1"/>
  <c r="AV255" i="1"/>
  <c r="AV245" i="1"/>
  <c r="AV232" i="1"/>
  <c r="AV291" i="1"/>
  <c r="AV248" i="1"/>
  <c r="AV228" i="1"/>
  <c r="AV262" i="1"/>
  <c r="AV223" i="1"/>
  <c r="AV194" i="1"/>
  <c r="AV208" i="1"/>
  <c r="AV196" i="1"/>
  <c r="AV215" i="1"/>
  <c r="AV210" i="1"/>
  <c r="AV212" i="1"/>
  <c r="AV207" i="1"/>
  <c r="AV213" i="1"/>
  <c r="AV197" i="1"/>
  <c r="AV186" i="1"/>
  <c r="AV219" i="1"/>
  <c r="AV218" i="1"/>
  <c r="AV204" i="1"/>
  <c r="AV203" i="1"/>
  <c r="AV195" i="1"/>
  <c r="AV187" i="1"/>
  <c r="AV159" i="1"/>
  <c r="AV156" i="1"/>
  <c r="AV128" i="1"/>
  <c r="AV100" i="1"/>
  <c r="AV93" i="1"/>
  <c r="AV162" i="1"/>
  <c r="AV139" i="1"/>
  <c r="AV136" i="1"/>
  <c r="AV103" i="1"/>
  <c r="AV101" i="1"/>
  <c r="AV171" i="1"/>
  <c r="AV165" i="1"/>
  <c r="AV150" i="1"/>
  <c r="AV134" i="1"/>
  <c r="AV122" i="1"/>
  <c r="AV94" i="1"/>
  <c r="AV172" i="1"/>
  <c r="AV157" i="1"/>
  <c r="AV170" i="1"/>
  <c r="AV148" i="1"/>
  <c r="AV140" i="1"/>
  <c r="AV99" i="1"/>
  <c r="AV179" i="1"/>
  <c r="AV153" i="1"/>
  <c r="AV135" i="1"/>
  <c r="AV127" i="1"/>
  <c r="AV109" i="1"/>
  <c r="AV180" i="1"/>
  <c r="AV138" i="1"/>
  <c r="AV133" i="1"/>
  <c r="AV110" i="1"/>
  <c r="AV184" i="1"/>
  <c r="AV89" i="1"/>
  <c r="AV83" i="1"/>
  <c r="AV81" i="1"/>
  <c r="AV45" i="1"/>
  <c r="AV30" i="1"/>
  <c r="AV22" i="1"/>
  <c r="AV21" i="1"/>
  <c r="AV96" i="1"/>
  <c r="AV95" i="1"/>
  <c r="AV78" i="1"/>
  <c r="AV76" i="1"/>
  <c r="AV52" i="1"/>
  <c r="AV34" i="1"/>
  <c r="AV151" i="1"/>
  <c r="AV85" i="1"/>
  <c r="AV79" i="1"/>
  <c r="AV46" i="1"/>
  <c r="AV53" i="1"/>
  <c r="AV35" i="1"/>
  <c r="AV163" i="1"/>
  <c r="AV86" i="1"/>
  <c r="AV63" i="1"/>
  <c r="AV47" i="1"/>
  <c r="AV44" i="1"/>
  <c r="AV28" i="1"/>
  <c r="AV166" i="1"/>
  <c r="AV108" i="1"/>
  <c r="AV36" i="1"/>
  <c r="AV72" i="1"/>
  <c r="AV71" i="1"/>
  <c r="AV70" i="1"/>
  <c r="AV64" i="1"/>
  <c r="AV62" i="1"/>
  <c r="AV59" i="1"/>
  <c r="AV54" i="1"/>
  <c r="AV37" i="1"/>
  <c r="AV33" i="1"/>
  <c r="AV20" i="1"/>
  <c r="AV18" i="1"/>
  <c r="AV4" i="1"/>
  <c r="AV16" i="1"/>
  <c r="AV19" i="1"/>
  <c r="AV14" i="1"/>
  <c r="AV6" i="1"/>
  <c r="AV12" i="1"/>
  <c r="AV11" i="1"/>
  <c r="AV10" i="1"/>
  <c r="AV7" i="1"/>
  <c r="AV224" i="1"/>
  <c r="AV121" i="1"/>
  <c r="AV126" i="1"/>
  <c r="AV145" i="1"/>
  <c r="AV56" i="1"/>
  <c r="AV392" i="1"/>
  <c r="AV147" i="1"/>
  <c r="AV26" i="1"/>
  <c r="AV61" i="1"/>
  <c r="AV448" i="1"/>
  <c r="AV382" i="1"/>
  <c r="AV235" i="1"/>
  <c r="AV307" i="1"/>
  <c r="AV434" i="1"/>
  <c r="AV233" i="1"/>
  <c r="AV411" i="1"/>
  <c r="AV216" i="1"/>
  <c r="AV441" i="1"/>
  <c r="AV124" i="1"/>
  <c r="AV239" i="1"/>
  <c r="AV118" i="1"/>
  <c r="AV229" i="1"/>
  <c r="AV363" i="1"/>
  <c r="AV437" i="1"/>
  <c r="AV447" i="1"/>
  <c r="AV149" i="1"/>
  <c r="AV182" i="1"/>
  <c r="AV193" i="1"/>
  <c r="AW447" i="1"/>
  <c r="AW442" i="1"/>
  <c r="AW415" i="1"/>
  <c r="AW445" i="1"/>
  <c r="AW426" i="1"/>
  <c r="AW417" i="1"/>
  <c r="AW168" i="1"/>
  <c r="AW167" i="1"/>
  <c r="AW448" i="1"/>
  <c r="AW439" i="1"/>
  <c r="AW434" i="1"/>
  <c r="AW430" i="1"/>
  <c r="AW425" i="1"/>
  <c r="AW449" i="1"/>
  <c r="AW443" i="1"/>
  <c r="AW446" i="1"/>
  <c r="AW440" i="1"/>
  <c r="AW437" i="1"/>
  <c r="AW444" i="1"/>
  <c r="AW438" i="1"/>
  <c r="AW435" i="1"/>
  <c r="AW418" i="1"/>
  <c r="AW410" i="1"/>
  <c r="AW413" i="1"/>
  <c r="AW406" i="1"/>
  <c r="AW402" i="1"/>
  <c r="AW398" i="1"/>
  <c r="AW392" i="1"/>
  <c r="AW384" i="1"/>
  <c r="AW441" i="1"/>
  <c r="AW411" i="1"/>
  <c r="AW407" i="1"/>
  <c r="AW403" i="1"/>
  <c r="AW399" i="1"/>
  <c r="AW389" i="1"/>
  <c r="AW387" i="1"/>
  <c r="AW385" i="1"/>
  <c r="AW382" i="1"/>
  <c r="AW404" i="1"/>
  <c r="AW400" i="1"/>
  <c r="AW394" i="1"/>
  <c r="AW412" i="1"/>
  <c r="AW377" i="1"/>
  <c r="AW362" i="1"/>
  <c r="AW359" i="1"/>
  <c r="AW356" i="1"/>
  <c r="AW352" i="1"/>
  <c r="AW386" i="1"/>
  <c r="AW365" i="1"/>
  <c r="AW349" i="1"/>
  <c r="AW388" i="1"/>
  <c r="AW357" i="1"/>
  <c r="AW353" i="1"/>
  <c r="AW380" i="1"/>
  <c r="AW372" i="1"/>
  <c r="AW369" i="1"/>
  <c r="AW363" i="1"/>
  <c r="AW414" i="1"/>
  <c r="AW397" i="1"/>
  <c r="AW366" i="1"/>
  <c r="AW364" i="1"/>
  <c r="AW360" i="1"/>
  <c r="AW358" i="1"/>
  <c r="AW354" i="1"/>
  <c r="AW350" i="1"/>
  <c r="AW401" i="1"/>
  <c r="AW383" i="1"/>
  <c r="AW376" i="1"/>
  <c r="AW373" i="1"/>
  <c r="AW405" i="1"/>
  <c r="AW371" i="1"/>
  <c r="AW355" i="1"/>
  <c r="AW351" i="1"/>
  <c r="AW346" i="1"/>
  <c r="AW339" i="1"/>
  <c r="AW332" i="1"/>
  <c r="AW330" i="1"/>
  <c r="AW328" i="1"/>
  <c r="AW344" i="1"/>
  <c r="AW348" i="1"/>
  <c r="AW342" i="1"/>
  <c r="AW340" i="1"/>
  <c r="AW338" i="1"/>
  <c r="AW361" i="1"/>
  <c r="AW345" i="1"/>
  <c r="AW341" i="1"/>
  <c r="AW335" i="1"/>
  <c r="AW333" i="1"/>
  <c r="AW331" i="1"/>
  <c r="AW329" i="1"/>
  <c r="AW327" i="1"/>
  <c r="AW337" i="1"/>
  <c r="AW312" i="1"/>
  <c r="AW309" i="1"/>
  <c r="AW306" i="1"/>
  <c r="AW302" i="1"/>
  <c r="AW343" i="1"/>
  <c r="AW325" i="1"/>
  <c r="AW317" i="1"/>
  <c r="AW315" i="1"/>
  <c r="AW293" i="1"/>
  <c r="AW290" i="1"/>
  <c r="AW321" i="1"/>
  <c r="AW314" i="1"/>
  <c r="AW303" i="1"/>
  <c r="AW299" i="1"/>
  <c r="AW318" i="1"/>
  <c r="AW295" i="1"/>
  <c r="AW291" i="1"/>
  <c r="AW287" i="1"/>
  <c r="AW334" i="1"/>
  <c r="AW311" i="1"/>
  <c r="AW307" i="1"/>
  <c r="AW304" i="1"/>
  <c r="AW326" i="1"/>
  <c r="AW322" i="1"/>
  <c r="AW319" i="1"/>
  <c r="AW292" i="1"/>
  <c r="AW288" i="1"/>
  <c r="AW305" i="1"/>
  <c r="AW264" i="1"/>
  <c r="AW257" i="1"/>
  <c r="AW281" i="1"/>
  <c r="AW268" i="1"/>
  <c r="AW261" i="1"/>
  <c r="AW323" i="1"/>
  <c r="AW263" i="1"/>
  <c r="AW316" i="1"/>
  <c r="AW301" i="1"/>
  <c r="AW282" i="1"/>
  <c r="AW280" i="1"/>
  <c r="AW294" i="1"/>
  <c r="AW285" i="1"/>
  <c r="AW273" i="1"/>
  <c r="AW269" i="1"/>
  <c r="AW267" i="1"/>
  <c r="AW271" i="1"/>
  <c r="AW266" i="1"/>
  <c r="AW246" i="1"/>
  <c r="AW234" i="1"/>
  <c r="AW229" i="1"/>
  <c r="AW265" i="1"/>
  <c r="AW242" i="1"/>
  <c r="AW240" i="1"/>
  <c r="AW231" i="1"/>
  <c r="AW227" i="1"/>
  <c r="AW278" i="1"/>
  <c r="AW255" i="1"/>
  <c r="AW245" i="1"/>
  <c r="AW238" i="1"/>
  <c r="AW237" i="1"/>
  <c r="AW276" i="1"/>
  <c r="AW260" i="1"/>
  <c r="AW235" i="1"/>
  <c r="AW279" i="1"/>
  <c r="AW248" i="1"/>
  <c r="AW228" i="1"/>
  <c r="AW226" i="1"/>
  <c r="AW262" i="1"/>
  <c r="AW247" i="1"/>
  <c r="AW233" i="1"/>
  <c r="AW289" i="1"/>
  <c r="AW256" i="1"/>
  <c r="AW251" i="1"/>
  <c r="AW241" i="1"/>
  <c r="AW239" i="1"/>
  <c r="AW236" i="1"/>
  <c r="AW222" i="1"/>
  <c r="AW214" i="1"/>
  <c r="AW208" i="1"/>
  <c r="AW201" i="1"/>
  <c r="AW215" i="1"/>
  <c r="AW211" i="1"/>
  <c r="AW210" i="1"/>
  <c r="AW206" i="1"/>
  <c r="AW200" i="1"/>
  <c r="AW221" i="1"/>
  <c r="AW217" i="1"/>
  <c r="AW212" i="1"/>
  <c r="AW207" i="1"/>
  <c r="AW198" i="1"/>
  <c r="AW189" i="1"/>
  <c r="AW224" i="1"/>
  <c r="AW220" i="1"/>
  <c r="AW181" i="1"/>
  <c r="AW213" i="1"/>
  <c r="AW185" i="1"/>
  <c r="AW199" i="1"/>
  <c r="AW225" i="1"/>
  <c r="AW219" i="1"/>
  <c r="AW216" i="1"/>
  <c r="AW204" i="1"/>
  <c r="AW195" i="1"/>
  <c r="AW193" i="1"/>
  <c r="AW192" i="1"/>
  <c r="AW191" i="1"/>
  <c r="AW187" i="1"/>
  <c r="AW223" i="1"/>
  <c r="AW184" i="1"/>
  <c r="AW174" i="1"/>
  <c r="AW161" i="1"/>
  <c r="AW149" i="1"/>
  <c r="AW139" i="1"/>
  <c r="AW136" i="1"/>
  <c r="AW121" i="1"/>
  <c r="AW117" i="1"/>
  <c r="AW114" i="1"/>
  <c r="AW173" i="1"/>
  <c r="AW171" i="1"/>
  <c r="AW165" i="1"/>
  <c r="AW152" i="1"/>
  <c r="AW150" i="1"/>
  <c r="AW131" i="1"/>
  <c r="AW94" i="1"/>
  <c r="AW172" i="1"/>
  <c r="AW147" i="1"/>
  <c r="AW145" i="1"/>
  <c r="AW91" i="1"/>
  <c r="AW170" i="1"/>
  <c r="AW148" i="1"/>
  <c r="AW137" i="1"/>
  <c r="AW118" i="1"/>
  <c r="AW115" i="1"/>
  <c r="AW182" i="1"/>
  <c r="AW151" i="1"/>
  <c r="AW142" i="1"/>
  <c r="AW132" i="1"/>
  <c r="AW126" i="1"/>
  <c r="AW108" i="1"/>
  <c r="AW97" i="1"/>
  <c r="AW96" i="1"/>
  <c r="AW180" i="1"/>
  <c r="AW146" i="1"/>
  <c r="AW143" i="1"/>
  <c r="AW138" i="1"/>
  <c r="AW133" i="1"/>
  <c r="AW130" i="1"/>
  <c r="AW124" i="1"/>
  <c r="AW119" i="1"/>
  <c r="AW113" i="1"/>
  <c r="AW164" i="1"/>
  <c r="AW159" i="1"/>
  <c r="AW156" i="1"/>
  <c r="AW141" i="1"/>
  <c r="AW105" i="1"/>
  <c r="AW100" i="1"/>
  <c r="AW98" i="1"/>
  <c r="AW93" i="1"/>
  <c r="AW127" i="1"/>
  <c r="AW109" i="1"/>
  <c r="AW95" i="1"/>
  <c r="AW78" i="1"/>
  <c r="AW52" i="1"/>
  <c r="AW41" i="1"/>
  <c r="AW34" i="1"/>
  <c r="AW26" i="1"/>
  <c r="AW79" i="1"/>
  <c r="AW65" i="1"/>
  <c r="AW46" i="1"/>
  <c r="AW69" i="1"/>
  <c r="AW60" i="1"/>
  <c r="AW38" i="1"/>
  <c r="AW35" i="1"/>
  <c r="AW31" i="1"/>
  <c r="AW24" i="1"/>
  <c r="AW86" i="1"/>
  <c r="AW63" i="1"/>
  <c r="AW56" i="1"/>
  <c r="AW47" i="1"/>
  <c r="AW44" i="1"/>
  <c r="AW28" i="1"/>
  <c r="AW23" i="1"/>
  <c r="AW74" i="1"/>
  <c r="AW40" i="1"/>
  <c r="AW36" i="1"/>
  <c r="AW92" i="1"/>
  <c r="AW90" i="1"/>
  <c r="AW61" i="1"/>
  <c r="AW25" i="1"/>
  <c r="AW116" i="1"/>
  <c r="AW104" i="1"/>
  <c r="AW88" i="1"/>
  <c r="AW80" i="1"/>
  <c r="AW77" i="1"/>
  <c r="AW64" i="1"/>
  <c r="AW59" i="1"/>
  <c r="AW54" i="1"/>
  <c r="AW49" i="1"/>
  <c r="AW37" i="1"/>
  <c r="AW33" i="1"/>
  <c r="AW20" i="1"/>
  <c r="AW19" i="1"/>
  <c r="AW18" i="1"/>
  <c r="AW178" i="1"/>
  <c r="AW89" i="1"/>
  <c r="AW81" i="1"/>
  <c r="AW67" i="1"/>
  <c r="AW48" i="1"/>
  <c r="AW45" i="1"/>
  <c r="AW39" i="1"/>
  <c r="AW32" i="1"/>
  <c r="AW16" i="1"/>
  <c r="AW8" i="1"/>
  <c r="AW14" i="1"/>
  <c r="AW12" i="1"/>
  <c r="AW11" i="1"/>
  <c r="AW7" i="1"/>
  <c r="AW15" i="1"/>
  <c r="AW13" i="1"/>
  <c r="AW5" i="1"/>
  <c r="AW4" i="1"/>
  <c r="BA449" i="1"/>
  <c r="BA443" i="1"/>
  <c r="BA446" i="1"/>
  <c r="BA437" i="1"/>
  <c r="BA438" i="1"/>
  <c r="BA435" i="1"/>
  <c r="BA418" i="1"/>
  <c r="BA444" i="1"/>
  <c r="BA441" i="1"/>
  <c r="BA447" i="1"/>
  <c r="BA442" i="1"/>
  <c r="BA445" i="1"/>
  <c r="BA426" i="1"/>
  <c r="BA168" i="1"/>
  <c r="BA167" i="1"/>
  <c r="BA380" i="1"/>
  <c r="BA404" i="1"/>
  <c r="BA400" i="1"/>
  <c r="BA383" i="1"/>
  <c r="BA415" i="1"/>
  <c r="BA414" i="1"/>
  <c r="BA405" i="1"/>
  <c r="BA401" i="1"/>
  <c r="BA397" i="1"/>
  <c r="BA388" i="1"/>
  <c r="BA386" i="1"/>
  <c r="BA410" i="1"/>
  <c r="BA406" i="1"/>
  <c r="BA402" i="1"/>
  <c r="BA398" i="1"/>
  <c r="BA392" i="1"/>
  <c r="BA385" i="1"/>
  <c r="BA366" i="1"/>
  <c r="BA364" i="1"/>
  <c r="BA360" i="1"/>
  <c r="BA358" i="1"/>
  <c r="BA354" i="1"/>
  <c r="BA350" i="1"/>
  <c r="BA376" i="1"/>
  <c r="BA373" i="1"/>
  <c r="BA387" i="1"/>
  <c r="BA371" i="1"/>
  <c r="BA355" i="1"/>
  <c r="BA351" i="1"/>
  <c r="BA448" i="1"/>
  <c r="BA361" i="1"/>
  <c r="BA434" i="1"/>
  <c r="BA377" i="1"/>
  <c r="BA362" i="1"/>
  <c r="BA359" i="1"/>
  <c r="BA356" i="1"/>
  <c r="BA352" i="1"/>
  <c r="BA399" i="1"/>
  <c r="BA382" i="1"/>
  <c r="BA349" i="1"/>
  <c r="BA403" i="1"/>
  <c r="BA357" i="1"/>
  <c r="BA353" i="1"/>
  <c r="BA363" i="1"/>
  <c r="BA345" i="1"/>
  <c r="BA335" i="1"/>
  <c r="BA333" i="1"/>
  <c r="BA331" i="1"/>
  <c r="BA329" i="1"/>
  <c r="BA327" i="1"/>
  <c r="BA407" i="1"/>
  <c r="BA337" i="1"/>
  <c r="BA411" i="1"/>
  <c r="BA343" i="1"/>
  <c r="BA334" i="1"/>
  <c r="BA369" i="1"/>
  <c r="BA346" i="1"/>
  <c r="BA339" i="1"/>
  <c r="BA332" i="1"/>
  <c r="BA330" i="1"/>
  <c r="BA328" i="1"/>
  <c r="BA344" i="1"/>
  <c r="BA311" i="1"/>
  <c r="BA307" i="1"/>
  <c r="BA304" i="1"/>
  <c r="BA348" i="1"/>
  <c r="BA326" i="1"/>
  <c r="BA319" i="1"/>
  <c r="BA292" i="1"/>
  <c r="BA288" i="1"/>
  <c r="BA316" i="1"/>
  <c r="BA305" i="1"/>
  <c r="BA301" i="1"/>
  <c r="BA323" i="1"/>
  <c r="BA294" i="1"/>
  <c r="BA289" i="1"/>
  <c r="BA309" i="1"/>
  <c r="BA306" i="1"/>
  <c r="BA302" i="1"/>
  <c r="BA325" i="1"/>
  <c r="BA317" i="1"/>
  <c r="BA315" i="1"/>
  <c r="BA293" i="1"/>
  <c r="BA290" i="1"/>
  <c r="BA263" i="1"/>
  <c r="BA282" i="1"/>
  <c r="BA280" i="1"/>
  <c r="BA340" i="1"/>
  <c r="BA264" i="1"/>
  <c r="BA318" i="1"/>
  <c r="BA281" i="1"/>
  <c r="BA268" i="1"/>
  <c r="BA261" i="1"/>
  <c r="BA255" i="1"/>
  <c r="BA291" i="1"/>
  <c r="BA262" i="1"/>
  <c r="BA266" i="1"/>
  <c r="BA265" i="1"/>
  <c r="BA250" i="1"/>
  <c r="BA235" i="1"/>
  <c r="BA287" i="1"/>
  <c r="BA248" i="1"/>
  <c r="BA228" i="1"/>
  <c r="BA299" i="1"/>
  <c r="BA276" i="1"/>
  <c r="BA260" i="1"/>
  <c r="BA233" i="1"/>
  <c r="BA342" i="1"/>
  <c r="BA338" i="1"/>
  <c r="BA251" i="1"/>
  <c r="BA239" i="1"/>
  <c r="BA236" i="1"/>
  <c r="BA271" i="1"/>
  <c r="BA241" i="1"/>
  <c r="BA256" i="1"/>
  <c r="BA246" i="1"/>
  <c r="BA234" i="1"/>
  <c r="BA229" i="1"/>
  <c r="BA267" i="1"/>
  <c r="BA231" i="1"/>
  <c r="BA242" i="1"/>
  <c r="BA238" i="1"/>
  <c r="BA227" i="1"/>
  <c r="BA213" i="1"/>
  <c r="BA199" i="1"/>
  <c r="BA216" i="1"/>
  <c r="BA204" i="1"/>
  <c r="BA197" i="1"/>
  <c r="BA195" i="1"/>
  <c r="BA193" i="1"/>
  <c r="BA191" i="1"/>
  <c r="BA187" i="1"/>
  <c r="BA223" i="1"/>
  <c r="BA192" i="1"/>
  <c r="BA184" i="1"/>
  <c r="BA225" i="1"/>
  <c r="BA214" i="1"/>
  <c r="BA208" i="1"/>
  <c r="BA215" i="1"/>
  <c r="BA210" i="1"/>
  <c r="BA206" i="1"/>
  <c r="BA194" i="1"/>
  <c r="BA212" i="1"/>
  <c r="BA207" i="1"/>
  <c r="BA198" i="1"/>
  <c r="BA196" i="1"/>
  <c r="BA189" i="1"/>
  <c r="BA224" i="1"/>
  <c r="BA220" i="1"/>
  <c r="BA151" i="1"/>
  <c r="BA132" i="1"/>
  <c r="BA126" i="1"/>
  <c r="BA97" i="1"/>
  <c r="BA127" i="1"/>
  <c r="BA116" i="1"/>
  <c r="BA182" i="1"/>
  <c r="BA180" i="1"/>
  <c r="BA146" i="1"/>
  <c r="BA138" i="1"/>
  <c r="BA133" i="1"/>
  <c r="BA130" i="1"/>
  <c r="BA124" i="1"/>
  <c r="BA119" i="1"/>
  <c r="BA164" i="1"/>
  <c r="BA159" i="1"/>
  <c r="BA156" i="1"/>
  <c r="BA141" i="1"/>
  <c r="BA100" i="1"/>
  <c r="BA98" i="1"/>
  <c r="BA93" i="1"/>
  <c r="BA149" i="1"/>
  <c r="BA139" i="1"/>
  <c r="BA136" i="1"/>
  <c r="BA121" i="1"/>
  <c r="BA117" i="1"/>
  <c r="BA114" i="1"/>
  <c r="BA172" i="1"/>
  <c r="BA147" i="1"/>
  <c r="BA145" i="1"/>
  <c r="BA170" i="1"/>
  <c r="BA148" i="1"/>
  <c r="BA137" i="1"/>
  <c r="BA118" i="1"/>
  <c r="BA115" i="1"/>
  <c r="BA74" i="1"/>
  <c r="BA40" i="1"/>
  <c r="BA36" i="1"/>
  <c r="BA90" i="1"/>
  <c r="BA61" i="1"/>
  <c r="BA25" i="1"/>
  <c r="BA165" i="1"/>
  <c r="BA88" i="1"/>
  <c r="BA77" i="1"/>
  <c r="BA59" i="1"/>
  <c r="BA54" i="1"/>
  <c r="BA49" i="1"/>
  <c r="BA37" i="1"/>
  <c r="BA33" i="1"/>
  <c r="BA20" i="1"/>
  <c r="BA171" i="1"/>
  <c r="BA81" i="1"/>
  <c r="BA67" i="1"/>
  <c r="BA45" i="1"/>
  <c r="BA39" i="1"/>
  <c r="BA78" i="1"/>
  <c r="BA52" i="1"/>
  <c r="BA41" i="1"/>
  <c r="BA34" i="1"/>
  <c r="BA26" i="1"/>
  <c r="BA131" i="1"/>
  <c r="BA91" i="1"/>
  <c r="BA79" i="1"/>
  <c r="BA65" i="1"/>
  <c r="BA46" i="1"/>
  <c r="BA69" i="1"/>
  <c r="BA60" i="1"/>
  <c r="BA38" i="1"/>
  <c r="BA35" i="1"/>
  <c r="BA24" i="1"/>
  <c r="BA94" i="1"/>
  <c r="BA86" i="1"/>
  <c r="BA63" i="1"/>
  <c r="BA56" i="1"/>
  <c r="BA50" i="1"/>
  <c r="BA11" i="1"/>
  <c r="BA7" i="1"/>
  <c r="BA14" i="1"/>
  <c r="BA19" i="1"/>
  <c r="BA12" i="1"/>
  <c r="BD441" i="1"/>
  <c r="BD431" i="1"/>
  <c r="BD425" i="1"/>
  <c r="BD424" i="1"/>
  <c r="BD447" i="1"/>
  <c r="BD442" i="1"/>
  <c r="BD433" i="1"/>
  <c r="BD432" i="1"/>
  <c r="BD430" i="1"/>
  <c r="BD428" i="1"/>
  <c r="BD416" i="1"/>
  <c r="BD415" i="1"/>
  <c r="BD440" i="1"/>
  <c r="BD436" i="1"/>
  <c r="BD168" i="1"/>
  <c r="BD167" i="1"/>
  <c r="BD419" i="1"/>
  <c r="BD448" i="1"/>
  <c r="BD434" i="1"/>
  <c r="BD429" i="1"/>
  <c r="BD449" i="1"/>
  <c r="BD443" i="1"/>
  <c r="BD420" i="1"/>
  <c r="BD450" i="1"/>
  <c r="BD446" i="1"/>
  <c r="BD437" i="1"/>
  <c r="BD423" i="1"/>
  <c r="BD435" i="1"/>
  <c r="BD414" i="1"/>
  <c r="BD405" i="1"/>
  <c r="BD401" i="1"/>
  <c r="BD397" i="1"/>
  <c r="BD386" i="1"/>
  <c r="BD438" i="1"/>
  <c r="BD410" i="1"/>
  <c r="BD417" i="1"/>
  <c r="BD406" i="1"/>
  <c r="BD402" i="1"/>
  <c r="BD398" i="1"/>
  <c r="BD393" i="1"/>
  <c r="BD392" i="1"/>
  <c r="BD418" i="1"/>
  <c r="BD411" i="1"/>
  <c r="BD409" i="1"/>
  <c r="BD407" i="1"/>
  <c r="BD403" i="1"/>
  <c r="BD399" i="1"/>
  <c r="BD387" i="1"/>
  <c r="BD385" i="1"/>
  <c r="BD382" i="1"/>
  <c r="BD413" i="1"/>
  <c r="BD412" i="1"/>
  <c r="BD396" i="1"/>
  <c r="BD380" i="1"/>
  <c r="BD375" i="1"/>
  <c r="BD372" i="1"/>
  <c r="BD361" i="1"/>
  <c r="BD355" i="1"/>
  <c r="BD351" i="1"/>
  <c r="BD377" i="1"/>
  <c r="BD362" i="1"/>
  <c r="BD359" i="1"/>
  <c r="BD356" i="1"/>
  <c r="BD352" i="1"/>
  <c r="BD400" i="1"/>
  <c r="BD404" i="1"/>
  <c r="BD383" i="1"/>
  <c r="BD363" i="1"/>
  <c r="BD357" i="1"/>
  <c r="BD353" i="1"/>
  <c r="BD367" i="1"/>
  <c r="BD366" i="1"/>
  <c r="BD360" i="1"/>
  <c r="BD350" i="1"/>
  <c r="BD376" i="1"/>
  <c r="BD374" i="1"/>
  <c r="BD373" i="1"/>
  <c r="BD358" i="1"/>
  <c r="BD354" i="1"/>
  <c r="BD343" i="1"/>
  <c r="BD341" i="1"/>
  <c r="BD371" i="1"/>
  <c r="BD332" i="1"/>
  <c r="BD330" i="1"/>
  <c r="BD328" i="1"/>
  <c r="BD344" i="1"/>
  <c r="BD349" i="1"/>
  <c r="BD348" i="1"/>
  <c r="BD342" i="1"/>
  <c r="BD340" i="1"/>
  <c r="BD345" i="1"/>
  <c r="BD335" i="1"/>
  <c r="BD333" i="1"/>
  <c r="BD331" i="1"/>
  <c r="BD329" i="1"/>
  <c r="BD327" i="1"/>
  <c r="BD337" i="1"/>
  <c r="BD326" i="1"/>
  <c r="BD323" i="1"/>
  <c r="BD294" i="1"/>
  <c r="BD289" i="1"/>
  <c r="BD309" i="1"/>
  <c r="BD306" i="1"/>
  <c r="BD302" i="1"/>
  <c r="BD325" i="1"/>
  <c r="BD317" i="1"/>
  <c r="BD315" i="1"/>
  <c r="BD295" i="1"/>
  <c r="BD293" i="1"/>
  <c r="BD290" i="1"/>
  <c r="BD299" i="1"/>
  <c r="BD318" i="1"/>
  <c r="BD300" i="1"/>
  <c r="BD312" i="1"/>
  <c r="BD311" i="1"/>
  <c r="BD307" i="1"/>
  <c r="BD304" i="1"/>
  <c r="BD314" i="1"/>
  <c r="BD308" i="1"/>
  <c r="BD296" i="1"/>
  <c r="BD269" i="1"/>
  <c r="BD264" i="1"/>
  <c r="BD288" i="1"/>
  <c r="BD281" i="1"/>
  <c r="BD321" i="1"/>
  <c r="BD316" i="1"/>
  <c r="BD301" i="1"/>
  <c r="BD291" i="1"/>
  <c r="BD279" i="1"/>
  <c r="BD276" i="1"/>
  <c r="BD270" i="1"/>
  <c r="BD267" i="1"/>
  <c r="BD265" i="1"/>
  <c r="BD260" i="1"/>
  <c r="BD313" i="1"/>
  <c r="BD287" i="1"/>
  <c r="BD284" i="1"/>
  <c r="BD282" i="1"/>
  <c r="BD273" i="1"/>
  <c r="BD251" i="1"/>
  <c r="BD239" i="1"/>
  <c r="BD226" i="1"/>
  <c r="BD292" i="1"/>
  <c r="BD271" i="1"/>
  <c r="BD249" i="1"/>
  <c r="BD241" i="1"/>
  <c r="BD305" i="1"/>
  <c r="BD252" i="1"/>
  <c r="BD246" i="1"/>
  <c r="BD234" i="1"/>
  <c r="BD229" i="1"/>
  <c r="BD275" i="1"/>
  <c r="BD274" i="1"/>
  <c r="BD247" i="1"/>
  <c r="BD231" i="1"/>
  <c r="BD268" i="1"/>
  <c r="BD242" i="1"/>
  <c r="BD238" i="1"/>
  <c r="BD232" i="1"/>
  <c r="BD227" i="1"/>
  <c r="BD319" i="1"/>
  <c r="BD235" i="1"/>
  <c r="BD261" i="1"/>
  <c r="BD248" i="1"/>
  <c r="BD245" i="1"/>
  <c r="BD244" i="1"/>
  <c r="BD272" i="1"/>
  <c r="BD255" i="1"/>
  <c r="BD233" i="1"/>
  <c r="BD223" i="1"/>
  <c r="BD221" i="1"/>
  <c r="BD192" i="1"/>
  <c r="BD214" i="1"/>
  <c r="BD208" i="1"/>
  <c r="BD219" i="1"/>
  <c r="BD215" i="1"/>
  <c r="BD210" i="1"/>
  <c r="BD206" i="1"/>
  <c r="BD194" i="1"/>
  <c r="BD222" i="1"/>
  <c r="BD212" i="1"/>
  <c r="BD207" i="1"/>
  <c r="BD198" i="1"/>
  <c r="BD196" i="1"/>
  <c r="BD189" i="1"/>
  <c r="BD224" i="1"/>
  <c r="BD220" i="1"/>
  <c r="BD213" i="1"/>
  <c r="BD202" i="1"/>
  <c r="BD190" i="1"/>
  <c r="BD186" i="1"/>
  <c r="BD218" i="1"/>
  <c r="BD203" i="1"/>
  <c r="BD201" i="1"/>
  <c r="BD199" i="1"/>
  <c r="BD216" i="1"/>
  <c r="BD204" i="1"/>
  <c r="BD197" i="1"/>
  <c r="BD195" i="1"/>
  <c r="BD193" i="1"/>
  <c r="BD191" i="1"/>
  <c r="BD187" i="1"/>
  <c r="BD182" i="1"/>
  <c r="BD181" i="1"/>
  <c r="BD178" i="1"/>
  <c r="BD164" i="1"/>
  <c r="BD156" i="1"/>
  <c r="BD144" i="1"/>
  <c r="BD141" i="1"/>
  <c r="BD109" i="1"/>
  <c r="BD104" i="1"/>
  <c r="BD103" i="1"/>
  <c r="BD101" i="1"/>
  <c r="BD100" i="1"/>
  <c r="BD93" i="1"/>
  <c r="BD184" i="1"/>
  <c r="BD149" i="1"/>
  <c r="BD139" i="1"/>
  <c r="BD136" i="1"/>
  <c r="BD122" i="1"/>
  <c r="BD121" i="1"/>
  <c r="BD117" i="1"/>
  <c r="BD114" i="1"/>
  <c r="BD113" i="1"/>
  <c r="BD171" i="1"/>
  <c r="BD165" i="1"/>
  <c r="BD157" i="1"/>
  <c r="BD131" i="1"/>
  <c r="BD107" i="1"/>
  <c r="BD96" i="1"/>
  <c r="BD92" i="1"/>
  <c r="BD172" i="1"/>
  <c r="BD147" i="1"/>
  <c r="BD145" i="1"/>
  <c r="BD140" i="1"/>
  <c r="BD123" i="1"/>
  <c r="BD95" i="1"/>
  <c r="BD91" i="1"/>
  <c r="BD170" i="1"/>
  <c r="BD163" i="1"/>
  <c r="BD150" i="1"/>
  <c r="BD148" i="1"/>
  <c r="BD137" i="1"/>
  <c r="BD118" i="1"/>
  <c r="BD115" i="1"/>
  <c r="BD127" i="1"/>
  <c r="BD116" i="1"/>
  <c r="BD106" i="1"/>
  <c r="BD180" i="1"/>
  <c r="BD146" i="1"/>
  <c r="BD138" i="1"/>
  <c r="BD133" i="1"/>
  <c r="BD130" i="1"/>
  <c r="BD128" i="1"/>
  <c r="BD124" i="1"/>
  <c r="BD119" i="1"/>
  <c r="BD108" i="1"/>
  <c r="BD153" i="1"/>
  <c r="BD87" i="1"/>
  <c r="BD81" i="1"/>
  <c r="BD76" i="1"/>
  <c r="BD73" i="1"/>
  <c r="BD67" i="1"/>
  <c r="BD59" i="1"/>
  <c r="BD45" i="1"/>
  <c r="BD39" i="1"/>
  <c r="BD174" i="1"/>
  <c r="BD151" i="1"/>
  <c r="BD85" i="1"/>
  <c r="BD78" i="1"/>
  <c r="BD55" i="1"/>
  <c r="BD52" i="1"/>
  <c r="BD41" i="1"/>
  <c r="BD34" i="1"/>
  <c r="BD28" i="1"/>
  <c r="BD26" i="1"/>
  <c r="BD23" i="1"/>
  <c r="BD18" i="1"/>
  <c r="BD179" i="1"/>
  <c r="BD97" i="1"/>
  <c r="BD79" i="1"/>
  <c r="BD65" i="1"/>
  <c r="BD53" i="1"/>
  <c r="BD46" i="1"/>
  <c r="BD27" i="1"/>
  <c r="BD89" i="1"/>
  <c r="BD60" i="1"/>
  <c r="BD38" i="1"/>
  <c r="BD35" i="1"/>
  <c r="BD24" i="1"/>
  <c r="BD86" i="1"/>
  <c r="BD80" i="1"/>
  <c r="BD66" i="1"/>
  <c r="BD63" i="1"/>
  <c r="BD56" i="1"/>
  <c r="BD48" i="1"/>
  <c r="BD126" i="1"/>
  <c r="BD74" i="1"/>
  <c r="BD40" i="1"/>
  <c r="BD36" i="1"/>
  <c r="BD29" i="1"/>
  <c r="BD17" i="1"/>
  <c r="BD173" i="1"/>
  <c r="BD72" i="1"/>
  <c r="BD71" i="1"/>
  <c r="BD70" i="1"/>
  <c r="BD61" i="1"/>
  <c r="BD50" i="1"/>
  <c r="BD44" i="1"/>
  <c r="BD43" i="1"/>
  <c r="BD25" i="1"/>
  <c r="BD132" i="1"/>
  <c r="BD88" i="1"/>
  <c r="BD77" i="1"/>
  <c r="BD75" i="1"/>
  <c r="BD57" i="1"/>
  <c r="BD54" i="1"/>
  <c r="BD49" i="1"/>
  <c r="BD37" i="1"/>
  <c r="BD33" i="1"/>
  <c r="BD30" i="1"/>
  <c r="BD22" i="1"/>
  <c r="BD21" i="1"/>
  <c r="BD20" i="1"/>
  <c r="BD15" i="1"/>
  <c r="BD4" i="1"/>
  <c r="BD12" i="1"/>
  <c r="BD10" i="1"/>
  <c r="BD5" i="1"/>
  <c r="BD19" i="1"/>
  <c r="BD3" i="1"/>
  <c r="BD7" i="1"/>
  <c r="BD426" i="1"/>
  <c r="BD11" i="1"/>
  <c r="BD236" i="1"/>
  <c r="BE447" i="1"/>
  <c r="BE444" i="1"/>
  <c r="BE442" i="1"/>
  <c r="BE439" i="1"/>
  <c r="BE433" i="1"/>
  <c r="BE432" i="1"/>
  <c r="BE428" i="1"/>
  <c r="BE416" i="1"/>
  <c r="BE415" i="1"/>
  <c r="BE440" i="1"/>
  <c r="BE436" i="1"/>
  <c r="BE168" i="1"/>
  <c r="BE167" i="1"/>
  <c r="BE445" i="1"/>
  <c r="BE426" i="1"/>
  <c r="BE419" i="1"/>
  <c r="BE448" i="1"/>
  <c r="BE434" i="1"/>
  <c r="BE429" i="1"/>
  <c r="BE417" i="1"/>
  <c r="BE449" i="1"/>
  <c r="BE443" i="1"/>
  <c r="BE420" i="1"/>
  <c r="BE450" i="1"/>
  <c r="BE446" i="1"/>
  <c r="BE437" i="1"/>
  <c r="BE423" i="1"/>
  <c r="BE438" i="1"/>
  <c r="BE435" i="1"/>
  <c r="BE418" i="1"/>
  <c r="BE410" i="1"/>
  <c r="BE388" i="1"/>
  <c r="BE406" i="1"/>
  <c r="BE402" i="1"/>
  <c r="BE398" i="1"/>
  <c r="BE393" i="1"/>
  <c r="BE392" i="1"/>
  <c r="BE441" i="1"/>
  <c r="BE431" i="1"/>
  <c r="BE425" i="1"/>
  <c r="BE411" i="1"/>
  <c r="BE409" i="1"/>
  <c r="BE407" i="1"/>
  <c r="BE403" i="1"/>
  <c r="BE399" i="1"/>
  <c r="BE387" i="1"/>
  <c r="BE385" i="1"/>
  <c r="BE382" i="1"/>
  <c r="BE413" i="1"/>
  <c r="BE412" i="1"/>
  <c r="BE396" i="1"/>
  <c r="BE380" i="1"/>
  <c r="BE404" i="1"/>
  <c r="BE400" i="1"/>
  <c r="BE384" i="1"/>
  <c r="BE424" i="1"/>
  <c r="BE377" i="1"/>
  <c r="BE362" i="1"/>
  <c r="BE359" i="1"/>
  <c r="BE356" i="1"/>
  <c r="BE352" i="1"/>
  <c r="BE349" i="1"/>
  <c r="BE414" i="1"/>
  <c r="BE397" i="1"/>
  <c r="BE401" i="1"/>
  <c r="BE383" i="1"/>
  <c r="BE363" i="1"/>
  <c r="BE357" i="1"/>
  <c r="BE353" i="1"/>
  <c r="BE405" i="1"/>
  <c r="BE369" i="1"/>
  <c r="BE367" i="1"/>
  <c r="BE366" i="1"/>
  <c r="BE360" i="1"/>
  <c r="BE350" i="1"/>
  <c r="BE376" i="1"/>
  <c r="BE374" i="1"/>
  <c r="BE373" i="1"/>
  <c r="BE365" i="1"/>
  <c r="BE364" i="1"/>
  <c r="BE358" i="1"/>
  <c r="BE354" i="1"/>
  <c r="BE371" i="1"/>
  <c r="BE334" i="1"/>
  <c r="BE351" i="1"/>
  <c r="BE346" i="1"/>
  <c r="BE332" i="1"/>
  <c r="BE330" i="1"/>
  <c r="BE328" i="1"/>
  <c r="BE386" i="1"/>
  <c r="BE344" i="1"/>
  <c r="BE339" i="1"/>
  <c r="BE361" i="1"/>
  <c r="BE355" i="1"/>
  <c r="BE348" i="1"/>
  <c r="BE342" i="1"/>
  <c r="BE340" i="1"/>
  <c r="BE372" i="1"/>
  <c r="BE345" i="1"/>
  <c r="BE335" i="1"/>
  <c r="BE333" i="1"/>
  <c r="BE331" i="1"/>
  <c r="BE329" i="1"/>
  <c r="BE327" i="1"/>
  <c r="BE337" i="1"/>
  <c r="BE343" i="1"/>
  <c r="BE309" i="1"/>
  <c r="BE306" i="1"/>
  <c r="BE302" i="1"/>
  <c r="BE325" i="1"/>
  <c r="BE317" i="1"/>
  <c r="BE315" i="1"/>
  <c r="BE295" i="1"/>
  <c r="BE293" i="1"/>
  <c r="BE290" i="1"/>
  <c r="BE375" i="1"/>
  <c r="BE341" i="1"/>
  <c r="BE299" i="1"/>
  <c r="BE318" i="1"/>
  <c r="BE300" i="1"/>
  <c r="BE291" i="1"/>
  <c r="BE287" i="1"/>
  <c r="BE312" i="1"/>
  <c r="BE311" i="1"/>
  <c r="BE307" i="1"/>
  <c r="BE304" i="1"/>
  <c r="BE319" i="1"/>
  <c r="BE313" i="1"/>
  <c r="BE308" i="1"/>
  <c r="BE292" i="1"/>
  <c r="BE288" i="1"/>
  <c r="BE323" i="1"/>
  <c r="BE296" i="1"/>
  <c r="BE289" i="1"/>
  <c r="BE269" i="1"/>
  <c r="BE266" i="1"/>
  <c r="BE264" i="1"/>
  <c r="BE285" i="1"/>
  <c r="BE281" i="1"/>
  <c r="BE275" i="1"/>
  <c r="BE273" i="1"/>
  <c r="BE268" i="1"/>
  <c r="BE261" i="1"/>
  <c r="BE294" i="1"/>
  <c r="BE284" i="1"/>
  <c r="BE256" i="1"/>
  <c r="BE326" i="1"/>
  <c r="BE282" i="1"/>
  <c r="BE263" i="1"/>
  <c r="BE305" i="1"/>
  <c r="BE280" i="1"/>
  <c r="BE274" i="1"/>
  <c r="BE272" i="1"/>
  <c r="BE271" i="1"/>
  <c r="BE249" i="1"/>
  <c r="BE241" i="1"/>
  <c r="BE236" i="1"/>
  <c r="BE316" i="1"/>
  <c r="BE276" i="1"/>
  <c r="BE260" i="1"/>
  <c r="BE252" i="1"/>
  <c r="BE246" i="1"/>
  <c r="BE234" i="1"/>
  <c r="BE229" i="1"/>
  <c r="BE314" i="1"/>
  <c r="BE301" i="1"/>
  <c r="BE247" i="1"/>
  <c r="BE231" i="1"/>
  <c r="BE242" i="1"/>
  <c r="BE238" i="1"/>
  <c r="BE232" i="1"/>
  <c r="BE227" i="1"/>
  <c r="BE279" i="1"/>
  <c r="BE262" i="1"/>
  <c r="BE235" i="1"/>
  <c r="BE270" i="1"/>
  <c r="BE267" i="1"/>
  <c r="BE257" i="1"/>
  <c r="BE250" i="1"/>
  <c r="BE248" i="1"/>
  <c r="BE245" i="1"/>
  <c r="BE244" i="1"/>
  <c r="BE255" i="1"/>
  <c r="BE254" i="1"/>
  <c r="BE233" i="1"/>
  <c r="BE228" i="1"/>
  <c r="BE265" i="1"/>
  <c r="BE239" i="1"/>
  <c r="BE237" i="1"/>
  <c r="BE226" i="1"/>
  <c r="BE214" i="1"/>
  <c r="BE208" i="1"/>
  <c r="BE219" i="1"/>
  <c r="BE215" i="1"/>
  <c r="BE210" i="1"/>
  <c r="BE206" i="1"/>
  <c r="BE212" i="1"/>
  <c r="BE207" i="1"/>
  <c r="BE198" i="1"/>
  <c r="BE196" i="1"/>
  <c r="BE189" i="1"/>
  <c r="BE225" i="1"/>
  <c r="BE224" i="1"/>
  <c r="BE220" i="1"/>
  <c r="BE213" i="1"/>
  <c r="BE190" i="1"/>
  <c r="BE186" i="1"/>
  <c r="BE218" i="1"/>
  <c r="BE211" i="1"/>
  <c r="BE203" i="1"/>
  <c r="BE199" i="1"/>
  <c r="BE216" i="1"/>
  <c r="BE204" i="1"/>
  <c r="BE197" i="1"/>
  <c r="BE195" i="1"/>
  <c r="BE193" i="1"/>
  <c r="BE191" i="1"/>
  <c r="BE187" i="1"/>
  <c r="BE223" i="1"/>
  <c r="BE192" i="1"/>
  <c r="BE184" i="1"/>
  <c r="BE162" i="1"/>
  <c r="BE159" i="1"/>
  <c r="BE149" i="1"/>
  <c r="BE136" i="1"/>
  <c r="BE122" i="1"/>
  <c r="BE121" i="1"/>
  <c r="BE117" i="1"/>
  <c r="BE114" i="1"/>
  <c r="BE98" i="1"/>
  <c r="BE171" i="1"/>
  <c r="BE165" i="1"/>
  <c r="BE157" i="1"/>
  <c r="BE131" i="1"/>
  <c r="BE96" i="1"/>
  <c r="BE181" i="1"/>
  <c r="BE172" i="1"/>
  <c r="BE147" i="1"/>
  <c r="BE145" i="1"/>
  <c r="BE129" i="1"/>
  <c r="BE123" i="1"/>
  <c r="BE95" i="1"/>
  <c r="BE91" i="1"/>
  <c r="BE170" i="1"/>
  <c r="BE163" i="1"/>
  <c r="BE150" i="1"/>
  <c r="BE148" i="1"/>
  <c r="BE118" i="1"/>
  <c r="BE115" i="1"/>
  <c r="BE179" i="1"/>
  <c r="BE174" i="1"/>
  <c r="BE173" i="1"/>
  <c r="BE153" i="1"/>
  <c r="BE151" i="1"/>
  <c r="BE132" i="1"/>
  <c r="BE126" i="1"/>
  <c r="BE97" i="1"/>
  <c r="BE180" i="1"/>
  <c r="BE146" i="1"/>
  <c r="BE138" i="1"/>
  <c r="BE133" i="1"/>
  <c r="BE130" i="1"/>
  <c r="BE128" i="1"/>
  <c r="BE124" i="1"/>
  <c r="BE119" i="1"/>
  <c r="BE182" i="1"/>
  <c r="BE164" i="1"/>
  <c r="BE156" i="1"/>
  <c r="BE144" i="1"/>
  <c r="BE103" i="1"/>
  <c r="BE101" i="1"/>
  <c r="BE100" i="1"/>
  <c r="BE93" i="1"/>
  <c r="BE78" i="1"/>
  <c r="BE55" i="1"/>
  <c r="BE52" i="1"/>
  <c r="BE41" i="1"/>
  <c r="BE34" i="1"/>
  <c r="BE28" i="1"/>
  <c r="BE26" i="1"/>
  <c r="BE23" i="1"/>
  <c r="BE18" i="1"/>
  <c r="BE79" i="1"/>
  <c r="BE65" i="1"/>
  <c r="BE53" i="1"/>
  <c r="BE46" i="1"/>
  <c r="BE27" i="1"/>
  <c r="BE89" i="1"/>
  <c r="BE60" i="1"/>
  <c r="BE38" i="1"/>
  <c r="BE35" i="1"/>
  <c r="BE32" i="1"/>
  <c r="BE24" i="1"/>
  <c r="BE80" i="1"/>
  <c r="BE69" i="1"/>
  <c r="BE66" i="1"/>
  <c r="BE56" i="1"/>
  <c r="BE48" i="1"/>
  <c r="BE74" i="1"/>
  <c r="BE40" i="1"/>
  <c r="BE36" i="1"/>
  <c r="BE29" i="1"/>
  <c r="BE116" i="1"/>
  <c r="BE72" i="1"/>
  <c r="BE71" i="1"/>
  <c r="BE70" i="1"/>
  <c r="BE61" i="1"/>
  <c r="BE44" i="1"/>
  <c r="BE43" i="1"/>
  <c r="BE25" i="1"/>
  <c r="BE90" i="1"/>
  <c r="BE88" i="1"/>
  <c r="BE77" i="1"/>
  <c r="BE75" i="1"/>
  <c r="BE57" i="1"/>
  <c r="BE54" i="1"/>
  <c r="BE49" i="1"/>
  <c r="BE37" i="1"/>
  <c r="BE33" i="1"/>
  <c r="BE30" i="1"/>
  <c r="BE22" i="1"/>
  <c r="BE21" i="1"/>
  <c r="BE20" i="1"/>
  <c r="BE19" i="1"/>
  <c r="BE127" i="1"/>
  <c r="BE87" i="1"/>
  <c r="BE81" i="1"/>
  <c r="BE73" i="1"/>
  <c r="BE67" i="1"/>
  <c r="BE59" i="1"/>
  <c r="BE45" i="1"/>
  <c r="BE39" i="1"/>
  <c r="BE31" i="1"/>
  <c r="BE17" i="1"/>
  <c r="BE4" i="1"/>
  <c r="BE14" i="1"/>
  <c r="BE12" i="1"/>
  <c r="BE10" i="1"/>
  <c r="BE13" i="1"/>
  <c r="BE3" i="1"/>
  <c r="BE11" i="1"/>
  <c r="AT441" i="1"/>
  <c r="AT440" i="1"/>
  <c r="AT421" i="1"/>
  <c r="AT420" i="1"/>
  <c r="AT450" i="1"/>
  <c r="AT447" i="1"/>
  <c r="AT444" i="1"/>
  <c r="AT438" i="1"/>
  <c r="AT431" i="1"/>
  <c r="AT423" i="1"/>
  <c r="AT418" i="1"/>
  <c r="AT415" i="1"/>
  <c r="AT422" i="1"/>
  <c r="AT442" i="1"/>
  <c r="AT436" i="1"/>
  <c r="AT424" i="1"/>
  <c r="AT448" i="1"/>
  <c r="AT445" i="1"/>
  <c r="AT434" i="1"/>
  <c r="AT433" i="1"/>
  <c r="AT432" i="1"/>
  <c r="AT428" i="1"/>
  <c r="AT426" i="1"/>
  <c r="AT419" i="1"/>
  <c r="AT168" i="1"/>
  <c r="AT167" i="1"/>
  <c r="AT443" i="1"/>
  <c r="AT446" i="1"/>
  <c r="AT437" i="1"/>
  <c r="AT427" i="1"/>
  <c r="AT414" i="1"/>
  <c r="AT408" i="1"/>
  <c r="AT404" i="1"/>
  <c r="AT400" i="1"/>
  <c r="AT396" i="1"/>
  <c r="AT386" i="1"/>
  <c r="AT381" i="1"/>
  <c r="AT435" i="1"/>
  <c r="AT395" i="1"/>
  <c r="AT449" i="1"/>
  <c r="AT405" i="1"/>
  <c r="AT401" i="1"/>
  <c r="AT397" i="1"/>
  <c r="AT392" i="1"/>
  <c r="AT391" i="1"/>
  <c r="AT388" i="1"/>
  <c r="AT384" i="1"/>
  <c r="AT410" i="1"/>
  <c r="AT416" i="1"/>
  <c r="AT413" i="1"/>
  <c r="AT411" i="1"/>
  <c r="AT406" i="1"/>
  <c r="AT402" i="1"/>
  <c r="AT398" i="1"/>
  <c r="AT387" i="1"/>
  <c r="AT385" i="1"/>
  <c r="AT382" i="1"/>
  <c r="AT417" i="1"/>
  <c r="AT393" i="1"/>
  <c r="AT407" i="1"/>
  <c r="AT376" i="1"/>
  <c r="AT368" i="1"/>
  <c r="AT367" i="1"/>
  <c r="AT361" i="1"/>
  <c r="AT377" i="1"/>
  <c r="AT375" i="1"/>
  <c r="AT374" i="1"/>
  <c r="AT371" i="1"/>
  <c r="AT370" i="1"/>
  <c r="AT359" i="1"/>
  <c r="AT355" i="1"/>
  <c r="AT351" i="1"/>
  <c r="AT409" i="1"/>
  <c r="AT362" i="1"/>
  <c r="AT356" i="1"/>
  <c r="AT352" i="1"/>
  <c r="AT380" i="1"/>
  <c r="AT363" i="1"/>
  <c r="AT366" i="1"/>
  <c r="AT360" i="1"/>
  <c r="AT357" i="1"/>
  <c r="AT353" i="1"/>
  <c r="AT350" i="1"/>
  <c r="AT399" i="1"/>
  <c r="AT383" i="1"/>
  <c r="AT373" i="1"/>
  <c r="AT345" i="1"/>
  <c r="AT335" i="1"/>
  <c r="AT327" i="1"/>
  <c r="AT403" i="1"/>
  <c r="AT337" i="1"/>
  <c r="AT354" i="1"/>
  <c r="AT343" i="1"/>
  <c r="AT334" i="1"/>
  <c r="AT332" i="1"/>
  <c r="AT330" i="1"/>
  <c r="AT328" i="1"/>
  <c r="AT346" i="1"/>
  <c r="AT364" i="1"/>
  <c r="AT358" i="1"/>
  <c r="AT348" i="1"/>
  <c r="AT342" i="1"/>
  <c r="AT339" i="1"/>
  <c r="AT344" i="1"/>
  <c r="AT347" i="1"/>
  <c r="AT341" i="1"/>
  <c r="AT340" i="1"/>
  <c r="AT338" i="1"/>
  <c r="AT333" i="1"/>
  <c r="AT331" i="1"/>
  <c r="AT329" i="1"/>
  <c r="AT323" i="1"/>
  <c r="AT319" i="1"/>
  <c r="AT308" i="1"/>
  <c r="AT296" i="1"/>
  <c r="AT294" i="1"/>
  <c r="AT292" i="1"/>
  <c r="AT288" i="1"/>
  <c r="AT316" i="1"/>
  <c r="AT312" i="1"/>
  <c r="AT305" i="1"/>
  <c r="AT325" i="1"/>
  <c r="AT317" i="1"/>
  <c r="AT315" i="1"/>
  <c r="AT293" i="1"/>
  <c r="AT289" i="1"/>
  <c r="AT286" i="1"/>
  <c r="AT324" i="1"/>
  <c r="AT314" i="1"/>
  <c r="AT309" i="1"/>
  <c r="AT306" i="1"/>
  <c r="AT302" i="1"/>
  <c r="AT349" i="1"/>
  <c r="AT311" i="1"/>
  <c r="AT307" i="1"/>
  <c r="AT303" i="1"/>
  <c r="AT322" i="1"/>
  <c r="AT291" i="1"/>
  <c r="AT280" i="1"/>
  <c r="AT278" i="1"/>
  <c r="AT274" i="1"/>
  <c r="AT266" i="1"/>
  <c r="AT287" i="1"/>
  <c r="AT264" i="1"/>
  <c r="AT258" i="1"/>
  <c r="AT257" i="1"/>
  <c r="AT304" i="1"/>
  <c r="AT290" i="1"/>
  <c r="AT284" i="1"/>
  <c r="AT281" i="1"/>
  <c r="AT279" i="1"/>
  <c r="AT265" i="1"/>
  <c r="AT255" i="1"/>
  <c r="AT300" i="1"/>
  <c r="AT267" i="1"/>
  <c r="AT262" i="1"/>
  <c r="AT260" i="1"/>
  <c r="AT326" i="1"/>
  <c r="AT318" i="1"/>
  <c r="AT301" i="1"/>
  <c r="AT282" i="1"/>
  <c r="AT276" i="1"/>
  <c r="AT256" i="1"/>
  <c r="AT254" i="1"/>
  <c r="AT248" i="1"/>
  <c r="AT239" i="1"/>
  <c r="AT228" i="1"/>
  <c r="AT261" i="1"/>
  <c r="AT259" i="1"/>
  <c r="AT251" i="1"/>
  <c r="AT249" i="1"/>
  <c r="AT241" i="1"/>
  <c r="AT236" i="1"/>
  <c r="AT234" i="1"/>
  <c r="AT229" i="1"/>
  <c r="AT271" i="1"/>
  <c r="AT275" i="1"/>
  <c r="AT238" i="1"/>
  <c r="AT237" i="1"/>
  <c r="AT263" i="1"/>
  <c r="AT252" i="1"/>
  <c r="AT250" i="1"/>
  <c r="AT242" i="1"/>
  <c r="AT235" i="1"/>
  <c r="AT231" i="1"/>
  <c r="AT227" i="1"/>
  <c r="AT269" i="1"/>
  <c r="AT253" i="1"/>
  <c r="AT268" i="1"/>
  <c r="AT243" i="1"/>
  <c r="AT233" i="1"/>
  <c r="AT232" i="1"/>
  <c r="AT186" i="1"/>
  <c r="AT219" i="1"/>
  <c r="AT218" i="1"/>
  <c r="AT214" i="1"/>
  <c r="AT204" i="1"/>
  <c r="AT203" i="1"/>
  <c r="AT195" i="1"/>
  <c r="AT187" i="1"/>
  <c r="AT223" i="1"/>
  <c r="AT206" i="1"/>
  <c r="AT194" i="1"/>
  <c r="AT208" i="1"/>
  <c r="AT205" i="1"/>
  <c r="AT198" i="1"/>
  <c r="AT196" i="1"/>
  <c r="AT189" i="1"/>
  <c r="AT224" i="1"/>
  <c r="AT215" i="1"/>
  <c r="AT210" i="1"/>
  <c r="AT212" i="1"/>
  <c r="AT207" i="1"/>
  <c r="AT185" i="1"/>
  <c r="AT202" i="1"/>
  <c r="AT199" i="1"/>
  <c r="AT225" i="1"/>
  <c r="AT216" i="1"/>
  <c r="AT213" i="1"/>
  <c r="AT197" i="1"/>
  <c r="AT193" i="1"/>
  <c r="AT182" i="1"/>
  <c r="AT179" i="1"/>
  <c r="AT177" i="1"/>
  <c r="AT164" i="1"/>
  <c r="AT154" i="1"/>
  <c r="AT153" i="1"/>
  <c r="AT141" i="1"/>
  <c r="AT127" i="1"/>
  <c r="AT110" i="1"/>
  <c r="AT98" i="1"/>
  <c r="AT95" i="1"/>
  <c r="AT180" i="1"/>
  <c r="AT175" i="1"/>
  <c r="AT174" i="1"/>
  <c r="AT149" i="1"/>
  <c r="AT144" i="1"/>
  <c r="AT138" i="1"/>
  <c r="AT133" i="1"/>
  <c r="AT121" i="1"/>
  <c r="AT117" i="1"/>
  <c r="AT114" i="1"/>
  <c r="AT112" i="1"/>
  <c r="AT173" i="1"/>
  <c r="AT161" i="1"/>
  <c r="AT159" i="1"/>
  <c r="AT156" i="1"/>
  <c r="AT136" i="1"/>
  <c r="AT131" i="1"/>
  <c r="AT129" i="1"/>
  <c r="AT128" i="1"/>
  <c r="AT100" i="1"/>
  <c r="AT93" i="1"/>
  <c r="AT162" i="1"/>
  <c r="AT147" i="1"/>
  <c r="AT145" i="1"/>
  <c r="AT139" i="1"/>
  <c r="AT134" i="1"/>
  <c r="AT120" i="1"/>
  <c r="AT107" i="1"/>
  <c r="AT103" i="1"/>
  <c r="AT101" i="1"/>
  <c r="AT91" i="1"/>
  <c r="AT171" i="1"/>
  <c r="AT165" i="1"/>
  <c r="AT150" i="1"/>
  <c r="AT137" i="1"/>
  <c r="AT123" i="1"/>
  <c r="AT122" i="1"/>
  <c r="AT118" i="1"/>
  <c r="AT115" i="1"/>
  <c r="AT94" i="1"/>
  <c r="AT170" i="1"/>
  <c r="AT166" i="1"/>
  <c r="AT158" i="1"/>
  <c r="AT155" i="1"/>
  <c r="AT148" i="1"/>
  <c r="AT140" i="1"/>
  <c r="AT116" i="1"/>
  <c r="AT99" i="1"/>
  <c r="AT184" i="1"/>
  <c r="AT176" i="1"/>
  <c r="AT163" i="1"/>
  <c r="AT151" i="1"/>
  <c r="AT146" i="1"/>
  <c r="AT143" i="1"/>
  <c r="AT135" i="1"/>
  <c r="AT130" i="1"/>
  <c r="AT124" i="1"/>
  <c r="AT119" i="1"/>
  <c r="AT106" i="1"/>
  <c r="AT96" i="1"/>
  <c r="AT172" i="1"/>
  <c r="AT160" i="1"/>
  <c r="AT132" i="1"/>
  <c r="AT75" i="1"/>
  <c r="AT67" i="1"/>
  <c r="AT57" i="1"/>
  <c r="AT48" i="1"/>
  <c r="AT39" i="1"/>
  <c r="AT73" i="1"/>
  <c r="AT72" i="1"/>
  <c r="AT71" i="1"/>
  <c r="AT70" i="1"/>
  <c r="AT64" i="1"/>
  <c r="AT62" i="1"/>
  <c r="AT59" i="1"/>
  <c r="AT54" i="1"/>
  <c r="AT41" i="1"/>
  <c r="AT37" i="1"/>
  <c r="AT33" i="1"/>
  <c r="AT26" i="1"/>
  <c r="AT20" i="1"/>
  <c r="AT19" i="1"/>
  <c r="AT89" i="1"/>
  <c r="AT83" i="1"/>
  <c r="AT81" i="1"/>
  <c r="AT65" i="1"/>
  <c r="AT58" i="1"/>
  <c r="AT55" i="1"/>
  <c r="AT50" i="1"/>
  <c r="AT45" i="1"/>
  <c r="AT30" i="1"/>
  <c r="AT22" i="1"/>
  <c r="AT21" i="1"/>
  <c r="AT97" i="1"/>
  <c r="AT76" i="1"/>
  <c r="AT60" i="1"/>
  <c r="AT52" i="1"/>
  <c r="AT38" i="1"/>
  <c r="AT34" i="1"/>
  <c r="AT27" i="1"/>
  <c r="AT24" i="1"/>
  <c r="AT85" i="1"/>
  <c r="AT84" i="1"/>
  <c r="AT82" i="1"/>
  <c r="AT79" i="1"/>
  <c r="AT56" i="1"/>
  <c r="AT46" i="1"/>
  <c r="AT74" i="1"/>
  <c r="AT66" i="1"/>
  <c r="AT53" i="1"/>
  <c r="AT51" i="1"/>
  <c r="AT40" i="1"/>
  <c r="AT35" i="1"/>
  <c r="AT157" i="1"/>
  <c r="AT126" i="1"/>
  <c r="AT90" i="1"/>
  <c r="AT86" i="1"/>
  <c r="AT63" i="1"/>
  <c r="AT61" i="1"/>
  <c r="AT47" i="1"/>
  <c r="AT29" i="1"/>
  <c r="AT28" i="1"/>
  <c r="AT25" i="1"/>
  <c r="AT17" i="1"/>
  <c r="AT142" i="1"/>
  <c r="AT111" i="1"/>
  <c r="AT88" i="1"/>
  <c r="AT77" i="1"/>
  <c r="AT49" i="1"/>
  <c r="AT36" i="1"/>
  <c r="AT11" i="1"/>
  <c r="AT10" i="1"/>
  <c r="AT7" i="1"/>
  <c r="AT4" i="1"/>
  <c r="AT8" i="1"/>
  <c r="AT14" i="1"/>
  <c r="AT6" i="1"/>
  <c r="AT12" i="1"/>
  <c r="AT3" i="1"/>
  <c r="BB446" i="1"/>
  <c r="BB437" i="1"/>
  <c r="BB438" i="1"/>
  <c r="BB435" i="1"/>
  <c r="BB418" i="1"/>
  <c r="BB444" i="1"/>
  <c r="BB441" i="1"/>
  <c r="BB447" i="1"/>
  <c r="BB442" i="1"/>
  <c r="BB415" i="1"/>
  <c r="BB445" i="1"/>
  <c r="BB426" i="1"/>
  <c r="BB168" i="1"/>
  <c r="BB167" i="1"/>
  <c r="BB448" i="1"/>
  <c r="BB434" i="1"/>
  <c r="BB443" i="1"/>
  <c r="BB404" i="1"/>
  <c r="BB400" i="1"/>
  <c r="BB449" i="1"/>
  <c r="BB383" i="1"/>
  <c r="BB414" i="1"/>
  <c r="BB405" i="1"/>
  <c r="BB401" i="1"/>
  <c r="BB397" i="1"/>
  <c r="BB388" i="1"/>
  <c r="BB386" i="1"/>
  <c r="BB410" i="1"/>
  <c r="BB406" i="1"/>
  <c r="BB402" i="1"/>
  <c r="BB398" i="1"/>
  <c r="BB392" i="1"/>
  <c r="BB376" i="1"/>
  <c r="BB373" i="1"/>
  <c r="BB387" i="1"/>
  <c r="BB380" i="1"/>
  <c r="BB371" i="1"/>
  <c r="BB361" i="1"/>
  <c r="BB377" i="1"/>
  <c r="BB362" i="1"/>
  <c r="BB359" i="1"/>
  <c r="BB399" i="1"/>
  <c r="BB382" i="1"/>
  <c r="BB349" i="1"/>
  <c r="BB403" i="1"/>
  <c r="BB411" i="1"/>
  <c r="BB407" i="1"/>
  <c r="BB369" i="1"/>
  <c r="BB363" i="1"/>
  <c r="BB345" i="1"/>
  <c r="BB335" i="1"/>
  <c r="BB333" i="1"/>
  <c r="BB331" i="1"/>
  <c r="BB329" i="1"/>
  <c r="BB327" i="1"/>
  <c r="BB360" i="1"/>
  <c r="BB337" i="1"/>
  <c r="BB366" i="1"/>
  <c r="BB343" i="1"/>
  <c r="BB334" i="1"/>
  <c r="BB364" i="1"/>
  <c r="BB346" i="1"/>
  <c r="BB339" i="1"/>
  <c r="BB332" i="1"/>
  <c r="BB330" i="1"/>
  <c r="BB328" i="1"/>
  <c r="BB344" i="1"/>
  <c r="BB385" i="1"/>
  <c r="BB348" i="1"/>
  <c r="BB342" i="1"/>
  <c r="BB340" i="1"/>
  <c r="BB338" i="1"/>
  <c r="BB326" i="1"/>
  <c r="BB350" i="1"/>
  <c r="BB319" i="1"/>
  <c r="BB292" i="1"/>
  <c r="BB288" i="1"/>
  <c r="BB316" i="1"/>
  <c r="BB305" i="1"/>
  <c r="BB301" i="1"/>
  <c r="BB323" i="1"/>
  <c r="BB294" i="1"/>
  <c r="BB289" i="1"/>
  <c r="BB309" i="1"/>
  <c r="BB306" i="1"/>
  <c r="BB302" i="1"/>
  <c r="BB325" i="1"/>
  <c r="BB317" i="1"/>
  <c r="BB315" i="1"/>
  <c r="BB293" i="1"/>
  <c r="BB299" i="1"/>
  <c r="BB304" i="1"/>
  <c r="BB282" i="1"/>
  <c r="BB280" i="1"/>
  <c r="BB307" i="1"/>
  <c r="BB318" i="1"/>
  <c r="BB311" i="1"/>
  <c r="BB281" i="1"/>
  <c r="BB268" i="1"/>
  <c r="BB261" i="1"/>
  <c r="BB255" i="1"/>
  <c r="BB291" i="1"/>
  <c r="BB262" i="1"/>
  <c r="BB287" i="1"/>
  <c r="BB276" i="1"/>
  <c r="BB267" i="1"/>
  <c r="BB265" i="1"/>
  <c r="BB260" i="1"/>
  <c r="BB256" i="1"/>
  <c r="BB248" i="1"/>
  <c r="BB228" i="1"/>
  <c r="BB233" i="1"/>
  <c r="BB290" i="1"/>
  <c r="BB264" i="1"/>
  <c r="BB263" i="1"/>
  <c r="BB251" i="1"/>
  <c r="BB239" i="1"/>
  <c r="BB236" i="1"/>
  <c r="BB225" i="1"/>
  <c r="BB271" i="1"/>
  <c r="BB241" i="1"/>
  <c r="BB246" i="1"/>
  <c r="BB234" i="1"/>
  <c r="BB229" i="1"/>
  <c r="BB231" i="1"/>
  <c r="BB242" i="1"/>
  <c r="BB238" i="1"/>
  <c r="BB227" i="1"/>
  <c r="BB266" i="1"/>
  <c r="BB250" i="1"/>
  <c r="BB235" i="1"/>
  <c r="BB199" i="1"/>
  <c r="BB216" i="1"/>
  <c r="BB204" i="1"/>
  <c r="BB197" i="1"/>
  <c r="BB195" i="1"/>
  <c r="BB193" i="1"/>
  <c r="BB191" i="1"/>
  <c r="BB187" i="1"/>
  <c r="BB223" i="1"/>
  <c r="BB192" i="1"/>
  <c r="BB214" i="1"/>
  <c r="BB208" i="1"/>
  <c r="BB215" i="1"/>
  <c r="BB210" i="1"/>
  <c r="BB206" i="1"/>
  <c r="BB194" i="1"/>
  <c r="BB212" i="1"/>
  <c r="BB207" i="1"/>
  <c r="BB198" i="1"/>
  <c r="BB196" i="1"/>
  <c r="BB189" i="1"/>
  <c r="BB224" i="1"/>
  <c r="BB220" i="1"/>
  <c r="BB213" i="1"/>
  <c r="BB127" i="1"/>
  <c r="BB116" i="1"/>
  <c r="BB182" i="1"/>
  <c r="BB180" i="1"/>
  <c r="BB146" i="1"/>
  <c r="BB138" i="1"/>
  <c r="BB133" i="1"/>
  <c r="BB130" i="1"/>
  <c r="BB124" i="1"/>
  <c r="BB119" i="1"/>
  <c r="BB164" i="1"/>
  <c r="BB159" i="1"/>
  <c r="BB156" i="1"/>
  <c r="BB141" i="1"/>
  <c r="BB100" i="1"/>
  <c r="BB98" i="1"/>
  <c r="BB93" i="1"/>
  <c r="BB184" i="1"/>
  <c r="BB149" i="1"/>
  <c r="BB139" i="1"/>
  <c r="BB136" i="1"/>
  <c r="BB121" i="1"/>
  <c r="BB117" i="1"/>
  <c r="BB114" i="1"/>
  <c r="BB171" i="1"/>
  <c r="BB165" i="1"/>
  <c r="BB131" i="1"/>
  <c r="BB94" i="1"/>
  <c r="BB170" i="1"/>
  <c r="BB148" i="1"/>
  <c r="BB137" i="1"/>
  <c r="BB118" i="1"/>
  <c r="BB115" i="1"/>
  <c r="BB151" i="1"/>
  <c r="BB132" i="1"/>
  <c r="BB126" i="1"/>
  <c r="BB97" i="1"/>
  <c r="BB90" i="1"/>
  <c r="BB61" i="1"/>
  <c r="BB25" i="1"/>
  <c r="BB145" i="1"/>
  <c r="BB88" i="1"/>
  <c r="BB77" i="1"/>
  <c r="BB59" i="1"/>
  <c r="BB54" i="1"/>
  <c r="BB49" i="1"/>
  <c r="BB37" i="1"/>
  <c r="BB33" i="1"/>
  <c r="BB20" i="1"/>
  <c r="BB19" i="1"/>
  <c r="BB81" i="1"/>
  <c r="BB67" i="1"/>
  <c r="BB45" i="1"/>
  <c r="BB39" i="1"/>
  <c r="BB78" i="1"/>
  <c r="BB52" i="1"/>
  <c r="BB41" i="1"/>
  <c r="BB34" i="1"/>
  <c r="BB26" i="1"/>
  <c r="BB91" i="1"/>
  <c r="BB79" i="1"/>
  <c r="BB65" i="1"/>
  <c r="BB46" i="1"/>
  <c r="BB69" i="1"/>
  <c r="BB60" i="1"/>
  <c r="BB38" i="1"/>
  <c r="BB35" i="1"/>
  <c r="BB24" i="1"/>
  <c r="BB86" i="1"/>
  <c r="BB63" i="1"/>
  <c r="BB56" i="1"/>
  <c r="BB172" i="1"/>
  <c r="BB147" i="1"/>
  <c r="BB74" i="1"/>
  <c r="BB40" i="1"/>
  <c r="BB36" i="1"/>
  <c r="BB11" i="1"/>
  <c r="BB7" i="1"/>
  <c r="BB14" i="1"/>
  <c r="BB12" i="1"/>
  <c r="BF440" i="1"/>
  <c r="BF436" i="1"/>
  <c r="BF430" i="1"/>
  <c r="BF168" i="1"/>
  <c r="BF167" i="1"/>
  <c r="BF445" i="1"/>
  <c r="BF426" i="1"/>
  <c r="BF419" i="1"/>
  <c r="BF448" i="1"/>
  <c r="BF434" i="1"/>
  <c r="BF429" i="1"/>
  <c r="BF417" i="1"/>
  <c r="BF449" i="1"/>
  <c r="BF443" i="1"/>
  <c r="BF420" i="1"/>
  <c r="BF450" i="1"/>
  <c r="BF446" i="1"/>
  <c r="BF437" i="1"/>
  <c r="BF423" i="1"/>
  <c r="BF438" i="1"/>
  <c r="BF435" i="1"/>
  <c r="BF418" i="1"/>
  <c r="BF441" i="1"/>
  <c r="BF431" i="1"/>
  <c r="BF425" i="1"/>
  <c r="BF424" i="1"/>
  <c r="BF406" i="1"/>
  <c r="BF402" i="1"/>
  <c r="BF398" i="1"/>
  <c r="BF393" i="1"/>
  <c r="BF392" i="1"/>
  <c r="BF444" i="1"/>
  <c r="BF433" i="1"/>
  <c r="BF415" i="1"/>
  <c r="BF411" i="1"/>
  <c r="BF409" i="1"/>
  <c r="BF407" i="1"/>
  <c r="BF403" i="1"/>
  <c r="BF399" i="1"/>
  <c r="BF387" i="1"/>
  <c r="BF385" i="1"/>
  <c r="BF382" i="1"/>
  <c r="BF447" i="1"/>
  <c r="BF416" i="1"/>
  <c r="BF413" i="1"/>
  <c r="BF412" i="1"/>
  <c r="BF396" i="1"/>
  <c r="BF380" i="1"/>
  <c r="BF442" i="1"/>
  <c r="BF404" i="1"/>
  <c r="BF400" i="1"/>
  <c r="BF383" i="1"/>
  <c r="BF388" i="1"/>
  <c r="BF356" i="1"/>
  <c r="BF352" i="1"/>
  <c r="BF349" i="1"/>
  <c r="BF428" i="1"/>
  <c r="BF414" i="1"/>
  <c r="BF397" i="1"/>
  <c r="BF401" i="1"/>
  <c r="BF363" i="1"/>
  <c r="BF357" i="1"/>
  <c r="BF353" i="1"/>
  <c r="BF432" i="1"/>
  <c r="BF405" i="1"/>
  <c r="BF367" i="1"/>
  <c r="BF366" i="1"/>
  <c r="BF360" i="1"/>
  <c r="BF350" i="1"/>
  <c r="BF410" i="1"/>
  <c r="BF376" i="1"/>
  <c r="BF374" i="1"/>
  <c r="BF373" i="1"/>
  <c r="BF364" i="1"/>
  <c r="BF358" i="1"/>
  <c r="BF354" i="1"/>
  <c r="BF371" i="1"/>
  <c r="BF386" i="1"/>
  <c r="BF375" i="1"/>
  <c r="BF372" i="1"/>
  <c r="BF361" i="1"/>
  <c r="BF355" i="1"/>
  <c r="BF351" i="1"/>
  <c r="BF332" i="1"/>
  <c r="BF330" i="1"/>
  <c r="BF328" i="1"/>
  <c r="BF339" i="1"/>
  <c r="BF377" i="1"/>
  <c r="BF348" i="1"/>
  <c r="BF326" i="1"/>
  <c r="BF335" i="1"/>
  <c r="BF333" i="1"/>
  <c r="BF331" i="1"/>
  <c r="BF329" i="1"/>
  <c r="BF327" i="1"/>
  <c r="BF362" i="1"/>
  <c r="BF359" i="1"/>
  <c r="BF347" i="1"/>
  <c r="BF337" i="1"/>
  <c r="BF341" i="1"/>
  <c r="BF325" i="1"/>
  <c r="BF317" i="1"/>
  <c r="BF315" i="1"/>
  <c r="BF295" i="1"/>
  <c r="BF293" i="1"/>
  <c r="BF290" i="1"/>
  <c r="BF299" i="1"/>
  <c r="BF318" i="1"/>
  <c r="BF300" i="1"/>
  <c r="BF291" i="1"/>
  <c r="BF287" i="1"/>
  <c r="BF334" i="1"/>
  <c r="BF312" i="1"/>
  <c r="BF311" i="1"/>
  <c r="BF307" i="1"/>
  <c r="BF304" i="1"/>
  <c r="BF319" i="1"/>
  <c r="BF313" i="1"/>
  <c r="BF308" i="1"/>
  <c r="BF292" i="1"/>
  <c r="BF316" i="1"/>
  <c r="BF314" i="1"/>
  <c r="BF301" i="1"/>
  <c r="BF296" i="1"/>
  <c r="BF281" i="1"/>
  <c r="BF275" i="1"/>
  <c r="BF273" i="1"/>
  <c r="BF261" i="1"/>
  <c r="BF255" i="1"/>
  <c r="BF309" i="1"/>
  <c r="BF288" i="1"/>
  <c r="BF279" i="1"/>
  <c r="BF263" i="1"/>
  <c r="BF280" i="1"/>
  <c r="BF274" i="1"/>
  <c r="BF272" i="1"/>
  <c r="BF284" i="1"/>
  <c r="BF276" i="1"/>
  <c r="BF264" i="1"/>
  <c r="BF246" i="1"/>
  <c r="BF234" i="1"/>
  <c r="BF229" i="1"/>
  <c r="BF294" i="1"/>
  <c r="BF247" i="1"/>
  <c r="BF231" i="1"/>
  <c r="BF323" i="1"/>
  <c r="BF242" i="1"/>
  <c r="BF232" i="1"/>
  <c r="BF262" i="1"/>
  <c r="BF235" i="1"/>
  <c r="BF270" i="1"/>
  <c r="BF256" i="1"/>
  <c r="BF248" i="1"/>
  <c r="BF245" i="1"/>
  <c r="BF244" i="1"/>
  <c r="BF233" i="1"/>
  <c r="BF228" i="1"/>
  <c r="BF306" i="1"/>
  <c r="BF289" i="1"/>
  <c r="BF266" i="1"/>
  <c r="BF265" i="1"/>
  <c r="BF239" i="1"/>
  <c r="BF226" i="1"/>
  <c r="BF251" i="1"/>
  <c r="BF271" i="1"/>
  <c r="BF249" i="1"/>
  <c r="BF241" i="1"/>
  <c r="BF236" i="1"/>
  <c r="BF225" i="1"/>
  <c r="BF219" i="1"/>
  <c r="BF215" i="1"/>
  <c r="BF210" i="1"/>
  <c r="BF206" i="1"/>
  <c r="BF212" i="1"/>
  <c r="BF207" i="1"/>
  <c r="BF198" i="1"/>
  <c r="BF196" i="1"/>
  <c r="BF189" i="1"/>
  <c r="BF224" i="1"/>
  <c r="BF222" i="1"/>
  <c r="BF213" i="1"/>
  <c r="BF186" i="1"/>
  <c r="BF218" i="1"/>
  <c r="BF203" i="1"/>
  <c r="BF202" i="1"/>
  <c r="BF199" i="1"/>
  <c r="BF216" i="1"/>
  <c r="BF201" i="1"/>
  <c r="BF197" i="1"/>
  <c r="BF193" i="1"/>
  <c r="BF187" i="1"/>
  <c r="BF182" i="1"/>
  <c r="BF223" i="1"/>
  <c r="BF221" i="1"/>
  <c r="BF214" i="1"/>
  <c r="BF208" i="1"/>
  <c r="BF171" i="1"/>
  <c r="BF165" i="1"/>
  <c r="BF131" i="1"/>
  <c r="BF96" i="1"/>
  <c r="BF181" i="1"/>
  <c r="BF172" i="1"/>
  <c r="BF147" i="1"/>
  <c r="BF145" i="1"/>
  <c r="BF129" i="1"/>
  <c r="BF123" i="1"/>
  <c r="BF95" i="1"/>
  <c r="BF91" i="1"/>
  <c r="BF170" i="1"/>
  <c r="BF150" i="1"/>
  <c r="BF148" i="1"/>
  <c r="BF118" i="1"/>
  <c r="BF115" i="1"/>
  <c r="BF99" i="1"/>
  <c r="BF179" i="1"/>
  <c r="BF173" i="1"/>
  <c r="BF153" i="1"/>
  <c r="BF151" i="1"/>
  <c r="BF126" i="1"/>
  <c r="BF97" i="1"/>
  <c r="BF116" i="1"/>
  <c r="BF164" i="1"/>
  <c r="BF144" i="1"/>
  <c r="BF103" i="1"/>
  <c r="BF101" i="1"/>
  <c r="BF100" i="1"/>
  <c r="BF178" i="1"/>
  <c r="BF149" i="1"/>
  <c r="BF136" i="1"/>
  <c r="BF122" i="1"/>
  <c r="BF121" i="1"/>
  <c r="BF117" i="1"/>
  <c r="BF114" i="1"/>
  <c r="BF79" i="1"/>
  <c r="BF65" i="1"/>
  <c r="BF53" i="1"/>
  <c r="BF46" i="1"/>
  <c r="BF27" i="1"/>
  <c r="BF130" i="1"/>
  <c r="BF89" i="1"/>
  <c r="BF60" i="1"/>
  <c r="BF38" i="1"/>
  <c r="BF35" i="1"/>
  <c r="BF24" i="1"/>
  <c r="BF80" i="1"/>
  <c r="BF66" i="1"/>
  <c r="BF56" i="1"/>
  <c r="BF48" i="1"/>
  <c r="BF146" i="1"/>
  <c r="BF128" i="1"/>
  <c r="BF86" i="1"/>
  <c r="BF74" i="1"/>
  <c r="BF63" i="1"/>
  <c r="BF40" i="1"/>
  <c r="BF36" i="1"/>
  <c r="BF180" i="1"/>
  <c r="BF72" i="1"/>
  <c r="BF71" i="1"/>
  <c r="BF70" i="1"/>
  <c r="BF61" i="1"/>
  <c r="BF44" i="1"/>
  <c r="BF43" i="1"/>
  <c r="BF25" i="1"/>
  <c r="BF119" i="1"/>
  <c r="BF93" i="1"/>
  <c r="BF88" i="1"/>
  <c r="BF77" i="1"/>
  <c r="BF75" i="1"/>
  <c r="BF57" i="1"/>
  <c r="BF54" i="1"/>
  <c r="BF49" i="1"/>
  <c r="BF37" i="1"/>
  <c r="BF33" i="1"/>
  <c r="BF30" i="1"/>
  <c r="BF22" i="1"/>
  <c r="BF21" i="1"/>
  <c r="BF20" i="1"/>
  <c r="BF19" i="1"/>
  <c r="BF87" i="1"/>
  <c r="BF81" i="1"/>
  <c r="BF67" i="1"/>
  <c r="BF59" i="1"/>
  <c r="BF45" i="1"/>
  <c r="BF124" i="1"/>
  <c r="BF55" i="1"/>
  <c r="BF52" i="1"/>
  <c r="BF34" i="1"/>
  <c r="BF26" i="1"/>
  <c r="BF23" i="1"/>
  <c r="BF4" i="1"/>
  <c r="BF14" i="1"/>
  <c r="BF12" i="1"/>
  <c r="BF10" i="1"/>
  <c r="BF18" i="1"/>
  <c r="BF5" i="1"/>
  <c r="BF3" i="1"/>
  <c r="BF11" i="1"/>
  <c r="BF17" i="1"/>
  <c r="BF204" i="1"/>
  <c r="BF305" i="1"/>
  <c r="AU450" i="1"/>
  <c r="AU444" i="1"/>
  <c r="AU438" i="1"/>
  <c r="AU423" i="1"/>
  <c r="AU418" i="1"/>
  <c r="AU442" i="1"/>
  <c r="AU424" i="1"/>
  <c r="AU445" i="1"/>
  <c r="AU433" i="1"/>
  <c r="AU432" i="1"/>
  <c r="AU428" i="1"/>
  <c r="AU426" i="1"/>
  <c r="AU417" i="1"/>
  <c r="AU416" i="1"/>
  <c r="AU168" i="1"/>
  <c r="AU167" i="1"/>
  <c r="AU427" i="1"/>
  <c r="AU449" i="1"/>
  <c r="AU440" i="1"/>
  <c r="AU405" i="1"/>
  <c r="AU401" i="1"/>
  <c r="AU397" i="1"/>
  <c r="AU388" i="1"/>
  <c r="AU410" i="1"/>
  <c r="AU420" i="1"/>
  <c r="AU413" i="1"/>
  <c r="AU406" i="1"/>
  <c r="AU402" i="1"/>
  <c r="AU398" i="1"/>
  <c r="AU393" i="1"/>
  <c r="AU389" i="1"/>
  <c r="AU421" i="1"/>
  <c r="AU407" i="1"/>
  <c r="AU403" i="1"/>
  <c r="AU399" i="1"/>
  <c r="AU374" i="1"/>
  <c r="AU371" i="1"/>
  <c r="AU355" i="1"/>
  <c r="AU351" i="1"/>
  <c r="AU409" i="1"/>
  <c r="AU381" i="1"/>
  <c r="AU362" i="1"/>
  <c r="AU356" i="1"/>
  <c r="AU352" i="1"/>
  <c r="AU396" i="1"/>
  <c r="AU357" i="1"/>
  <c r="AU353" i="1"/>
  <c r="AU369" i="1"/>
  <c r="AU400" i="1"/>
  <c r="AU364" i="1"/>
  <c r="AU358" i="1"/>
  <c r="AU354" i="1"/>
  <c r="AU368" i="1"/>
  <c r="AU337" i="1"/>
  <c r="AU376" i="1"/>
  <c r="AU343" i="1"/>
  <c r="AU334" i="1"/>
  <c r="AU346" i="1"/>
  <c r="AU339" i="1"/>
  <c r="AU344" i="1"/>
  <c r="AU404" i="1"/>
  <c r="AU367" i="1"/>
  <c r="AU340" i="1"/>
  <c r="AU338" i="1"/>
  <c r="AU316" i="1"/>
  <c r="AU305" i="1"/>
  <c r="AU327" i="1"/>
  <c r="AU289" i="1"/>
  <c r="AU309" i="1"/>
  <c r="AU302" i="1"/>
  <c r="AU290" i="1"/>
  <c r="AU303" i="1"/>
  <c r="AU299" i="1"/>
  <c r="AU335" i="1"/>
  <c r="AU318" i="1"/>
  <c r="AU291" i="1"/>
  <c r="AU287" i="1"/>
  <c r="AU285" i="1"/>
  <c r="AU258" i="1"/>
  <c r="AU304" i="1"/>
  <c r="AU284" i="1"/>
  <c r="AU279" i="1"/>
  <c r="AU272" i="1"/>
  <c r="AU300" i="1"/>
  <c r="AU267" i="1"/>
  <c r="AU262" i="1"/>
  <c r="AU260" i="1"/>
  <c r="AU345" i="1"/>
  <c r="AU276" i="1"/>
  <c r="AU256" i="1"/>
  <c r="AU319" i="1"/>
  <c r="AU292" i="1"/>
  <c r="AU288" i="1"/>
  <c r="AU263" i="1"/>
  <c r="AU259" i="1"/>
  <c r="AU251" i="1"/>
  <c r="AU241" i="1"/>
  <c r="AU236" i="1"/>
  <c r="AU271" i="1"/>
  <c r="AU246" i="1"/>
  <c r="AU252" i="1"/>
  <c r="AU250" i="1"/>
  <c r="AU242" i="1"/>
  <c r="AU231" i="1"/>
  <c r="AU255" i="1"/>
  <c r="AU245" i="1"/>
  <c r="AU308" i="1"/>
  <c r="AU232" i="1"/>
  <c r="AU280" i="1"/>
  <c r="AU254" i="1"/>
  <c r="AU248" i="1"/>
  <c r="AU228" i="1"/>
  <c r="AU219" i="1"/>
  <c r="AU218" i="1"/>
  <c r="AU204" i="1"/>
  <c r="AU203" i="1"/>
  <c r="AU195" i="1"/>
  <c r="AU187" i="1"/>
  <c r="AU223" i="1"/>
  <c r="AU194" i="1"/>
  <c r="AU208" i="1"/>
  <c r="AU196" i="1"/>
  <c r="AU215" i="1"/>
  <c r="AU210" i="1"/>
  <c r="AU212" i="1"/>
  <c r="AU207" i="1"/>
  <c r="AU213" i="1"/>
  <c r="AU197" i="1"/>
  <c r="AU186" i="1"/>
  <c r="AU180" i="1"/>
  <c r="AU175" i="1"/>
  <c r="AU138" i="1"/>
  <c r="AU133" i="1"/>
  <c r="AU105" i="1"/>
  <c r="AU159" i="1"/>
  <c r="AU156" i="1"/>
  <c r="AU128" i="1"/>
  <c r="AU100" i="1"/>
  <c r="AU93" i="1"/>
  <c r="AU162" i="1"/>
  <c r="AU139" i="1"/>
  <c r="AU120" i="1"/>
  <c r="AU103" i="1"/>
  <c r="AU101" i="1"/>
  <c r="AU171" i="1"/>
  <c r="AU165" i="1"/>
  <c r="AU150" i="1"/>
  <c r="AU122" i="1"/>
  <c r="AU94" i="1"/>
  <c r="AU172" i="1"/>
  <c r="AU160" i="1"/>
  <c r="AU157" i="1"/>
  <c r="AU184" i="1"/>
  <c r="AU163" i="1"/>
  <c r="AU151" i="1"/>
  <c r="AU108" i="1"/>
  <c r="AU179" i="1"/>
  <c r="AU154" i="1"/>
  <c r="AU153" i="1"/>
  <c r="AU127" i="1"/>
  <c r="AU109" i="1"/>
  <c r="AU95" i="1"/>
  <c r="AU99" i="1"/>
  <c r="AU72" i="1"/>
  <c r="AU71" i="1"/>
  <c r="AU70" i="1"/>
  <c r="AU64" i="1"/>
  <c r="AU62" i="1"/>
  <c r="AU59" i="1"/>
  <c r="AU54" i="1"/>
  <c r="AU37" i="1"/>
  <c r="AU33" i="1"/>
  <c r="AU20" i="1"/>
  <c r="AU19" i="1"/>
  <c r="AU18" i="1"/>
  <c r="AU158" i="1"/>
  <c r="AU140" i="1"/>
  <c r="AU89" i="1"/>
  <c r="AU83" i="1"/>
  <c r="AU81" i="1"/>
  <c r="AU45" i="1"/>
  <c r="AU30" i="1"/>
  <c r="AU22" i="1"/>
  <c r="AU21" i="1"/>
  <c r="AU148" i="1"/>
  <c r="AU96" i="1"/>
  <c r="AU78" i="1"/>
  <c r="AU76" i="1"/>
  <c r="AU52" i="1"/>
  <c r="AU34" i="1"/>
  <c r="AU85" i="1"/>
  <c r="AU79" i="1"/>
  <c r="AU46" i="1"/>
  <c r="AU170" i="1"/>
  <c r="AU53" i="1"/>
  <c r="AU51" i="1"/>
  <c r="AU35" i="1"/>
  <c r="AU86" i="1"/>
  <c r="AU63" i="1"/>
  <c r="AU47" i="1"/>
  <c r="AU44" i="1"/>
  <c r="AU28" i="1"/>
  <c r="AU36" i="1"/>
  <c r="AU7" i="1"/>
  <c r="AU4" i="1"/>
  <c r="AU16" i="1"/>
  <c r="AU14" i="1"/>
  <c r="AU6" i="1"/>
  <c r="AU12" i="1"/>
  <c r="AU11" i="1"/>
  <c r="AU10" i="1"/>
  <c r="AU224" i="1"/>
  <c r="AU121" i="1"/>
  <c r="AU56" i="1"/>
  <c r="AU392" i="1"/>
  <c r="AU147" i="1"/>
  <c r="AU26" i="1"/>
  <c r="AU126" i="1"/>
  <c r="AU145" i="1"/>
  <c r="AU382" i="1"/>
  <c r="AU216" i="1"/>
  <c r="AU441" i="1"/>
  <c r="AU448" i="1"/>
  <c r="AU61" i="1"/>
  <c r="AU124" i="1"/>
  <c r="AU235" i="1"/>
  <c r="AU307" i="1"/>
  <c r="AU233" i="1"/>
  <c r="AU434" i="1"/>
  <c r="AU411" i="1"/>
  <c r="AU229" i="1"/>
  <c r="AU437" i="1"/>
  <c r="AU363" i="1"/>
  <c r="AU447" i="1"/>
  <c r="AU239" i="1"/>
  <c r="AU118" i="1"/>
  <c r="AU149" i="1"/>
  <c r="AU182" i="1"/>
  <c r="AU193" i="1"/>
  <c r="AY168" i="1"/>
  <c r="AY167" i="1"/>
  <c r="AY448" i="1"/>
  <c r="AY434" i="1"/>
  <c r="AY425" i="1"/>
  <c r="AY449" i="1"/>
  <c r="AY443" i="1"/>
  <c r="AY446" i="1"/>
  <c r="AY440" i="1"/>
  <c r="AY437" i="1"/>
  <c r="AY438" i="1"/>
  <c r="AY435" i="1"/>
  <c r="AY418" i="1"/>
  <c r="AY444" i="1"/>
  <c r="AY441" i="1"/>
  <c r="AY421" i="1"/>
  <c r="AY447" i="1"/>
  <c r="AY442" i="1"/>
  <c r="AY415" i="1"/>
  <c r="AY411" i="1"/>
  <c r="AY407" i="1"/>
  <c r="AY403" i="1"/>
  <c r="AY399" i="1"/>
  <c r="AY387" i="1"/>
  <c r="AY385" i="1"/>
  <c r="AY382" i="1"/>
  <c r="AY380" i="1"/>
  <c r="AY404" i="1"/>
  <c r="AY400" i="1"/>
  <c r="AY394" i="1"/>
  <c r="AY417" i="1"/>
  <c r="AY383" i="1"/>
  <c r="AY414" i="1"/>
  <c r="AY405" i="1"/>
  <c r="AY401" i="1"/>
  <c r="AY397" i="1"/>
  <c r="AY388" i="1"/>
  <c r="AY386" i="1"/>
  <c r="AY426" i="1"/>
  <c r="AY357" i="1"/>
  <c r="AY353" i="1"/>
  <c r="AY392" i="1"/>
  <c r="AY369" i="1"/>
  <c r="AY363" i="1"/>
  <c r="AY366" i="1"/>
  <c r="AY364" i="1"/>
  <c r="AY360" i="1"/>
  <c r="AY358" i="1"/>
  <c r="AY354" i="1"/>
  <c r="AY350" i="1"/>
  <c r="AY413" i="1"/>
  <c r="AY376" i="1"/>
  <c r="AY373" i="1"/>
  <c r="AY371" i="1"/>
  <c r="AY355" i="1"/>
  <c r="AY351" i="1"/>
  <c r="AY445" i="1"/>
  <c r="AY410" i="1"/>
  <c r="AY398" i="1"/>
  <c r="AY384" i="1"/>
  <c r="AY361" i="1"/>
  <c r="AY402" i="1"/>
  <c r="AY377" i="1"/>
  <c r="AY362" i="1"/>
  <c r="AY359" i="1"/>
  <c r="AY356" i="1"/>
  <c r="AY352" i="1"/>
  <c r="AY344" i="1"/>
  <c r="AY348" i="1"/>
  <c r="AY342" i="1"/>
  <c r="AY340" i="1"/>
  <c r="AY338" i="1"/>
  <c r="AY345" i="1"/>
  <c r="AY341" i="1"/>
  <c r="AY335" i="1"/>
  <c r="AY333" i="1"/>
  <c r="AY331" i="1"/>
  <c r="AY329" i="1"/>
  <c r="AY327" i="1"/>
  <c r="AY337" i="1"/>
  <c r="AY343" i="1"/>
  <c r="AY334" i="1"/>
  <c r="AY406" i="1"/>
  <c r="AY365" i="1"/>
  <c r="AY349" i="1"/>
  <c r="AY346" i="1"/>
  <c r="AY330" i="1"/>
  <c r="AY321" i="1"/>
  <c r="AY303" i="1"/>
  <c r="AY299" i="1"/>
  <c r="AY318" i="1"/>
  <c r="AY313" i="1"/>
  <c r="AY291" i="1"/>
  <c r="AY287" i="1"/>
  <c r="AY328" i="1"/>
  <c r="AY311" i="1"/>
  <c r="AY307" i="1"/>
  <c r="AY304" i="1"/>
  <c r="AY339" i="1"/>
  <c r="AY326" i="1"/>
  <c r="AY319" i="1"/>
  <c r="AY292" i="1"/>
  <c r="AY288" i="1"/>
  <c r="AY322" i="1"/>
  <c r="AY316" i="1"/>
  <c r="AY305" i="1"/>
  <c r="AY301" i="1"/>
  <c r="AY323" i="1"/>
  <c r="AY294" i="1"/>
  <c r="AY289" i="1"/>
  <c r="AY306" i="1"/>
  <c r="AY262" i="1"/>
  <c r="AY315" i="1"/>
  <c r="AY290" i="1"/>
  <c r="AY276" i="1"/>
  <c r="AY267" i="1"/>
  <c r="AY265" i="1"/>
  <c r="AY260" i="1"/>
  <c r="AY256" i="1"/>
  <c r="AY309" i="1"/>
  <c r="AY286" i="1"/>
  <c r="AY285" i="1"/>
  <c r="AY273" i="1"/>
  <c r="AY269" i="1"/>
  <c r="AY325" i="1"/>
  <c r="AY317" i="1"/>
  <c r="AY302" i="1"/>
  <c r="AY293" i="1"/>
  <c r="AY270" i="1"/>
  <c r="AY266" i="1"/>
  <c r="AY332" i="1"/>
  <c r="AY278" i="1"/>
  <c r="AY264" i="1"/>
  <c r="AY257" i="1"/>
  <c r="AY282" i="1"/>
  <c r="AY261" i="1"/>
  <c r="AY231" i="1"/>
  <c r="AY255" i="1"/>
  <c r="AY245" i="1"/>
  <c r="AY242" i="1"/>
  <c r="AY238" i="1"/>
  <c r="AY237" i="1"/>
  <c r="AY227" i="1"/>
  <c r="AY250" i="1"/>
  <c r="AY235" i="1"/>
  <c r="AY263" i="1"/>
  <c r="AY248" i="1"/>
  <c r="AY228" i="1"/>
  <c r="AY226" i="1"/>
  <c r="AY253" i="1"/>
  <c r="AY233" i="1"/>
  <c r="AY251" i="1"/>
  <c r="AY239" i="1"/>
  <c r="AY236" i="1"/>
  <c r="AY225" i="1"/>
  <c r="AY280" i="1"/>
  <c r="AY268" i="1"/>
  <c r="AY271" i="1"/>
  <c r="AY241" i="1"/>
  <c r="AY281" i="1"/>
  <c r="AY246" i="1"/>
  <c r="AY234" i="1"/>
  <c r="AY229" i="1"/>
  <c r="AY212" i="1"/>
  <c r="AY207" i="1"/>
  <c r="AY198" i="1"/>
  <c r="AY196" i="1"/>
  <c r="AY189" i="1"/>
  <c r="AY224" i="1"/>
  <c r="AY220" i="1"/>
  <c r="AY213" i="1"/>
  <c r="AY199" i="1"/>
  <c r="AY185" i="1"/>
  <c r="AY219" i="1"/>
  <c r="AY216" i="1"/>
  <c r="AY204" i="1"/>
  <c r="AY197" i="1"/>
  <c r="AY195" i="1"/>
  <c r="AY193" i="1"/>
  <c r="AY191" i="1"/>
  <c r="AY187" i="1"/>
  <c r="AY223" i="1"/>
  <c r="AY184" i="1"/>
  <c r="AY222" i="1"/>
  <c r="AY214" i="1"/>
  <c r="AY208" i="1"/>
  <c r="AY215" i="1"/>
  <c r="AY211" i="1"/>
  <c r="AY210" i="1"/>
  <c r="AY206" i="1"/>
  <c r="AY194" i="1"/>
  <c r="AY172" i="1"/>
  <c r="AY147" i="1"/>
  <c r="AY145" i="1"/>
  <c r="AY170" i="1"/>
  <c r="AY148" i="1"/>
  <c r="AY137" i="1"/>
  <c r="AY118" i="1"/>
  <c r="AY115" i="1"/>
  <c r="AY151" i="1"/>
  <c r="AY132" i="1"/>
  <c r="AY126" i="1"/>
  <c r="AY108" i="1"/>
  <c r="AY97" i="1"/>
  <c r="AY182" i="1"/>
  <c r="AY178" i="1"/>
  <c r="AY142" i="1"/>
  <c r="AY127" i="1"/>
  <c r="AY116" i="1"/>
  <c r="AY109" i="1"/>
  <c r="AY104" i="1"/>
  <c r="AY181" i="1"/>
  <c r="AY180" i="1"/>
  <c r="AY176" i="1"/>
  <c r="AY146" i="1"/>
  <c r="AY138" i="1"/>
  <c r="AY133" i="1"/>
  <c r="AY130" i="1"/>
  <c r="AY124" i="1"/>
  <c r="AY119" i="1"/>
  <c r="AY113" i="1"/>
  <c r="AY92" i="1"/>
  <c r="AY174" i="1"/>
  <c r="AY149" i="1"/>
  <c r="AY139" i="1"/>
  <c r="AY136" i="1"/>
  <c r="AY121" i="1"/>
  <c r="AY117" i="1"/>
  <c r="AY114" i="1"/>
  <c r="AY173" i="1"/>
  <c r="AY171" i="1"/>
  <c r="AY165" i="1"/>
  <c r="AY161" i="1"/>
  <c r="AY150" i="1"/>
  <c r="AY131" i="1"/>
  <c r="AY94" i="1"/>
  <c r="AY100" i="1"/>
  <c r="AY69" i="1"/>
  <c r="AY60" i="1"/>
  <c r="AY38" i="1"/>
  <c r="AY35" i="1"/>
  <c r="AY24" i="1"/>
  <c r="AY86" i="1"/>
  <c r="AY63" i="1"/>
  <c r="AY56" i="1"/>
  <c r="AY50" i="1"/>
  <c r="AY44" i="1"/>
  <c r="AY143" i="1"/>
  <c r="AY74" i="1"/>
  <c r="AY47" i="1"/>
  <c r="AY40" i="1"/>
  <c r="AY36" i="1"/>
  <c r="AY156" i="1"/>
  <c r="AY90" i="1"/>
  <c r="AY68" i="1"/>
  <c r="AY61" i="1"/>
  <c r="AY25" i="1"/>
  <c r="AY141" i="1"/>
  <c r="AY88" i="1"/>
  <c r="AY77" i="1"/>
  <c r="AY59" i="1"/>
  <c r="AY54" i="1"/>
  <c r="AY49" i="1"/>
  <c r="AY37" i="1"/>
  <c r="AY33" i="1"/>
  <c r="AY159" i="1"/>
  <c r="AY98" i="1"/>
  <c r="AY89" i="1"/>
  <c r="AY81" i="1"/>
  <c r="AY67" i="1"/>
  <c r="AY64" i="1"/>
  <c r="AY45" i="1"/>
  <c r="AY39" i="1"/>
  <c r="AY32" i="1"/>
  <c r="AY93" i="1"/>
  <c r="AY91" i="1"/>
  <c r="AY78" i="1"/>
  <c r="AY52" i="1"/>
  <c r="AY41" i="1"/>
  <c r="AY34" i="1"/>
  <c r="AY26" i="1"/>
  <c r="AY164" i="1"/>
  <c r="AY83" i="1"/>
  <c r="AY79" i="1"/>
  <c r="AY65" i="1"/>
  <c r="AY46" i="1"/>
  <c r="AY14" i="1"/>
  <c r="AY19" i="1"/>
  <c r="AY12" i="1"/>
  <c r="AY11" i="1"/>
  <c r="AY20" i="1"/>
  <c r="AY7" i="1"/>
  <c r="AY15" i="1"/>
  <c r="AY4" i="1"/>
  <c r="AY18" i="1"/>
  <c r="AY8" i="1"/>
  <c r="I131" i="31"/>
  <c r="I132" i="31"/>
  <c r="I130" i="31"/>
  <c r="I133" i="31"/>
  <c r="AX2" i="1"/>
  <c r="BA2" i="1"/>
  <c r="BB2" i="1"/>
  <c r="BF2" i="1"/>
  <c r="AT2" i="1"/>
  <c r="AY2" i="1"/>
  <c r="BC2" i="1"/>
  <c r="BG2" i="1"/>
  <c r="AV2" i="1"/>
  <c r="AU2" i="1"/>
  <c r="BD2" i="1"/>
  <c r="AW2" i="1"/>
  <c r="BE2" i="1"/>
  <c r="I31" i="31"/>
  <c r="I38" i="31"/>
  <c r="I54" i="31"/>
  <c r="I160" i="31"/>
  <c r="I161" i="31"/>
  <c r="I159" i="31"/>
  <c r="I158" i="31"/>
  <c r="I121" i="31"/>
  <c r="I120" i="31"/>
  <c r="I118" i="31"/>
  <c r="I170" i="31"/>
  <c r="I203" i="31"/>
  <c r="I198" i="31"/>
  <c r="I192" i="31"/>
  <c r="I186" i="31"/>
  <c r="I179" i="31"/>
  <c r="I172" i="31"/>
  <c r="I154" i="31"/>
  <c r="I148" i="31"/>
  <c r="I135" i="31"/>
  <c r="I124" i="31"/>
  <c r="I116" i="31"/>
  <c r="I55" i="31"/>
  <c r="I32" i="31"/>
  <c r="I155" i="31"/>
  <c r="I197" i="31"/>
  <c r="I191" i="31"/>
  <c r="I185" i="31"/>
  <c r="I178" i="31"/>
  <c r="I171" i="31"/>
  <c r="I166" i="31"/>
  <c r="I162" i="31"/>
  <c r="I153" i="31"/>
  <c r="I147" i="31"/>
  <c r="I141" i="31"/>
  <c r="I134" i="31"/>
  <c r="I123" i="31"/>
  <c r="I52" i="31"/>
  <c r="I42" i="31"/>
  <c r="I30" i="31"/>
  <c r="I163" i="31"/>
  <c r="I190" i="31"/>
  <c r="I184" i="31"/>
  <c r="I177" i="31"/>
  <c r="I152" i="31"/>
  <c r="I146" i="31"/>
  <c r="I140" i="31"/>
  <c r="I129" i="31"/>
  <c r="I122" i="31"/>
  <c r="I115" i="31"/>
  <c r="I51" i="31"/>
  <c r="I41" i="31"/>
  <c r="I35" i="31"/>
  <c r="I199" i="31"/>
  <c r="I142" i="31"/>
  <c r="I196" i="31"/>
  <c r="I189" i="31"/>
  <c r="I183" i="31"/>
  <c r="I176" i="31"/>
  <c r="I145" i="31"/>
  <c r="I139" i="31"/>
  <c r="I128" i="31"/>
  <c r="I50" i="31"/>
  <c r="I40" i="31"/>
  <c r="I187" i="31"/>
  <c r="I156" i="31"/>
  <c r="I193" i="31"/>
  <c r="I117" i="31"/>
  <c r="I206" i="31"/>
  <c r="I202" i="31"/>
  <c r="I195" i="31"/>
  <c r="I182" i="31"/>
  <c r="I175" i="31"/>
  <c r="I169" i="31"/>
  <c r="I151" i="31"/>
  <c r="I144" i="31"/>
  <c r="I138" i="31"/>
  <c r="I127" i="31"/>
  <c r="I37" i="31"/>
  <c r="I200" i="31"/>
  <c r="I181" i="31"/>
  <c r="I168" i="31"/>
  <c r="I149" i="31"/>
  <c r="I173" i="31"/>
  <c r="I136" i="31"/>
  <c r="I56" i="31"/>
  <c r="I205" i="31"/>
  <c r="I201" i="31"/>
  <c r="I194" i="31"/>
  <c r="I188" i="31"/>
  <c r="I165" i="31"/>
  <c r="I157" i="31"/>
  <c r="I150" i="31"/>
  <c r="I137" i="31"/>
  <c r="I126" i="31"/>
  <c r="I119" i="31"/>
  <c r="I36" i="31"/>
  <c r="I204" i="31"/>
  <c r="I174" i="31"/>
  <c r="I164" i="31"/>
  <c r="I143" i="31"/>
  <c r="I180" i="31"/>
  <c r="I167" i="31"/>
  <c r="I125" i="31"/>
  <c r="I34" i="31"/>
  <c r="AG1" i="1"/>
  <c r="AD1" i="1"/>
  <c r="AH1" i="1"/>
  <c r="AF1" i="1"/>
  <c r="C63" i="2"/>
  <c r="C67" i="2"/>
  <c r="C69" i="2"/>
  <c r="C75" i="2"/>
  <c r="C76" i="2"/>
  <c r="C68" i="2"/>
  <c r="C62" i="2"/>
  <c r="C73" i="2"/>
  <c r="C72" i="2"/>
  <c r="C74" i="2"/>
  <c r="C77" i="2"/>
  <c r="C64" i="2"/>
  <c r="C65" i="2"/>
  <c r="C66" i="2"/>
  <c r="C70" i="2"/>
  <c r="C71" i="2"/>
  <c r="C81" i="2"/>
  <c r="I21" i="2"/>
  <c r="K1" i="1"/>
  <c r="M21" i="2"/>
  <c r="V6" i="39"/>
  <c r="E21" i="2"/>
  <c r="F6" i="39"/>
  <c r="H6" i="39"/>
  <c r="F21" i="2"/>
  <c r="X6" i="39"/>
  <c r="N21" i="2"/>
  <c r="O21" i="2"/>
  <c r="Z6" i="39"/>
  <c r="G21" i="2"/>
  <c r="J6" i="39"/>
  <c r="D21" i="2"/>
  <c r="D6" i="39"/>
  <c r="H21" i="2"/>
  <c r="L6" i="39"/>
  <c r="K21" i="2"/>
  <c r="R6" i="39"/>
  <c r="L21" i="2"/>
  <c r="T6" i="39"/>
  <c r="P21" i="2"/>
  <c r="AB6" i="39"/>
  <c r="AT1" i="1"/>
  <c r="Q21" i="2"/>
  <c r="R21" i="2"/>
  <c r="J21" i="2"/>
  <c r="P6" i="39"/>
  <c r="A6" i="31"/>
  <c r="H6" i="31" s="1"/>
  <c r="A5" i="31"/>
  <c r="H5" i="31" s="1"/>
  <c r="A4" i="31"/>
  <c r="H4" i="31" s="1"/>
  <c r="A3" i="31"/>
  <c r="H3" i="31" s="1"/>
  <c r="C6" i="31"/>
  <c r="C5" i="31"/>
  <c r="C4" i="31"/>
  <c r="C3" i="31"/>
  <c r="C2" i="31"/>
  <c r="A2" i="31"/>
  <c r="I2" i="31" s="1"/>
  <c r="AZ102" i="1" l="1"/>
  <c r="AZ379" i="1"/>
  <c r="AZ378" i="1"/>
  <c r="AZ42" i="1"/>
  <c r="AZ390" i="1"/>
  <c r="AZ320" i="1"/>
  <c r="AZ310" i="1"/>
  <c r="I86" i="31"/>
  <c r="I88" i="31"/>
  <c r="I87" i="31"/>
  <c r="I80" i="31"/>
  <c r="I85" i="31"/>
  <c r="I82" i="31"/>
  <c r="AH68" i="39"/>
  <c r="AZ169" i="1"/>
  <c r="I78" i="31"/>
  <c r="I90" i="31"/>
  <c r="I77" i="31"/>
  <c r="H208" i="39"/>
  <c r="H206" i="39"/>
  <c r="H204" i="39"/>
  <c r="H202" i="39"/>
  <c r="H200" i="39"/>
  <c r="H207" i="39"/>
  <c r="H205" i="39"/>
  <c r="H203" i="39"/>
  <c r="H201" i="39"/>
  <c r="H199" i="39"/>
  <c r="H197" i="39"/>
  <c r="H195" i="39"/>
  <c r="H193" i="39"/>
  <c r="H191" i="39"/>
  <c r="H189" i="39"/>
  <c r="H187" i="39"/>
  <c r="H185" i="39"/>
  <c r="H183" i="39"/>
  <c r="H181" i="39"/>
  <c r="H179" i="39"/>
  <c r="H177" i="39"/>
  <c r="H175" i="39"/>
  <c r="H173" i="39"/>
  <c r="H171" i="39"/>
  <c r="H169" i="39"/>
  <c r="H167" i="39"/>
  <c r="H165" i="39"/>
  <c r="H163" i="39"/>
  <c r="H161" i="39"/>
  <c r="H194" i="39"/>
  <c r="H190" i="39"/>
  <c r="H186" i="39"/>
  <c r="H182" i="39"/>
  <c r="H198" i="39"/>
  <c r="H196" i="39"/>
  <c r="H192" i="39"/>
  <c r="H188" i="39"/>
  <c r="H184" i="39"/>
  <c r="H180" i="39"/>
  <c r="H159" i="39"/>
  <c r="H158" i="39"/>
  <c r="H168" i="39"/>
  <c r="H160" i="39"/>
  <c r="H174" i="39"/>
  <c r="H166" i="39"/>
  <c r="H157" i="39"/>
  <c r="H154" i="39"/>
  <c r="H152" i="39"/>
  <c r="H150" i="39"/>
  <c r="H148" i="39"/>
  <c r="H146" i="39"/>
  <c r="H144" i="39"/>
  <c r="H142" i="39"/>
  <c r="H140" i="39"/>
  <c r="H138" i="39"/>
  <c r="H136" i="39"/>
  <c r="H134" i="39"/>
  <c r="H132" i="39"/>
  <c r="H172" i="39"/>
  <c r="H162" i="39"/>
  <c r="H151" i="39"/>
  <c r="H147" i="39"/>
  <c r="H143" i="39"/>
  <c r="H139" i="39"/>
  <c r="H178" i="39"/>
  <c r="H164" i="39"/>
  <c r="H131" i="39"/>
  <c r="H130" i="39"/>
  <c r="H128" i="39"/>
  <c r="H126" i="39"/>
  <c r="H124" i="39"/>
  <c r="H122" i="39"/>
  <c r="H120" i="39"/>
  <c r="H118" i="39"/>
  <c r="H116" i="39"/>
  <c r="H114" i="39"/>
  <c r="H112" i="39"/>
  <c r="H141" i="39"/>
  <c r="H127" i="39"/>
  <c r="H123" i="39"/>
  <c r="H119" i="39"/>
  <c r="H117" i="39"/>
  <c r="H170" i="39"/>
  <c r="H153" i="39"/>
  <c r="H137" i="39"/>
  <c r="H115" i="39"/>
  <c r="H109" i="39"/>
  <c r="H107" i="39"/>
  <c r="H105" i="39"/>
  <c r="H103" i="39"/>
  <c r="H101" i="39"/>
  <c r="H99" i="39"/>
  <c r="H97" i="39"/>
  <c r="H95" i="39"/>
  <c r="H155" i="39"/>
  <c r="H145" i="39"/>
  <c r="H135" i="39"/>
  <c r="H113" i="39"/>
  <c r="H110" i="39"/>
  <c r="H108" i="39"/>
  <c r="H106" i="39"/>
  <c r="H104" i="39"/>
  <c r="H102" i="39"/>
  <c r="H100" i="39"/>
  <c r="H98" i="39"/>
  <c r="H96" i="39"/>
  <c r="H94" i="39"/>
  <c r="H176" i="39"/>
  <c r="H156" i="39"/>
  <c r="H133" i="39"/>
  <c r="H93" i="39"/>
  <c r="H91" i="39"/>
  <c r="H89" i="39"/>
  <c r="H87" i="39"/>
  <c r="H85" i="39"/>
  <c r="H83" i="39"/>
  <c r="H81" i="39"/>
  <c r="H79" i="39"/>
  <c r="H77" i="39"/>
  <c r="H75" i="39"/>
  <c r="H73" i="39"/>
  <c r="H71" i="39"/>
  <c r="H129" i="39"/>
  <c r="H149" i="39"/>
  <c r="H111" i="39"/>
  <c r="H92" i="39"/>
  <c r="H90" i="39"/>
  <c r="H88" i="39"/>
  <c r="H86" i="39"/>
  <c r="H84" i="39"/>
  <c r="H82" i="39"/>
  <c r="H80" i="39"/>
  <c r="H78" i="39"/>
  <c r="H76" i="39"/>
  <c r="H74" i="39"/>
  <c r="H72" i="39"/>
  <c r="H125" i="39"/>
  <c r="H121" i="39"/>
  <c r="H70" i="39"/>
  <c r="H68" i="39"/>
  <c r="H66" i="39"/>
  <c r="H64" i="39"/>
  <c r="H62" i="39"/>
  <c r="H60" i="39"/>
  <c r="H58" i="39"/>
  <c r="H56" i="39"/>
  <c r="H54" i="39"/>
  <c r="H52" i="39"/>
  <c r="H50" i="39"/>
  <c r="H48" i="39"/>
  <c r="H46" i="39"/>
  <c r="H44" i="39"/>
  <c r="H42" i="39"/>
  <c r="H40" i="39"/>
  <c r="H38" i="39"/>
  <c r="H36" i="39"/>
  <c r="H34" i="39"/>
  <c r="H32" i="39"/>
  <c r="H30" i="39"/>
  <c r="H28" i="39"/>
  <c r="H26" i="39"/>
  <c r="H24" i="39"/>
  <c r="H22" i="39"/>
  <c r="H20" i="39"/>
  <c r="H18" i="39"/>
  <c r="H16" i="39"/>
  <c r="H14" i="39"/>
  <c r="H23" i="39"/>
  <c r="H67" i="39"/>
  <c r="H59" i="39"/>
  <c r="H51" i="39"/>
  <c r="H43" i="39"/>
  <c r="H35" i="39"/>
  <c r="H25" i="39"/>
  <c r="H27" i="39"/>
  <c r="H12" i="39"/>
  <c r="H10" i="39"/>
  <c r="H8" i="39"/>
  <c r="H65" i="39"/>
  <c r="H57" i="39"/>
  <c r="H49" i="39"/>
  <c r="H41" i="39"/>
  <c r="H33" i="39"/>
  <c r="H15" i="39"/>
  <c r="H63" i="39"/>
  <c r="H55" i="39"/>
  <c r="H47" i="39"/>
  <c r="H39" i="39"/>
  <c r="H31" i="39"/>
  <c r="H17" i="39"/>
  <c r="H19" i="39"/>
  <c r="H13" i="39"/>
  <c r="H11" i="39"/>
  <c r="H9" i="39"/>
  <c r="H69" i="39"/>
  <c r="H61" i="39"/>
  <c r="H53" i="39"/>
  <c r="H45" i="39"/>
  <c r="H37" i="39"/>
  <c r="H29" i="39"/>
  <c r="H21" i="39"/>
  <c r="AD77" i="39"/>
  <c r="AD130" i="39"/>
  <c r="AD182" i="39"/>
  <c r="AF118" i="39"/>
  <c r="AF105" i="39"/>
  <c r="AF189" i="39"/>
  <c r="AD65" i="39"/>
  <c r="AD168" i="39"/>
  <c r="AF114" i="39"/>
  <c r="AD35" i="39"/>
  <c r="AD199" i="39"/>
  <c r="AF176" i="39"/>
  <c r="AD126" i="39"/>
  <c r="AF100" i="39"/>
  <c r="AD123" i="39"/>
  <c r="AF164" i="39"/>
  <c r="AF60" i="39"/>
  <c r="AD76" i="39"/>
  <c r="AF144" i="39"/>
  <c r="AD177" i="39"/>
  <c r="AN14" i="39"/>
  <c r="AJ116" i="39"/>
  <c r="AL141" i="39"/>
  <c r="AJ30" i="39"/>
  <c r="AL41" i="39"/>
  <c r="AN137" i="39"/>
  <c r="AJ194" i="39"/>
  <c r="AN55" i="39"/>
  <c r="AJ118" i="39"/>
  <c r="AL158" i="39"/>
  <c r="AN206" i="39"/>
  <c r="AL31" i="39"/>
  <c r="AN99" i="39"/>
  <c r="AL36" i="39"/>
  <c r="AJ142" i="39"/>
  <c r="AJ20" i="39"/>
  <c r="T208" i="39"/>
  <c r="T206" i="39"/>
  <c r="T204" i="39"/>
  <c r="T202" i="39"/>
  <c r="T200" i="39"/>
  <c r="T198" i="39"/>
  <c r="T207" i="39"/>
  <c r="T205" i="39"/>
  <c r="T203" i="39"/>
  <c r="T201" i="39"/>
  <c r="T199" i="39"/>
  <c r="T197" i="39"/>
  <c r="T193" i="39"/>
  <c r="T189" i="39"/>
  <c r="T185" i="39"/>
  <c r="T181" i="39"/>
  <c r="T178" i="39"/>
  <c r="T176" i="39"/>
  <c r="T173" i="39"/>
  <c r="T171" i="39"/>
  <c r="T169" i="39"/>
  <c r="T167" i="39"/>
  <c r="T165" i="39"/>
  <c r="T163" i="39"/>
  <c r="T161" i="39"/>
  <c r="T159" i="39"/>
  <c r="T157" i="39"/>
  <c r="T155" i="39"/>
  <c r="T196" i="39"/>
  <c r="T192" i="39"/>
  <c r="T188" i="39"/>
  <c r="T184" i="39"/>
  <c r="T180" i="39"/>
  <c r="T174" i="39"/>
  <c r="T172" i="39"/>
  <c r="T170" i="39"/>
  <c r="T168" i="39"/>
  <c r="T166" i="39"/>
  <c r="T164" i="39"/>
  <c r="T162" i="39"/>
  <c r="T160" i="39"/>
  <c r="T158" i="39"/>
  <c r="T156" i="39"/>
  <c r="T154" i="39"/>
  <c r="T194" i="39"/>
  <c r="T190" i="39"/>
  <c r="T186" i="39"/>
  <c r="T182" i="39"/>
  <c r="T175" i="39"/>
  <c r="T195" i="39"/>
  <c r="T179" i="39"/>
  <c r="T153" i="39"/>
  <c r="T151" i="39"/>
  <c r="T149" i="39"/>
  <c r="T147" i="39"/>
  <c r="T145" i="39"/>
  <c r="T143" i="39"/>
  <c r="T141" i="39"/>
  <c r="T139" i="39"/>
  <c r="T137" i="39"/>
  <c r="T135" i="39"/>
  <c r="T191" i="39"/>
  <c r="T187" i="39"/>
  <c r="T150" i="39"/>
  <c r="T146" i="39"/>
  <c r="T142" i="39"/>
  <c r="T138" i="39"/>
  <c r="T130" i="39"/>
  <c r="T132" i="39"/>
  <c r="T152" i="39"/>
  <c r="T148" i="39"/>
  <c r="T144" i="39"/>
  <c r="T140" i="39"/>
  <c r="T133" i="39"/>
  <c r="T129" i="39"/>
  <c r="T127" i="39"/>
  <c r="T125" i="39"/>
  <c r="T123" i="39"/>
  <c r="T121" i="39"/>
  <c r="T119" i="39"/>
  <c r="T117" i="39"/>
  <c r="T115" i="39"/>
  <c r="T134" i="39"/>
  <c r="T126" i="39"/>
  <c r="T122" i="39"/>
  <c r="T111" i="39"/>
  <c r="T110" i="39"/>
  <c r="T108" i="39"/>
  <c r="T131" i="39"/>
  <c r="T118" i="39"/>
  <c r="T112" i="39"/>
  <c r="T116" i="39"/>
  <c r="T113" i="39"/>
  <c r="T114" i="39"/>
  <c r="T183" i="39"/>
  <c r="T177" i="39"/>
  <c r="T136" i="39"/>
  <c r="T120" i="39"/>
  <c r="T103" i="39"/>
  <c r="T102" i="39"/>
  <c r="T95" i="39"/>
  <c r="T92" i="39"/>
  <c r="T90" i="39"/>
  <c r="T88" i="39"/>
  <c r="T86" i="39"/>
  <c r="T84" i="39"/>
  <c r="T82" i="39"/>
  <c r="T80" i="39"/>
  <c r="T78" i="39"/>
  <c r="T76" i="39"/>
  <c r="T74" i="39"/>
  <c r="T72" i="39"/>
  <c r="T70" i="39"/>
  <c r="T105" i="39"/>
  <c r="T104" i="39"/>
  <c r="T107" i="39"/>
  <c r="T106" i="39"/>
  <c r="T94" i="39"/>
  <c r="T128" i="39"/>
  <c r="T91" i="39"/>
  <c r="T89" i="39"/>
  <c r="T87" i="39"/>
  <c r="T85" i="39"/>
  <c r="T83" i="39"/>
  <c r="T81" i="39"/>
  <c r="T79" i="39"/>
  <c r="T77" i="39"/>
  <c r="T75" i="39"/>
  <c r="T124" i="39"/>
  <c r="T109" i="39"/>
  <c r="T99" i="39"/>
  <c r="T98" i="39"/>
  <c r="T73" i="39"/>
  <c r="T69" i="39"/>
  <c r="T67" i="39"/>
  <c r="T65" i="39"/>
  <c r="T63" i="39"/>
  <c r="T61" i="39"/>
  <c r="T59" i="39"/>
  <c r="T57" i="39"/>
  <c r="T55" i="39"/>
  <c r="T53" i="39"/>
  <c r="T51" i="39"/>
  <c r="T49" i="39"/>
  <c r="T47" i="39"/>
  <c r="T45" i="39"/>
  <c r="T43" i="39"/>
  <c r="T41" i="39"/>
  <c r="T39" i="39"/>
  <c r="T37" i="39"/>
  <c r="T35" i="39"/>
  <c r="T33" i="39"/>
  <c r="T31" i="39"/>
  <c r="T29" i="39"/>
  <c r="T27" i="39"/>
  <c r="T25" i="39"/>
  <c r="T23" i="39"/>
  <c r="T21" i="39"/>
  <c r="T19" i="39"/>
  <c r="T17" i="39"/>
  <c r="T15" i="39"/>
  <c r="T97" i="39"/>
  <c r="T101" i="39"/>
  <c r="T93" i="39"/>
  <c r="T100" i="39"/>
  <c r="T62" i="39"/>
  <c r="T54" i="39"/>
  <c r="T46" i="39"/>
  <c r="T38" i="39"/>
  <c r="T30" i="39"/>
  <c r="T11" i="39"/>
  <c r="T9" i="39"/>
  <c r="T14" i="39"/>
  <c r="T96" i="39"/>
  <c r="T68" i="39"/>
  <c r="T60" i="39"/>
  <c r="T52" i="39"/>
  <c r="T44" i="39"/>
  <c r="T36" i="39"/>
  <c r="T28" i="39"/>
  <c r="T16" i="39"/>
  <c r="T18" i="39"/>
  <c r="T13" i="39"/>
  <c r="T66" i="39"/>
  <c r="T58" i="39"/>
  <c r="T50" i="39"/>
  <c r="T42" i="39"/>
  <c r="T34" i="39"/>
  <c r="T20" i="39"/>
  <c r="T10" i="39"/>
  <c r="T8" i="39"/>
  <c r="T22" i="39"/>
  <c r="T12" i="39"/>
  <c r="T71" i="39"/>
  <c r="T64" i="39"/>
  <c r="T56" i="39"/>
  <c r="T48" i="39"/>
  <c r="T40" i="39"/>
  <c r="T32" i="39"/>
  <c r="T24" i="39"/>
  <c r="T26" i="39"/>
  <c r="J207" i="39"/>
  <c r="J205" i="39"/>
  <c r="J203" i="39"/>
  <c r="J201" i="39"/>
  <c r="J199" i="39"/>
  <c r="J197" i="39"/>
  <c r="J195" i="39"/>
  <c r="J193" i="39"/>
  <c r="J191" i="39"/>
  <c r="J189" i="39"/>
  <c r="J187" i="39"/>
  <c r="J185" i="39"/>
  <c r="J183" i="39"/>
  <c r="J181" i="39"/>
  <c r="J179" i="39"/>
  <c r="J202" i="39"/>
  <c r="J177" i="39"/>
  <c r="J208" i="39"/>
  <c r="J194" i="39"/>
  <c r="J190" i="39"/>
  <c r="J186" i="39"/>
  <c r="J182" i="39"/>
  <c r="J175" i="39"/>
  <c r="J198" i="39"/>
  <c r="J204" i="39"/>
  <c r="J178" i="39"/>
  <c r="J174" i="39"/>
  <c r="J172" i="39"/>
  <c r="J170" i="39"/>
  <c r="J168" i="39"/>
  <c r="J166" i="39"/>
  <c r="J164" i="39"/>
  <c r="J162" i="39"/>
  <c r="J160" i="39"/>
  <c r="J158" i="39"/>
  <c r="J156" i="39"/>
  <c r="J206" i="39"/>
  <c r="J173" i="39"/>
  <c r="J171" i="39"/>
  <c r="J169" i="39"/>
  <c r="J167" i="39"/>
  <c r="J165" i="39"/>
  <c r="J163" i="39"/>
  <c r="J161" i="39"/>
  <c r="J159" i="39"/>
  <c r="J184" i="39"/>
  <c r="J155" i="39"/>
  <c r="J153" i="39"/>
  <c r="J151" i="39"/>
  <c r="J149" i="39"/>
  <c r="J147" i="39"/>
  <c r="J145" i="39"/>
  <c r="J143" i="39"/>
  <c r="J141" i="39"/>
  <c r="J139" i="39"/>
  <c r="J137" i="39"/>
  <c r="J135" i="39"/>
  <c r="J133" i="39"/>
  <c r="J131" i="39"/>
  <c r="J196" i="39"/>
  <c r="J180" i="39"/>
  <c r="J176" i="39"/>
  <c r="J134" i="39"/>
  <c r="J129" i="39"/>
  <c r="J127" i="39"/>
  <c r="J125" i="39"/>
  <c r="J123" i="39"/>
  <c r="J121" i="39"/>
  <c r="J119" i="39"/>
  <c r="J117" i="39"/>
  <c r="J115" i="39"/>
  <c r="J113" i="39"/>
  <c r="J111" i="39"/>
  <c r="J200" i="39"/>
  <c r="J192" i="39"/>
  <c r="J157" i="39"/>
  <c r="J154" i="39"/>
  <c r="J150" i="39"/>
  <c r="J146" i="39"/>
  <c r="J142" i="39"/>
  <c r="J138" i="39"/>
  <c r="J152" i="39"/>
  <c r="J148" i="39"/>
  <c r="J144" i="39"/>
  <c r="J140" i="39"/>
  <c r="J136" i="39"/>
  <c r="J109" i="39"/>
  <c r="J107" i="39"/>
  <c r="J105" i="39"/>
  <c r="J103" i="39"/>
  <c r="J101" i="39"/>
  <c r="J99" i="39"/>
  <c r="J97" i="39"/>
  <c r="J95" i="39"/>
  <c r="J130" i="39"/>
  <c r="J126" i="39"/>
  <c r="J122" i="39"/>
  <c r="J188" i="39"/>
  <c r="J132" i="39"/>
  <c r="J128" i="39"/>
  <c r="J124" i="39"/>
  <c r="J120" i="39"/>
  <c r="J114" i="39"/>
  <c r="J98" i="39"/>
  <c r="J100" i="39"/>
  <c r="J96" i="39"/>
  <c r="J93" i="39"/>
  <c r="J91" i="39"/>
  <c r="J89" i="39"/>
  <c r="J87" i="39"/>
  <c r="J85" i="39"/>
  <c r="J83" i="39"/>
  <c r="J81" i="39"/>
  <c r="J102" i="39"/>
  <c r="J112" i="39"/>
  <c r="J110" i="39"/>
  <c r="J104" i="39"/>
  <c r="J106" i="39"/>
  <c r="J118" i="39"/>
  <c r="J86" i="39"/>
  <c r="J71" i="39"/>
  <c r="J94" i="39"/>
  <c r="J92" i="39"/>
  <c r="J84" i="39"/>
  <c r="J70" i="39"/>
  <c r="J68" i="39"/>
  <c r="J66" i="39"/>
  <c r="J64" i="39"/>
  <c r="J62" i="39"/>
  <c r="J60" i="39"/>
  <c r="J58" i="39"/>
  <c r="J56" i="39"/>
  <c r="J54" i="39"/>
  <c r="J52" i="39"/>
  <c r="J50" i="39"/>
  <c r="J48" i="39"/>
  <c r="J46" i="39"/>
  <c r="J44" i="39"/>
  <c r="J42" i="39"/>
  <c r="J40" i="39"/>
  <c r="J38" i="39"/>
  <c r="J36" i="39"/>
  <c r="J34" i="39"/>
  <c r="J32" i="39"/>
  <c r="J30" i="39"/>
  <c r="J28" i="39"/>
  <c r="J74" i="39"/>
  <c r="J90" i="39"/>
  <c r="J82" i="39"/>
  <c r="J76" i="39"/>
  <c r="J75" i="39"/>
  <c r="J73" i="39"/>
  <c r="J116" i="39"/>
  <c r="J108" i="39"/>
  <c r="J88" i="39"/>
  <c r="J80" i="39"/>
  <c r="J79" i="39"/>
  <c r="J72" i="39"/>
  <c r="J69" i="39"/>
  <c r="J67" i="39"/>
  <c r="J65" i="39"/>
  <c r="J63" i="39"/>
  <c r="J61" i="39"/>
  <c r="J59" i="39"/>
  <c r="J57" i="39"/>
  <c r="J55" i="39"/>
  <c r="J53" i="39"/>
  <c r="J51" i="39"/>
  <c r="J49" i="39"/>
  <c r="J47" i="39"/>
  <c r="J45" i="39"/>
  <c r="J43" i="39"/>
  <c r="J41" i="39"/>
  <c r="J39" i="39"/>
  <c r="J37" i="39"/>
  <c r="J35" i="39"/>
  <c r="J33" i="39"/>
  <c r="J31" i="39"/>
  <c r="J29" i="39"/>
  <c r="J27" i="39"/>
  <c r="J25" i="39"/>
  <c r="J23" i="39"/>
  <c r="J21" i="39"/>
  <c r="J19" i="39"/>
  <c r="J17" i="39"/>
  <c r="J15" i="39"/>
  <c r="J13" i="39"/>
  <c r="J78" i="39"/>
  <c r="J24" i="39"/>
  <c r="J26" i="39"/>
  <c r="J12" i="39"/>
  <c r="J10" i="39"/>
  <c r="J8" i="39"/>
  <c r="J77" i="39"/>
  <c r="J16" i="39"/>
  <c r="J14" i="39"/>
  <c r="J18" i="39"/>
  <c r="J11" i="39"/>
  <c r="J9" i="39"/>
  <c r="J20" i="39"/>
  <c r="J22" i="39"/>
  <c r="F208" i="39"/>
  <c r="F206" i="39"/>
  <c r="F204" i="39"/>
  <c r="F202" i="39"/>
  <c r="F200" i="39"/>
  <c r="F198" i="39"/>
  <c r="F196" i="39"/>
  <c r="F194" i="39"/>
  <c r="F192" i="39"/>
  <c r="F190" i="39"/>
  <c r="F188" i="39"/>
  <c r="F186" i="39"/>
  <c r="F184" i="39"/>
  <c r="F182" i="39"/>
  <c r="F180" i="39"/>
  <c r="F178" i="39"/>
  <c r="F176" i="39"/>
  <c r="F207" i="39"/>
  <c r="F205" i="39"/>
  <c r="F203" i="39"/>
  <c r="F201" i="39"/>
  <c r="F199" i="39"/>
  <c r="F197" i="39"/>
  <c r="F195" i="39"/>
  <c r="F193" i="39"/>
  <c r="F191" i="39"/>
  <c r="F189" i="39"/>
  <c r="F187" i="39"/>
  <c r="F185" i="39"/>
  <c r="F183" i="39"/>
  <c r="F181" i="39"/>
  <c r="F179" i="39"/>
  <c r="F177" i="39"/>
  <c r="F175" i="39"/>
  <c r="F173" i="39"/>
  <c r="F171" i="39"/>
  <c r="F169" i="39"/>
  <c r="F167" i="39"/>
  <c r="F165" i="39"/>
  <c r="F163" i="39"/>
  <c r="F161" i="39"/>
  <c r="F159" i="39"/>
  <c r="F157" i="39"/>
  <c r="F155" i="39"/>
  <c r="F172" i="39"/>
  <c r="F164" i="39"/>
  <c r="F170" i="39"/>
  <c r="F162" i="39"/>
  <c r="F153" i="39"/>
  <c r="F151" i="39"/>
  <c r="F149" i="39"/>
  <c r="F147" i="39"/>
  <c r="F145" i="39"/>
  <c r="F143" i="39"/>
  <c r="F141" i="39"/>
  <c r="F139" i="39"/>
  <c r="F137" i="39"/>
  <c r="F158" i="39"/>
  <c r="F156" i="39"/>
  <c r="F136" i="39"/>
  <c r="F133" i="39"/>
  <c r="F168" i="39"/>
  <c r="F174" i="39"/>
  <c r="F154" i="39"/>
  <c r="F150" i="39"/>
  <c r="F146" i="39"/>
  <c r="F142" i="39"/>
  <c r="F138" i="39"/>
  <c r="F129" i="39"/>
  <c r="F127" i="39"/>
  <c r="F125" i="39"/>
  <c r="F123" i="39"/>
  <c r="F121" i="39"/>
  <c r="F119" i="39"/>
  <c r="F160" i="39"/>
  <c r="F135" i="39"/>
  <c r="F114" i="39"/>
  <c r="F144" i="39"/>
  <c r="F117" i="39"/>
  <c r="F140" i="39"/>
  <c r="F131" i="39"/>
  <c r="F130" i="39"/>
  <c r="F126" i="39"/>
  <c r="F122" i="39"/>
  <c r="F115" i="39"/>
  <c r="F109" i="39"/>
  <c r="F107" i="39"/>
  <c r="F105" i="39"/>
  <c r="F103" i="39"/>
  <c r="F101" i="39"/>
  <c r="F99" i="39"/>
  <c r="F97" i="39"/>
  <c r="F95" i="39"/>
  <c r="F116" i="39"/>
  <c r="F112" i="39"/>
  <c r="F148" i="39"/>
  <c r="F128" i="39"/>
  <c r="F124" i="39"/>
  <c r="F120" i="39"/>
  <c r="F113" i="39"/>
  <c r="F110" i="39"/>
  <c r="F108" i="39"/>
  <c r="F106" i="39"/>
  <c r="F104" i="39"/>
  <c r="F102" i="39"/>
  <c r="F100" i="39"/>
  <c r="F98" i="39"/>
  <c r="F166" i="39"/>
  <c r="F134" i="39"/>
  <c r="F96" i="39"/>
  <c r="F152" i="39"/>
  <c r="F93" i="39"/>
  <c r="F91" i="39"/>
  <c r="F89" i="39"/>
  <c r="F87" i="39"/>
  <c r="F85" i="39"/>
  <c r="F83" i="39"/>
  <c r="F81" i="39"/>
  <c r="F79" i="39"/>
  <c r="F77" i="39"/>
  <c r="F75" i="39"/>
  <c r="F73" i="39"/>
  <c r="F71" i="39"/>
  <c r="F132" i="39"/>
  <c r="F94" i="39"/>
  <c r="F69" i="39"/>
  <c r="F67" i="39"/>
  <c r="F65" i="39"/>
  <c r="F63" i="39"/>
  <c r="F61" i="39"/>
  <c r="F59" i="39"/>
  <c r="F57" i="39"/>
  <c r="F55" i="39"/>
  <c r="F53" i="39"/>
  <c r="F51" i="39"/>
  <c r="F49" i="39"/>
  <c r="F47" i="39"/>
  <c r="F45" i="39"/>
  <c r="F43" i="39"/>
  <c r="F41" i="39"/>
  <c r="F39" i="39"/>
  <c r="F37" i="39"/>
  <c r="F35" i="39"/>
  <c r="F33" i="39"/>
  <c r="F31" i="39"/>
  <c r="F29" i="39"/>
  <c r="F27" i="39"/>
  <c r="F25" i="39"/>
  <c r="F23" i="39"/>
  <c r="F21" i="39"/>
  <c r="F19" i="39"/>
  <c r="F17" i="39"/>
  <c r="F15" i="39"/>
  <c r="F13" i="39"/>
  <c r="F86" i="39"/>
  <c r="F111" i="39"/>
  <c r="F92" i="39"/>
  <c r="F84" i="39"/>
  <c r="F74" i="39"/>
  <c r="F70" i="39"/>
  <c r="F68" i="39"/>
  <c r="F66" i="39"/>
  <c r="F64" i="39"/>
  <c r="F62" i="39"/>
  <c r="F60" i="39"/>
  <c r="F58" i="39"/>
  <c r="F56" i="39"/>
  <c r="F54" i="39"/>
  <c r="F52" i="39"/>
  <c r="F50" i="39"/>
  <c r="F48" i="39"/>
  <c r="F46" i="39"/>
  <c r="F44" i="39"/>
  <c r="F42" i="39"/>
  <c r="F40" i="39"/>
  <c r="F38" i="39"/>
  <c r="F36" i="39"/>
  <c r="F34" i="39"/>
  <c r="F32" i="39"/>
  <c r="F30" i="39"/>
  <c r="F28" i="39"/>
  <c r="F26" i="39"/>
  <c r="F24" i="39"/>
  <c r="F22" i="39"/>
  <c r="F20" i="39"/>
  <c r="F18" i="39"/>
  <c r="F16" i="39"/>
  <c r="F14" i="39"/>
  <c r="F78" i="39"/>
  <c r="F90" i="39"/>
  <c r="F118" i="39"/>
  <c r="F82" i="39"/>
  <c r="F88" i="39"/>
  <c r="F12" i="39"/>
  <c r="F10" i="39"/>
  <c r="F8" i="39"/>
  <c r="F76" i="39"/>
  <c r="F80" i="39"/>
  <c r="F72" i="39"/>
  <c r="F11" i="39"/>
  <c r="F9" i="39"/>
  <c r="AD22" i="39"/>
  <c r="AD108" i="39"/>
  <c r="AD198" i="39"/>
  <c r="AF27" i="39"/>
  <c r="AF94" i="39"/>
  <c r="AF195" i="39"/>
  <c r="AD95" i="39"/>
  <c r="AF38" i="39"/>
  <c r="AF132" i="39"/>
  <c r="AD42" i="39"/>
  <c r="AF48" i="39"/>
  <c r="AF192" i="39"/>
  <c r="AD188" i="39"/>
  <c r="AF119" i="39"/>
  <c r="AD174" i="39"/>
  <c r="AD41" i="39"/>
  <c r="AF76" i="39"/>
  <c r="AD135" i="39"/>
  <c r="AF184" i="39"/>
  <c r="AF16" i="39"/>
  <c r="AN81" i="39"/>
  <c r="AJ181" i="39"/>
  <c r="AL196" i="39"/>
  <c r="AJ45" i="39"/>
  <c r="AL101" i="39"/>
  <c r="AN178" i="39"/>
  <c r="AL30" i="39"/>
  <c r="AN71" i="39"/>
  <c r="AJ140" i="39"/>
  <c r="AL186" i="39"/>
  <c r="AJ35" i="39"/>
  <c r="AL133" i="39"/>
  <c r="AN157" i="39"/>
  <c r="AL91" i="39"/>
  <c r="AJ203" i="39"/>
  <c r="AJ99" i="39"/>
  <c r="P207" i="39"/>
  <c r="P205" i="39"/>
  <c r="P203" i="39"/>
  <c r="P201" i="39"/>
  <c r="P199" i="39"/>
  <c r="P208" i="39"/>
  <c r="P206" i="39"/>
  <c r="P204" i="39"/>
  <c r="P202" i="39"/>
  <c r="P200" i="39"/>
  <c r="P198" i="39"/>
  <c r="P196" i="39"/>
  <c r="P194" i="39"/>
  <c r="P192" i="39"/>
  <c r="P190" i="39"/>
  <c r="P188" i="39"/>
  <c r="P186" i="39"/>
  <c r="P184" i="39"/>
  <c r="P182" i="39"/>
  <c r="P180" i="39"/>
  <c r="P178" i="39"/>
  <c r="P176" i="39"/>
  <c r="P174" i="39"/>
  <c r="P172" i="39"/>
  <c r="P170" i="39"/>
  <c r="P168" i="39"/>
  <c r="P166" i="39"/>
  <c r="P164" i="39"/>
  <c r="P162" i="39"/>
  <c r="P160" i="39"/>
  <c r="P197" i="39"/>
  <c r="P193" i="39"/>
  <c r="P189" i="39"/>
  <c r="P185" i="39"/>
  <c r="P181" i="39"/>
  <c r="P195" i="39"/>
  <c r="P191" i="39"/>
  <c r="P187" i="39"/>
  <c r="P183" i="39"/>
  <c r="P179" i="39"/>
  <c r="P177" i="39"/>
  <c r="P175" i="39"/>
  <c r="P159" i="39"/>
  <c r="P157" i="39"/>
  <c r="P154" i="39"/>
  <c r="P171" i="39"/>
  <c r="P163" i="39"/>
  <c r="P169" i="39"/>
  <c r="P161" i="39"/>
  <c r="P156" i="39"/>
  <c r="P153" i="39"/>
  <c r="P151" i="39"/>
  <c r="P149" i="39"/>
  <c r="P147" i="39"/>
  <c r="P145" i="39"/>
  <c r="P143" i="39"/>
  <c r="P141" i="39"/>
  <c r="P139" i="39"/>
  <c r="P137" i="39"/>
  <c r="P135" i="39"/>
  <c r="P133" i="39"/>
  <c r="P131" i="39"/>
  <c r="P165" i="39"/>
  <c r="P150" i="39"/>
  <c r="P146" i="39"/>
  <c r="P142" i="39"/>
  <c r="P138" i="39"/>
  <c r="P155" i="39"/>
  <c r="P167" i="39"/>
  <c r="P132" i="39"/>
  <c r="P136" i="39"/>
  <c r="P129" i="39"/>
  <c r="P127" i="39"/>
  <c r="P125" i="39"/>
  <c r="P123" i="39"/>
  <c r="P121" i="39"/>
  <c r="P119" i="39"/>
  <c r="P117" i="39"/>
  <c r="P115" i="39"/>
  <c r="P113" i="39"/>
  <c r="P111" i="39"/>
  <c r="P173" i="39"/>
  <c r="P144" i="39"/>
  <c r="P130" i="39"/>
  <c r="P126" i="39"/>
  <c r="P122" i="39"/>
  <c r="P158" i="39"/>
  <c r="P140" i="39"/>
  <c r="P118" i="39"/>
  <c r="P112" i="39"/>
  <c r="P110" i="39"/>
  <c r="P108" i="39"/>
  <c r="P106" i="39"/>
  <c r="P104" i="39"/>
  <c r="P102" i="39"/>
  <c r="P100" i="39"/>
  <c r="P98" i="39"/>
  <c r="P96" i="39"/>
  <c r="P94" i="39"/>
  <c r="P134" i="39"/>
  <c r="P116" i="39"/>
  <c r="P152" i="39"/>
  <c r="P148" i="39"/>
  <c r="P109" i="39"/>
  <c r="P107" i="39"/>
  <c r="P105" i="39"/>
  <c r="P103" i="39"/>
  <c r="P101" i="39"/>
  <c r="P99" i="39"/>
  <c r="P97" i="39"/>
  <c r="P95" i="39"/>
  <c r="P93" i="39"/>
  <c r="P120" i="39"/>
  <c r="P114" i="39"/>
  <c r="P92" i="39"/>
  <c r="P90" i="39"/>
  <c r="P88" i="39"/>
  <c r="P86" i="39"/>
  <c r="P84" i="39"/>
  <c r="P82" i="39"/>
  <c r="P80" i="39"/>
  <c r="P78" i="39"/>
  <c r="P76" i="39"/>
  <c r="P74" i="39"/>
  <c r="P72" i="39"/>
  <c r="P70" i="39"/>
  <c r="P91" i="39"/>
  <c r="P89" i="39"/>
  <c r="P87" i="39"/>
  <c r="P85" i="39"/>
  <c r="P83" i="39"/>
  <c r="P81" i="39"/>
  <c r="P79" i="39"/>
  <c r="P77" i="39"/>
  <c r="P75" i="39"/>
  <c r="P73" i="39"/>
  <c r="P71" i="39"/>
  <c r="P124" i="39"/>
  <c r="P69" i="39"/>
  <c r="P67" i="39"/>
  <c r="P65" i="39"/>
  <c r="P63" i="39"/>
  <c r="P61" i="39"/>
  <c r="P59" i="39"/>
  <c r="P57" i="39"/>
  <c r="P55" i="39"/>
  <c r="P53" i="39"/>
  <c r="P51" i="39"/>
  <c r="P49" i="39"/>
  <c r="P47" i="39"/>
  <c r="P45" i="39"/>
  <c r="P43" i="39"/>
  <c r="P41" i="39"/>
  <c r="P39" i="39"/>
  <c r="P37" i="39"/>
  <c r="P35" i="39"/>
  <c r="P33" i="39"/>
  <c r="P31" i="39"/>
  <c r="P29" i="39"/>
  <c r="P27" i="39"/>
  <c r="P25" i="39"/>
  <c r="P23" i="39"/>
  <c r="P21" i="39"/>
  <c r="P19" i="39"/>
  <c r="P17" i="39"/>
  <c r="P15" i="39"/>
  <c r="P13" i="39"/>
  <c r="P128" i="39"/>
  <c r="P26" i="39"/>
  <c r="P62" i="39"/>
  <c r="P54" i="39"/>
  <c r="P46" i="39"/>
  <c r="P38" i="39"/>
  <c r="P30" i="39"/>
  <c r="P14" i="39"/>
  <c r="P11" i="39"/>
  <c r="P9" i="39"/>
  <c r="P68" i="39"/>
  <c r="P60" i="39"/>
  <c r="P52" i="39"/>
  <c r="P44" i="39"/>
  <c r="P36" i="39"/>
  <c r="P28" i="39"/>
  <c r="P16" i="39"/>
  <c r="P18" i="39"/>
  <c r="P66" i="39"/>
  <c r="P58" i="39"/>
  <c r="P50" i="39"/>
  <c r="P42" i="39"/>
  <c r="P34" i="39"/>
  <c r="P20" i="39"/>
  <c r="P22" i="39"/>
  <c r="P12" i="39"/>
  <c r="P10" i="39"/>
  <c r="P8" i="39"/>
  <c r="P64" i="39"/>
  <c r="P56" i="39"/>
  <c r="P48" i="39"/>
  <c r="P40" i="39"/>
  <c r="P32" i="39"/>
  <c r="P24" i="39"/>
  <c r="AD38" i="39"/>
  <c r="AD137" i="39"/>
  <c r="AD179" i="39"/>
  <c r="AF43" i="39"/>
  <c r="AF110" i="39"/>
  <c r="AF172" i="39"/>
  <c r="AD82" i="39"/>
  <c r="AF40" i="39"/>
  <c r="AF171" i="39"/>
  <c r="AD58" i="39"/>
  <c r="AF47" i="39"/>
  <c r="AD81" i="39"/>
  <c r="AD204" i="39"/>
  <c r="AF175" i="39"/>
  <c r="AD206" i="39"/>
  <c r="AD85" i="39"/>
  <c r="AF99" i="39"/>
  <c r="AD138" i="39"/>
  <c r="AF205" i="39"/>
  <c r="AF41" i="39"/>
  <c r="AN141" i="39"/>
  <c r="AJ188" i="39"/>
  <c r="AN43" i="39"/>
  <c r="AJ102" i="39"/>
  <c r="AL117" i="39"/>
  <c r="AN181" i="39"/>
  <c r="AL62" i="39"/>
  <c r="AN100" i="39"/>
  <c r="AJ176" i="39"/>
  <c r="AN11" i="39"/>
  <c r="AJ67" i="39"/>
  <c r="AL112" i="39"/>
  <c r="AN190" i="39"/>
  <c r="AL151" i="39"/>
  <c r="AL19" i="39"/>
  <c r="AJ184" i="39"/>
  <c r="L207" i="39"/>
  <c r="L205" i="39"/>
  <c r="L203" i="39"/>
  <c r="L201" i="39"/>
  <c r="L199" i="39"/>
  <c r="L208" i="39"/>
  <c r="L206" i="39"/>
  <c r="L204" i="39"/>
  <c r="L202" i="39"/>
  <c r="L200" i="39"/>
  <c r="L198" i="39"/>
  <c r="L194" i="39"/>
  <c r="L190" i="39"/>
  <c r="L186" i="39"/>
  <c r="L182" i="39"/>
  <c r="L175" i="39"/>
  <c r="L178" i="39"/>
  <c r="L174" i="39"/>
  <c r="L172" i="39"/>
  <c r="L170" i="39"/>
  <c r="L168" i="39"/>
  <c r="L166" i="39"/>
  <c r="L164" i="39"/>
  <c r="L162" i="39"/>
  <c r="L160" i="39"/>
  <c r="L158" i="39"/>
  <c r="L156" i="39"/>
  <c r="L154" i="39"/>
  <c r="L197" i="39"/>
  <c r="L193" i="39"/>
  <c r="L189" i="39"/>
  <c r="L185" i="39"/>
  <c r="L181" i="39"/>
  <c r="L176" i="39"/>
  <c r="L173" i="39"/>
  <c r="L171" i="39"/>
  <c r="L169" i="39"/>
  <c r="L167" i="39"/>
  <c r="L165" i="39"/>
  <c r="L163" i="39"/>
  <c r="L161" i="39"/>
  <c r="L159" i="39"/>
  <c r="L157" i="39"/>
  <c r="L155" i="39"/>
  <c r="L195" i="39"/>
  <c r="L191" i="39"/>
  <c r="L187" i="39"/>
  <c r="L183" i="39"/>
  <c r="L179" i="39"/>
  <c r="L177" i="39"/>
  <c r="L192" i="39"/>
  <c r="L152" i="39"/>
  <c r="L150" i="39"/>
  <c r="L148" i="39"/>
  <c r="L146" i="39"/>
  <c r="L144" i="39"/>
  <c r="L142" i="39"/>
  <c r="L140" i="39"/>
  <c r="L138" i="39"/>
  <c r="L136" i="39"/>
  <c r="L134" i="39"/>
  <c r="L188" i="39"/>
  <c r="L151" i="39"/>
  <c r="L147" i="39"/>
  <c r="L143" i="39"/>
  <c r="L139" i="39"/>
  <c r="L180" i="39"/>
  <c r="L184" i="39"/>
  <c r="L153" i="39"/>
  <c r="L149" i="39"/>
  <c r="L145" i="39"/>
  <c r="L141" i="39"/>
  <c r="L137" i="39"/>
  <c r="L135" i="39"/>
  <c r="L130" i="39"/>
  <c r="L128" i="39"/>
  <c r="L126" i="39"/>
  <c r="L124" i="39"/>
  <c r="L122" i="39"/>
  <c r="L120" i="39"/>
  <c r="L118" i="39"/>
  <c r="L116" i="39"/>
  <c r="L132" i="39"/>
  <c r="L196" i="39"/>
  <c r="L127" i="39"/>
  <c r="L123" i="39"/>
  <c r="L119" i="39"/>
  <c r="L117" i="39"/>
  <c r="L109" i="39"/>
  <c r="L115" i="39"/>
  <c r="L131" i="39"/>
  <c r="L133" i="39"/>
  <c r="L111" i="39"/>
  <c r="L114" i="39"/>
  <c r="L100" i="39"/>
  <c r="L99" i="39"/>
  <c r="L96" i="39"/>
  <c r="L93" i="39"/>
  <c r="L91" i="39"/>
  <c r="L89" i="39"/>
  <c r="L87" i="39"/>
  <c r="L85" i="39"/>
  <c r="L83" i="39"/>
  <c r="L81" i="39"/>
  <c r="L79" i="39"/>
  <c r="L77" i="39"/>
  <c r="L75" i="39"/>
  <c r="L73" i="39"/>
  <c r="L71" i="39"/>
  <c r="L102" i="39"/>
  <c r="L101" i="39"/>
  <c r="L129" i="39"/>
  <c r="L112" i="39"/>
  <c r="L110" i="39"/>
  <c r="L104" i="39"/>
  <c r="L103" i="39"/>
  <c r="L106" i="39"/>
  <c r="L105" i="39"/>
  <c r="L95" i="39"/>
  <c r="L125" i="39"/>
  <c r="L108" i="39"/>
  <c r="L107" i="39"/>
  <c r="L94" i="39"/>
  <c r="L92" i="39"/>
  <c r="L90" i="39"/>
  <c r="L88" i="39"/>
  <c r="L86" i="39"/>
  <c r="L84" i="39"/>
  <c r="L82" i="39"/>
  <c r="L80" i="39"/>
  <c r="L78" i="39"/>
  <c r="L76" i="39"/>
  <c r="L74" i="39"/>
  <c r="L121" i="39"/>
  <c r="L113" i="39"/>
  <c r="L98" i="39"/>
  <c r="L70" i="39"/>
  <c r="L68" i="39"/>
  <c r="L66" i="39"/>
  <c r="L64" i="39"/>
  <c r="L62" i="39"/>
  <c r="L60" i="39"/>
  <c r="L58" i="39"/>
  <c r="L56" i="39"/>
  <c r="L54" i="39"/>
  <c r="L52" i="39"/>
  <c r="L50" i="39"/>
  <c r="L48" i="39"/>
  <c r="L46" i="39"/>
  <c r="L44" i="39"/>
  <c r="L42" i="39"/>
  <c r="L40" i="39"/>
  <c r="L38" i="39"/>
  <c r="L36" i="39"/>
  <c r="L34" i="39"/>
  <c r="L32" i="39"/>
  <c r="L30" i="39"/>
  <c r="L28" i="39"/>
  <c r="L26" i="39"/>
  <c r="L24" i="39"/>
  <c r="L22" i="39"/>
  <c r="L20" i="39"/>
  <c r="L18" i="39"/>
  <c r="L16" i="39"/>
  <c r="L97" i="39"/>
  <c r="L67" i="39"/>
  <c r="L59" i="39"/>
  <c r="L51" i="39"/>
  <c r="L43" i="39"/>
  <c r="L35" i="39"/>
  <c r="L25" i="39"/>
  <c r="L12" i="39"/>
  <c r="L10" i="39"/>
  <c r="L8" i="39"/>
  <c r="L27" i="39"/>
  <c r="L65" i="39"/>
  <c r="L57" i="39"/>
  <c r="L49" i="39"/>
  <c r="L41" i="39"/>
  <c r="L33" i="39"/>
  <c r="L15" i="39"/>
  <c r="L14" i="39"/>
  <c r="L72" i="39"/>
  <c r="L63" i="39"/>
  <c r="L55" i="39"/>
  <c r="L47" i="39"/>
  <c r="L39" i="39"/>
  <c r="L31" i="39"/>
  <c r="L17" i="39"/>
  <c r="L11" i="39"/>
  <c r="L9" i="39"/>
  <c r="L19" i="39"/>
  <c r="L13" i="39"/>
  <c r="L69" i="39"/>
  <c r="L61" i="39"/>
  <c r="L53" i="39"/>
  <c r="L45" i="39"/>
  <c r="L37" i="39"/>
  <c r="L29" i="39"/>
  <c r="L21" i="39"/>
  <c r="L23" i="39"/>
  <c r="X208" i="39"/>
  <c r="X206" i="39"/>
  <c r="X204" i="39"/>
  <c r="X202" i="39"/>
  <c r="X200" i="39"/>
  <c r="X198" i="39"/>
  <c r="X207" i="39"/>
  <c r="X205" i="39"/>
  <c r="X203" i="39"/>
  <c r="X201" i="39"/>
  <c r="X199" i="39"/>
  <c r="X197" i="39"/>
  <c r="X195" i="39"/>
  <c r="X193" i="39"/>
  <c r="X191" i="39"/>
  <c r="X189" i="39"/>
  <c r="X187" i="39"/>
  <c r="X185" i="39"/>
  <c r="X183" i="39"/>
  <c r="X181" i="39"/>
  <c r="X179" i="39"/>
  <c r="X177" i="39"/>
  <c r="X175" i="39"/>
  <c r="X176" i="39"/>
  <c r="X173" i="39"/>
  <c r="X171" i="39"/>
  <c r="X169" i="39"/>
  <c r="X167" i="39"/>
  <c r="X165" i="39"/>
  <c r="X163" i="39"/>
  <c r="X161" i="39"/>
  <c r="X196" i="39"/>
  <c r="X192" i="39"/>
  <c r="X188" i="39"/>
  <c r="X184" i="39"/>
  <c r="X180" i="39"/>
  <c r="X194" i="39"/>
  <c r="X190" i="39"/>
  <c r="X186" i="39"/>
  <c r="X182" i="39"/>
  <c r="X178" i="39"/>
  <c r="X156" i="39"/>
  <c r="X174" i="39"/>
  <c r="X166" i="39"/>
  <c r="X172" i="39"/>
  <c r="X164" i="39"/>
  <c r="X155" i="39"/>
  <c r="X152" i="39"/>
  <c r="X150" i="39"/>
  <c r="X148" i="39"/>
  <c r="X146" i="39"/>
  <c r="X144" i="39"/>
  <c r="X142" i="39"/>
  <c r="X140" i="39"/>
  <c r="X138" i="39"/>
  <c r="X136" i="39"/>
  <c r="X134" i="39"/>
  <c r="X132" i="39"/>
  <c r="X130" i="39"/>
  <c r="X162" i="39"/>
  <c r="X159" i="39"/>
  <c r="X154" i="39"/>
  <c r="X168" i="39"/>
  <c r="X157" i="39"/>
  <c r="X153" i="39"/>
  <c r="X149" i="39"/>
  <c r="X145" i="39"/>
  <c r="X141" i="39"/>
  <c r="X137" i="39"/>
  <c r="X158" i="39"/>
  <c r="X170" i="39"/>
  <c r="X128" i="39"/>
  <c r="X126" i="39"/>
  <c r="X124" i="39"/>
  <c r="X122" i="39"/>
  <c r="X120" i="39"/>
  <c r="X118" i="39"/>
  <c r="X116" i="39"/>
  <c r="X114" i="39"/>
  <c r="X112" i="39"/>
  <c r="X160" i="39"/>
  <c r="X147" i="39"/>
  <c r="X131" i="39"/>
  <c r="X113" i="39"/>
  <c r="X133" i="39"/>
  <c r="X129" i="39"/>
  <c r="X125" i="39"/>
  <c r="X121" i="39"/>
  <c r="X143" i="39"/>
  <c r="X109" i="39"/>
  <c r="X107" i="39"/>
  <c r="X105" i="39"/>
  <c r="X103" i="39"/>
  <c r="X101" i="39"/>
  <c r="X99" i="39"/>
  <c r="X97" i="39"/>
  <c r="X95" i="39"/>
  <c r="X93" i="39"/>
  <c r="X151" i="39"/>
  <c r="X111" i="39"/>
  <c r="X110" i="39"/>
  <c r="X108" i="39"/>
  <c r="X106" i="39"/>
  <c r="X104" i="39"/>
  <c r="X102" i="39"/>
  <c r="X100" i="39"/>
  <c r="X98" i="39"/>
  <c r="X96" i="39"/>
  <c r="X94" i="39"/>
  <c r="X117" i="39"/>
  <c r="X123" i="39"/>
  <c r="X139" i="39"/>
  <c r="X91" i="39"/>
  <c r="X89" i="39"/>
  <c r="X87" i="39"/>
  <c r="X85" i="39"/>
  <c r="X83" i="39"/>
  <c r="X81" i="39"/>
  <c r="X79" i="39"/>
  <c r="X77" i="39"/>
  <c r="X75" i="39"/>
  <c r="X73" i="39"/>
  <c r="X71" i="39"/>
  <c r="X119" i="39"/>
  <c r="X135" i="39"/>
  <c r="X92" i="39"/>
  <c r="X90" i="39"/>
  <c r="X88" i="39"/>
  <c r="X86" i="39"/>
  <c r="X84" i="39"/>
  <c r="X82" i="39"/>
  <c r="X80" i="39"/>
  <c r="X78" i="39"/>
  <c r="X76" i="39"/>
  <c r="X74" i="39"/>
  <c r="X72" i="39"/>
  <c r="X70" i="39"/>
  <c r="X68" i="39"/>
  <c r="X66" i="39"/>
  <c r="X64" i="39"/>
  <c r="X62" i="39"/>
  <c r="X60" i="39"/>
  <c r="X58" i="39"/>
  <c r="X56" i="39"/>
  <c r="X54" i="39"/>
  <c r="X52" i="39"/>
  <c r="X50" i="39"/>
  <c r="X48" i="39"/>
  <c r="X46" i="39"/>
  <c r="X44" i="39"/>
  <c r="X42" i="39"/>
  <c r="X40" i="39"/>
  <c r="X38" i="39"/>
  <c r="X36" i="39"/>
  <c r="X34" i="39"/>
  <c r="X32" i="39"/>
  <c r="X30" i="39"/>
  <c r="X28" i="39"/>
  <c r="X26" i="39"/>
  <c r="X24" i="39"/>
  <c r="X22" i="39"/>
  <c r="X20" i="39"/>
  <c r="X18" i="39"/>
  <c r="X16" i="39"/>
  <c r="X14" i="39"/>
  <c r="X12" i="39"/>
  <c r="X127" i="39"/>
  <c r="X65" i="39"/>
  <c r="X57" i="39"/>
  <c r="X49" i="39"/>
  <c r="X41" i="39"/>
  <c r="X33" i="39"/>
  <c r="X15" i="39"/>
  <c r="X17" i="39"/>
  <c r="X13" i="39"/>
  <c r="X10" i="39"/>
  <c r="X8" i="39"/>
  <c r="X115" i="39"/>
  <c r="X63" i="39"/>
  <c r="X55" i="39"/>
  <c r="X47" i="39"/>
  <c r="X39" i="39"/>
  <c r="X31" i="39"/>
  <c r="X19" i="39"/>
  <c r="X21" i="39"/>
  <c r="X69" i="39"/>
  <c r="X61" i="39"/>
  <c r="X53" i="39"/>
  <c r="X45" i="39"/>
  <c r="X37" i="39"/>
  <c r="X29" i="39"/>
  <c r="X23" i="39"/>
  <c r="X25" i="39"/>
  <c r="X11" i="39"/>
  <c r="X9" i="39"/>
  <c r="X67" i="39"/>
  <c r="X59" i="39"/>
  <c r="X51" i="39"/>
  <c r="X43" i="39"/>
  <c r="X35" i="39"/>
  <c r="X27" i="39"/>
  <c r="AB207" i="39"/>
  <c r="AB205" i="39"/>
  <c r="AB203" i="39"/>
  <c r="AB201" i="39"/>
  <c r="AB199" i="39"/>
  <c r="AB208" i="39"/>
  <c r="AB206" i="39"/>
  <c r="AB204" i="39"/>
  <c r="AB202" i="39"/>
  <c r="AB200" i="39"/>
  <c r="AB198" i="39"/>
  <c r="AB196" i="39"/>
  <c r="AB192" i="39"/>
  <c r="AB188" i="39"/>
  <c r="AB184" i="39"/>
  <c r="AB180" i="39"/>
  <c r="AB177" i="39"/>
  <c r="AB174" i="39"/>
  <c r="AB172" i="39"/>
  <c r="AB170" i="39"/>
  <c r="AB168" i="39"/>
  <c r="AB166" i="39"/>
  <c r="AB164" i="39"/>
  <c r="AB162" i="39"/>
  <c r="AB160" i="39"/>
  <c r="AB158" i="39"/>
  <c r="AB156" i="39"/>
  <c r="AB154" i="39"/>
  <c r="AB195" i="39"/>
  <c r="AB191" i="39"/>
  <c r="AB187" i="39"/>
  <c r="AB183" i="39"/>
  <c r="AB179" i="39"/>
  <c r="AB175" i="39"/>
  <c r="AB176" i="39"/>
  <c r="AB173" i="39"/>
  <c r="AB171" i="39"/>
  <c r="AB169" i="39"/>
  <c r="AB167" i="39"/>
  <c r="AB165" i="39"/>
  <c r="AB163" i="39"/>
  <c r="AB161" i="39"/>
  <c r="AB159" i="39"/>
  <c r="AB157" i="39"/>
  <c r="AB155" i="39"/>
  <c r="AB197" i="39"/>
  <c r="AB193" i="39"/>
  <c r="AB189" i="39"/>
  <c r="AB185" i="39"/>
  <c r="AB181" i="39"/>
  <c r="AB182" i="39"/>
  <c r="AB152" i="39"/>
  <c r="AB150" i="39"/>
  <c r="AB148" i="39"/>
  <c r="AB146" i="39"/>
  <c r="AB144" i="39"/>
  <c r="AB142" i="39"/>
  <c r="AB140" i="39"/>
  <c r="AB138" i="39"/>
  <c r="AB136" i="39"/>
  <c r="AB134" i="39"/>
  <c r="AB194" i="39"/>
  <c r="AB153" i="39"/>
  <c r="AB149" i="39"/>
  <c r="AB145" i="39"/>
  <c r="AB141" i="39"/>
  <c r="AB137" i="39"/>
  <c r="AB186" i="39"/>
  <c r="AB133" i="39"/>
  <c r="AB178" i="39"/>
  <c r="AB190" i="39"/>
  <c r="AB151" i="39"/>
  <c r="AB147" i="39"/>
  <c r="AB143" i="39"/>
  <c r="AB139" i="39"/>
  <c r="AB128" i="39"/>
  <c r="AB126" i="39"/>
  <c r="AB124" i="39"/>
  <c r="AB122" i="39"/>
  <c r="AB120" i="39"/>
  <c r="AB118" i="39"/>
  <c r="AB116" i="39"/>
  <c r="AB114" i="39"/>
  <c r="AB130" i="39"/>
  <c r="AB132" i="39"/>
  <c r="AB129" i="39"/>
  <c r="AB125" i="39"/>
  <c r="AB121" i="39"/>
  <c r="AB109" i="39"/>
  <c r="AB135" i="39"/>
  <c r="AB117" i="39"/>
  <c r="AB112" i="39"/>
  <c r="AB131" i="39"/>
  <c r="AB113" i="39"/>
  <c r="AB123" i="39"/>
  <c r="AB110" i="39"/>
  <c r="AB106" i="39"/>
  <c r="AB105" i="39"/>
  <c r="AB94" i="39"/>
  <c r="AB91" i="39"/>
  <c r="AB89" i="39"/>
  <c r="AB87" i="39"/>
  <c r="AB85" i="39"/>
  <c r="AB83" i="39"/>
  <c r="AB81" i="39"/>
  <c r="AB79" i="39"/>
  <c r="AB77" i="39"/>
  <c r="AB75" i="39"/>
  <c r="AB73" i="39"/>
  <c r="AB71" i="39"/>
  <c r="AB107" i="39"/>
  <c r="AB119" i="39"/>
  <c r="AB108" i="39"/>
  <c r="AB93" i="39"/>
  <c r="AB98" i="39"/>
  <c r="AB97" i="39"/>
  <c r="AB96" i="39"/>
  <c r="AB92" i="39"/>
  <c r="AB90" i="39"/>
  <c r="AB88" i="39"/>
  <c r="AB86" i="39"/>
  <c r="AB84" i="39"/>
  <c r="AB82" i="39"/>
  <c r="AB80" i="39"/>
  <c r="AB78" i="39"/>
  <c r="AB76" i="39"/>
  <c r="AB74" i="39"/>
  <c r="AB127" i="39"/>
  <c r="AB115" i="39"/>
  <c r="AB102" i="39"/>
  <c r="AB101" i="39"/>
  <c r="AB72" i="39"/>
  <c r="AB68" i="39"/>
  <c r="AB66" i="39"/>
  <c r="AB64" i="39"/>
  <c r="AB62" i="39"/>
  <c r="AB60" i="39"/>
  <c r="AB58" i="39"/>
  <c r="AB56" i="39"/>
  <c r="AB54" i="39"/>
  <c r="AB52" i="39"/>
  <c r="AB50" i="39"/>
  <c r="AB48" i="39"/>
  <c r="AB46" i="39"/>
  <c r="AB44" i="39"/>
  <c r="AB42" i="39"/>
  <c r="AB40" i="39"/>
  <c r="AB38" i="39"/>
  <c r="AB36" i="39"/>
  <c r="AB34" i="39"/>
  <c r="AB32" i="39"/>
  <c r="AB30" i="39"/>
  <c r="AB28" i="39"/>
  <c r="AB26" i="39"/>
  <c r="AB24" i="39"/>
  <c r="AB22" i="39"/>
  <c r="AB20" i="39"/>
  <c r="AB18" i="39"/>
  <c r="AB16" i="39"/>
  <c r="AB14" i="39"/>
  <c r="AB111" i="39"/>
  <c r="AB100" i="39"/>
  <c r="AB99" i="39"/>
  <c r="AB70" i="39"/>
  <c r="AB65" i="39"/>
  <c r="AB57" i="39"/>
  <c r="AB49" i="39"/>
  <c r="AB41" i="39"/>
  <c r="AB33" i="39"/>
  <c r="AB15" i="39"/>
  <c r="AB10" i="39"/>
  <c r="AB8" i="39"/>
  <c r="AB17" i="39"/>
  <c r="AB13" i="39"/>
  <c r="AB63" i="39"/>
  <c r="AB55" i="39"/>
  <c r="AB47" i="39"/>
  <c r="AB39" i="39"/>
  <c r="AB31" i="39"/>
  <c r="AB19" i="39"/>
  <c r="AB95" i="39"/>
  <c r="AB21" i="39"/>
  <c r="AB12" i="39"/>
  <c r="AB69" i="39"/>
  <c r="AB61" i="39"/>
  <c r="AB53" i="39"/>
  <c r="AB45" i="39"/>
  <c r="AB37" i="39"/>
  <c r="AB29" i="39"/>
  <c r="AB23" i="39"/>
  <c r="AB11" i="39"/>
  <c r="AB9" i="39"/>
  <c r="AB25" i="39"/>
  <c r="AB104" i="39"/>
  <c r="AB67" i="39"/>
  <c r="AB59" i="39"/>
  <c r="AB51" i="39"/>
  <c r="AB43" i="39"/>
  <c r="AB35" i="39"/>
  <c r="AB27" i="39"/>
  <c r="AB103" i="39"/>
  <c r="R208" i="39"/>
  <c r="R206" i="39"/>
  <c r="R204" i="39"/>
  <c r="R202" i="39"/>
  <c r="R200" i="39"/>
  <c r="R198" i="39"/>
  <c r="R196" i="39"/>
  <c r="R194" i="39"/>
  <c r="R192" i="39"/>
  <c r="R190" i="39"/>
  <c r="R188" i="39"/>
  <c r="R186" i="39"/>
  <c r="R184" i="39"/>
  <c r="R182" i="39"/>
  <c r="R180" i="39"/>
  <c r="R205" i="39"/>
  <c r="R197" i="39"/>
  <c r="R193" i="39"/>
  <c r="R189" i="39"/>
  <c r="R185" i="39"/>
  <c r="R181" i="39"/>
  <c r="R178" i="39"/>
  <c r="R201" i="39"/>
  <c r="R176" i="39"/>
  <c r="R207" i="39"/>
  <c r="R173" i="39"/>
  <c r="R171" i="39"/>
  <c r="R169" i="39"/>
  <c r="R167" i="39"/>
  <c r="R165" i="39"/>
  <c r="R163" i="39"/>
  <c r="R161" i="39"/>
  <c r="R159" i="39"/>
  <c r="R157" i="39"/>
  <c r="R155" i="39"/>
  <c r="R175" i="39"/>
  <c r="R199" i="39"/>
  <c r="R174" i="39"/>
  <c r="R172" i="39"/>
  <c r="R170" i="39"/>
  <c r="R168" i="39"/>
  <c r="R166" i="39"/>
  <c r="R164" i="39"/>
  <c r="R162" i="39"/>
  <c r="R160" i="39"/>
  <c r="R187" i="39"/>
  <c r="R158" i="39"/>
  <c r="R152" i="39"/>
  <c r="R150" i="39"/>
  <c r="R148" i="39"/>
  <c r="R146" i="39"/>
  <c r="R144" i="39"/>
  <c r="R142" i="39"/>
  <c r="R140" i="39"/>
  <c r="R138" i="39"/>
  <c r="R136" i="39"/>
  <c r="R134" i="39"/>
  <c r="R132" i="39"/>
  <c r="R130" i="39"/>
  <c r="R203" i="39"/>
  <c r="R183" i="39"/>
  <c r="R177" i="39"/>
  <c r="R154" i="39"/>
  <c r="R128" i="39"/>
  <c r="R126" i="39"/>
  <c r="R124" i="39"/>
  <c r="R122" i="39"/>
  <c r="R120" i="39"/>
  <c r="R118" i="39"/>
  <c r="R116" i="39"/>
  <c r="R114" i="39"/>
  <c r="R112" i="39"/>
  <c r="R179" i="39"/>
  <c r="R153" i="39"/>
  <c r="R149" i="39"/>
  <c r="R145" i="39"/>
  <c r="R141" i="39"/>
  <c r="R137" i="39"/>
  <c r="R191" i="39"/>
  <c r="R131" i="39"/>
  <c r="R195" i="39"/>
  <c r="R156" i="39"/>
  <c r="R151" i="39"/>
  <c r="R147" i="39"/>
  <c r="R143" i="39"/>
  <c r="R139" i="39"/>
  <c r="R111" i="39"/>
  <c r="R110" i="39"/>
  <c r="R108" i="39"/>
  <c r="R106" i="39"/>
  <c r="R104" i="39"/>
  <c r="R102" i="39"/>
  <c r="R100" i="39"/>
  <c r="R98" i="39"/>
  <c r="R96" i="39"/>
  <c r="R94" i="39"/>
  <c r="R133" i="39"/>
  <c r="R129" i="39"/>
  <c r="R125" i="39"/>
  <c r="R121" i="39"/>
  <c r="R113" i="39"/>
  <c r="R127" i="39"/>
  <c r="R123" i="39"/>
  <c r="R119" i="39"/>
  <c r="R117" i="39"/>
  <c r="R115" i="39"/>
  <c r="R101" i="39"/>
  <c r="R103" i="39"/>
  <c r="R95" i="39"/>
  <c r="R92" i="39"/>
  <c r="R90" i="39"/>
  <c r="R88" i="39"/>
  <c r="R86" i="39"/>
  <c r="R84" i="39"/>
  <c r="R82" i="39"/>
  <c r="R80" i="39"/>
  <c r="R105" i="39"/>
  <c r="R107" i="39"/>
  <c r="R97" i="39"/>
  <c r="R93" i="39"/>
  <c r="R89" i="39"/>
  <c r="R81" i="39"/>
  <c r="R70" i="39"/>
  <c r="R87" i="39"/>
  <c r="R75" i="39"/>
  <c r="R74" i="39"/>
  <c r="R73" i="39"/>
  <c r="R69" i="39"/>
  <c r="R67" i="39"/>
  <c r="R65" i="39"/>
  <c r="R63" i="39"/>
  <c r="R61" i="39"/>
  <c r="R59" i="39"/>
  <c r="R57" i="39"/>
  <c r="R55" i="39"/>
  <c r="R53" i="39"/>
  <c r="R51" i="39"/>
  <c r="R49" i="39"/>
  <c r="R47" i="39"/>
  <c r="R45" i="39"/>
  <c r="R43" i="39"/>
  <c r="R41" i="39"/>
  <c r="R39" i="39"/>
  <c r="R37" i="39"/>
  <c r="R35" i="39"/>
  <c r="R33" i="39"/>
  <c r="R31" i="39"/>
  <c r="R29" i="39"/>
  <c r="R135" i="39"/>
  <c r="R77" i="39"/>
  <c r="R76" i="39"/>
  <c r="R85" i="39"/>
  <c r="R79" i="39"/>
  <c r="R78" i="39"/>
  <c r="R72" i="39"/>
  <c r="R91" i="39"/>
  <c r="R83" i="39"/>
  <c r="R71" i="39"/>
  <c r="R68" i="39"/>
  <c r="R66" i="39"/>
  <c r="R64" i="39"/>
  <c r="R62" i="39"/>
  <c r="R60" i="39"/>
  <c r="R58" i="39"/>
  <c r="R56" i="39"/>
  <c r="R54" i="39"/>
  <c r="R52" i="39"/>
  <c r="R50" i="39"/>
  <c r="R48" i="39"/>
  <c r="R46" i="39"/>
  <c r="R44" i="39"/>
  <c r="R42" i="39"/>
  <c r="R40" i="39"/>
  <c r="R38" i="39"/>
  <c r="R36" i="39"/>
  <c r="R34" i="39"/>
  <c r="R32" i="39"/>
  <c r="R30" i="39"/>
  <c r="R28" i="39"/>
  <c r="R26" i="39"/>
  <c r="R24" i="39"/>
  <c r="R22" i="39"/>
  <c r="R20" i="39"/>
  <c r="R18" i="39"/>
  <c r="R16" i="39"/>
  <c r="R14" i="39"/>
  <c r="R12" i="39"/>
  <c r="R27" i="39"/>
  <c r="R99" i="39"/>
  <c r="R11" i="39"/>
  <c r="R9" i="39"/>
  <c r="R15" i="39"/>
  <c r="R17" i="39"/>
  <c r="R109" i="39"/>
  <c r="R19" i="39"/>
  <c r="R13" i="39"/>
  <c r="R21" i="39"/>
  <c r="R10" i="39"/>
  <c r="R8" i="39"/>
  <c r="R23" i="39"/>
  <c r="R25" i="39"/>
  <c r="Z207" i="39"/>
  <c r="Z205" i="39"/>
  <c r="Z203" i="39"/>
  <c r="Z201" i="39"/>
  <c r="Z199" i="39"/>
  <c r="Z197" i="39"/>
  <c r="Z195" i="39"/>
  <c r="Z193" i="39"/>
  <c r="Z191" i="39"/>
  <c r="Z189" i="39"/>
  <c r="Z187" i="39"/>
  <c r="Z185" i="39"/>
  <c r="Z183" i="39"/>
  <c r="Z181" i="39"/>
  <c r="Z179" i="39"/>
  <c r="Z208" i="39"/>
  <c r="Z198" i="39"/>
  <c r="Z196" i="39"/>
  <c r="Z192" i="39"/>
  <c r="Z188" i="39"/>
  <c r="Z184" i="39"/>
  <c r="Z180" i="39"/>
  <c r="Z204" i="39"/>
  <c r="Z177" i="39"/>
  <c r="Z174" i="39"/>
  <c r="Z172" i="39"/>
  <c r="Z170" i="39"/>
  <c r="Z168" i="39"/>
  <c r="Z166" i="39"/>
  <c r="Z164" i="39"/>
  <c r="Z162" i="39"/>
  <c r="Z160" i="39"/>
  <c r="Z158" i="39"/>
  <c r="Z156" i="39"/>
  <c r="Z178" i="39"/>
  <c r="Z202" i="39"/>
  <c r="Z176" i="39"/>
  <c r="Z173" i="39"/>
  <c r="Z171" i="39"/>
  <c r="Z169" i="39"/>
  <c r="Z167" i="39"/>
  <c r="Z165" i="39"/>
  <c r="Z163" i="39"/>
  <c r="Z161" i="39"/>
  <c r="Z159" i="39"/>
  <c r="Z206" i="39"/>
  <c r="Z190" i="39"/>
  <c r="Z157" i="39"/>
  <c r="Z153" i="39"/>
  <c r="Z151" i="39"/>
  <c r="Z149" i="39"/>
  <c r="Z147" i="39"/>
  <c r="Z145" i="39"/>
  <c r="Z143" i="39"/>
  <c r="Z141" i="39"/>
  <c r="Z139" i="39"/>
  <c r="Z137" i="39"/>
  <c r="Z135" i="39"/>
  <c r="Z133" i="39"/>
  <c r="Z131" i="39"/>
  <c r="Z186" i="39"/>
  <c r="Z200" i="39"/>
  <c r="Z175" i="39"/>
  <c r="Z132" i="39"/>
  <c r="Z129" i="39"/>
  <c r="Z127" i="39"/>
  <c r="Z125" i="39"/>
  <c r="Z123" i="39"/>
  <c r="Z121" i="39"/>
  <c r="Z119" i="39"/>
  <c r="Z117" i="39"/>
  <c r="Z115" i="39"/>
  <c r="Z113" i="39"/>
  <c r="Z111" i="39"/>
  <c r="Z155" i="39"/>
  <c r="Z152" i="39"/>
  <c r="Z148" i="39"/>
  <c r="Z144" i="39"/>
  <c r="Z140" i="39"/>
  <c r="Z136" i="39"/>
  <c r="Z134" i="39"/>
  <c r="Z182" i="39"/>
  <c r="Z150" i="39"/>
  <c r="Z146" i="39"/>
  <c r="Z142" i="39"/>
  <c r="Z138" i="39"/>
  <c r="Z116" i="39"/>
  <c r="Z194" i="39"/>
  <c r="Z114" i="39"/>
  <c r="Z109" i="39"/>
  <c r="Z107" i="39"/>
  <c r="Z105" i="39"/>
  <c r="Z103" i="39"/>
  <c r="Z101" i="39"/>
  <c r="Z99" i="39"/>
  <c r="Z97" i="39"/>
  <c r="Z95" i="39"/>
  <c r="Z93" i="39"/>
  <c r="Z128" i="39"/>
  <c r="Z124" i="39"/>
  <c r="Z120" i="39"/>
  <c r="Z126" i="39"/>
  <c r="Z122" i="39"/>
  <c r="Z154" i="39"/>
  <c r="Z130" i="39"/>
  <c r="Z118" i="39"/>
  <c r="Z112" i="39"/>
  <c r="Z104" i="39"/>
  <c r="Z110" i="39"/>
  <c r="Z106" i="39"/>
  <c r="Z94" i="39"/>
  <c r="Z91" i="39"/>
  <c r="Z89" i="39"/>
  <c r="Z87" i="39"/>
  <c r="Z85" i="39"/>
  <c r="Z83" i="39"/>
  <c r="Z81" i="39"/>
  <c r="Z108" i="39"/>
  <c r="Z100" i="39"/>
  <c r="Z98" i="39"/>
  <c r="Z92" i="39"/>
  <c r="Z84" i="39"/>
  <c r="Z74" i="39"/>
  <c r="Z73" i="39"/>
  <c r="Z102" i="39"/>
  <c r="Z76" i="39"/>
  <c r="Z75" i="39"/>
  <c r="Z90" i="39"/>
  <c r="Z82" i="39"/>
  <c r="Z78" i="39"/>
  <c r="Z77" i="39"/>
  <c r="Z72" i="39"/>
  <c r="Z68" i="39"/>
  <c r="Z66" i="39"/>
  <c r="Z64" i="39"/>
  <c r="Z62" i="39"/>
  <c r="Z60" i="39"/>
  <c r="Z58" i="39"/>
  <c r="Z56" i="39"/>
  <c r="Z54" i="39"/>
  <c r="Z52" i="39"/>
  <c r="Z50" i="39"/>
  <c r="Z48" i="39"/>
  <c r="Z46" i="39"/>
  <c r="Z44" i="39"/>
  <c r="Z42" i="39"/>
  <c r="Z40" i="39"/>
  <c r="Z38" i="39"/>
  <c r="Z36" i="39"/>
  <c r="Z34" i="39"/>
  <c r="Z32" i="39"/>
  <c r="Z30" i="39"/>
  <c r="Z28" i="39"/>
  <c r="Z79" i="39"/>
  <c r="Z96" i="39"/>
  <c r="Z88" i="39"/>
  <c r="Z80" i="39"/>
  <c r="Z71" i="39"/>
  <c r="Z86" i="39"/>
  <c r="Z70" i="39"/>
  <c r="Z69" i="39"/>
  <c r="Z67" i="39"/>
  <c r="Z65" i="39"/>
  <c r="Z63" i="39"/>
  <c r="Z61" i="39"/>
  <c r="Z59" i="39"/>
  <c r="Z57" i="39"/>
  <c r="Z55" i="39"/>
  <c r="Z53" i="39"/>
  <c r="Z51" i="39"/>
  <c r="Z49" i="39"/>
  <c r="Z47" i="39"/>
  <c r="Z45" i="39"/>
  <c r="Z43" i="39"/>
  <c r="Z41" i="39"/>
  <c r="Z39" i="39"/>
  <c r="Z37" i="39"/>
  <c r="Z35" i="39"/>
  <c r="Z33" i="39"/>
  <c r="Z31" i="39"/>
  <c r="Z29" i="39"/>
  <c r="Z27" i="39"/>
  <c r="Z25" i="39"/>
  <c r="Z23" i="39"/>
  <c r="Z21" i="39"/>
  <c r="Z19" i="39"/>
  <c r="Z17" i="39"/>
  <c r="Z15" i="39"/>
  <c r="Z13" i="39"/>
  <c r="Z14" i="39"/>
  <c r="Z16" i="39"/>
  <c r="Z10" i="39"/>
  <c r="Z8" i="39"/>
  <c r="Z18" i="39"/>
  <c r="Z20" i="39"/>
  <c r="Z22" i="39"/>
  <c r="Z12" i="39"/>
  <c r="Z24" i="39"/>
  <c r="Z11" i="39"/>
  <c r="Z9" i="39"/>
  <c r="Z26" i="39"/>
  <c r="V208" i="39"/>
  <c r="V206" i="39"/>
  <c r="V204" i="39"/>
  <c r="V202" i="39"/>
  <c r="V200" i="39"/>
  <c r="V198" i="39"/>
  <c r="V196" i="39"/>
  <c r="V194" i="39"/>
  <c r="V192" i="39"/>
  <c r="V190" i="39"/>
  <c r="V188" i="39"/>
  <c r="V186" i="39"/>
  <c r="V184" i="39"/>
  <c r="V182" i="39"/>
  <c r="V180" i="39"/>
  <c r="V178" i="39"/>
  <c r="V176" i="39"/>
  <c r="V207" i="39"/>
  <c r="V205" i="39"/>
  <c r="V203" i="39"/>
  <c r="V201" i="39"/>
  <c r="V199" i="39"/>
  <c r="V197" i="39"/>
  <c r="V195" i="39"/>
  <c r="V193" i="39"/>
  <c r="V191" i="39"/>
  <c r="V189" i="39"/>
  <c r="V187" i="39"/>
  <c r="V185" i="39"/>
  <c r="V183" i="39"/>
  <c r="V181" i="39"/>
  <c r="V179" i="39"/>
  <c r="V177" i="39"/>
  <c r="V175" i="39"/>
  <c r="V173" i="39"/>
  <c r="V171" i="39"/>
  <c r="V169" i="39"/>
  <c r="V167" i="39"/>
  <c r="V165" i="39"/>
  <c r="V163" i="39"/>
  <c r="V161" i="39"/>
  <c r="V159" i="39"/>
  <c r="V157" i="39"/>
  <c r="V155" i="39"/>
  <c r="V170" i="39"/>
  <c r="V162" i="39"/>
  <c r="V154" i="39"/>
  <c r="V168" i="39"/>
  <c r="V160" i="39"/>
  <c r="V153" i="39"/>
  <c r="V151" i="39"/>
  <c r="V149" i="39"/>
  <c r="V147" i="39"/>
  <c r="V145" i="39"/>
  <c r="V143" i="39"/>
  <c r="V141" i="39"/>
  <c r="V139" i="39"/>
  <c r="V137" i="39"/>
  <c r="V156" i="39"/>
  <c r="V135" i="39"/>
  <c r="V131" i="39"/>
  <c r="V174" i="39"/>
  <c r="V164" i="39"/>
  <c r="V152" i="39"/>
  <c r="V148" i="39"/>
  <c r="V144" i="39"/>
  <c r="V140" i="39"/>
  <c r="V133" i="39"/>
  <c r="V129" i="39"/>
  <c r="V127" i="39"/>
  <c r="V125" i="39"/>
  <c r="V123" i="39"/>
  <c r="V121" i="39"/>
  <c r="V119" i="39"/>
  <c r="V158" i="39"/>
  <c r="V136" i="39"/>
  <c r="V166" i="39"/>
  <c r="V130" i="39"/>
  <c r="V118" i="39"/>
  <c r="V112" i="39"/>
  <c r="V172" i="39"/>
  <c r="V150" i="39"/>
  <c r="V132" i="39"/>
  <c r="V116" i="39"/>
  <c r="V113" i="39"/>
  <c r="V134" i="39"/>
  <c r="V114" i="39"/>
  <c r="V146" i="39"/>
  <c r="V128" i="39"/>
  <c r="V124" i="39"/>
  <c r="V120" i="39"/>
  <c r="V109" i="39"/>
  <c r="V107" i="39"/>
  <c r="V105" i="39"/>
  <c r="V103" i="39"/>
  <c r="V101" i="39"/>
  <c r="V99" i="39"/>
  <c r="V97" i="39"/>
  <c r="V95" i="39"/>
  <c r="V115" i="39"/>
  <c r="V138" i="39"/>
  <c r="V126" i="39"/>
  <c r="V122" i="39"/>
  <c r="V111" i="39"/>
  <c r="V110" i="39"/>
  <c r="V108" i="39"/>
  <c r="V106" i="39"/>
  <c r="V104" i="39"/>
  <c r="V102" i="39"/>
  <c r="V100" i="39"/>
  <c r="V98" i="39"/>
  <c r="V142" i="39"/>
  <c r="V117" i="39"/>
  <c r="V94" i="39"/>
  <c r="V91" i="39"/>
  <c r="V89" i="39"/>
  <c r="V87" i="39"/>
  <c r="V85" i="39"/>
  <c r="V83" i="39"/>
  <c r="V81" i="39"/>
  <c r="V79" i="39"/>
  <c r="V77" i="39"/>
  <c r="V75" i="39"/>
  <c r="V73" i="39"/>
  <c r="V71" i="39"/>
  <c r="V93" i="39"/>
  <c r="V96" i="39"/>
  <c r="V69" i="39"/>
  <c r="V67" i="39"/>
  <c r="V65" i="39"/>
  <c r="V63" i="39"/>
  <c r="V61" i="39"/>
  <c r="V59" i="39"/>
  <c r="V57" i="39"/>
  <c r="V55" i="39"/>
  <c r="V53" i="39"/>
  <c r="V51" i="39"/>
  <c r="V49" i="39"/>
  <c r="V47" i="39"/>
  <c r="V45" i="39"/>
  <c r="V43" i="39"/>
  <c r="V41" i="39"/>
  <c r="V39" i="39"/>
  <c r="V37" i="39"/>
  <c r="V35" i="39"/>
  <c r="V33" i="39"/>
  <c r="V31" i="39"/>
  <c r="V29" i="39"/>
  <c r="V27" i="39"/>
  <c r="V25" i="39"/>
  <c r="V23" i="39"/>
  <c r="V21" i="39"/>
  <c r="V19" i="39"/>
  <c r="V17" i="39"/>
  <c r="V15" i="39"/>
  <c r="V13" i="39"/>
  <c r="V92" i="39"/>
  <c r="V84" i="39"/>
  <c r="V74" i="39"/>
  <c r="V76" i="39"/>
  <c r="V90" i="39"/>
  <c r="V82" i="39"/>
  <c r="V78" i="39"/>
  <c r="V72" i="39"/>
  <c r="V68" i="39"/>
  <c r="V66" i="39"/>
  <c r="V64" i="39"/>
  <c r="V62" i="39"/>
  <c r="V60" i="39"/>
  <c r="V58" i="39"/>
  <c r="V56" i="39"/>
  <c r="V54" i="39"/>
  <c r="V52" i="39"/>
  <c r="V50" i="39"/>
  <c r="V48" i="39"/>
  <c r="V46" i="39"/>
  <c r="V44" i="39"/>
  <c r="V42" i="39"/>
  <c r="V40" i="39"/>
  <c r="V38" i="39"/>
  <c r="V36" i="39"/>
  <c r="V34" i="39"/>
  <c r="V32" i="39"/>
  <c r="V30" i="39"/>
  <c r="V28" i="39"/>
  <c r="V26" i="39"/>
  <c r="V24" i="39"/>
  <c r="V22" i="39"/>
  <c r="V20" i="39"/>
  <c r="V18" i="39"/>
  <c r="V16" i="39"/>
  <c r="V14" i="39"/>
  <c r="V12" i="39"/>
  <c r="V70" i="39"/>
  <c r="V88" i="39"/>
  <c r="V10" i="39"/>
  <c r="V8" i="39"/>
  <c r="V80" i="39"/>
  <c r="V86" i="39"/>
  <c r="V11" i="39"/>
  <c r="V9" i="39"/>
  <c r="AD91" i="39"/>
  <c r="AD54" i="39"/>
  <c r="AD120" i="39"/>
  <c r="AD195" i="39"/>
  <c r="AF59" i="39"/>
  <c r="AF113" i="39"/>
  <c r="AF188" i="39"/>
  <c r="AD97" i="39"/>
  <c r="AF50" i="39"/>
  <c r="AF143" i="39"/>
  <c r="AD84" i="39"/>
  <c r="AF63" i="39"/>
  <c r="AD12" i="39"/>
  <c r="AD201" i="39"/>
  <c r="AF162" i="39"/>
  <c r="AF52" i="39"/>
  <c r="AD90" i="39"/>
  <c r="AC90" i="39" s="1"/>
  <c r="AF135" i="39"/>
  <c r="AD191" i="39"/>
  <c r="AD136" i="39"/>
  <c r="AF103" i="39"/>
  <c r="AN144" i="39"/>
  <c r="AL84" i="39"/>
  <c r="AN64" i="39"/>
  <c r="AJ124" i="39"/>
  <c r="AL183" i="39"/>
  <c r="AJ18" i="39"/>
  <c r="AL85" i="39"/>
  <c r="AN134" i="39"/>
  <c r="AJ202" i="39"/>
  <c r="AN54" i="39"/>
  <c r="AJ111" i="39"/>
  <c r="AL173" i="39"/>
  <c r="AK173" i="39" s="1"/>
  <c r="AJ56" i="39"/>
  <c r="AN15" i="39"/>
  <c r="AL113" i="39"/>
  <c r="AL24" i="39"/>
  <c r="AD15" i="39"/>
  <c r="AD75" i="39"/>
  <c r="AD147" i="39"/>
  <c r="AF30" i="39"/>
  <c r="AF75" i="39"/>
  <c r="AF129" i="39"/>
  <c r="AF204" i="39"/>
  <c r="AD121" i="39"/>
  <c r="AF28" i="39"/>
  <c r="AF159" i="39"/>
  <c r="AD159" i="39"/>
  <c r="AF70" i="39"/>
  <c r="AD28" i="39"/>
  <c r="AF17" i="39"/>
  <c r="AF194" i="39"/>
  <c r="AF35" i="39"/>
  <c r="AD141" i="39"/>
  <c r="AF155" i="39"/>
  <c r="AF10" i="39"/>
  <c r="AD36" i="39"/>
  <c r="AF108" i="39"/>
  <c r="AN196" i="39"/>
  <c r="AM196" i="39" s="1"/>
  <c r="AL26" i="39"/>
  <c r="AN145" i="39"/>
  <c r="AJ130" i="39"/>
  <c r="AL182" i="39"/>
  <c r="AJ31" i="39"/>
  <c r="AL144" i="39"/>
  <c r="AK144" i="39" s="1"/>
  <c r="AN154" i="39"/>
  <c r="AL16" i="39"/>
  <c r="AN84" i="39"/>
  <c r="AJ131" i="39"/>
  <c r="AL205" i="39"/>
  <c r="AJ44" i="39"/>
  <c r="AN88" i="39"/>
  <c r="AL193" i="39"/>
  <c r="AL79" i="39"/>
  <c r="AD31" i="39"/>
  <c r="AD80" i="39"/>
  <c r="AD142" i="39"/>
  <c r="AF32" i="39"/>
  <c r="AF91" i="39"/>
  <c r="AF152" i="39"/>
  <c r="AD17" i="39"/>
  <c r="AD151" i="39"/>
  <c r="AF77" i="39"/>
  <c r="AF206" i="39"/>
  <c r="AD124" i="39"/>
  <c r="AF120" i="39"/>
  <c r="AD60" i="39"/>
  <c r="AF33" i="39"/>
  <c r="AD71" i="39"/>
  <c r="AF97" i="39"/>
  <c r="AD152" i="39"/>
  <c r="AD8" i="39"/>
  <c r="AF55" i="39"/>
  <c r="AD118" i="39"/>
  <c r="AF185" i="39"/>
  <c r="AJ10" i="39"/>
  <c r="AL55" i="39"/>
  <c r="AK55" i="39" s="1"/>
  <c r="AN120" i="39"/>
  <c r="AJ167" i="39"/>
  <c r="AI167" i="39" s="1"/>
  <c r="AN18" i="39"/>
  <c r="AJ122" i="39"/>
  <c r="AL145" i="39"/>
  <c r="AJ46" i="39"/>
  <c r="AL45" i="39"/>
  <c r="AN110" i="39"/>
  <c r="AM110" i="39" s="1"/>
  <c r="AJ157" i="39"/>
  <c r="AN10" i="39"/>
  <c r="AM10" i="39" s="1"/>
  <c r="AJ91" i="39"/>
  <c r="AN155" i="39"/>
  <c r="AN12" i="39"/>
  <c r="AL139" i="39"/>
  <c r="AD47" i="39"/>
  <c r="AD112" i="39"/>
  <c r="AC112" i="39" s="1"/>
  <c r="AD165" i="39"/>
  <c r="AF42" i="39"/>
  <c r="AF82" i="39"/>
  <c r="AF141" i="39"/>
  <c r="AD33" i="39"/>
  <c r="AD144" i="39"/>
  <c r="AF122" i="39"/>
  <c r="AD11" i="39"/>
  <c r="AD146" i="39"/>
  <c r="AF117" i="39"/>
  <c r="AD98" i="39"/>
  <c r="AF65" i="39"/>
  <c r="AD30" i="39"/>
  <c r="AF102" i="39"/>
  <c r="AD176" i="39"/>
  <c r="AD27" i="39"/>
  <c r="AF87" i="39"/>
  <c r="AD117" i="39"/>
  <c r="AC117" i="39" s="1"/>
  <c r="AF170" i="39"/>
  <c r="AJ9" i="39"/>
  <c r="AL81" i="39"/>
  <c r="AN130" i="39"/>
  <c r="AJ198" i="39"/>
  <c r="AN50" i="39"/>
  <c r="AM50" i="39" s="1"/>
  <c r="AJ132" i="39"/>
  <c r="AL169" i="39"/>
  <c r="AJ50" i="39"/>
  <c r="AL71" i="39"/>
  <c r="AN147" i="39"/>
  <c r="AJ199" i="39"/>
  <c r="AN24" i="39"/>
  <c r="AJ74" i="39"/>
  <c r="AI74" i="39" s="1"/>
  <c r="AJ13" i="39"/>
  <c r="AN108" i="39"/>
  <c r="AM108" i="39" s="1"/>
  <c r="N193" i="39"/>
  <c r="N177" i="39"/>
  <c r="N196" i="39"/>
  <c r="N180" i="39"/>
  <c r="N164" i="39"/>
  <c r="N152" i="39"/>
  <c r="N157" i="39"/>
  <c r="N141" i="39"/>
  <c r="N120" i="39"/>
  <c r="N111" i="39"/>
  <c r="N110" i="39"/>
  <c r="N94" i="39"/>
  <c r="N107" i="39"/>
  <c r="N139" i="39"/>
  <c r="N80" i="39"/>
  <c r="N68" i="39"/>
  <c r="N52" i="39"/>
  <c r="N36" i="39"/>
  <c r="N20" i="39"/>
  <c r="N73" i="39"/>
  <c r="N57" i="39"/>
  <c r="N41" i="39"/>
  <c r="N25" i="39"/>
  <c r="N11" i="39"/>
  <c r="N10" i="39"/>
  <c r="AH134" i="39"/>
  <c r="AH77" i="39"/>
  <c r="AH18" i="39"/>
  <c r="AH206" i="39"/>
  <c r="AH122" i="39"/>
  <c r="AG122" i="39" s="1"/>
  <c r="AH67" i="39"/>
  <c r="AH21" i="39"/>
  <c r="AG21" i="39" s="1"/>
  <c r="AH169" i="39"/>
  <c r="AH100" i="39"/>
  <c r="AH70" i="39"/>
  <c r="AH186" i="39"/>
  <c r="AH143" i="39"/>
  <c r="AH47" i="39"/>
  <c r="AG47" i="39" s="1"/>
  <c r="AH152" i="39"/>
  <c r="AH178" i="39"/>
  <c r="AH78" i="39"/>
  <c r="AH17" i="39"/>
  <c r="AH182" i="39"/>
  <c r="AH197" i="39"/>
  <c r="AH43" i="39"/>
  <c r="AH168" i="39"/>
  <c r="AG168" i="39" s="1"/>
  <c r="AH156" i="39"/>
  <c r="AH88" i="39"/>
  <c r="AH38" i="39"/>
  <c r="N207" i="39"/>
  <c r="N191" i="39"/>
  <c r="N175" i="39"/>
  <c r="N194" i="39"/>
  <c r="N178" i="39"/>
  <c r="N162" i="39"/>
  <c r="N150" i="39"/>
  <c r="N154" i="39"/>
  <c r="N137" i="39"/>
  <c r="N155" i="39"/>
  <c r="N169" i="39"/>
  <c r="N108" i="39"/>
  <c r="N151" i="39"/>
  <c r="N105" i="39"/>
  <c r="N114" i="39"/>
  <c r="N78" i="39"/>
  <c r="N66" i="39"/>
  <c r="N50" i="39"/>
  <c r="N34" i="39"/>
  <c r="N18" i="39"/>
  <c r="N77" i="39"/>
  <c r="N55" i="39"/>
  <c r="N39" i="39"/>
  <c r="N23" i="39"/>
  <c r="N9" i="39"/>
  <c r="N8" i="39"/>
  <c r="AH208" i="39"/>
  <c r="AH124" i="39"/>
  <c r="AH69" i="39"/>
  <c r="AG69" i="39" s="1"/>
  <c r="AH9" i="39"/>
  <c r="AH190" i="39"/>
  <c r="AG190" i="39" s="1"/>
  <c r="AH151" i="39"/>
  <c r="AH51" i="39"/>
  <c r="AH159" i="39"/>
  <c r="AH199" i="39"/>
  <c r="AH115" i="39"/>
  <c r="AH62" i="39"/>
  <c r="AH187" i="39"/>
  <c r="AH141" i="39"/>
  <c r="AG141" i="39" s="1"/>
  <c r="AH31" i="39"/>
  <c r="AH200" i="39"/>
  <c r="AH116" i="39"/>
  <c r="AH61" i="39"/>
  <c r="AH75" i="39"/>
  <c r="AH179" i="39"/>
  <c r="AG179" i="39" s="1"/>
  <c r="AH117" i="39"/>
  <c r="AH27" i="39"/>
  <c r="AG27" i="39" s="1"/>
  <c r="AH39" i="39"/>
  <c r="AH138" i="39"/>
  <c r="AH113" i="39"/>
  <c r="AH22" i="39"/>
  <c r="AH74" i="39"/>
  <c r="AL142" i="39"/>
  <c r="AK142" i="39" s="1"/>
  <c r="AL69" i="39"/>
  <c r="AL130" i="39"/>
  <c r="AK130" i="39" s="1"/>
  <c r="AJ147" i="39"/>
  <c r="AJ100" i="39"/>
  <c r="AJ24" i="39"/>
  <c r="AN170" i="39"/>
  <c r="AN117" i="39"/>
  <c r="AN21" i="39"/>
  <c r="AM21" i="39" s="1"/>
  <c r="AL177" i="39"/>
  <c r="AL95" i="39"/>
  <c r="AK95" i="39" s="1"/>
  <c r="AL70" i="39"/>
  <c r="AJ179" i="39"/>
  <c r="AJ119" i="39"/>
  <c r="AJ55" i="39"/>
  <c r="AN205" i="39"/>
  <c r="AN133" i="39"/>
  <c r="AM133" i="39" s="1"/>
  <c r="AN72" i="39"/>
  <c r="AN33" i="39"/>
  <c r="AM33" i="39" s="1"/>
  <c r="AL154" i="39"/>
  <c r="AL75" i="39"/>
  <c r="AL20" i="39"/>
  <c r="AJ177" i="39"/>
  <c r="AJ96" i="39"/>
  <c r="AJ66" i="39"/>
  <c r="AI66" i="39" s="1"/>
  <c r="AN184" i="39"/>
  <c r="AN104" i="39"/>
  <c r="AM104" i="39" s="1"/>
  <c r="AN19" i="39"/>
  <c r="AL189" i="39"/>
  <c r="AL107" i="39"/>
  <c r="AL15" i="39"/>
  <c r="AJ173" i="39"/>
  <c r="AJ115" i="39"/>
  <c r="AI115" i="39" s="1"/>
  <c r="AJ51" i="39"/>
  <c r="AN201" i="39"/>
  <c r="AN126" i="39"/>
  <c r="AN121" i="39"/>
  <c r="AL202" i="39"/>
  <c r="AL127" i="39"/>
  <c r="AL61" i="39"/>
  <c r="AL8" i="39"/>
  <c r="AK8" i="39" s="1"/>
  <c r="AJ139" i="39"/>
  <c r="AJ87" i="39"/>
  <c r="AJ40" i="39"/>
  <c r="AN150" i="39"/>
  <c r="AN87" i="39"/>
  <c r="AN69" i="39"/>
  <c r="AL168" i="39"/>
  <c r="AL100" i="39"/>
  <c r="AK100" i="39" s="1"/>
  <c r="AL46" i="39"/>
  <c r="AJ168" i="39"/>
  <c r="AJ84" i="39"/>
  <c r="AJ15" i="39"/>
  <c r="AN165" i="39"/>
  <c r="AN109" i="39"/>
  <c r="AN34" i="39"/>
  <c r="AL199" i="39"/>
  <c r="AK199" i="39" s="1"/>
  <c r="AL126" i="39"/>
  <c r="AL25" i="39"/>
  <c r="AK25" i="39" s="1"/>
  <c r="AJ191" i="39"/>
  <c r="AJ125" i="39"/>
  <c r="AJ61" i="39"/>
  <c r="AN200" i="39"/>
  <c r="AN156" i="39"/>
  <c r="AN78" i="39"/>
  <c r="AM78" i="39" s="1"/>
  <c r="AN57" i="39"/>
  <c r="AL146" i="39"/>
  <c r="AL78" i="39"/>
  <c r="AL74" i="39"/>
  <c r="AJ149" i="39"/>
  <c r="AJ101" i="39"/>
  <c r="AJ22" i="39"/>
  <c r="AN158" i="39"/>
  <c r="AM158" i="39" s="1"/>
  <c r="AN94" i="39"/>
  <c r="AN31" i="39"/>
  <c r="AF191" i="39"/>
  <c r="AF157" i="39"/>
  <c r="AF25" i="39"/>
  <c r="AD196" i="39"/>
  <c r="AD106" i="39"/>
  <c r="AD20" i="39"/>
  <c r="AF200" i="39"/>
  <c r="AF125" i="39"/>
  <c r="AF71" i="39"/>
  <c r="AD207" i="39"/>
  <c r="AD139" i="39"/>
  <c r="AD66" i="39"/>
  <c r="AD83" i="39"/>
  <c r="AF151" i="39"/>
  <c r="AE151" i="39" s="1"/>
  <c r="AF92" i="39"/>
  <c r="AF11" i="39"/>
  <c r="AD160" i="39"/>
  <c r="AD105" i="39"/>
  <c r="AD57" i="39"/>
  <c r="AF179" i="39"/>
  <c r="AF138" i="39"/>
  <c r="AF19" i="39"/>
  <c r="AD190" i="39"/>
  <c r="AD100" i="39"/>
  <c r="AC100" i="39" s="1"/>
  <c r="AD14" i="39"/>
  <c r="AF178" i="39"/>
  <c r="AF124" i="39"/>
  <c r="AF49" i="39"/>
  <c r="AD185" i="39"/>
  <c r="AD114" i="39"/>
  <c r="AC114" i="39" s="1"/>
  <c r="AD44" i="39"/>
  <c r="AF208" i="39"/>
  <c r="AE208" i="39" s="1"/>
  <c r="AF130" i="39"/>
  <c r="AF79" i="39"/>
  <c r="AF46" i="39"/>
  <c r="AD167" i="39"/>
  <c r="AD111" i="39"/>
  <c r="N205" i="39"/>
  <c r="N189" i="39"/>
  <c r="N208" i="39"/>
  <c r="N192" i="39"/>
  <c r="N176" i="39"/>
  <c r="N160" i="39"/>
  <c r="N148" i="39"/>
  <c r="N159" i="39"/>
  <c r="N135" i="39"/>
  <c r="N131" i="39"/>
  <c r="N143" i="39"/>
  <c r="N106" i="39"/>
  <c r="N136" i="39"/>
  <c r="N103" i="39"/>
  <c r="N92" i="39"/>
  <c r="N76" i="39"/>
  <c r="N64" i="39"/>
  <c r="N48" i="39"/>
  <c r="N32" i="39"/>
  <c r="N16" i="39"/>
  <c r="N69" i="39"/>
  <c r="N53" i="39"/>
  <c r="N37" i="39"/>
  <c r="N21" i="39"/>
  <c r="N93" i="39"/>
  <c r="AH192" i="39"/>
  <c r="AH185" i="39"/>
  <c r="AG185" i="39" s="1"/>
  <c r="AH53" i="39"/>
  <c r="AH15" i="39"/>
  <c r="AH195" i="39"/>
  <c r="AH149" i="39"/>
  <c r="AH35" i="39"/>
  <c r="AH127" i="39"/>
  <c r="AG127" i="39" s="1"/>
  <c r="AH162" i="39"/>
  <c r="AH107" i="39"/>
  <c r="AH46" i="39"/>
  <c r="AH167" i="39"/>
  <c r="AH98" i="39"/>
  <c r="AH95" i="39"/>
  <c r="AH184" i="39"/>
  <c r="AH139" i="39"/>
  <c r="AG139" i="39" s="1"/>
  <c r="AH45" i="39"/>
  <c r="AH177" i="39"/>
  <c r="AG177" i="39" s="1"/>
  <c r="AH163" i="39"/>
  <c r="AH94" i="39"/>
  <c r="AH81" i="39"/>
  <c r="AH11" i="39"/>
  <c r="AH128" i="39"/>
  <c r="AH85" i="39"/>
  <c r="AG85" i="39" s="1"/>
  <c r="AH19" i="39"/>
  <c r="AL194" i="39"/>
  <c r="AK194" i="39" s="1"/>
  <c r="AL119" i="39"/>
  <c r="AL53" i="39"/>
  <c r="AL11" i="39"/>
  <c r="AJ193" i="39"/>
  <c r="AJ79" i="39"/>
  <c r="AJ8" i="39"/>
  <c r="AI8" i="39" s="1"/>
  <c r="AN142" i="39"/>
  <c r="AN79" i="39"/>
  <c r="AN37" i="39"/>
  <c r="AL161" i="39"/>
  <c r="AL108" i="39"/>
  <c r="AL54" i="39"/>
  <c r="AJ161" i="39"/>
  <c r="AJ110" i="39"/>
  <c r="AI110" i="39" s="1"/>
  <c r="AJ39" i="39"/>
  <c r="AN189" i="39"/>
  <c r="AM189" i="39" s="1"/>
  <c r="AN114" i="39"/>
  <c r="AN58" i="39"/>
  <c r="AL206" i="39"/>
  <c r="AL131" i="39"/>
  <c r="AL65" i="39"/>
  <c r="AL72" i="39"/>
  <c r="AK72" i="39" s="1"/>
  <c r="AJ143" i="39"/>
  <c r="N203" i="39"/>
  <c r="N187" i="39"/>
  <c r="N206" i="39"/>
  <c r="N190" i="39"/>
  <c r="N174" i="39"/>
  <c r="N158" i="39"/>
  <c r="N146" i="39"/>
  <c r="N171" i="39"/>
  <c r="N130" i="39"/>
  <c r="N163" i="39"/>
  <c r="N129" i="39"/>
  <c r="N104" i="39"/>
  <c r="N127" i="39"/>
  <c r="N101" i="39"/>
  <c r="N90" i="39"/>
  <c r="N74" i="39"/>
  <c r="N62" i="39"/>
  <c r="N46" i="39"/>
  <c r="N30" i="39"/>
  <c r="N14" i="39"/>
  <c r="N67" i="39"/>
  <c r="N51" i="39"/>
  <c r="N35" i="39"/>
  <c r="N19" i="39"/>
  <c r="N85" i="39"/>
  <c r="AH201" i="39"/>
  <c r="AH153" i="39"/>
  <c r="AH37" i="39"/>
  <c r="AH207" i="39"/>
  <c r="AH171" i="39"/>
  <c r="AH102" i="39"/>
  <c r="AH83" i="39"/>
  <c r="AH109" i="39"/>
  <c r="AG109" i="39" s="1"/>
  <c r="AH146" i="39"/>
  <c r="AH80" i="39"/>
  <c r="AH30" i="39"/>
  <c r="AH205" i="39"/>
  <c r="AH111" i="39"/>
  <c r="AH60" i="39"/>
  <c r="AG60" i="39" s="1"/>
  <c r="AH183" i="39"/>
  <c r="AH137" i="39"/>
  <c r="AG137" i="39" s="1"/>
  <c r="AH29" i="39"/>
  <c r="AH154" i="39"/>
  <c r="AH172" i="39"/>
  <c r="AH129" i="39"/>
  <c r="AH56" i="39"/>
  <c r="AH196" i="39"/>
  <c r="AH112" i="39"/>
  <c r="AH57" i="39"/>
  <c r="AG57" i="39" s="1"/>
  <c r="AH8" i="39"/>
  <c r="AL178" i="39"/>
  <c r="AL140" i="39"/>
  <c r="AL37" i="39"/>
  <c r="AJ205" i="39"/>
  <c r="AJ146" i="39"/>
  <c r="AI146" i="39" s="1"/>
  <c r="AJ94" i="39"/>
  <c r="AJ16" i="39"/>
  <c r="AI16" i="39" s="1"/>
  <c r="AN174" i="39"/>
  <c r="AN90" i="39"/>
  <c r="AN27" i="39"/>
  <c r="AL153" i="39"/>
  <c r="AL96" i="39"/>
  <c r="AL38" i="39"/>
  <c r="AK38" i="39" s="1"/>
  <c r="AJ178" i="39"/>
  <c r="AJ92" i="39"/>
  <c r="AI92" i="39" s="1"/>
  <c r="AJ23" i="39"/>
  <c r="AN173" i="39"/>
  <c r="AN123" i="39"/>
  <c r="AN42" i="39"/>
  <c r="AL190" i="39"/>
  <c r="AL135" i="39"/>
  <c r="AK135" i="39" s="1"/>
  <c r="AL49" i="39"/>
  <c r="AJ206" i="39"/>
  <c r="AI206" i="39" s="1"/>
  <c r="AJ148" i="39"/>
  <c r="AJ75" i="39"/>
  <c r="AJ62" i="39"/>
  <c r="AN138" i="39"/>
  <c r="AN75" i="39"/>
  <c r="AN25" i="39"/>
  <c r="AL157" i="39"/>
  <c r="AL104" i="39"/>
  <c r="AK104" i="39" s="1"/>
  <c r="AL50" i="39"/>
  <c r="AJ172" i="39"/>
  <c r="AJ88" i="39"/>
  <c r="AJ19" i="39"/>
  <c r="AI19" i="39" s="1"/>
  <c r="AN169" i="39"/>
  <c r="AN149" i="39"/>
  <c r="AM149" i="39" s="1"/>
  <c r="AN38" i="39"/>
  <c r="AL203" i="39"/>
  <c r="AK203" i="39" s="1"/>
  <c r="AL152" i="39"/>
  <c r="AL29" i="39"/>
  <c r="AJ197" i="39"/>
  <c r="AJ129" i="39"/>
  <c r="AI129" i="39" s="1"/>
  <c r="AJ65" i="39"/>
  <c r="AN204" i="39"/>
  <c r="AM204" i="39" s="1"/>
  <c r="AN143" i="39"/>
  <c r="AN82" i="39"/>
  <c r="AM82" i="39" s="1"/>
  <c r="AN9" i="39"/>
  <c r="AL170" i="39"/>
  <c r="AL94" i="39"/>
  <c r="AL14" i="39"/>
  <c r="AK14" i="39" s="1"/>
  <c r="AJ153" i="39"/>
  <c r="AJ113" i="39"/>
  <c r="AI113" i="39" s="1"/>
  <c r="AJ42" i="39"/>
  <c r="AN172" i="39"/>
  <c r="AM172" i="39" s="1"/>
  <c r="AN98" i="39"/>
  <c r="AN47" i="39"/>
  <c r="AL167" i="39"/>
  <c r="AL128" i="39"/>
  <c r="AK128" i="39" s="1"/>
  <c r="AL60" i="39"/>
  <c r="AJ190" i="39"/>
  <c r="AI190" i="39" s="1"/>
  <c r="AJ114" i="39"/>
  <c r="AJ29" i="39"/>
  <c r="AI29" i="39" s="1"/>
  <c r="AN179" i="39"/>
  <c r="AN115" i="39"/>
  <c r="AN48" i="39"/>
  <c r="AL180" i="39"/>
  <c r="AL110" i="39"/>
  <c r="AL39" i="39"/>
  <c r="AK39" i="39" s="1"/>
  <c r="AJ207" i="39"/>
  <c r="AJ150" i="39"/>
  <c r="AI150" i="39" s="1"/>
  <c r="AJ106" i="39"/>
  <c r="AJ14" i="39"/>
  <c r="AN168" i="39"/>
  <c r="AN92" i="39"/>
  <c r="AM92" i="39" s="1"/>
  <c r="AN35" i="39"/>
  <c r="AF154" i="39"/>
  <c r="AE154" i="39" s="1"/>
  <c r="AF112" i="39"/>
  <c r="AF20" i="39"/>
  <c r="AD164" i="39"/>
  <c r="AD109" i="39"/>
  <c r="AD61" i="39"/>
  <c r="AF168" i="39"/>
  <c r="AF106" i="39"/>
  <c r="AF39" i="39"/>
  <c r="AD175" i="39"/>
  <c r="AD149" i="39"/>
  <c r="AC149" i="39" s="1"/>
  <c r="AD34" i="39"/>
  <c r="AF203" i="39"/>
  <c r="AF140" i="39"/>
  <c r="AF85" i="39"/>
  <c r="AF8" i="39"/>
  <c r="AD155" i="39"/>
  <c r="AC155" i="39" s="1"/>
  <c r="AD74" i="39"/>
  <c r="AD25" i="39"/>
  <c r="AF149" i="39"/>
  <c r="AF90" i="39"/>
  <c r="AF9" i="39"/>
  <c r="AD158" i="39"/>
  <c r="AD103" i="39"/>
  <c r="AD55" i="39"/>
  <c r="AC55" i="39" s="1"/>
  <c r="N201" i="39"/>
  <c r="N185" i="39"/>
  <c r="N204" i="39"/>
  <c r="N188" i="39"/>
  <c r="N172" i="39"/>
  <c r="N156" i="39"/>
  <c r="N144" i="39"/>
  <c r="N161" i="39"/>
  <c r="N128" i="39"/>
  <c r="N133" i="39"/>
  <c r="N125" i="39"/>
  <c r="N102" i="39"/>
  <c r="N123" i="39"/>
  <c r="N99" i="39"/>
  <c r="N88" i="39"/>
  <c r="N72" i="39"/>
  <c r="N60" i="39"/>
  <c r="N44" i="39"/>
  <c r="N28" i="39"/>
  <c r="N89" i="39"/>
  <c r="N65" i="39"/>
  <c r="N49" i="39"/>
  <c r="N33" i="39"/>
  <c r="N17" i="39"/>
  <c r="N79" i="39"/>
  <c r="AH173" i="39"/>
  <c r="AG173" i="39" s="1"/>
  <c r="AH104" i="39"/>
  <c r="AH91" i="39"/>
  <c r="AH110" i="39"/>
  <c r="AH155" i="39"/>
  <c r="AG155" i="39" s="1"/>
  <c r="AH119" i="39"/>
  <c r="AH64" i="39"/>
  <c r="AG64" i="39" s="1"/>
  <c r="AH20" i="39"/>
  <c r="AH130" i="39"/>
  <c r="AG130" i="39" s="1"/>
  <c r="AH72" i="39"/>
  <c r="AH14" i="39"/>
  <c r="AH160" i="39"/>
  <c r="AH93" i="39"/>
  <c r="AH44" i="39"/>
  <c r="AH165" i="39"/>
  <c r="AG165" i="39" s="1"/>
  <c r="AH96" i="39"/>
  <c r="AH89" i="39"/>
  <c r="AG89" i="39" s="1"/>
  <c r="AH121" i="39"/>
  <c r="AH193" i="39"/>
  <c r="AH90" i="39"/>
  <c r="AH40" i="39"/>
  <c r="AG40" i="39" s="1"/>
  <c r="AH180" i="39"/>
  <c r="AH176" i="39"/>
  <c r="AG176" i="39" s="1"/>
  <c r="AH41" i="39"/>
  <c r="AH194" i="39"/>
  <c r="AG194" i="39" s="1"/>
  <c r="AL195" i="39"/>
  <c r="AL118" i="39"/>
  <c r="AL21" i="39"/>
  <c r="AJ183" i="39"/>
  <c r="AI183" i="39" s="1"/>
  <c r="AJ121" i="39"/>
  <c r="AJ57" i="39"/>
  <c r="AI57" i="39" s="1"/>
  <c r="AN207" i="39"/>
  <c r="AN160" i="39"/>
  <c r="AM160" i="39" s="1"/>
  <c r="AN74" i="39"/>
  <c r="AN41" i="39"/>
  <c r="AL137" i="39"/>
  <c r="AL77" i="39"/>
  <c r="AL22" i="39"/>
  <c r="AJ160" i="39"/>
  <c r="AI160" i="39" s="1"/>
  <c r="AJ76" i="39"/>
  <c r="AJ52" i="39"/>
  <c r="AI52" i="39" s="1"/>
  <c r="AN194" i="39"/>
  <c r="AN101" i="39"/>
  <c r="AN26" i="39"/>
  <c r="AL207" i="39"/>
  <c r="AK207" i="39" s="1"/>
  <c r="AL111" i="39"/>
  <c r="AK111" i="39" s="1"/>
  <c r="AL33" i="39"/>
  <c r="AK33" i="39" s="1"/>
  <c r="AJ201" i="39"/>
  <c r="AJ138" i="39"/>
  <c r="AJ69" i="39"/>
  <c r="AN208" i="39"/>
  <c r="AN151" i="39"/>
  <c r="AN86" i="39"/>
  <c r="AN13" i="39"/>
  <c r="AL149" i="39"/>
  <c r="AK149" i="39" s="1"/>
  <c r="AL89" i="39"/>
  <c r="AL34" i="39"/>
  <c r="AK34" i="39" s="1"/>
  <c r="AJ156" i="39"/>
  <c r="AJ72" i="39"/>
  <c r="AJ36" i="39"/>
  <c r="AN186" i="39"/>
  <c r="AM186" i="39" s="1"/>
  <c r="AN97" i="39"/>
  <c r="AN22" i="39"/>
  <c r="AM22" i="39" s="1"/>
  <c r="AL187" i="39"/>
  <c r="AL105" i="39"/>
  <c r="AK105" i="39" s="1"/>
  <c r="AL13" i="39"/>
  <c r="AJ171" i="39"/>
  <c r="AJ133" i="39"/>
  <c r="AJ49" i="39"/>
  <c r="AI49" i="39" s="1"/>
  <c r="AN199" i="39"/>
  <c r="AN124" i="39"/>
  <c r="AM124" i="39" s="1"/>
  <c r="AN68" i="39"/>
  <c r="AL200" i="39"/>
  <c r="AK200" i="39" s="1"/>
  <c r="AL125" i="39"/>
  <c r="AL59" i="39"/>
  <c r="AL86" i="39"/>
  <c r="AJ137" i="39"/>
  <c r="AJ85" i="39"/>
  <c r="AJ32" i="39"/>
  <c r="AI32" i="39" s="1"/>
  <c r="AN148" i="39"/>
  <c r="AN85" i="39"/>
  <c r="AM85" i="39" s="1"/>
  <c r="AN61" i="39"/>
  <c r="AL160" i="39"/>
  <c r="AL98" i="39"/>
  <c r="AL44" i="39"/>
  <c r="AK44" i="39" s="1"/>
  <c r="AJ166" i="39"/>
  <c r="AI166" i="39" s="1"/>
  <c r="AJ82" i="39"/>
  <c r="AI82" i="39" s="1"/>
  <c r="AJ103" i="39"/>
  <c r="AN163" i="39"/>
  <c r="AM163" i="39" s="1"/>
  <c r="AN107" i="39"/>
  <c r="AN32" i="39"/>
  <c r="AL197" i="39"/>
  <c r="AL122" i="39"/>
  <c r="AK122" i="39" s="1"/>
  <c r="AL23" i="39"/>
  <c r="AJ187" i="39"/>
  <c r="AI187" i="39" s="1"/>
  <c r="AJ123" i="39"/>
  <c r="AJ59" i="39"/>
  <c r="AI59" i="39" s="1"/>
  <c r="AN198" i="39"/>
  <c r="AN135" i="39"/>
  <c r="AN76" i="39"/>
  <c r="AN49" i="39"/>
  <c r="AM49" i="39" s="1"/>
  <c r="AF139" i="39"/>
  <c r="AF80" i="39"/>
  <c r="AF34" i="39"/>
  <c r="AD171" i="39"/>
  <c r="AC171" i="39" s="1"/>
  <c r="AD93" i="39"/>
  <c r="AD45" i="39"/>
  <c r="AF187" i="39"/>
  <c r="AE187" i="39" s="1"/>
  <c r="AF156" i="39"/>
  <c r="AE156" i="39" s="1"/>
  <c r="AF23" i="39"/>
  <c r="AD194" i="39"/>
  <c r="AC194" i="39" s="1"/>
  <c r="AD104" i="39"/>
  <c r="AD18" i="39"/>
  <c r="AF198" i="39"/>
  <c r="AF123" i="39"/>
  <c r="AF69" i="39"/>
  <c r="AD205" i="39"/>
  <c r="AC205" i="39" s="1"/>
  <c r="AD134" i="39"/>
  <c r="AD64" i="39"/>
  <c r="AC64" i="39" s="1"/>
  <c r="AD89" i="39"/>
  <c r="AF133" i="39"/>
  <c r="AE133" i="39" s="1"/>
  <c r="AF74" i="39"/>
  <c r="AF64" i="39"/>
  <c r="AD150" i="39"/>
  <c r="AC150" i="39" s="1"/>
  <c r="AD88" i="39"/>
  <c r="AC88" i="39" s="1"/>
  <c r="AD39" i="39"/>
  <c r="AF161" i="39"/>
  <c r="AE161" i="39" s="1"/>
  <c r="AF95" i="39"/>
  <c r="AF44" i="39"/>
  <c r="AD172" i="39"/>
  <c r="AD129" i="39"/>
  <c r="AD69" i="39"/>
  <c r="AC69" i="39" s="1"/>
  <c r="AF160" i="39"/>
  <c r="AE160" i="39" s="1"/>
  <c r="AF98" i="39"/>
  <c r="AF31" i="39"/>
  <c r="AD202" i="39"/>
  <c r="AD115" i="39"/>
  <c r="AC115" i="39" s="1"/>
  <c r="AD26" i="39"/>
  <c r="AF190" i="39"/>
  <c r="AF115" i="39"/>
  <c r="AF61" i="39"/>
  <c r="AD197" i="39"/>
  <c r="AC197" i="39" s="1"/>
  <c r="AD122" i="39"/>
  <c r="AC122" i="39" s="1"/>
  <c r="AD56" i="39"/>
  <c r="AD9" i="39"/>
  <c r="N199" i="39"/>
  <c r="N183" i="39"/>
  <c r="N202" i="39"/>
  <c r="N186" i="39"/>
  <c r="N170" i="39"/>
  <c r="N167" i="39"/>
  <c r="N142" i="39"/>
  <c r="N153" i="39"/>
  <c r="N126" i="39"/>
  <c r="N115" i="39"/>
  <c r="N121" i="39"/>
  <c r="N100" i="39"/>
  <c r="N119" i="39"/>
  <c r="N97" i="39"/>
  <c r="N86" i="39"/>
  <c r="N70" i="39"/>
  <c r="N58" i="39"/>
  <c r="N42" i="39"/>
  <c r="N26" i="39"/>
  <c r="N81" i="39"/>
  <c r="N63" i="39"/>
  <c r="N47" i="39"/>
  <c r="N31" i="39"/>
  <c r="N15" i="39"/>
  <c r="N91" i="39"/>
  <c r="AH157" i="39"/>
  <c r="AH123" i="39"/>
  <c r="AH66" i="39"/>
  <c r="AG66" i="39" s="1"/>
  <c r="AH86" i="39"/>
  <c r="AG86" i="39" s="1"/>
  <c r="AH164" i="39"/>
  <c r="AG164" i="39" s="1"/>
  <c r="AH181" i="39"/>
  <c r="AH48" i="39"/>
  <c r="AH204" i="39"/>
  <c r="AH120" i="39"/>
  <c r="AG120" i="39" s="1"/>
  <c r="AH65" i="39"/>
  <c r="AG65" i="39" s="1"/>
  <c r="AH23" i="39"/>
  <c r="AH144" i="39"/>
  <c r="AH97" i="39"/>
  <c r="AG97" i="39" s="1"/>
  <c r="AH28" i="39"/>
  <c r="AG28" i="39" s="1"/>
  <c r="AH174" i="39"/>
  <c r="AG174" i="39" s="1"/>
  <c r="AH131" i="39"/>
  <c r="AH58" i="39"/>
  <c r="AH71" i="39"/>
  <c r="AG71" i="39" s="1"/>
  <c r="AH140" i="39"/>
  <c r="AH103" i="39"/>
  <c r="AG103" i="39" s="1"/>
  <c r="AH24" i="39"/>
  <c r="AG24" i="39" s="1"/>
  <c r="AH175" i="39"/>
  <c r="AG175" i="39" s="1"/>
  <c r="AH108" i="39"/>
  <c r="AG108" i="39" s="1"/>
  <c r="AH105" i="39"/>
  <c r="AH126" i="39"/>
  <c r="AG126" i="39" s="1"/>
  <c r="AL179" i="39"/>
  <c r="AK179" i="39" s="1"/>
  <c r="AL97" i="39"/>
  <c r="AL80" i="39"/>
  <c r="AK80" i="39" s="1"/>
  <c r="AJ163" i="39"/>
  <c r="AI163" i="39" s="1"/>
  <c r="AJ108" i="39"/>
  <c r="AI108" i="39" s="1"/>
  <c r="AJ41" i="39"/>
  <c r="AI41" i="39" s="1"/>
  <c r="AN191" i="39"/>
  <c r="AN116" i="39"/>
  <c r="AN60" i="39"/>
  <c r="AL208" i="39"/>
  <c r="AK208" i="39" s="1"/>
  <c r="AL138" i="39"/>
  <c r="AK138" i="39" s="1"/>
  <c r="AL67" i="39"/>
  <c r="AK67" i="39" s="1"/>
  <c r="AL76" i="39"/>
  <c r="AK76" i="39" s="1"/>
  <c r="AJ180" i="39"/>
  <c r="AI180" i="39" s="1"/>
  <c r="AJ98" i="39"/>
  <c r="AJ12" i="39"/>
  <c r="AI12" i="39" s="1"/>
  <c r="AN188" i="39"/>
  <c r="AM188" i="39" s="1"/>
  <c r="AN106" i="39"/>
  <c r="AM106" i="39" s="1"/>
  <c r="AN131" i="39"/>
  <c r="AM131" i="39" s="1"/>
  <c r="AL191" i="39"/>
  <c r="AK191" i="39" s="1"/>
  <c r="AL109" i="39"/>
  <c r="AK109" i="39" s="1"/>
  <c r="AL17" i="39"/>
  <c r="AK17" i="39" s="1"/>
  <c r="AJ175" i="39"/>
  <c r="AJ117" i="39"/>
  <c r="AJ53" i="39"/>
  <c r="AN203" i="39"/>
  <c r="AM203" i="39" s="1"/>
  <c r="AN128" i="39"/>
  <c r="AM128" i="39" s="1"/>
  <c r="AN70" i="39"/>
  <c r="AM70" i="39" s="1"/>
  <c r="AN17" i="39"/>
  <c r="AM17" i="39" s="1"/>
  <c r="AL164" i="39"/>
  <c r="AL73" i="39"/>
  <c r="AL18" i="39"/>
  <c r="AJ185" i="39"/>
  <c r="AI185" i="39" s="1"/>
  <c r="AJ136" i="39"/>
  <c r="AI136" i="39" s="1"/>
  <c r="AJ58" i="39"/>
  <c r="AN180" i="39"/>
  <c r="AM180" i="39" s="1"/>
  <c r="AN102" i="39"/>
  <c r="AM102" i="39" s="1"/>
  <c r="AN63" i="39"/>
  <c r="AM63" i="39" s="1"/>
  <c r="AL171" i="39"/>
  <c r="AL162" i="39"/>
  <c r="AL64" i="39"/>
  <c r="AK64" i="39" s="1"/>
  <c r="AJ155" i="39"/>
  <c r="AI155" i="39" s="1"/>
  <c r="AJ112" i="39"/>
  <c r="AJ33" i="39"/>
  <c r="AI33" i="39" s="1"/>
  <c r="AN183" i="39"/>
  <c r="AM183" i="39" s="1"/>
  <c r="AN153" i="39"/>
  <c r="AM153" i="39" s="1"/>
  <c r="AN52" i="39"/>
  <c r="AM52" i="39" s="1"/>
  <c r="AL184" i="39"/>
  <c r="AL134" i="39"/>
  <c r="AK134" i="39" s="1"/>
  <c r="AL43" i="39"/>
  <c r="AK43" i="39" s="1"/>
  <c r="AJ200" i="39"/>
  <c r="AI200" i="39" s="1"/>
  <c r="AJ134" i="39"/>
  <c r="AI134" i="39" s="1"/>
  <c r="AJ104" i="39"/>
  <c r="AI104" i="39" s="1"/>
  <c r="AJ38" i="39"/>
  <c r="AI38" i="39" s="1"/>
  <c r="AN132" i="39"/>
  <c r="AM132" i="39" s="1"/>
  <c r="AN125" i="39"/>
  <c r="AM125" i="39" s="1"/>
  <c r="AN51" i="39"/>
  <c r="AM51" i="39" s="1"/>
  <c r="AL143" i="39"/>
  <c r="AK143" i="39" s="1"/>
  <c r="AL83" i="39"/>
  <c r="AK83" i="39" s="1"/>
  <c r="AL28" i="39"/>
  <c r="AK28" i="39" s="1"/>
  <c r="AJ192" i="39"/>
  <c r="AI192" i="39" s="1"/>
  <c r="AJ97" i="39"/>
  <c r="AI97" i="39" s="1"/>
  <c r="AJ11" i="39"/>
  <c r="AI11" i="39" s="1"/>
  <c r="AN176" i="39"/>
  <c r="AM176" i="39" s="1"/>
  <c r="AN166" i="39"/>
  <c r="AM166" i="39" s="1"/>
  <c r="AN16" i="39"/>
  <c r="AL181" i="39"/>
  <c r="AK181" i="39" s="1"/>
  <c r="AL99" i="39"/>
  <c r="AK99" i="39" s="1"/>
  <c r="AL88" i="39"/>
  <c r="AK88" i="39" s="1"/>
  <c r="AJ165" i="39"/>
  <c r="AI165" i="39" s="1"/>
  <c r="AJ120" i="39"/>
  <c r="AJ43" i="39"/>
  <c r="AI43" i="39" s="1"/>
  <c r="AN193" i="39"/>
  <c r="AM193" i="39" s="1"/>
  <c r="AN118" i="39"/>
  <c r="AN62" i="39"/>
  <c r="AM62" i="39" s="1"/>
  <c r="AF207" i="39"/>
  <c r="AE207" i="39" s="1"/>
  <c r="AF148" i="39"/>
  <c r="AE148" i="39" s="1"/>
  <c r="AF89" i="39"/>
  <c r="AF26" i="39"/>
  <c r="AD140" i="39"/>
  <c r="AD78" i="39"/>
  <c r="AC78" i="39" s="1"/>
  <c r="AD29" i="39"/>
  <c r="AF181" i="39"/>
  <c r="AE181" i="39" s="1"/>
  <c r="AF101" i="39"/>
  <c r="AF68" i="39"/>
  <c r="AD178" i="39"/>
  <c r="AC178" i="39" s="1"/>
  <c r="AD113" i="39"/>
  <c r="AD79" i="39"/>
  <c r="AC79" i="39" s="1"/>
  <c r="AF182" i="39"/>
  <c r="AE182" i="39" s="1"/>
  <c r="AF134" i="39"/>
  <c r="AE134" i="39" s="1"/>
  <c r="AF53" i="39"/>
  <c r="AD189" i="39"/>
  <c r="AC189" i="39" s="1"/>
  <c r="AD131" i="39"/>
  <c r="AC131" i="39" s="1"/>
  <c r="AD48" i="39"/>
  <c r="AF201" i="39"/>
  <c r="AE201" i="39" s="1"/>
  <c r="AF136" i="39"/>
  <c r="AF83" i="39"/>
  <c r="AF62" i="39"/>
  <c r="AD157" i="39"/>
  <c r="AC157" i="39" s="1"/>
  <c r="AD72" i="39"/>
  <c r="AC72" i="39" s="1"/>
  <c r="AD23" i="39"/>
  <c r="AF147" i="39"/>
  <c r="AE147" i="39" s="1"/>
  <c r="AF88" i="39"/>
  <c r="AF66" i="39"/>
  <c r="AD156" i="39"/>
  <c r="AC156" i="39" s="1"/>
  <c r="AD101" i="39"/>
  <c r="AC101" i="39" s="1"/>
  <c r="AD53" i="39"/>
  <c r="AC53" i="39" s="1"/>
  <c r="AF197" i="39"/>
  <c r="AE197" i="39" s="1"/>
  <c r="AF109" i="39"/>
  <c r="AE109" i="39" s="1"/>
  <c r="AF15" i="39"/>
  <c r="AD186" i="39"/>
  <c r="AD96" i="39"/>
  <c r="AC96" i="39" s="1"/>
  <c r="AD145" i="39"/>
  <c r="AC145" i="39" s="1"/>
  <c r="AF174" i="39"/>
  <c r="AE174" i="39" s="1"/>
  <c r="AF146" i="39"/>
  <c r="AE146" i="39" s="1"/>
  <c r="AF45" i="39"/>
  <c r="AD181" i="39"/>
  <c r="AC181" i="39" s="1"/>
  <c r="AD153" i="39"/>
  <c r="AC153" i="39" s="1"/>
  <c r="AD40" i="39"/>
  <c r="N197" i="39"/>
  <c r="N181" i="39"/>
  <c r="N200" i="39"/>
  <c r="N184" i="39"/>
  <c r="N168" i="39"/>
  <c r="N173" i="39"/>
  <c r="N140" i="39"/>
  <c r="N149" i="39"/>
  <c r="N124" i="39"/>
  <c r="N147" i="39"/>
  <c r="N118" i="39"/>
  <c r="N98" i="39"/>
  <c r="N117" i="39"/>
  <c r="N134" i="39"/>
  <c r="N84" i="39"/>
  <c r="N116" i="39"/>
  <c r="N56" i="39"/>
  <c r="N40" i="39"/>
  <c r="N24" i="39"/>
  <c r="N87" i="39"/>
  <c r="N61" i="39"/>
  <c r="N45" i="39"/>
  <c r="N29" i="39"/>
  <c r="N13" i="39"/>
  <c r="N71" i="39"/>
  <c r="AH166" i="39"/>
  <c r="AG166" i="39" s="1"/>
  <c r="AH133" i="39"/>
  <c r="AG133" i="39" s="1"/>
  <c r="AH50" i="39"/>
  <c r="AG50" i="39" s="1"/>
  <c r="AH55" i="39"/>
  <c r="AG55" i="39" s="1"/>
  <c r="AH148" i="39"/>
  <c r="AG148" i="39" s="1"/>
  <c r="AH82" i="39"/>
  <c r="AG82" i="39" s="1"/>
  <c r="AH32" i="39"/>
  <c r="AG32" i="39" s="1"/>
  <c r="AH188" i="39"/>
  <c r="AG188" i="39" s="1"/>
  <c r="AH147" i="39"/>
  <c r="AG147" i="39" s="1"/>
  <c r="AH49" i="39"/>
  <c r="AG49" i="39" s="1"/>
  <c r="AH136" i="39"/>
  <c r="AG136" i="39" s="1"/>
  <c r="AH189" i="39"/>
  <c r="AG189" i="39" s="1"/>
  <c r="AH79" i="39"/>
  <c r="AG79" i="39" s="1"/>
  <c r="AH12" i="39"/>
  <c r="AG12" i="39" s="1"/>
  <c r="AH158" i="39"/>
  <c r="AG158" i="39" s="1"/>
  <c r="AH92" i="39"/>
  <c r="AH42" i="39"/>
  <c r="AG42" i="39" s="1"/>
  <c r="AH52" i="39"/>
  <c r="AG52" i="39" s="1"/>
  <c r="AH203" i="39"/>
  <c r="AG203" i="39" s="1"/>
  <c r="AH101" i="39"/>
  <c r="AG101" i="39" s="1"/>
  <c r="AH13" i="39"/>
  <c r="AG13" i="39" s="1"/>
  <c r="AH161" i="39"/>
  <c r="AG161" i="39" s="1"/>
  <c r="AH135" i="39"/>
  <c r="AG135" i="39" s="1"/>
  <c r="AH73" i="39"/>
  <c r="AG73" i="39" s="1"/>
  <c r="AH106" i="39"/>
  <c r="AG106" i="39" s="1"/>
  <c r="AL163" i="39"/>
  <c r="AK163" i="39" s="1"/>
  <c r="AL120" i="39"/>
  <c r="AK120" i="39" s="1"/>
  <c r="AL56" i="39"/>
  <c r="AK56" i="39" s="1"/>
  <c r="AJ182" i="39"/>
  <c r="AI182" i="39" s="1"/>
  <c r="AJ93" i="39"/>
  <c r="AI93" i="39" s="1"/>
  <c r="AJ25" i="39"/>
  <c r="AN175" i="39"/>
  <c r="AM175" i="39" s="1"/>
  <c r="AN127" i="39"/>
  <c r="AM127" i="39" s="1"/>
  <c r="AN44" i="39"/>
  <c r="AM44" i="39" s="1"/>
  <c r="AL192" i="39"/>
  <c r="AK192" i="39" s="1"/>
  <c r="AL156" i="39"/>
  <c r="AK156" i="39" s="1"/>
  <c r="AL51" i="39"/>
  <c r="AK51" i="39" s="1"/>
  <c r="AL9" i="39"/>
  <c r="AK9" i="39" s="1"/>
  <c r="AJ145" i="39"/>
  <c r="AI145" i="39" s="1"/>
  <c r="AJ95" i="39"/>
  <c r="AI95" i="39" s="1"/>
  <c r="AJ64" i="39"/>
  <c r="AI64" i="39" s="1"/>
  <c r="AN162" i="39"/>
  <c r="AM162" i="39" s="1"/>
  <c r="AN129" i="39"/>
  <c r="AM129" i="39" s="1"/>
  <c r="AN23" i="39"/>
  <c r="AM23" i="39" s="1"/>
  <c r="AL175" i="39"/>
  <c r="AK175" i="39" s="1"/>
  <c r="AL93" i="39"/>
  <c r="AK93" i="39" s="1"/>
  <c r="AL68" i="39"/>
  <c r="AJ159" i="39"/>
  <c r="AI159" i="39" s="1"/>
  <c r="AJ189" i="39"/>
  <c r="AI189" i="39" s="1"/>
  <c r="AJ37" i="39"/>
  <c r="AI37" i="39" s="1"/>
  <c r="AN187" i="39"/>
  <c r="AM187" i="39" s="1"/>
  <c r="AN112" i="39"/>
  <c r="AM112" i="39" s="1"/>
  <c r="AN56" i="39"/>
  <c r="AM56" i="39" s="1"/>
  <c r="AL204" i="39"/>
  <c r="AK204" i="39" s="1"/>
  <c r="AL129" i="39"/>
  <c r="AK129" i="39" s="1"/>
  <c r="AL63" i="39"/>
  <c r="AK63" i="39" s="1"/>
  <c r="AL10" i="39"/>
  <c r="AK10" i="39" s="1"/>
  <c r="AJ141" i="39"/>
  <c r="AI141" i="39" s="1"/>
  <c r="AJ89" i="39"/>
  <c r="AI89" i="39" s="1"/>
  <c r="AJ48" i="39"/>
  <c r="AI48" i="39" s="1"/>
  <c r="AN152" i="39"/>
  <c r="AM152" i="39" s="1"/>
  <c r="AN89" i="39"/>
  <c r="AM89" i="39" s="1"/>
  <c r="AN8" i="39"/>
  <c r="AM8" i="39" s="1"/>
  <c r="AL155" i="39"/>
  <c r="AK155" i="39" s="1"/>
  <c r="AL102" i="39"/>
  <c r="AK102" i="39" s="1"/>
  <c r="AL48" i="39"/>
  <c r="AK48" i="39" s="1"/>
  <c r="AJ170" i="39"/>
  <c r="AI170" i="39" s="1"/>
  <c r="AJ86" i="39"/>
  <c r="AI86" i="39" s="1"/>
  <c r="AJ17" i="39"/>
  <c r="AI17" i="39" s="1"/>
  <c r="AN167" i="39"/>
  <c r="AM167" i="39" s="1"/>
  <c r="AN113" i="39"/>
  <c r="AM113" i="39" s="1"/>
  <c r="AN36" i="39"/>
  <c r="AM36" i="39" s="1"/>
  <c r="AL201" i="39"/>
  <c r="AK201" i="39" s="1"/>
  <c r="AL136" i="39"/>
  <c r="AK136" i="39" s="1"/>
  <c r="AL27" i="39"/>
  <c r="AK27" i="39" s="1"/>
  <c r="AJ195" i="39"/>
  <c r="AI195" i="39" s="1"/>
  <c r="AJ127" i="39"/>
  <c r="AI127" i="39" s="1"/>
  <c r="AJ63" i="39"/>
  <c r="AI63" i="39" s="1"/>
  <c r="AN202" i="39"/>
  <c r="AM202" i="39" s="1"/>
  <c r="AN139" i="39"/>
  <c r="AM139" i="39" s="1"/>
  <c r="AN80" i="39"/>
  <c r="AM80" i="39" s="1"/>
  <c r="AN65" i="39"/>
  <c r="AM65" i="39" s="1"/>
  <c r="AL150" i="39"/>
  <c r="AK150" i="39" s="1"/>
  <c r="AL148" i="39"/>
  <c r="AK148" i="39" s="1"/>
  <c r="AL12" i="39"/>
  <c r="AK12" i="39" s="1"/>
  <c r="AJ151" i="39"/>
  <c r="AI151" i="39" s="1"/>
  <c r="AJ109" i="39"/>
  <c r="AI109" i="39" s="1"/>
  <c r="AJ34" i="39"/>
  <c r="AI34" i="39" s="1"/>
  <c r="AN164" i="39"/>
  <c r="AM164" i="39" s="1"/>
  <c r="AN96" i="39"/>
  <c r="AM96" i="39" s="1"/>
  <c r="AN39" i="39"/>
  <c r="AM39" i="39" s="1"/>
  <c r="AL165" i="39"/>
  <c r="AK165" i="39" s="1"/>
  <c r="AL124" i="39"/>
  <c r="AK124" i="39" s="1"/>
  <c r="AL58" i="39"/>
  <c r="AK58" i="39" s="1"/>
  <c r="AJ186" i="39"/>
  <c r="AI186" i="39" s="1"/>
  <c r="AJ126" i="39"/>
  <c r="AI126" i="39" s="1"/>
  <c r="AJ27" i="39"/>
  <c r="AI27" i="39" s="1"/>
  <c r="AN177" i="39"/>
  <c r="AM177" i="39" s="1"/>
  <c r="AN111" i="39"/>
  <c r="AM111" i="39" s="1"/>
  <c r="AN46" i="39"/>
  <c r="AM46" i="39" s="1"/>
  <c r="AF202" i="39"/>
  <c r="AE202" i="39" s="1"/>
  <c r="AF127" i="39"/>
  <c r="AE127" i="39" s="1"/>
  <c r="AF73" i="39"/>
  <c r="AF14" i="39"/>
  <c r="AD143" i="39"/>
  <c r="AC143" i="39" s="1"/>
  <c r="AD68" i="39"/>
  <c r="AC68" i="39" s="1"/>
  <c r="AD13" i="39"/>
  <c r="AF153" i="39"/>
  <c r="AE153" i="39" s="1"/>
  <c r="AF126" i="39"/>
  <c r="AE126" i="39" s="1"/>
  <c r="AF12" i="39"/>
  <c r="AD162" i="39"/>
  <c r="AC162" i="39" s="1"/>
  <c r="AD107" i="39"/>
  <c r="AC107" i="39" s="1"/>
  <c r="AD59" i="39"/>
  <c r="AC59" i="39" s="1"/>
  <c r="AF166" i="39"/>
  <c r="AE166" i="39" s="1"/>
  <c r="AF104" i="39"/>
  <c r="AF37" i="39"/>
  <c r="AD208" i="39"/>
  <c r="AC208" i="39" s="1"/>
  <c r="AD127" i="39"/>
  <c r="AC127" i="39" s="1"/>
  <c r="AD32" i="39"/>
  <c r="AF196" i="39"/>
  <c r="AE196" i="39" s="1"/>
  <c r="AF121" i="39"/>
  <c r="AE121" i="39" s="1"/>
  <c r="AF67" i="39"/>
  <c r="AD203" i="39"/>
  <c r="AC203" i="39" s="1"/>
  <c r="AD128" i="39"/>
  <c r="AC128" i="39" s="1"/>
  <c r="AD62" i="39"/>
  <c r="AC62" i="39" s="1"/>
  <c r="AD73" i="39"/>
  <c r="AC73" i="39" s="1"/>
  <c r="AF131" i="39"/>
  <c r="AE131" i="39" s="1"/>
  <c r="AF72" i="39"/>
  <c r="AF56" i="39"/>
  <c r="AD148" i="39"/>
  <c r="AC148" i="39" s="1"/>
  <c r="AD86" i="39"/>
  <c r="AC86" i="39" s="1"/>
  <c r="AD37" i="39"/>
  <c r="AF167" i="39"/>
  <c r="AE167" i="39" s="1"/>
  <c r="AF93" i="39"/>
  <c r="AF36" i="39"/>
  <c r="AD170" i="39"/>
  <c r="AC170" i="39" s="1"/>
  <c r="AD125" i="39"/>
  <c r="AC125" i="39" s="1"/>
  <c r="AD67" i="39"/>
  <c r="AC67" i="39" s="1"/>
  <c r="AF177" i="39"/>
  <c r="AE177" i="39" s="1"/>
  <c r="AF96" i="39"/>
  <c r="AF29" i="39"/>
  <c r="AD200" i="39"/>
  <c r="AC200" i="39" s="1"/>
  <c r="AD110" i="39"/>
  <c r="AC110" i="39" s="1"/>
  <c r="AD24" i="39"/>
  <c r="N195" i="39"/>
  <c r="N179" i="39"/>
  <c r="N198" i="39"/>
  <c r="N182" i="39"/>
  <c r="N166" i="39"/>
  <c r="N165" i="39"/>
  <c r="N138" i="39"/>
  <c r="N145" i="39"/>
  <c r="N122" i="39"/>
  <c r="N132" i="39"/>
  <c r="N112" i="39"/>
  <c r="N96" i="39"/>
  <c r="N109" i="39"/>
  <c r="N95" i="39"/>
  <c r="N82" i="39"/>
  <c r="N113" i="39"/>
  <c r="N54" i="39"/>
  <c r="N38" i="39"/>
  <c r="N22" i="39"/>
  <c r="N75" i="39"/>
  <c r="N59" i="39"/>
  <c r="N43" i="39"/>
  <c r="N27" i="39"/>
  <c r="N83" i="39"/>
  <c r="N12" i="39"/>
  <c r="AH150" i="39"/>
  <c r="AG150" i="39" s="1"/>
  <c r="AH84" i="39"/>
  <c r="AG84" i="39" s="1"/>
  <c r="AH34" i="39"/>
  <c r="AG34" i="39" s="1"/>
  <c r="AH36" i="39"/>
  <c r="AG36" i="39" s="1"/>
  <c r="AH132" i="39"/>
  <c r="AG132" i="39" s="1"/>
  <c r="AH76" i="39"/>
  <c r="AG76" i="39" s="1"/>
  <c r="AH16" i="39"/>
  <c r="AG16" i="39" s="1"/>
  <c r="AH191" i="39"/>
  <c r="AG191" i="39" s="1"/>
  <c r="AH145" i="39"/>
  <c r="AG145" i="39" s="1"/>
  <c r="AH33" i="39"/>
  <c r="AG33" i="39" s="1"/>
  <c r="AH202" i="39"/>
  <c r="AG202" i="39" s="1"/>
  <c r="AH118" i="39"/>
  <c r="AG118" i="39" s="1"/>
  <c r="AH63" i="39"/>
  <c r="AG63" i="39" s="1"/>
  <c r="AH25" i="39"/>
  <c r="AG25" i="39" s="1"/>
  <c r="AH142" i="39"/>
  <c r="AG142" i="39" s="1"/>
  <c r="AH99" i="39"/>
  <c r="AG99" i="39" s="1"/>
  <c r="AH26" i="39"/>
  <c r="AG26" i="39" s="1"/>
  <c r="AH198" i="39"/>
  <c r="AG198" i="39" s="1"/>
  <c r="AH114" i="39"/>
  <c r="AG114" i="39" s="1"/>
  <c r="AH59" i="39"/>
  <c r="AG59" i="39" s="1"/>
  <c r="AH10" i="39"/>
  <c r="AG10" i="39" s="1"/>
  <c r="AH170" i="39"/>
  <c r="AG170" i="39" s="1"/>
  <c r="AH125" i="39"/>
  <c r="AG125" i="39" s="1"/>
  <c r="AH54" i="39"/>
  <c r="AG54" i="39" s="1"/>
  <c r="AH87" i="39"/>
  <c r="AG87" i="39" s="1"/>
  <c r="AL166" i="39"/>
  <c r="AK166" i="39" s="1"/>
  <c r="AL116" i="39"/>
  <c r="AK116" i="39" s="1"/>
  <c r="AL40" i="39"/>
  <c r="AK40" i="39" s="1"/>
  <c r="AJ162" i="39"/>
  <c r="AI162" i="39" s="1"/>
  <c r="AJ78" i="39"/>
  <c r="AI78" i="39" s="1"/>
  <c r="AJ60" i="39"/>
  <c r="AI60" i="39" s="1"/>
  <c r="AN159" i="39"/>
  <c r="AM159" i="39" s="1"/>
  <c r="AN103" i="39"/>
  <c r="AM103" i="39" s="1"/>
  <c r="AN28" i="39"/>
  <c r="AM28" i="39" s="1"/>
  <c r="AL176" i="39"/>
  <c r="AK176" i="39" s="1"/>
  <c r="AL115" i="39"/>
  <c r="AK115" i="39" s="1"/>
  <c r="AL35" i="39"/>
  <c r="AK35" i="39" s="1"/>
  <c r="AJ208" i="39"/>
  <c r="AI208" i="39" s="1"/>
  <c r="AJ152" i="39"/>
  <c r="AI152" i="39" s="1"/>
  <c r="AJ77" i="39"/>
  <c r="AI77" i="39" s="1"/>
  <c r="AJ107" i="39"/>
  <c r="AI107" i="39" s="1"/>
  <c r="AN140" i="39"/>
  <c r="AM140" i="39" s="1"/>
  <c r="AN77" i="39"/>
  <c r="AM77" i="39" s="1"/>
  <c r="AN29" i="39"/>
  <c r="AM29" i="39" s="1"/>
  <c r="AL159" i="39"/>
  <c r="AK159" i="39" s="1"/>
  <c r="AL106" i="39"/>
  <c r="AK106" i="39" s="1"/>
  <c r="AL52" i="39"/>
  <c r="AK52" i="39" s="1"/>
  <c r="AJ174" i="39"/>
  <c r="AI174" i="39" s="1"/>
  <c r="AJ90" i="39"/>
  <c r="AI90" i="39" s="1"/>
  <c r="AJ21" i="39"/>
  <c r="AI21" i="39" s="1"/>
  <c r="AN171" i="39"/>
  <c r="AM171" i="39" s="1"/>
  <c r="AN119" i="39"/>
  <c r="AM119" i="39" s="1"/>
  <c r="AN40" i="39"/>
  <c r="AM40" i="39" s="1"/>
  <c r="AL188" i="39"/>
  <c r="AK188" i="39" s="1"/>
  <c r="AL132" i="39"/>
  <c r="AK132" i="39" s="1"/>
  <c r="AL47" i="39"/>
  <c r="AK47" i="39" s="1"/>
  <c r="AJ204" i="39"/>
  <c r="AI204" i="39" s="1"/>
  <c r="AJ144" i="39"/>
  <c r="AI144" i="39" s="1"/>
  <c r="AJ73" i="39"/>
  <c r="AI73" i="39" s="1"/>
  <c r="AJ54" i="39"/>
  <c r="AI54" i="39" s="1"/>
  <c r="AN136" i="39"/>
  <c r="AM136" i="39" s="1"/>
  <c r="AN73" i="39"/>
  <c r="AM73" i="39" s="1"/>
  <c r="AN67" i="39"/>
  <c r="AM67" i="39" s="1"/>
  <c r="AL147" i="39"/>
  <c r="AK147" i="39" s="1"/>
  <c r="AL87" i="39"/>
  <c r="AK87" i="39" s="1"/>
  <c r="AL32" i="39"/>
  <c r="AK32" i="39" s="1"/>
  <c r="AJ154" i="39"/>
  <c r="AI154" i="39" s="1"/>
  <c r="AJ70" i="39"/>
  <c r="AI70" i="39" s="1"/>
  <c r="AJ28" i="39"/>
  <c r="AI28" i="39" s="1"/>
  <c r="AN182" i="39"/>
  <c r="AM182" i="39" s="1"/>
  <c r="AN95" i="39"/>
  <c r="AM95" i="39" s="1"/>
  <c r="AN20" i="39"/>
  <c r="AM20" i="39" s="1"/>
  <c r="AL185" i="39"/>
  <c r="AK185" i="39" s="1"/>
  <c r="AL103" i="39"/>
  <c r="AK103" i="39" s="1"/>
  <c r="AL90" i="39"/>
  <c r="AK90" i="39" s="1"/>
  <c r="AJ169" i="39"/>
  <c r="AI169" i="39" s="1"/>
  <c r="AJ128" i="39"/>
  <c r="AI128" i="39" s="1"/>
  <c r="AJ47" i="39"/>
  <c r="AI47" i="39" s="1"/>
  <c r="AN197" i="39"/>
  <c r="AM197" i="39" s="1"/>
  <c r="AN122" i="39"/>
  <c r="AM122" i="39" s="1"/>
  <c r="AN66" i="39"/>
  <c r="AM66" i="39" s="1"/>
  <c r="AL198" i="39"/>
  <c r="AK198" i="39" s="1"/>
  <c r="AL123" i="39"/>
  <c r="AK123" i="39" s="1"/>
  <c r="AL57" i="39"/>
  <c r="AK57" i="39" s="1"/>
  <c r="AL92" i="39"/>
  <c r="AK92" i="39" s="1"/>
  <c r="AJ135" i="39"/>
  <c r="AI135" i="39" s="1"/>
  <c r="AJ83" i="39"/>
  <c r="AI83" i="39" s="1"/>
  <c r="AJ26" i="39"/>
  <c r="AI26" i="39" s="1"/>
  <c r="AN146" i="39"/>
  <c r="AM146" i="39" s="1"/>
  <c r="AN83" i="39"/>
  <c r="AM83" i="39" s="1"/>
  <c r="AN53" i="39"/>
  <c r="AM53" i="39" s="1"/>
  <c r="AL174" i="39"/>
  <c r="AK174" i="39" s="1"/>
  <c r="AL114" i="39"/>
  <c r="AK114" i="39" s="1"/>
  <c r="AL42" i="39"/>
  <c r="AK42" i="39" s="1"/>
  <c r="AJ164" i="39"/>
  <c r="AI164" i="39" s="1"/>
  <c r="AJ80" i="39"/>
  <c r="AI80" i="39" s="1"/>
  <c r="AJ68" i="39"/>
  <c r="AI68" i="39" s="1"/>
  <c r="AN161" i="39"/>
  <c r="AM161" i="39" s="1"/>
  <c r="AN105" i="39"/>
  <c r="AM105" i="39" s="1"/>
  <c r="AN30" i="39"/>
  <c r="AM30" i="39" s="1"/>
  <c r="AF186" i="39"/>
  <c r="AE186" i="39" s="1"/>
  <c r="AF111" i="39"/>
  <c r="AE111" i="39" s="1"/>
  <c r="AF57" i="39"/>
  <c r="AD193" i="39"/>
  <c r="AC193" i="39" s="1"/>
  <c r="AD169" i="39"/>
  <c r="AC169" i="39" s="1"/>
  <c r="AD52" i="39"/>
  <c r="AC52" i="39" s="1"/>
  <c r="AD10" i="39"/>
  <c r="AF137" i="39"/>
  <c r="AE137" i="39" s="1"/>
  <c r="AF78" i="39"/>
  <c r="AF22" i="39"/>
  <c r="AD163" i="39"/>
  <c r="AC163" i="39" s="1"/>
  <c r="AD92" i="39"/>
  <c r="AC92" i="39" s="1"/>
  <c r="AD43" i="39"/>
  <c r="AF183" i="39"/>
  <c r="AE183" i="39" s="1"/>
  <c r="AF163" i="39"/>
  <c r="AE163" i="39" s="1"/>
  <c r="AF21" i="39"/>
  <c r="AD192" i="39"/>
  <c r="AC192" i="39" s="1"/>
  <c r="AD102" i="39"/>
  <c r="AC102" i="39" s="1"/>
  <c r="AD16" i="39"/>
  <c r="AF180" i="39"/>
  <c r="AE180" i="39" s="1"/>
  <c r="AF128" i="39"/>
  <c r="AE128" i="39" s="1"/>
  <c r="AF51" i="39"/>
  <c r="AD187" i="39"/>
  <c r="AC187" i="39" s="1"/>
  <c r="AD133" i="39"/>
  <c r="AC133" i="39" s="1"/>
  <c r="AD46" i="39"/>
  <c r="AF199" i="39"/>
  <c r="AE199" i="39" s="1"/>
  <c r="AF173" i="39"/>
  <c r="AE173" i="39" s="1"/>
  <c r="AF81" i="39"/>
  <c r="AF54" i="39"/>
  <c r="AD161" i="39"/>
  <c r="AC161" i="39" s="1"/>
  <c r="AD70" i="39"/>
  <c r="AC70" i="39" s="1"/>
  <c r="AD21" i="39"/>
  <c r="AF145" i="39"/>
  <c r="AE145" i="39" s="1"/>
  <c r="AF86" i="39"/>
  <c r="AF58" i="39"/>
  <c r="AD154" i="39"/>
  <c r="AC154" i="39" s="1"/>
  <c r="AD99" i="39"/>
  <c r="AC99" i="39" s="1"/>
  <c r="AD51" i="39"/>
  <c r="AC51" i="39" s="1"/>
  <c r="AF193" i="39"/>
  <c r="AE193" i="39" s="1"/>
  <c r="AF107" i="39"/>
  <c r="AE107" i="39" s="1"/>
  <c r="AF13" i="39"/>
  <c r="AD184" i="39"/>
  <c r="AC184" i="39" s="1"/>
  <c r="AD94" i="39"/>
  <c r="AC94" i="39" s="1"/>
  <c r="AD87" i="39"/>
  <c r="AC87" i="39" s="1"/>
  <c r="D208" i="39"/>
  <c r="D206" i="39"/>
  <c r="D204" i="39"/>
  <c r="D202" i="39"/>
  <c r="D200" i="39"/>
  <c r="D207" i="39"/>
  <c r="D205" i="39"/>
  <c r="D203" i="39"/>
  <c r="D201" i="39"/>
  <c r="D199" i="39"/>
  <c r="D195" i="39"/>
  <c r="D191" i="39"/>
  <c r="D187" i="39"/>
  <c r="D183" i="39"/>
  <c r="D179" i="39"/>
  <c r="D177" i="39"/>
  <c r="D175" i="39"/>
  <c r="D173" i="39"/>
  <c r="D171" i="39"/>
  <c r="D169" i="39"/>
  <c r="D167" i="39"/>
  <c r="D165" i="39"/>
  <c r="D163" i="39"/>
  <c r="D161" i="39"/>
  <c r="D159" i="39"/>
  <c r="D157" i="39"/>
  <c r="D155" i="39"/>
  <c r="D194" i="39"/>
  <c r="D190" i="39"/>
  <c r="D186" i="39"/>
  <c r="D182" i="39"/>
  <c r="D176" i="39"/>
  <c r="D174" i="39"/>
  <c r="D172" i="39"/>
  <c r="D170" i="39"/>
  <c r="D168" i="39"/>
  <c r="D166" i="39"/>
  <c r="D164" i="39"/>
  <c r="D162" i="39"/>
  <c r="D160" i="39"/>
  <c r="D158" i="39"/>
  <c r="D156" i="39"/>
  <c r="D196" i="39"/>
  <c r="D192" i="39"/>
  <c r="D188" i="39"/>
  <c r="D184" i="39"/>
  <c r="D180" i="39"/>
  <c r="D178" i="39"/>
  <c r="D189" i="39"/>
  <c r="D153" i="39"/>
  <c r="D151" i="39"/>
  <c r="D149" i="39"/>
  <c r="D147" i="39"/>
  <c r="D145" i="39"/>
  <c r="D143" i="39"/>
  <c r="D141" i="39"/>
  <c r="D139" i="39"/>
  <c r="D137" i="39"/>
  <c r="D135" i="39"/>
  <c r="D198" i="39"/>
  <c r="D185" i="39"/>
  <c r="D181" i="39"/>
  <c r="D152" i="39"/>
  <c r="D148" i="39"/>
  <c r="D144" i="39"/>
  <c r="D140" i="39"/>
  <c r="D193" i="39"/>
  <c r="D132" i="39"/>
  <c r="D134" i="39"/>
  <c r="D197" i="39"/>
  <c r="D154" i="39"/>
  <c r="D150" i="39"/>
  <c r="D146" i="39"/>
  <c r="D142" i="39"/>
  <c r="D138" i="39"/>
  <c r="D129" i="39"/>
  <c r="D127" i="39"/>
  <c r="D125" i="39"/>
  <c r="D123" i="39"/>
  <c r="D121" i="39"/>
  <c r="D119" i="39"/>
  <c r="D117" i="39"/>
  <c r="D115" i="39"/>
  <c r="D128" i="39"/>
  <c r="D124" i="39"/>
  <c r="D120" i="39"/>
  <c r="D113" i="39"/>
  <c r="D110" i="39"/>
  <c r="D136" i="39"/>
  <c r="D114" i="39"/>
  <c r="D118" i="39"/>
  <c r="D111" i="39"/>
  <c r="D116" i="39"/>
  <c r="D112" i="39"/>
  <c r="D130" i="39"/>
  <c r="D109" i="39"/>
  <c r="D97" i="39"/>
  <c r="D92" i="39"/>
  <c r="D90" i="39"/>
  <c r="D88" i="39"/>
  <c r="D86" i="39"/>
  <c r="D84" i="39"/>
  <c r="D82" i="39"/>
  <c r="D80" i="39"/>
  <c r="D78" i="39"/>
  <c r="D76" i="39"/>
  <c r="D74" i="39"/>
  <c r="D72" i="39"/>
  <c r="D99" i="39"/>
  <c r="D98" i="39"/>
  <c r="D126" i="39"/>
  <c r="D101" i="39"/>
  <c r="D100" i="39"/>
  <c r="D133" i="39"/>
  <c r="D103" i="39"/>
  <c r="D102" i="39"/>
  <c r="D96" i="39"/>
  <c r="D122" i="39"/>
  <c r="D105" i="39"/>
  <c r="D104" i="39"/>
  <c r="D95" i="39"/>
  <c r="D93" i="39"/>
  <c r="D91" i="39"/>
  <c r="D89" i="39"/>
  <c r="D87" i="39"/>
  <c r="D85" i="39"/>
  <c r="D83" i="39"/>
  <c r="D81" i="39"/>
  <c r="D79" i="39"/>
  <c r="D77" i="39"/>
  <c r="D75" i="39"/>
  <c r="D131" i="39"/>
  <c r="D108" i="39"/>
  <c r="D107" i="39"/>
  <c r="D71" i="39"/>
  <c r="D69" i="39"/>
  <c r="D67" i="39"/>
  <c r="D65" i="39"/>
  <c r="D63" i="39"/>
  <c r="D61" i="39"/>
  <c r="D59" i="39"/>
  <c r="D57" i="39"/>
  <c r="D55" i="39"/>
  <c r="D53" i="39"/>
  <c r="D51" i="39"/>
  <c r="D49" i="39"/>
  <c r="D47" i="39"/>
  <c r="D45" i="39"/>
  <c r="D43" i="39"/>
  <c r="D41" i="39"/>
  <c r="D39" i="39"/>
  <c r="D37" i="39"/>
  <c r="D35" i="39"/>
  <c r="D33" i="39"/>
  <c r="D31" i="39"/>
  <c r="D29" i="39"/>
  <c r="D27" i="39"/>
  <c r="D25" i="39"/>
  <c r="D23" i="39"/>
  <c r="D21" i="39"/>
  <c r="D19" i="39"/>
  <c r="D17" i="39"/>
  <c r="D15" i="39"/>
  <c r="D106" i="39"/>
  <c r="D94" i="39"/>
  <c r="D64" i="39"/>
  <c r="D56" i="39"/>
  <c r="D48" i="39"/>
  <c r="D40" i="39"/>
  <c r="D32" i="39"/>
  <c r="D22" i="39"/>
  <c r="D11" i="39"/>
  <c r="D9" i="39"/>
  <c r="D24" i="39"/>
  <c r="D73" i="39"/>
  <c r="D70" i="39"/>
  <c r="D62" i="39"/>
  <c r="D54" i="39"/>
  <c r="D46" i="39"/>
  <c r="D38" i="39"/>
  <c r="D30" i="39"/>
  <c r="D26" i="39"/>
  <c r="D68" i="39"/>
  <c r="D60" i="39"/>
  <c r="D52" i="39"/>
  <c r="D44" i="39"/>
  <c r="D36" i="39"/>
  <c r="D28" i="39"/>
  <c r="D12" i="39"/>
  <c r="D10" i="39"/>
  <c r="D8" i="39"/>
  <c r="D16" i="39"/>
  <c r="D14" i="39"/>
  <c r="D66" i="39"/>
  <c r="D58" i="39"/>
  <c r="D50" i="39"/>
  <c r="D42" i="39"/>
  <c r="D34" i="39"/>
  <c r="D18" i="39"/>
  <c r="D20" i="39"/>
  <c r="D13" i="39"/>
  <c r="AD63" i="39"/>
  <c r="AC63" i="39" s="1"/>
  <c r="AD116" i="39"/>
  <c r="AC116" i="39" s="1"/>
  <c r="AD166" i="39"/>
  <c r="AC166" i="39" s="1"/>
  <c r="AF18" i="39"/>
  <c r="AF142" i="39"/>
  <c r="AE142" i="39" s="1"/>
  <c r="AF158" i="39"/>
  <c r="AE158" i="39" s="1"/>
  <c r="AD49" i="39"/>
  <c r="AC49" i="39" s="1"/>
  <c r="AD173" i="39"/>
  <c r="AC173" i="39" s="1"/>
  <c r="AF84" i="39"/>
  <c r="AD19" i="39"/>
  <c r="AD183" i="39"/>
  <c r="AC183" i="39" s="1"/>
  <c r="AF165" i="39"/>
  <c r="AE165" i="39" s="1"/>
  <c r="AD119" i="39"/>
  <c r="AC119" i="39" s="1"/>
  <c r="AF116" i="39"/>
  <c r="AE116" i="39" s="1"/>
  <c r="AD132" i="39"/>
  <c r="AC132" i="39" s="1"/>
  <c r="AF169" i="39"/>
  <c r="AE169" i="39" s="1"/>
  <c r="AF24" i="39"/>
  <c r="AD50" i="39"/>
  <c r="AC50" i="39" s="1"/>
  <c r="AF150" i="39"/>
  <c r="AE150" i="39" s="1"/>
  <c r="AD180" i="39"/>
  <c r="AC180" i="39" s="1"/>
  <c r="AN45" i="39"/>
  <c r="AM45" i="39" s="1"/>
  <c r="AJ81" i="39"/>
  <c r="AI81" i="39" s="1"/>
  <c r="AL121" i="39"/>
  <c r="AK121" i="39" s="1"/>
  <c r="AN195" i="39"/>
  <c r="AM195" i="39" s="1"/>
  <c r="AL82" i="39"/>
  <c r="AK82" i="39" s="1"/>
  <c r="AN93" i="39"/>
  <c r="AM93" i="39" s="1"/>
  <c r="AJ196" i="39"/>
  <c r="AI196" i="39" s="1"/>
  <c r="AN59" i="39"/>
  <c r="AM59" i="39" s="1"/>
  <c r="AJ105" i="39"/>
  <c r="AI105" i="39" s="1"/>
  <c r="AL172" i="39"/>
  <c r="AK172" i="39" s="1"/>
  <c r="AN185" i="39"/>
  <c r="AM185" i="39" s="1"/>
  <c r="AL66" i="39"/>
  <c r="AK66" i="39" s="1"/>
  <c r="AN91" i="39"/>
  <c r="AM91" i="39" s="1"/>
  <c r="AJ158" i="39"/>
  <c r="AI158" i="39" s="1"/>
  <c r="AJ71" i="39"/>
  <c r="AI71" i="39" s="1"/>
  <c r="AN192" i="39"/>
  <c r="AM192" i="39" s="1"/>
  <c r="I96" i="31"/>
  <c r="AK45" i="39"/>
  <c r="AI20" i="39"/>
  <c r="AM9" i="39"/>
  <c r="AM26" i="39"/>
  <c r="AM25" i="39"/>
  <c r="AZ209" i="1"/>
  <c r="AG30" i="39"/>
  <c r="AM38" i="39"/>
  <c r="AC81" i="39"/>
  <c r="AI39" i="39"/>
  <c r="AK31" i="39"/>
  <c r="AG46" i="39"/>
  <c r="AI40" i="39"/>
  <c r="AM48" i="39"/>
  <c r="AC58" i="39"/>
  <c r="AM76" i="39"/>
  <c r="AG23" i="39"/>
  <c r="AI9" i="39"/>
  <c r="AK11" i="39"/>
  <c r="AM13" i="39"/>
  <c r="AI51" i="39"/>
  <c r="AG18" i="39"/>
  <c r="AI10" i="39"/>
  <c r="AC56" i="39"/>
  <c r="AG56" i="39"/>
  <c r="AI50" i="39"/>
  <c r="AC57" i="39"/>
  <c r="AK61" i="39"/>
  <c r="W77" i="39"/>
  <c r="AM42" i="39"/>
  <c r="AG74" i="39"/>
  <c r="W85" i="39"/>
  <c r="AM117" i="39"/>
  <c r="AK91" i="39"/>
  <c r="AG39" i="39"/>
  <c r="AK16" i="39"/>
  <c r="AM34" i="39"/>
  <c r="AZ283" i="1"/>
  <c r="AZ336" i="1"/>
  <c r="I207" i="31"/>
  <c r="AK68" i="39"/>
  <c r="AM69" i="39"/>
  <c r="AK15" i="39"/>
  <c r="AG44" i="39"/>
  <c r="AG22" i="39"/>
  <c r="AI14" i="39"/>
  <c r="AI30" i="39"/>
  <c r="AI58" i="39"/>
  <c r="AK78" i="39"/>
  <c r="AG75" i="39"/>
  <c r="AI69" i="39"/>
  <c r="AC74" i="39"/>
  <c r="AG72" i="39"/>
  <c r="AG35" i="39"/>
  <c r="AI42" i="39"/>
  <c r="AI24" i="39"/>
  <c r="AK22" i="39"/>
  <c r="AM123" i="39"/>
  <c r="AC95" i="39"/>
  <c r="AM74" i="39"/>
  <c r="W83" i="39"/>
  <c r="AM71" i="39"/>
  <c r="I3" i="31"/>
  <c r="I4" i="31"/>
  <c r="I5" i="31"/>
  <c r="I6" i="31"/>
  <c r="AC66" i="39"/>
  <c r="AG9" i="39"/>
  <c r="AM72" i="39"/>
  <c r="AK23" i="39"/>
  <c r="AZ298" i="1"/>
  <c r="AG93" i="39"/>
  <c r="AK74" i="39"/>
  <c r="AK53" i="39"/>
  <c r="AG31" i="39"/>
  <c r="AK54" i="39"/>
  <c r="AG70" i="39"/>
  <c r="AI67" i="39"/>
  <c r="AK37" i="39"/>
  <c r="AM15" i="39"/>
  <c r="AK20" i="39"/>
  <c r="AM60" i="39"/>
  <c r="AG45" i="39"/>
  <c r="AZ188" i="1"/>
  <c r="AZ183" i="1"/>
  <c r="I20" i="31"/>
  <c r="I21" i="31"/>
  <c r="I19" i="31"/>
  <c r="I10" i="31"/>
  <c r="I12" i="31"/>
  <c r="I11" i="31"/>
  <c r="I9" i="31"/>
  <c r="I18" i="31"/>
  <c r="I16" i="31"/>
  <c r="I17" i="31"/>
  <c r="I15" i="31"/>
  <c r="I13" i="31"/>
  <c r="I14" i="31"/>
  <c r="I8" i="31"/>
  <c r="AG19" i="39"/>
  <c r="AC109" i="39"/>
  <c r="AC105" i="39"/>
  <c r="AM90" i="39"/>
  <c r="AC151" i="39"/>
  <c r="W106" i="39"/>
  <c r="AI106" i="39"/>
  <c r="AM148" i="39"/>
  <c r="U148" i="39"/>
  <c r="AE117" i="39"/>
  <c r="AG134" i="39"/>
  <c r="AK140" i="39"/>
  <c r="W119" i="39"/>
  <c r="AK96" i="39"/>
  <c r="AG100" i="39"/>
  <c r="AM87" i="39"/>
  <c r="U108" i="39"/>
  <c r="W110" i="39"/>
  <c r="AG81" i="39"/>
  <c r="AG68" i="39"/>
  <c r="AK73" i="39"/>
  <c r="AG14" i="39"/>
  <c r="AM41" i="39"/>
  <c r="AI13" i="39"/>
  <c r="AI15" i="39"/>
  <c r="AI31" i="39"/>
  <c r="AM35" i="39"/>
  <c r="AK30" i="39"/>
  <c r="W94" i="39"/>
  <c r="AI76" i="39"/>
  <c r="AM94" i="39"/>
  <c r="AM98" i="39"/>
  <c r="AG29" i="39"/>
  <c r="AI25" i="39"/>
  <c r="AK41" i="39"/>
  <c r="AG38" i="39"/>
  <c r="AI36" i="39"/>
  <c r="AK24" i="39"/>
  <c r="AK60" i="39"/>
  <c r="AM58" i="39"/>
  <c r="W82" i="39"/>
  <c r="AG53" i="39"/>
  <c r="AI53" i="39"/>
  <c r="AK65" i="39"/>
  <c r="AG43" i="39"/>
  <c r="AM16" i="39"/>
  <c r="AZ277" i="1"/>
  <c r="AM27" i="39"/>
  <c r="AZ297" i="1"/>
  <c r="I46" i="31"/>
  <c r="I67" i="31"/>
  <c r="I26" i="31"/>
  <c r="I60" i="31"/>
  <c r="AK29" i="39"/>
  <c r="AK71" i="39"/>
  <c r="AG8" i="39"/>
  <c r="AI18" i="39"/>
  <c r="AG15" i="39"/>
  <c r="AM57" i="39"/>
  <c r="AM61" i="39"/>
  <c r="AG48" i="39"/>
  <c r="X78" i="2"/>
  <c r="AI132" i="39"/>
  <c r="AI111" i="39"/>
  <c r="AI178" i="39"/>
  <c r="AI22" i="39"/>
  <c r="AG151" i="39"/>
  <c r="AM145" i="39"/>
  <c r="AG111" i="39"/>
  <c r="AG192" i="39"/>
  <c r="AG51" i="39"/>
  <c r="AG105" i="39"/>
  <c r="AI119" i="39"/>
  <c r="AI133" i="39"/>
  <c r="AK89" i="39"/>
  <c r="AM54" i="39"/>
  <c r="AK110" i="39"/>
  <c r="AG178" i="39"/>
  <c r="AI85" i="39"/>
  <c r="AK162" i="39"/>
  <c r="AM205" i="39"/>
  <c r="AG110" i="39"/>
  <c r="AI188" i="39"/>
  <c r="AI202" i="39"/>
  <c r="AK94" i="39"/>
  <c r="AM137" i="39"/>
  <c r="AG138" i="39"/>
  <c r="AI45" i="39"/>
  <c r="AM101" i="39"/>
  <c r="AG102" i="39"/>
  <c r="AI130" i="39"/>
  <c r="AK86" i="39"/>
  <c r="AG195" i="39"/>
  <c r="AI125" i="39"/>
  <c r="AG159" i="39"/>
  <c r="AG123" i="39"/>
  <c r="AG119" i="39"/>
  <c r="AG115" i="39"/>
  <c r="AK202" i="39"/>
  <c r="AG196" i="39"/>
  <c r="AK70" i="39"/>
  <c r="AG160" i="39"/>
  <c r="AK113" i="39"/>
  <c r="AI23" i="39"/>
  <c r="AI101" i="39"/>
  <c r="AK178" i="39"/>
  <c r="AM143" i="39"/>
  <c r="AG94" i="39"/>
  <c r="AI172" i="39"/>
  <c r="AK160" i="39"/>
  <c r="AM43" i="39"/>
  <c r="AM121" i="39"/>
  <c r="AG146" i="39"/>
  <c r="AM109" i="39"/>
  <c r="AG78" i="39"/>
  <c r="AI156" i="39"/>
  <c r="AK183" i="39"/>
  <c r="AK62" i="39"/>
  <c r="AM144" i="39"/>
  <c r="AI120" i="39"/>
  <c r="AK26" i="39"/>
  <c r="AM190" i="39"/>
  <c r="AI84" i="39"/>
  <c r="AI98" i="39"/>
  <c r="AK189" i="39"/>
  <c r="AG199" i="39"/>
  <c r="AI153" i="39"/>
  <c r="AM138" i="39"/>
  <c r="AG163" i="39"/>
  <c r="AK195" i="39"/>
  <c r="AM181" i="39"/>
  <c r="AG91" i="39"/>
  <c r="AG204" i="39"/>
  <c r="AG200" i="39"/>
  <c r="AG83" i="39"/>
  <c r="AK141" i="39"/>
  <c r="AG128" i="39"/>
  <c r="AG193" i="39"/>
  <c r="AK168" i="39"/>
  <c r="AG162" i="39"/>
  <c r="AG41" i="39"/>
  <c r="AK146" i="39"/>
  <c r="AG62" i="39"/>
  <c r="AI140" i="39"/>
  <c r="AK167" i="39"/>
  <c r="AK46" i="39"/>
  <c r="AM11" i="39"/>
  <c r="AI142" i="39"/>
  <c r="AI124" i="39"/>
  <c r="AK151" i="39"/>
  <c r="AM194" i="39"/>
  <c r="AI88" i="39"/>
  <c r="AI102" i="39"/>
  <c r="AK193" i="39"/>
  <c r="AM37" i="39"/>
  <c r="AK157" i="39"/>
  <c r="X58" i="2"/>
  <c r="AG129" i="39"/>
  <c r="AK177" i="39"/>
  <c r="AG172" i="39"/>
  <c r="AK145" i="39"/>
  <c r="AK13" i="39"/>
  <c r="AG96" i="39"/>
  <c r="AI143" i="39"/>
  <c r="AK50" i="39"/>
  <c r="AM79" i="39"/>
  <c r="AM178" i="39"/>
  <c r="AI96" i="39"/>
  <c r="AK119" i="39"/>
  <c r="AK133" i="39"/>
  <c r="AI191" i="39"/>
  <c r="AI205" i="39"/>
  <c r="AK161" i="39"/>
  <c r="AM126" i="39"/>
  <c r="X80" i="2"/>
  <c r="AK125" i="39"/>
  <c r="AM81" i="39"/>
  <c r="AG90" i="39"/>
  <c r="AG180" i="39"/>
  <c r="AG157" i="39"/>
  <c r="AK205" i="39"/>
  <c r="AG144" i="39"/>
  <c r="AK49" i="39"/>
  <c r="AG140" i="39"/>
  <c r="AI168" i="39"/>
  <c r="AI171" i="39"/>
  <c r="AM199" i="39"/>
  <c r="AG98" i="39"/>
  <c r="AI112" i="39"/>
  <c r="AK18" i="39"/>
  <c r="AM47" i="39"/>
  <c r="AG197" i="39"/>
  <c r="AM64" i="39"/>
  <c r="AI199" i="39"/>
  <c r="AK169" i="39"/>
  <c r="AM116" i="39"/>
  <c r="AM134" i="39"/>
  <c r="AG181" i="39"/>
  <c r="AI131" i="39"/>
  <c r="AK101" i="39"/>
  <c r="AM130" i="39"/>
  <c r="AG67" i="39"/>
  <c r="AI173" i="39"/>
  <c r="AM12" i="39"/>
  <c r="X40" i="2"/>
  <c r="AI123" i="39"/>
  <c r="AI201" i="39"/>
  <c r="AM179" i="39"/>
  <c r="AM97" i="39"/>
  <c r="AZ9" i="1"/>
  <c r="AZ125" i="1"/>
  <c r="AZ230" i="1"/>
  <c r="AI72" i="39"/>
  <c r="AK164" i="39"/>
  <c r="AK84" i="39"/>
  <c r="AG208" i="39"/>
  <c r="AK196" i="39"/>
  <c r="AK36" i="39"/>
  <c r="AM208" i="39"/>
  <c r="AK180" i="39"/>
  <c r="AI56" i="39"/>
  <c r="AK112" i="39"/>
  <c r="I84" i="31"/>
  <c r="AK152" i="39"/>
  <c r="AI44" i="39"/>
  <c r="AK184" i="39"/>
  <c r="AM154" i="39"/>
  <c r="AM115" i="39"/>
  <c r="AM200" i="39"/>
  <c r="AK79" i="39"/>
  <c r="AI137" i="39"/>
  <c r="AI194" i="39"/>
  <c r="AI116" i="39"/>
  <c r="AM165" i="39"/>
  <c r="AG17" i="39"/>
  <c r="AI138" i="39"/>
  <c r="AG117" i="39"/>
  <c r="AM141" i="39"/>
  <c r="AM198" i="39"/>
  <c r="AK98" i="39"/>
  <c r="X60" i="2"/>
  <c r="AM18" i="39"/>
  <c r="AM75" i="39"/>
  <c r="AK117" i="39"/>
  <c r="AI147" i="39"/>
  <c r="AK139" i="39"/>
  <c r="AI197" i="39"/>
  <c r="AI55" i="39"/>
  <c r="AI176" i="39"/>
  <c r="AM174" i="39"/>
  <c r="AK131" i="39"/>
  <c r="AM206" i="39"/>
  <c r="AG58" i="39"/>
  <c r="AG80" i="39"/>
  <c r="AI121" i="39"/>
  <c r="AG116" i="39"/>
  <c r="AG152" i="39"/>
  <c r="I75" i="31"/>
  <c r="AM147" i="39"/>
  <c r="AI148" i="39"/>
  <c r="AG205" i="39"/>
  <c r="AM55" i="39"/>
  <c r="AK97" i="39"/>
  <c r="AK154" i="39"/>
  <c r="AM155" i="39"/>
  <c r="AK197" i="39"/>
  <c r="AG149" i="39"/>
  <c r="AG206" i="39"/>
  <c r="AM173" i="39"/>
  <c r="AM31" i="39"/>
  <c r="AM84" i="39"/>
  <c r="AK187" i="39"/>
  <c r="AI46" i="39"/>
  <c r="AI103" i="39"/>
  <c r="X39" i="2"/>
  <c r="AM107" i="39"/>
  <c r="AK206" i="39"/>
  <c r="AI65" i="39"/>
  <c r="AI122" i="39"/>
  <c r="AI179" i="39"/>
  <c r="AM157" i="39"/>
  <c r="AM68" i="39"/>
  <c r="AK171" i="39"/>
  <c r="AI87" i="39"/>
  <c r="AM14" i="39"/>
  <c r="AK170" i="39"/>
  <c r="AM170" i="39"/>
  <c r="AK127" i="39"/>
  <c r="AI61" i="39"/>
  <c r="AG154" i="39"/>
  <c r="AG104" i="39"/>
  <c r="AG182" i="39"/>
  <c r="AM135" i="39"/>
  <c r="AG186" i="39"/>
  <c r="AG112" i="39"/>
  <c r="AM88" i="39"/>
  <c r="AG95" i="39"/>
  <c r="AG131" i="39"/>
  <c r="AG184" i="39"/>
  <c r="AI139" i="39"/>
  <c r="AG167" i="39"/>
  <c r="X79" i="2"/>
  <c r="X59" i="2"/>
  <c r="AG156" i="39"/>
  <c r="AK77" i="39"/>
  <c r="AI207" i="39"/>
  <c r="AI203" i="39"/>
  <c r="AM184" i="39"/>
  <c r="AI175" i="39"/>
  <c r="AM156" i="39"/>
  <c r="AG207" i="39"/>
  <c r="AM24" i="39"/>
  <c r="AG171" i="39"/>
  <c r="AG201" i="39"/>
  <c r="AI94" i="39"/>
  <c r="AK107" i="39"/>
  <c r="AM150" i="39"/>
  <c r="AI193" i="39"/>
  <c r="AK85" i="39"/>
  <c r="AM32" i="39"/>
  <c r="AM114" i="39"/>
  <c r="AG153" i="39"/>
  <c r="AI181" i="39"/>
  <c r="AK59" i="39"/>
  <c r="AK137" i="39"/>
  <c r="AI99" i="39"/>
  <c r="AI177" i="39"/>
  <c r="AK190" i="39"/>
  <c r="AK69" i="39"/>
  <c r="AG113" i="39"/>
  <c r="AK19" i="39"/>
  <c r="AG77" i="39"/>
  <c r="AI91" i="39"/>
  <c r="AK182" i="39"/>
  <c r="AG124" i="39"/>
  <c r="AG88" i="39"/>
  <c r="AK81" i="39"/>
  <c r="AI100" i="39"/>
  <c r="AI79" i="39"/>
  <c r="AI75" i="39"/>
  <c r="AI114" i="39"/>
  <c r="AM99" i="39"/>
  <c r="AI157" i="39"/>
  <c r="AM142" i="39"/>
  <c r="AG169" i="39"/>
  <c r="AI62" i="39"/>
  <c r="AK75" i="39"/>
  <c r="AK153" i="39"/>
  <c r="AM100" i="39"/>
  <c r="AM118" i="39"/>
  <c r="AI161" i="39"/>
  <c r="AG121" i="39"/>
  <c r="AI149" i="39"/>
  <c r="AM191" i="39"/>
  <c r="AK158" i="39"/>
  <c r="AM201" i="39"/>
  <c r="AK186" i="39"/>
  <c r="AM151" i="39"/>
  <c r="AK108" i="39"/>
  <c r="X38" i="2"/>
  <c r="AG92" i="39"/>
  <c r="AG61" i="39"/>
  <c r="AM120" i="39"/>
  <c r="AG20" i="39"/>
  <c r="AG187" i="39"/>
  <c r="AG183" i="39"/>
  <c r="AI118" i="39"/>
  <c r="AG143" i="39"/>
  <c r="AG107" i="39"/>
  <c r="AM207" i="39"/>
  <c r="AM86" i="39"/>
  <c r="AG37" i="39"/>
  <c r="AK21" i="39"/>
  <c r="AG11" i="39"/>
  <c r="AI117" i="39"/>
  <c r="AI35" i="39"/>
  <c r="AK126" i="39"/>
  <c r="AM169" i="39"/>
  <c r="AI184" i="39"/>
  <c r="AI198" i="39"/>
  <c r="AK118" i="39"/>
  <c r="AM168" i="39"/>
  <c r="AM19" i="39"/>
  <c r="I76"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08" i="31"/>
  <c r="AZ448" i="1"/>
  <c r="AZ434" i="1"/>
  <c r="AZ449" i="1"/>
  <c r="AZ443" i="1"/>
  <c r="AZ446" i="1"/>
  <c r="AZ437" i="1"/>
  <c r="AZ438" i="1"/>
  <c r="AZ435" i="1"/>
  <c r="AZ418" i="1"/>
  <c r="AZ444" i="1"/>
  <c r="AZ441" i="1"/>
  <c r="AZ421" i="1"/>
  <c r="AZ447" i="1"/>
  <c r="AZ442" i="1"/>
  <c r="AZ445" i="1"/>
  <c r="AZ426" i="1"/>
  <c r="AZ417" i="1"/>
  <c r="AZ168" i="1"/>
  <c r="AZ411" i="1"/>
  <c r="AZ407" i="1"/>
  <c r="AZ403" i="1"/>
  <c r="AZ399" i="1"/>
  <c r="AZ387" i="1"/>
  <c r="AZ385" i="1"/>
  <c r="AZ382" i="1"/>
  <c r="AZ404" i="1"/>
  <c r="AZ400" i="1"/>
  <c r="AZ383" i="1"/>
  <c r="AZ167" i="1"/>
  <c r="AZ415" i="1"/>
  <c r="AZ414" i="1"/>
  <c r="AZ405" i="1"/>
  <c r="AZ401" i="1"/>
  <c r="AZ397" i="1"/>
  <c r="AZ388" i="1"/>
  <c r="AZ386" i="1"/>
  <c r="AZ410" i="1"/>
  <c r="AZ392" i="1"/>
  <c r="AZ369" i="1"/>
  <c r="AZ363" i="1"/>
  <c r="AZ366" i="1"/>
  <c r="AZ364" i="1"/>
  <c r="AZ360" i="1"/>
  <c r="AZ358" i="1"/>
  <c r="AZ354" i="1"/>
  <c r="AZ350" i="1"/>
  <c r="AZ380" i="1"/>
  <c r="AZ376" i="1"/>
  <c r="AZ373" i="1"/>
  <c r="AZ371" i="1"/>
  <c r="AZ355" i="1"/>
  <c r="AZ351" i="1"/>
  <c r="AZ398" i="1"/>
  <c r="AZ361" i="1"/>
  <c r="AZ402" i="1"/>
  <c r="AZ377" i="1"/>
  <c r="AZ362" i="1"/>
  <c r="AZ359" i="1"/>
  <c r="AZ356" i="1"/>
  <c r="AZ352" i="1"/>
  <c r="AZ406" i="1"/>
  <c r="AZ349" i="1"/>
  <c r="AZ348" i="1"/>
  <c r="AZ342" i="1"/>
  <c r="AZ340" i="1"/>
  <c r="AZ338" i="1"/>
  <c r="AZ357" i="1"/>
  <c r="AZ345" i="1"/>
  <c r="AZ341" i="1"/>
  <c r="AZ335" i="1"/>
  <c r="AZ333" i="1"/>
  <c r="AZ331" i="1"/>
  <c r="AZ329" i="1"/>
  <c r="AZ327" i="1"/>
  <c r="AZ337" i="1"/>
  <c r="AZ343" i="1"/>
  <c r="AZ334" i="1"/>
  <c r="AZ346" i="1"/>
  <c r="AZ339" i="1"/>
  <c r="AZ332" i="1"/>
  <c r="AZ330" i="1"/>
  <c r="AZ328" i="1"/>
  <c r="AZ318" i="1"/>
  <c r="AZ313" i="1"/>
  <c r="AZ291" i="1"/>
  <c r="AZ287" i="1"/>
  <c r="AZ311" i="1"/>
  <c r="AZ307" i="1"/>
  <c r="AZ304" i="1"/>
  <c r="AZ326" i="1"/>
  <c r="AZ319" i="1"/>
  <c r="AZ292" i="1"/>
  <c r="AZ288" i="1"/>
  <c r="AZ316" i="1"/>
  <c r="AZ305" i="1"/>
  <c r="AZ301" i="1"/>
  <c r="AZ344" i="1"/>
  <c r="AZ323" i="1"/>
  <c r="AZ294" i="1"/>
  <c r="AZ309" i="1"/>
  <c r="AZ306" i="1"/>
  <c r="AZ302" i="1"/>
  <c r="AZ315" i="1"/>
  <c r="AZ290" i="1"/>
  <c r="AZ276" i="1"/>
  <c r="AZ267" i="1"/>
  <c r="AZ265" i="1"/>
  <c r="AZ260" i="1"/>
  <c r="AZ256" i="1"/>
  <c r="AZ289" i="1"/>
  <c r="AZ286" i="1"/>
  <c r="AZ263" i="1"/>
  <c r="AZ282" i="1"/>
  <c r="AZ280" i="1"/>
  <c r="AZ325" i="1"/>
  <c r="AZ317" i="1"/>
  <c r="AZ299" i="1"/>
  <c r="AZ293" i="1"/>
  <c r="AZ266" i="1"/>
  <c r="AZ278" i="1"/>
  <c r="AZ264" i="1"/>
  <c r="AZ281" i="1"/>
  <c r="AZ268" i="1"/>
  <c r="AZ261" i="1"/>
  <c r="AZ255" i="1"/>
  <c r="AZ245" i="1"/>
  <c r="AZ242" i="1"/>
  <c r="AZ238" i="1"/>
  <c r="AZ227" i="1"/>
  <c r="AZ353" i="1"/>
  <c r="AZ284" i="1"/>
  <c r="AZ250" i="1"/>
  <c r="AZ235" i="1"/>
  <c r="AZ248" i="1"/>
  <c r="AZ228" i="1"/>
  <c r="AZ226" i="1"/>
  <c r="AZ253" i="1"/>
  <c r="AZ233" i="1"/>
  <c r="AZ251" i="1"/>
  <c r="AZ239" i="1"/>
  <c r="AZ236" i="1"/>
  <c r="AZ225" i="1"/>
  <c r="AZ269" i="1"/>
  <c r="AZ262" i="1"/>
  <c r="AZ271" i="1"/>
  <c r="AZ241" i="1"/>
  <c r="AZ246" i="1"/>
  <c r="AZ234" i="1"/>
  <c r="AZ229" i="1"/>
  <c r="AZ231" i="1"/>
  <c r="AZ224" i="1"/>
  <c r="AZ220" i="1"/>
  <c r="AZ213" i="1"/>
  <c r="AZ199" i="1"/>
  <c r="AZ185" i="1"/>
  <c r="AZ216" i="1"/>
  <c r="AZ204" i="1"/>
  <c r="AZ197" i="1"/>
  <c r="AZ195" i="1"/>
  <c r="AZ193" i="1"/>
  <c r="AZ191" i="1"/>
  <c r="AZ187" i="1"/>
  <c r="AZ182" i="1"/>
  <c r="AZ223" i="1"/>
  <c r="AZ192" i="1"/>
  <c r="AZ222" i="1"/>
  <c r="AZ214" i="1"/>
  <c r="AZ208" i="1"/>
  <c r="AZ215" i="1"/>
  <c r="AZ210" i="1"/>
  <c r="AZ206" i="1"/>
  <c r="AZ194" i="1"/>
  <c r="AZ212" i="1"/>
  <c r="AZ207" i="1"/>
  <c r="AZ198" i="1"/>
  <c r="AZ196" i="1"/>
  <c r="AZ189" i="1"/>
  <c r="AZ170" i="1"/>
  <c r="AZ148" i="1"/>
  <c r="AZ137" i="1"/>
  <c r="AZ118" i="1"/>
  <c r="AZ115" i="1"/>
  <c r="AZ151" i="1"/>
  <c r="AZ132" i="1"/>
  <c r="AZ126" i="1"/>
  <c r="AZ108" i="1"/>
  <c r="AZ97" i="1"/>
  <c r="AZ178" i="1"/>
  <c r="AZ127" i="1"/>
  <c r="AZ116" i="1"/>
  <c r="AZ109" i="1"/>
  <c r="AZ104" i="1"/>
  <c r="AZ180" i="1"/>
  <c r="AZ176" i="1"/>
  <c r="AZ146" i="1"/>
  <c r="AZ138" i="1"/>
  <c r="AZ133" i="1"/>
  <c r="AZ130" i="1"/>
  <c r="AZ124" i="1"/>
  <c r="AZ119" i="1"/>
  <c r="AZ113" i="1"/>
  <c r="AZ184" i="1"/>
  <c r="AZ164" i="1"/>
  <c r="AZ159" i="1"/>
  <c r="AZ156" i="1"/>
  <c r="AZ141" i="1"/>
  <c r="AZ100" i="1"/>
  <c r="AZ98" i="1"/>
  <c r="AZ93" i="1"/>
  <c r="AZ171" i="1"/>
  <c r="AZ165" i="1"/>
  <c r="AZ161" i="1"/>
  <c r="AZ150" i="1"/>
  <c r="AZ131" i="1"/>
  <c r="AZ172" i="1"/>
  <c r="AZ147" i="1"/>
  <c r="AZ145" i="1"/>
  <c r="AZ91" i="1"/>
  <c r="AZ117" i="1"/>
  <c r="AZ94" i="1"/>
  <c r="AZ86" i="1"/>
  <c r="AZ63" i="1"/>
  <c r="AZ56" i="1"/>
  <c r="AZ50" i="1"/>
  <c r="AZ44" i="1"/>
  <c r="AZ114" i="1"/>
  <c r="AZ74" i="1"/>
  <c r="AZ40" i="1"/>
  <c r="AZ36" i="1"/>
  <c r="AZ90" i="1"/>
  <c r="AZ61" i="1"/>
  <c r="AZ25" i="1"/>
  <c r="AZ88" i="1"/>
  <c r="AZ77" i="1"/>
  <c r="AZ59" i="1"/>
  <c r="AZ54" i="1"/>
  <c r="AZ49" i="1"/>
  <c r="AZ37" i="1"/>
  <c r="AZ33" i="1"/>
  <c r="AZ149" i="1"/>
  <c r="AZ81" i="1"/>
  <c r="AZ67" i="1"/>
  <c r="AZ64" i="1"/>
  <c r="AZ45" i="1"/>
  <c r="AZ39" i="1"/>
  <c r="AZ32" i="1"/>
  <c r="AZ136" i="1"/>
  <c r="AZ121" i="1"/>
  <c r="AZ78" i="1"/>
  <c r="AZ52" i="1"/>
  <c r="AZ41" i="1"/>
  <c r="AZ34" i="1"/>
  <c r="AZ26" i="1"/>
  <c r="AZ139" i="1"/>
  <c r="AZ79" i="1"/>
  <c r="AZ65" i="1"/>
  <c r="AZ46" i="1"/>
  <c r="AZ69" i="1"/>
  <c r="AZ60" i="1"/>
  <c r="AZ38" i="1"/>
  <c r="AZ35" i="1"/>
  <c r="AZ24" i="1"/>
  <c r="AZ19" i="1"/>
  <c r="AZ12" i="1"/>
  <c r="AZ11" i="1"/>
  <c r="AZ20" i="1"/>
  <c r="AZ7" i="1"/>
  <c r="AZ15" i="1"/>
  <c r="AZ18" i="1"/>
  <c r="AZ14" i="1"/>
  <c r="AC77" i="39"/>
  <c r="AC190" i="39"/>
  <c r="AC177" i="39"/>
  <c r="AE159" i="39"/>
  <c r="AC146" i="39"/>
  <c r="AC80" i="39"/>
  <c r="AE119" i="39"/>
  <c r="AE110" i="39"/>
  <c r="AC202" i="39"/>
  <c r="AC196" i="39"/>
  <c r="AC83" i="39"/>
  <c r="AC159" i="39"/>
  <c r="AC121" i="39"/>
  <c r="AC60" i="39"/>
  <c r="AE112" i="39"/>
  <c r="AC182" i="39"/>
  <c r="AE206" i="39"/>
  <c r="AC135" i="39"/>
  <c r="U206" i="39"/>
  <c r="U205" i="39"/>
  <c r="U197" i="39"/>
  <c r="U172" i="39"/>
  <c r="U195" i="39"/>
  <c r="U187" i="39"/>
  <c r="U194"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28" i="39"/>
  <c r="U143" i="39"/>
  <c r="U127" i="39"/>
  <c r="U158" i="39"/>
  <c r="U181" i="39"/>
  <c r="U159" i="39"/>
  <c r="U146" i="39"/>
  <c r="U141" i="39"/>
  <c r="U164" i="39"/>
  <c r="U132" i="39"/>
  <c r="U150" i="39"/>
  <c r="U139" i="39"/>
  <c r="U131" i="39"/>
  <c r="U134" i="39"/>
  <c r="U124" i="39"/>
  <c r="U117" i="39"/>
  <c r="U110" i="39"/>
  <c r="U102" i="39"/>
  <c r="U142" i="39"/>
  <c r="U130" i="39"/>
  <c r="U109" i="39"/>
  <c r="U101" i="39"/>
  <c r="U120" i="39"/>
  <c r="U100" i="39"/>
  <c r="U126" i="39"/>
  <c r="U118" i="39"/>
  <c r="U115" i="39"/>
  <c r="U99" i="39"/>
  <c r="U114" i="39"/>
  <c r="U106" i="39"/>
  <c r="U98" i="39"/>
  <c r="U137" i="39"/>
  <c r="U125" i="39"/>
  <c r="U121" i="39"/>
  <c r="U116" i="39"/>
  <c r="U105" i="39"/>
  <c r="U104" i="39"/>
  <c r="U96" i="39"/>
  <c r="U111" i="39"/>
  <c r="U97" i="39"/>
  <c r="U103" i="39"/>
  <c r="AE191" i="39"/>
  <c r="AE135" i="39"/>
  <c r="AE192" i="39"/>
  <c r="AC108" i="39"/>
  <c r="AC142" i="39"/>
  <c r="AE130" i="39"/>
  <c r="AC191" i="39"/>
  <c r="AC7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62" i="39"/>
  <c r="W154" i="39"/>
  <c r="W146" i="39"/>
  <c r="W206" i="39"/>
  <c r="W190" i="39"/>
  <c r="W161" i="39"/>
  <c r="W153" i="39"/>
  <c r="W198" i="39"/>
  <c r="W180" i="39"/>
  <c r="W168" i="39"/>
  <c r="W160" i="39"/>
  <c r="W152" i="39"/>
  <c r="W181" i="39"/>
  <c r="W167" i="39"/>
  <c r="W159" i="39"/>
  <c r="W151" i="39"/>
  <c r="W143" i="39"/>
  <c r="W172" i="39"/>
  <c r="W157" i="39"/>
  <c r="W135" i="39"/>
  <c r="W127" i="39"/>
  <c r="W158" i="39"/>
  <c r="W134" i="39"/>
  <c r="W126" i="39"/>
  <c r="W118" i="39"/>
  <c r="W182" i="39"/>
  <c r="W174" i="39"/>
  <c r="W163" i="39"/>
  <c r="W149" i="39"/>
  <c r="W148" i="39"/>
  <c r="W132" i="39"/>
  <c r="W150" i="39"/>
  <c r="W144" i="39"/>
  <c r="W139" i="39"/>
  <c r="W131" i="39"/>
  <c r="W165" i="39"/>
  <c r="W155" i="39"/>
  <c r="W142" i="39"/>
  <c r="W138" i="39"/>
  <c r="W130" i="39"/>
  <c r="W122" i="39"/>
  <c r="W109" i="39"/>
  <c r="W101" i="39"/>
  <c r="W120" i="39"/>
  <c r="W108" i="39"/>
  <c r="W115" i="39"/>
  <c r="W107" i="39"/>
  <c r="W99" i="39"/>
  <c r="W91" i="39"/>
  <c r="W145" i="39"/>
  <c r="W140" i="39"/>
  <c r="W136" i="39"/>
  <c r="W123" i="39"/>
  <c r="W114" i="39"/>
  <c r="W98" i="39"/>
  <c r="W90" i="39"/>
  <c r="W137" i="39"/>
  <c r="W125" i="39"/>
  <c r="W121" i="39"/>
  <c r="W116" i="39"/>
  <c r="W113" i="39"/>
  <c r="W105" i="39"/>
  <c r="W97" i="39"/>
  <c r="W166" i="39"/>
  <c r="W147" i="39"/>
  <c r="W112" i="39"/>
  <c r="W104" i="39"/>
  <c r="W89" i="39"/>
  <c r="W79" i="39"/>
  <c r="W96" i="39"/>
  <c r="W84" i="39"/>
  <c r="W141" i="39"/>
  <c r="W93" i="39"/>
  <c r="W87" i="39"/>
  <c r="W102" i="39"/>
  <c r="W80" i="39"/>
  <c r="W111" i="39"/>
  <c r="W100" i="39"/>
  <c r="W95" i="39"/>
  <c r="W129" i="39"/>
  <c r="W117" i="39"/>
  <c r="W92" i="39"/>
  <c r="W88" i="39"/>
  <c r="W78" i="39"/>
  <c r="W133" i="39"/>
  <c r="W128" i="39"/>
  <c r="W103" i="39"/>
  <c r="W81" i="39"/>
  <c r="W76" i="39"/>
  <c r="W86" i="39"/>
  <c r="W124" i="39"/>
  <c r="AC164" i="39"/>
  <c r="AE185" i="39"/>
  <c r="AC111" i="39"/>
  <c r="AC65" i="39"/>
  <c r="AZ2" i="1"/>
  <c r="AC82" i="39"/>
  <c r="I45" i="31"/>
  <c r="I24" i="31"/>
  <c r="I66" i="31"/>
  <c r="I58" i="31"/>
  <c r="AE143" i="39"/>
  <c r="I91" i="31"/>
  <c r="I92" i="31"/>
  <c r="AE106" i="39"/>
  <c r="AC85" i="39"/>
  <c r="AC103" i="39"/>
  <c r="I89" i="31"/>
  <c r="AE108" i="39"/>
  <c r="U119" i="39"/>
  <c r="AC54" i="39"/>
  <c r="I218" i="31"/>
  <c r="I99" i="31"/>
  <c r="I113" i="31"/>
  <c r="I71" i="31"/>
  <c r="I108" i="31"/>
  <c r="I216" i="31"/>
  <c r="I79" i="31"/>
  <c r="I98" i="31"/>
  <c r="I47" i="31"/>
  <c r="I212" i="31"/>
  <c r="I107" i="31"/>
  <c r="I214" i="31"/>
  <c r="I81" i="31"/>
  <c r="I29" i="31"/>
  <c r="I95" i="31"/>
  <c r="I93" i="31"/>
  <c r="I43" i="31"/>
  <c r="I211" i="31"/>
  <c r="I106" i="31"/>
  <c r="I213" i="31"/>
  <c r="I27" i="31"/>
  <c r="I44" i="31"/>
  <c r="I100" i="31"/>
  <c r="I102" i="31"/>
  <c r="I219" i="31"/>
  <c r="I57" i="31"/>
  <c r="I25" i="31"/>
  <c r="I114" i="31"/>
  <c r="I105" i="31"/>
  <c r="I110" i="31"/>
  <c r="I215" i="31"/>
  <c r="I72" i="31"/>
  <c r="I109" i="31"/>
  <c r="I217" i="31"/>
  <c r="I65" i="31"/>
  <c r="I97" i="31"/>
  <c r="I112" i="31"/>
  <c r="I49" i="31"/>
  <c r="I28" i="31"/>
  <c r="I68" i="31"/>
  <c r="I63" i="31"/>
  <c r="I74" i="31"/>
  <c r="I48" i="31"/>
  <c r="I61" i="31"/>
  <c r="I104" i="31"/>
  <c r="I94" i="31"/>
  <c r="I59" i="31"/>
  <c r="I23" i="31"/>
  <c r="I83" i="31"/>
  <c r="I103" i="31"/>
  <c r="I210" i="31"/>
  <c r="I70" i="31"/>
  <c r="I69" i="31"/>
  <c r="I62" i="31"/>
  <c r="I101" i="31"/>
  <c r="I209" i="31"/>
  <c r="I64" i="31"/>
  <c r="I73" i="31"/>
  <c r="I111" i="31"/>
  <c r="AE125" i="39"/>
  <c r="AE115" i="39"/>
  <c r="AE120" i="39"/>
  <c r="AE132" i="39"/>
  <c r="AE124" i="39"/>
  <c r="U135" i="39"/>
  <c r="AE129" i="39"/>
  <c r="AE138" i="39"/>
  <c r="U138" i="39"/>
  <c r="AC144" i="39"/>
  <c r="AC124" i="39"/>
  <c r="U155" i="39"/>
  <c r="AE122" i="39"/>
  <c r="AC147" i="39"/>
  <c r="AC113" i="39"/>
  <c r="AE114" i="39"/>
  <c r="AC71" i="39"/>
  <c r="AC84" i="39"/>
  <c r="AC106" i="39"/>
  <c r="AC91" i="39"/>
  <c r="AC98" i="39"/>
  <c r="AC93" i="39"/>
  <c r="AC61" i="39"/>
  <c r="U112" i="39"/>
  <c r="U113" i="39"/>
  <c r="AC75" i="39"/>
  <c r="AC126" i="39"/>
  <c r="AE162" i="39"/>
  <c r="AE189" i="39"/>
  <c r="AE113" i="39"/>
  <c r="AC120" i="39"/>
  <c r="U133" i="39"/>
  <c r="AC130" i="39"/>
  <c r="AC118" i="39"/>
  <c r="AC129" i="39"/>
  <c r="AC97" i="39"/>
  <c r="AE149" i="39"/>
  <c r="AC104" i="39"/>
  <c r="AC89" i="39"/>
  <c r="U176" i="39"/>
  <c r="U107" i="39"/>
  <c r="AE136" i="39"/>
  <c r="AE118" i="39"/>
  <c r="AC179" i="39"/>
  <c r="AC137" i="39"/>
  <c r="AC198" i="39"/>
  <c r="AC165" i="39"/>
  <c r="AC123" i="39"/>
  <c r="AC174" i="39"/>
  <c r="AC141" i="39"/>
  <c r="AC138" i="39"/>
  <c r="AC152" i="39"/>
  <c r="AC207" i="39"/>
  <c r="AC134" i="39"/>
  <c r="AC176" i="39"/>
  <c r="AC185" i="39"/>
  <c r="AC175" i="39"/>
  <c r="AC199" i="39"/>
  <c r="AC158" i="39"/>
  <c r="AC186" i="39"/>
  <c r="AC204" i="39"/>
  <c r="AC167" i="39"/>
  <c r="AC195" i="39"/>
  <c r="AC172" i="39"/>
  <c r="AC140" i="39"/>
  <c r="AC168" i="39"/>
  <c r="AC139" i="39"/>
  <c r="AC201" i="39"/>
  <c r="AC136" i="39"/>
  <c r="AC160" i="39"/>
  <c r="AC188" i="39"/>
  <c r="AC206" i="39"/>
  <c r="AE204" i="39"/>
  <c r="AE155" i="39"/>
  <c r="U122" i="39"/>
  <c r="U179" i="39"/>
  <c r="U204" i="39"/>
  <c r="AE203" i="39"/>
  <c r="AE178" i="39"/>
  <c r="AE188" i="39"/>
  <c r="U196" i="39"/>
  <c r="AE195" i="39"/>
  <c r="AE140" i="39"/>
  <c r="U123" i="39"/>
  <c r="U153" i="39"/>
  <c r="AE152" i="39"/>
  <c r="AE172" i="39"/>
  <c r="U129" i="39"/>
  <c r="AE139" i="39"/>
  <c r="AE123" i="39"/>
  <c r="AE144" i="39"/>
  <c r="AE1" i="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57" i="39"/>
  <c r="AE176" i="39"/>
  <c r="U203" i="39"/>
  <c r="U202" i="39"/>
  <c r="U151" i="39"/>
  <c r="AE198" i="39"/>
  <c r="U188" i="39"/>
  <c r="U174" i="39"/>
  <c r="AE168"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9" i="39"/>
  <c r="AE175" i="39"/>
  <c r="AE171" i="39"/>
  <c r="AE164" i="39"/>
  <c r="AE170" i="39"/>
  <c r="AE190" i="39"/>
  <c r="V20" i="2"/>
  <c r="AZ1" i="1"/>
  <c r="U180" i="39"/>
  <c r="U190" i="39"/>
  <c r="U167" i="39"/>
  <c r="U171" i="39"/>
  <c r="U166" i="39"/>
  <c r="U198" i="39"/>
  <c r="AU1" i="1"/>
  <c r="BF1" i="1"/>
  <c r="AW1" i="1"/>
  <c r="BM1" i="1"/>
  <c r="BB1" i="1"/>
  <c r="AV1" i="1"/>
  <c r="BA1" i="1"/>
  <c r="BH1" i="1"/>
  <c r="BG1" i="1"/>
  <c r="AY1" i="1"/>
  <c r="AX1" i="1"/>
  <c r="BE1" i="1"/>
  <c r="BD1" i="1"/>
  <c r="U193" i="39"/>
  <c r="U173" i="39"/>
  <c r="BC1" i="1"/>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04" i="31" l="1"/>
  <c r="H196" i="31"/>
  <c r="H202" i="31"/>
  <c r="H201" i="31"/>
  <c r="H199" i="31"/>
  <c r="H198" i="31"/>
  <c r="H197" i="31"/>
  <c r="H195" i="31"/>
  <c r="H194" i="31"/>
  <c r="H193" i="31"/>
  <c r="H191" i="31"/>
  <c r="H188" i="31"/>
  <c r="H187" i="31"/>
  <c r="H186" i="31"/>
  <c r="H185" i="31"/>
  <c r="H184" i="31"/>
  <c r="H183" i="31"/>
  <c r="H181" i="31"/>
  <c r="H178" i="31"/>
  <c r="H177" i="31"/>
  <c r="H174" i="31"/>
  <c r="H173" i="31"/>
  <c r="H172" i="31"/>
  <c r="H171" i="31"/>
  <c r="H170" i="31"/>
  <c r="H169" i="31"/>
  <c r="H168" i="31"/>
  <c r="H165" i="31"/>
  <c r="H164" i="31"/>
  <c r="H163" i="31"/>
  <c r="H162" i="31"/>
  <c r="H158" i="31"/>
  <c r="H150" i="31"/>
  <c r="H156" i="31"/>
  <c r="H155" i="31"/>
  <c r="H153" i="31"/>
  <c r="H152" i="31"/>
  <c r="H151" i="31"/>
  <c r="H149" i="31"/>
  <c r="H148" i="31"/>
  <c r="H147" i="31"/>
  <c r="H145" i="31"/>
  <c r="H142" i="31"/>
  <c r="H141" i="31"/>
  <c r="H140" i="31"/>
  <c r="H139" i="31"/>
  <c r="H138" i="31"/>
  <c r="H137" i="31"/>
  <c r="H135" i="31"/>
  <c r="H132" i="31"/>
  <c r="H131" i="31"/>
  <c r="H128" i="31"/>
  <c r="H127" i="31"/>
  <c r="H126" i="31"/>
  <c r="H125" i="31"/>
  <c r="H124" i="31"/>
  <c r="H123" i="31"/>
  <c r="H122" i="31"/>
  <c r="H120" i="31"/>
  <c r="H118" i="31"/>
  <c r="H117" i="31"/>
  <c r="H116"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0" i="31"/>
  <c r="H38" i="31"/>
  <c r="H54" i="31"/>
  <c r="H52" i="31"/>
  <c r="H56"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74" i="31" l="1"/>
  <c r="H71" i="31"/>
  <c r="H72" i="31"/>
  <c r="H73" i="31"/>
  <c r="N3" i="31" l="1"/>
  <c r="AR1" i="1" l="1"/>
  <c r="AM1" i="1"/>
  <c r="AL1" i="1"/>
  <c r="AK1" i="1"/>
  <c r="AJ1" i="1"/>
  <c r="AI1" i="1"/>
  <c r="AC1" i="1"/>
  <c r="AB1" i="1"/>
  <c r="AA1" i="1"/>
  <c r="Z1" i="1"/>
  <c r="Y1" i="1"/>
  <c r="X67" i="2" l="1"/>
  <c r="X46" i="2"/>
  <c r="C42" i="2"/>
  <c r="X43" i="2"/>
  <c r="X63" i="2"/>
  <c r="X27" i="2"/>
  <c r="X66" i="2"/>
  <c r="X62" i="2"/>
  <c r="X26" i="2"/>
  <c r="C22" i="2"/>
  <c r="X73" i="2"/>
  <c r="X75" i="2"/>
  <c r="X70" i="2"/>
  <c r="L50" i="2"/>
  <c r="L48" i="2"/>
  <c r="L29" i="2"/>
  <c r="G28" i="2"/>
  <c r="H29" i="2"/>
  <c r="F25" i="2"/>
  <c r="P35" i="2"/>
  <c r="K49" i="2"/>
  <c r="K48" i="2"/>
  <c r="K29" i="2"/>
  <c r="J45" i="2"/>
  <c r="J27" i="2"/>
  <c r="I47" i="2"/>
  <c r="I28" i="2"/>
  <c r="X50" i="2"/>
  <c r="X81" i="2"/>
  <c r="X69" i="2"/>
  <c r="X30" i="2"/>
  <c r="L25" i="2"/>
  <c r="G48" i="2"/>
  <c r="M32" i="2"/>
  <c r="H27" i="2"/>
  <c r="F27" i="2"/>
  <c r="K45" i="2"/>
  <c r="J49" i="2"/>
  <c r="X32" i="2"/>
  <c r="L49" i="2"/>
  <c r="H46" i="2"/>
  <c r="I29" i="2"/>
  <c r="X25" i="2"/>
  <c r="X57" i="2"/>
  <c r="X31" i="2"/>
  <c r="X55" i="2"/>
  <c r="X61" i="2"/>
  <c r="X77" i="2"/>
  <c r="X68" i="2"/>
  <c r="L30" i="2"/>
  <c r="G46" i="2"/>
  <c r="G31" i="2"/>
  <c r="E43" i="2"/>
  <c r="M52" i="2"/>
  <c r="N53" i="2"/>
  <c r="H47" i="2"/>
  <c r="H26" i="2"/>
  <c r="F48" i="2"/>
  <c r="F30" i="2"/>
  <c r="K30" i="2"/>
  <c r="J50" i="2"/>
  <c r="J29" i="2"/>
  <c r="I51" i="2"/>
  <c r="I31" i="2"/>
  <c r="G30" i="2"/>
  <c r="N33" i="2"/>
  <c r="H51" i="2"/>
  <c r="F46" i="2"/>
  <c r="P55" i="2"/>
  <c r="K27" i="2"/>
  <c r="J47" i="2"/>
  <c r="J25" i="2"/>
  <c r="I27" i="2"/>
  <c r="X71" i="2"/>
  <c r="G45" i="2"/>
  <c r="G25" i="2"/>
  <c r="F51" i="2"/>
  <c r="K51" i="2"/>
  <c r="X42" i="2"/>
  <c r="X23" i="2"/>
  <c r="X52" i="2"/>
  <c r="L26" i="2"/>
  <c r="E23" i="2"/>
  <c r="F50" i="2"/>
  <c r="K31" i="2"/>
  <c r="J30" i="2"/>
  <c r="X47" i="2"/>
  <c r="X44" i="2"/>
  <c r="X53" i="2"/>
  <c r="G50" i="2"/>
  <c r="F49" i="2"/>
  <c r="I46" i="2"/>
  <c r="X37" i="2"/>
  <c r="X35" i="2"/>
  <c r="L45" i="2"/>
  <c r="E44" i="2"/>
  <c r="H45" i="2"/>
  <c r="H25" i="2"/>
  <c r="F45" i="2"/>
  <c r="K50" i="2"/>
  <c r="X24" i="2"/>
  <c r="X41" i="2"/>
  <c r="X72" i="2"/>
  <c r="X54" i="2"/>
  <c r="X51" i="2"/>
  <c r="O54" i="2"/>
  <c r="L51" i="2"/>
  <c r="L46" i="2"/>
  <c r="L27" i="2"/>
  <c r="G51" i="2"/>
  <c r="G29" i="2"/>
  <c r="E24" i="2"/>
  <c r="H48" i="2"/>
  <c r="H28" i="2"/>
  <c r="F26" i="2"/>
  <c r="D44" i="2"/>
  <c r="K28" i="2"/>
  <c r="J48" i="2"/>
  <c r="J26" i="2"/>
  <c r="I49" i="2"/>
  <c r="I48" i="2"/>
  <c r="I25" i="2"/>
  <c r="J31" i="2"/>
  <c r="I30" i="2"/>
  <c r="F31" i="2"/>
  <c r="K46" i="2"/>
  <c r="J51" i="2"/>
  <c r="X45" i="2"/>
  <c r="X28" i="2"/>
  <c r="X34" i="2"/>
  <c r="X48" i="2"/>
  <c r="X74" i="2"/>
  <c r="L47" i="2"/>
  <c r="L31" i="2"/>
  <c r="G47" i="2"/>
  <c r="G27" i="2"/>
  <c r="H31" i="2"/>
  <c r="F47" i="2"/>
  <c r="F28" i="2"/>
  <c r="D43" i="2"/>
  <c r="D23" i="2"/>
  <c r="K26" i="2"/>
  <c r="J46" i="2"/>
  <c r="J28" i="2"/>
  <c r="I50" i="2"/>
  <c r="I26" i="2"/>
  <c r="D24" i="2"/>
  <c r="H49" i="2"/>
  <c r="X64" i="2"/>
  <c r="X29" i="2"/>
  <c r="X33" i="2"/>
  <c r="X49" i="2"/>
  <c r="O34" i="2"/>
  <c r="L28" i="2"/>
  <c r="G49" i="2"/>
  <c r="G26" i="2"/>
  <c r="H50" i="2"/>
  <c r="H30" i="2"/>
  <c r="F29" i="2"/>
  <c r="K47" i="2"/>
  <c r="K25" i="2"/>
  <c r="I45"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16" i="31"/>
  <c r="H42" i="31"/>
  <c r="H213" i="31"/>
  <c r="H214" i="31"/>
  <c r="H95" i="31"/>
  <c r="H114" i="31"/>
  <c r="H109" i="31"/>
  <c r="H89" i="31"/>
  <c r="H105" i="31"/>
  <c r="H210" i="31"/>
  <c r="H94" i="31"/>
  <c r="H108" i="31"/>
  <c r="H55" i="31"/>
  <c r="H211" i="31"/>
  <c r="H98" i="31"/>
  <c r="H110" i="31"/>
  <c r="H51" i="31"/>
  <c r="H103" i="31"/>
  <c r="H112" i="31"/>
  <c r="H111" i="31"/>
  <c r="H215" i="31"/>
  <c r="H91" i="31"/>
  <c r="H113" i="31"/>
  <c r="H41" i="31"/>
  <c r="H218" i="31"/>
  <c r="H104" i="31"/>
  <c r="H101" i="31"/>
  <c r="H217" i="31"/>
  <c r="H97" i="31"/>
  <c r="H106" i="31"/>
  <c r="H93" i="31"/>
  <c r="H107" i="31"/>
  <c r="H2" i="31"/>
  <c r="AP102" i="1" l="1"/>
  <c r="AR102" i="1"/>
  <c r="AD102" i="1"/>
  <c r="AO390" i="1"/>
  <c r="AM390" i="1"/>
  <c r="Y379" i="1"/>
  <c r="AJ379" i="1"/>
  <c r="AQ379" i="1"/>
  <c r="AJ378" i="1"/>
  <c r="AP378" i="1"/>
  <c r="AO320" i="1"/>
  <c r="AD320" i="1"/>
  <c r="AR42" i="1"/>
  <c r="AP42" i="1"/>
  <c r="AN42" i="1"/>
  <c r="Z390" i="1"/>
  <c r="AH102" i="1"/>
  <c r="AJ102" i="1"/>
  <c r="AG390" i="1"/>
  <c r="AE390" i="1"/>
  <c r="AN379" i="1"/>
  <c r="AB379" i="1"/>
  <c r="AI379" i="1"/>
  <c r="AB378" i="1"/>
  <c r="AH378" i="1"/>
  <c r="AG320" i="1"/>
  <c r="AR320" i="1"/>
  <c r="AJ42" i="1"/>
  <c r="AH42" i="1"/>
  <c r="AF42" i="1"/>
  <c r="AB390" i="1"/>
  <c r="AE378" i="1"/>
  <c r="AC42" i="1"/>
  <c r="Z102" i="1"/>
  <c r="AB102" i="1"/>
  <c r="AQ390" i="1"/>
  <c r="Y390" i="1"/>
  <c r="AL390" i="1"/>
  <c r="AF379" i="1"/>
  <c r="AP379" i="1"/>
  <c r="AA379" i="1"/>
  <c r="Z378" i="1"/>
  <c r="AQ320" i="1"/>
  <c r="Y320" i="1"/>
  <c r="AJ320" i="1"/>
  <c r="AB42" i="1"/>
  <c r="Z42" i="1"/>
  <c r="AR379" i="1"/>
  <c r="AK102" i="1"/>
  <c r="AN102" i="1"/>
  <c r="AI390" i="1"/>
  <c r="AN390" i="1"/>
  <c r="AD390" i="1"/>
  <c r="AM379" i="1"/>
  <c r="AH379" i="1"/>
  <c r="AL378" i="1"/>
  <c r="AQ378" i="1"/>
  <c r="AO378" i="1"/>
  <c r="AI320" i="1"/>
  <c r="AN320" i="1"/>
  <c r="AB320" i="1"/>
  <c r="AQ42" i="1"/>
  <c r="AO42" i="1"/>
  <c r="AG379" i="1"/>
  <c r="AC102" i="1"/>
  <c r="AF102" i="1"/>
  <c r="AA390" i="1"/>
  <c r="AF390" i="1"/>
  <c r="AK390" i="1"/>
  <c r="AE379" i="1"/>
  <c r="Z379" i="1"/>
  <c r="AD378" i="1"/>
  <c r="AI378" i="1"/>
  <c r="AG378" i="1"/>
  <c r="AA320" i="1"/>
  <c r="AF320" i="1"/>
  <c r="AK320" i="1"/>
  <c r="AI42" i="1"/>
  <c r="AG42" i="1"/>
  <c r="AL102" i="1"/>
  <c r="AF378" i="1"/>
  <c r="AD42" i="1"/>
  <c r="AQ102" i="1"/>
  <c r="AO102" i="1"/>
  <c r="AM102" i="1"/>
  <c r="AP390" i="1"/>
  <c r="AR390" i="1"/>
  <c r="AC390" i="1"/>
  <c r="AL379" i="1"/>
  <c r="AK379" i="1"/>
  <c r="AK378" i="1"/>
  <c r="AA378" i="1"/>
  <c r="Y378" i="1"/>
  <c r="AP320" i="1"/>
  <c r="AM320" i="1"/>
  <c r="AC320" i="1"/>
  <c r="AA42" i="1"/>
  <c r="Y42" i="1"/>
  <c r="Y102" i="1"/>
  <c r="AR378" i="1"/>
  <c r="Z320" i="1"/>
  <c r="AE42" i="1"/>
  <c r="AI102" i="1"/>
  <c r="AG102" i="1"/>
  <c r="AE102" i="1"/>
  <c r="AH390" i="1"/>
  <c r="AJ390" i="1"/>
  <c r="AO379" i="1"/>
  <c r="AD379" i="1"/>
  <c r="AC379" i="1"/>
  <c r="AC378" i="1"/>
  <c r="AM378" i="1"/>
  <c r="AN378" i="1"/>
  <c r="AH320" i="1"/>
  <c r="AE320" i="1"/>
  <c r="AL42" i="1"/>
  <c r="AK42" i="1"/>
  <c r="AM42" i="1"/>
  <c r="AA102" i="1"/>
  <c r="AL320" i="1"/>
  <c r="AI310" i="1"/>
  <c r="AJ310" i="1"/>
  <c r="AC310" i="1"/>
  <c r="AD310" i="1"/>
  <c r="AK310" i="1"/>
  <c r="AB310" i="1"/>
  <c r="AL310" i="1"/>
  <c r="AE310" i="1"/>
  <c r="AM310" i="1"/>
  <c r="Z310" i="1"/>
  <c r="AF310" i="1"/>
  <c r="AN310" i="1"/>
  <c r="Y310" i="1"/>
  <c r="AH310" i="1"/>
  <c r="AG310" i="1"/>
  <c r="AA310" i="1"/>
  <c r="AO310" i="1"/>
  <c r="AP310" i="1"/>
  <c r="AQ310" i="1"/>
  <c r="AR310" i="1"/>
  <c r="Y169" i="1"/>
  <c r="AH169" i="1"/>
  <c r="AK169" i="1"/>
  <c r="AL169" i="1"/>
  <c r="AB169" i="1"/>
  <c r="AD169" i="1"/>
  <c r="AG169" i="1"/>
  <c r="AE169" i="1"/>
  <c r="AN169" i="1"/>
  <c r="AF169" i="1"/>
  <c r="AC169" i="1"/>
  <c r="AM169" i="1"/>
  <c r="AA169" i="1"/>
  <c r="AJ169" i="1"/>
  <c r="AI169" i="1"/>
  <c r="Z169" i="1"/>
  <c r="AO169" i="1"/>
  <c r="AP169" i="1"/>
  <c r="AR169" i="1"/>
  <c r="AQ169" i="1"/>
  <c r="AQ209" i="1"/>
  <c r="AR336" i="1"/>
  <c r="AR209" i="1"/>
  <c r="AR283" i="1"/>
  <c r="AQ336" i="1"/>
  <c r="AQ283" i="1"/>
  <c r="AP209" i="1"/>
  <c r="AO209" i="1"/>
  <c r="AP336" i="1"/>
  <c r="AP283" i="1"/>
  <c r="AO336" i="1"/>
  <c r="AO283" i="1"/>
  <c r="AN209" i="1"/>
  <c r="AM209" i="1"/>
  <c r="AN336" i="1"/>
  <c r="AN283" i="1"/>
  <c r="AM336" i="1"/>
  <c r="AM283" i="1"/>
  <c r="AA209" i="1"/>
  <c r="AG209" i="1"/>
  <c r="AL209" i="1"/>
  <c r="AG336" i="1"/>
  <c r="AC336" i="1"/>
  <c r="AD336" i="1"/>
  <c r="AB336" i="1"/>
  <c r="AI209" i="1"/>
  <c r="AH336" i="1"/>
  <c r="AF336" i="1"/>
  <c r="AI336" i="1"/>
  <c r="AC209" i="1"/>
  <c r="AK209" i="1"/>
  <c r="AH283" i="1"/>
  <c r="AF283" i="1"/>
  <c r="AG283" i="1"/>
  <c r="AC283" i="1"/>
  <c r="AD283" i="1"/>
  <c r="AI283" i="1"/>
  <c r="AB283" i="1"/>
  <c r="AH209" i="1"/>
  <c r="Z209" i="1"/>
  <c r="AJ209" i="1"/>
  <c r="AJ336" i="1"/>
  <c r="AK336" i="1"/>
  <c r="AL336" i="1"/>
  <c r="AF209" i="1"/>
  <c r="Y209" i="1"/>
  <c r="Y336" i="1"/>
  <c r="Z336" i="1"/>
  <c r="AA336" i="1"/>
  <c r="AB209" i="1"/>
  <c r="AD209" i="1"/>
  <c r="AJ283" i="1"/>
  <c r="Y283" i="1"/>
  <c r="AK283" i="1"/>
  <c r="Z283" i="1"/>
  <c r="AA283" i="1"/>
  <c r="AL283" i="1"/>
  <c r="AE209" i="1"/>
  <c r="AE336" i="1"/>
  <c r="AE283" i="1"/>
  <c r="AR298" i="1"/>
  <c r="AQ188" i="1"/>
  <c r="AQ298" i="1"/>
  <c r="AR188" i="1"/>
  <c r="AO298" i="1"/>
  <c r="AO188" i="1"/>
  <c r="AP298" i="1"/>
  <c r="AP188" i="1"/>
  <c r="AN298" i="1"/>
  <c r="AM188" i="1"/>
  <c r="AM298" i="1"/>
  <c r="AN188" i="1"/>
  <c r="AB188" i="1"/>
  <c r="Z188" i="1"/>
  <c r="AC188" i="1"/>
  <c r="AK298" i="1"/>
  <c r="AL298" i="1"/>
  <c r="AJ298" i="1"/>
  <c r="AA188" i="1"/>
  <c r="Y188" i="1"/>
  <c r="AK188" i="1"/>
  <c r="AH298" i="1"/>
  <c r="AA298" i="1"/>
  <c r="AC298" i="1"/>
  <c r="AJ188" i="1"/>
  <c r="AH188" i="1"/>
  <c r="AG188" i="1"/>
  <c r="Z298" i="1"/>
  <c r="AF298" i="1"/>
  <c r="AI298" i="1"/>
  <c r="Y298" i="1"/>
  <c r="AD188" i="1"/>
  <c r="AI188" i="1"/>
  <c r="AB298" i="1"/>
  <c r="AF188" i="1"/>
  <c r="AL188" i="1"/>
  <c r="AG298" i="1"/>
  <c r="AD298" i="1"/>
  <c r="AE188" i="1"/>
  <c r="AE298" i="1"/>
  <c r="AF183" i="1"/>
  <c r="AJ183" i="1"/>
  <c r="AP183" i="1"/>
  <c r="AM183" i="1"/>
  <c r="AB183" i="1"/>
  <c r="AH183" i="1"/>
  <c r="AE183" i="1"/>
  <c r="AQ183" i="1"/>
  <c r="AR183" i="1"/>
  <c r="Z183" i="1"/>
  <c r="AL183" i="1"/>
  <c r="AI183" i="1"/>
  <c r="AK183" i="1"/>
  <c r="AO183" i="1"/>
  <c r="AD183" i="1"/>
  <c r="AA183" i="1"/>
  <c r="AG183" i="1"/>
  <c r="Y183" i="1"/>
  <c r="AC183" i="1"/>
  <c r="AN183" i="1"/>
  <c r="AQ277" i="1"/>
  <c r="AR277" i="1"/>
  <c r="AO277" i="1"/>
  <c r="AP277" i="1"/>
  <c r="AN277" i="1"/>
  <c r="AM277" i="1"/>
  <c r="AG277" i="1"/>
  <c r="AH277" i="1"/>
  <c r="AJ277" i="1"/>
  <c r="AC277" i="1"/>
  <c r="AK277" i="1"/>
  <c r="AA277" i="1"/>
  <c r="AF277" i="1"/>
  <c r="Y277" i="1"/>
  <c r="Z277" i="1"/>
  <c r="AI277" i="1"/>
  <c r="AL277" i="1"/>
  <c r="AD277" i="1"/>
  <c r="AB277" i="1"/>
  <c r="AE277" i="1"/>
  <c r="AB297" i="1"/>
  <c r="Y297" i="1"/>
  <c r="AL297" i="1"/>
  <c r="AI297" i="1"/>
  <c r="AG297" i="1"/>
  <c r="AK297" i="1"/>
  <c r="AH297" i="1"/>
  <c r="AM297" i="1"/>
  <c r="AC297" i="1"/>
  <c r="AA297" i="1"/>
  <c r="Z297" i="1"/>
  <c r="AJ297" i="1"/>
  <c r="AD297" i="1"/>
  <c r="AE297" i="1"/>
  <c r="AN297" i="1"/>
  <c r="AF297" i="1"/>
  <c r="AQ297" i="1"/>
  <c r="AR297" i="1"/>
  <c r="AO297" i="1"/>
  <c r="AP297" i="1"/>
  <c r="AO9" i="1"/>
  <c r="AC9" i="1"/>
  <c r="AB9" i="1"/>
  <c r="AG9" i="1"/>
  <c r="AQ9" i="1"/>
  <c r="AL9" i="1"/>
  <c r="AE9" i="1"/>
  <c r="AN9" i="1"/>
  <c r="AK9" i="1"/>
  <c r="AM9" i="1"/>
  <c r="Y9" i="1"/>
  <c r="AD9" i="1"/>
  <c r="AR9" i="1"/>
  <c r="AH9" i="1"/>
  <c r="AI9" i="1"/>
  <c r="AP9" i="1"/>
  <c r="AA9" i="1"/>
  <c r="AF9" i="1"/>
  <c r="AJ9" i="1"/>
  <c r="Z9" i="1"/>
  <c r="AL125" i="1"/>
  <c r="AN125" i="1"/>
  <c r="AD125" i="1"/>
  <c r="AA230" i="1"/>
  <c r="AF230" i="1"/>
  <c r="AJ230" i="1"/>
  <c r="AG125" i="1"/>
  <c r="AI125" i="1"/>
  <c r="AP125" i="1"/>
  <c r="AP230" i="1"/>
  <c r="AL230" i="1"/>
  <c r="AB230" i="1"/>
  <c r="AR125" i="1"/>
  <c r="AE125" i="1"/>
  <c r="AB125" i="1"/>
  <c r="AH230" i="1"/>
  <c r="AD230" i="1"/>
  <c r="AO125" i="1"/>
  <c r="Z125" i="1"/>
  <c r="Y125" i="1"/>
  <c r="Z230" i="1"/>
  <c r="AM230" i="1"/>
  <c r="AC125" i="1"/>
  <c r="AQ125" i="1"/>
  <c r="AJ125" i="1"/>
  <c r="AO230" i="1"/>
  <c r="AE230" i="1"/>
  <c r="AF125" i="1"/>
  <c r="AM125" i="1"/>
  <c r="AG230" i="1"/>
  <c r="AK230" i="1"/>
  <c r="AA125" i="1"/>
  <c r="AH125" i="1"/>
  <c r="AQ230" i="1"/>
  <c r="Y230" i="1"/>
  <c r="AC230" i="1"/>
  <c r="AK125" i="1"/>
  <c r="AI230" i="1"/>
  <c r="AN230" i="1"/>
  <c r="AR230" i="1"/>
  <c r="AR19" i="1"/>
  <c r="AQ208" i="1"/>
  <c r="AQ54" i="1"/>
  <c r="AQ19" i="1"/>
  <c r="AQ335" i="1"/>
  <c r="AQ316" i="1"/>
  <c r="AR316" i="1"/>
  <c r="AR210" i="1"/>
  <c r="AR12" i="1"/>
  <c r="AQ20" i="1"/>
  <c r="AQ168" i="1"/>
  <c r="AR100" i="1"/>
  <c r="AQ167" i="1"/>
  <c r="AQ171" i="1"/>
  <c r="AR337" i="1"/>
  <c r="AR20" i="1"/>
  <c r="AQ210" i="1"/>
  <c r="AR410" i="1"/>
  <c r="AR172" i="1"/>
  <c r="AQ410" i="1"/>
  <c r="AQ337" i="1"/>
  <c r="AQ172" i="1"/>
  <c r="AR335" i="1"/>
  <c r="AQ376" i="1"/>
  <c r="AQ100" i="1"/>
  <c r="AR208" i="1"/>
  <c r="AR54" i="1"/>
  <c r="AQ12" i="1"/>
  <c r="AR167" i="1"/>
  <c r="AR168" i="1"/>
  <c r="AR376" i="1"/>
  <c r="AR171" i="1"/>
  <c r="AQ2" i="1"/>
  <c r="AP167" i="1"/>
  <c r="AP376" i="1"/>
  <c r="AP171" i="1"/>
  <c r="AP100" i="1"/>
  <c r="AO167" i="1"/>
  <c r="AO316" i="1"/>
  <c r="AO12" i="1"/>
  <c r="AO172" i="1"/>
  <c r="AO337" i="1"/>
  <c r="AP316" i="1"/>
  <c r="AP210" i="1"/>
  <c r="AP19" i="1"/>
  <c r="AP168" i="1"/>
  <c r="AP337" i="1"/>
  <c r="AO168" i="1"/>
  <c r="AO410" i="1"/>
  <c r="AO376" i="1"/>
  <c r="AO171" i="1"/>
  <c r="AO20" i="1"/>
  <c r="AO335" i="1"/>
  <c r="AP410" i="1"/>
  <c r="AO19" i="1"/>
  <c r="AP208" i="1"/>
  <c r="AP20" i="1"/>
  <c r="AO54" i="1"/>
  <c r="AP335" i="1"/>
  <c r="AP172" i="1"/>
  <c r="AP54" i="1"/>
  <c r="AP12" i="1"/>
  <c r="AO210" i="1"/>
  <c r="AO100" i="1"/>
  <c r="AO208" i="1"/>
  <c r="AO231" i="1"/>
  <c r="AP81" i="1"/>
  <c r="AP231" i="1"/>
  <c r="AP223" i="1"/>
  <c r="AO223" i="1"/>
  <c r="AR81" i="1"/>
  <c r="AR223" i="1"/>
  <c r="AR231" i="1"/>
  <c r="AQ81" i="1"/>
  <c r="AQ231" i="1"/>
  <c r="AQ223" i="1"/>
  <c r="AO81" i="1"/>
  <c r="AR121" i="1"/>
  <c r="AO121" i="1"/>
  <c r="AQ224" i="1"/>
  <c r="AP224" i="1"/>
  <c r="AO224" i="1"/>
  <c r="AP121" i="1"/>
  <c r="AR224" i="1"/>
  <c r="AQ121" i="1"/>
  <c r="AQ400" i="1"/>
  <c r="AR406" i="1"/>
  <c r="AR404" i="1"/>
  <c r="AR93" i="1"/>
  <c r="AR401" i="1"/>
  <c r="AR407" i="1"/>
  <c r="AQ397" i="1"/>
  <c r="AP404" i="1"/>
  <c r="AP401" i="1"/>
  <c r="AO397" i="1"/>
  <c r="AQ406" i="1"/>
  <c r="AQ404" i="1"/>
  <c r="AQ93" i="1"/>
  <c r="AQ401" i="1"/>
  <c r="AQ407" i="1"/>
  <c r="AP397" i="1"/>
  <c r="AP406" i="1"/>
  <c r="AP93" i="1"/>
  <c r="AP407" i="1"/>
  <c r="AO406" i="1"/>
  <c r="AO404" i="1"/>
  <c r="AO93" i="1"/>
  <c r="AO401" i="1"/>
  <c r="AO407" i="1"/>
  <c r="AR397" i="1"/>
  <c r="AR399" i="1"/>
  <c r="AP400" i="1"/>
  <c r="AR398" i="1"/>
  <c r="AQ399" i="1"/>
  <c r="AQ398" i="1"/>
  <c r="AR400" i="1"/>
  <c r="AO402" i="1"/>
  <c r="AR402" i="1"/>
  <c r="AQ405" i="1"/>
  <c r="AO403" i="1"/>
  <c r="AQ402" i="1"/>
  <c r="AP405" i="1"/>
  <c r="AR403" i="1"/>
  <c r="AP402" i="1"/>
  <c r="AQ403" i="1"/>
  <c r="AR405" i="1"/>
  <c r="AO400" i="1"/>
  <c r="AP399" i="1"/>
  <c r="AP398" i="1"/>
  <c r="AO398" i="1"/>
  <c r="AO405" i="1"/>
  <c r="AO399" i="1"/>
  <c r="AP403" i="1"/>
  <c r="AR26" i="1"/>
  <c r="AR56" i="1"/>
  <c r="AO145" i="1"/>
  <c r="AQ392" i="1"/>
  <c r="AO126" i="1"/>
  <c r="AO26" i="1"/>
  <c r="AQ56" i="1"/>
  <c r="AR392" i="1"/>
  <c r="AQ26" i="1"/>
  <c r="AP56" i="1"/>
  <c r="AR449" i="1"/>
  <c r="AR126" i="1"/>
  <c r="AO449" i="1"/>
  <c r="AP26" i="1"/>
  <c r="AO56" i="1"/>
  <c r="AQ449" i="1"/>
  <c r="AQ126" i="1"/>
  <c r="AR145" i="1"/>
  <c r="AR147" i="1"/>
  <c r="AP449" i="1"/>
  <c r="AP126" i="1"/>
  <c r="AQ147" i="1"/>
  <c r="AP147" i="1"/>
  <c r="AQ145" i="1"/>
  <c r="AP392" i="1"/>
  <c r="AO147" i="1"/>
  <c r="AP145" i="1"/>
  <c r="AO392" i="1"/>
  <c r="AO216" i="1"/>
  <c r="AQ307" i="1"/>
  <c r="AP61" i="1"/>
  <c r="AP124" i="1"/>
  <c r="AQ448" i="1"/>
  <c r="AP382" i="1"/>
  <c r="AQ235" i="1"/>
  <c r="AR233" i="1"/>
  <c r="AR216" i="1"/>
  <c r="AP307" i="1"/>
  <c r="AO61" i="1"/>
  <c r="AO124" i="1"/>
  <c r="AP448" i="1"/>
  <c r="AO382" i="1"/>
  <c r="AP235" i="1"/>
  <c r="AO233" i="1"/>
  <c r="AR204" i="1"/>
  <c r="AR441" i="1"/>
  <c r="AQ434" i="1"/>
  <c r="AQ411" i="1"/>
  <c r="AP426" i="1"/>
  <c r="AR11" i="1"/>
  <c r="AQ204" i="1"/>
  <c r="AQ441" i="1"/>
  <c r="AP434" i="1"/>
  <c r="AP411" i="1"/>
  <c r="AO426" i="1"/>
  <c r="AQ11" i="1"/>
  <c r="AP204" i="1"/>
  <c r="AP441" i="1"/>
  <c r="AO434" i="1"/>
  <c r="AO411" i="1"/>
  <c r="AR426" i="1"/>
  <c r="AP11" i="1"/>
  <c r="AO204" i="1"/>
  <c r="AO441" i="1"/>
  <c r="AR434" i="1"/>
  <c r="AR411" i="1"/>
  <c r="AQ426" i="1"/>
  <c r="AO11" i="1"/>
  <c r="AQ216" i="1"/>
  <c r="AO307" i="1"/>
  <c r="AR61" i="1"/>
  <c r="AR124" i="1"/>
  <c r="AO448" i="1"/>
  <c r="AR382" i="1"/>
  <c r="AO235" i="1"/>
  <c r="AQ233" i="1"/>
  <c r="AP216" i="1"/>
  <c r="AR307" i="1"/>
  <c r="AQ61" i="1"/>
  <c r="AQ124" i="1"/>
  <c r="AR448" i="1"/>
  <c r="AQ382" i="1"/>
  <c r="AR235" i="1"/>
  <c r="AP233" i="1"/>
  <c r="AR438" i="1"/>
  <c r="AQ438" i="1"/>
  <c r="AP438" i="1"/>
  <c r="AO438" i="1"/>
  <c r="AP437" i="1"/>
  <c r="AQ363" i="1"/>
  <c r="AR229" i="1"/>
  <c r="AQ118" i="1"/>
  <c r="AO437" i="1"/>
  <c r="AR363" i="1"/>
  <c r="AQ229" i="1"/>
  <c r="AR437" i="1"/>
  <c r="AP363" i="1"/>
  <c r="AP229" i="1"/>
  <c r="AQ437" i="1"/>
  <c r="AO363" i="1"/>
  <c r="AO229" i="1"/>
  <c r="AQ447" i="1"/>
  <c r="AR118" i="1"/>
  <c r="AR447" i="1"/>
  <c r="AP239" i="1"/>
  <c r="AP118" i="1"/>
  <c r="AP447" i="1"/>
  <c r="AQ239" i="1"/>
  <c r="AR239" i="1"/>
  <c r="AO118" i="1"/>
  <c r="AO447" i="1"/>
  <c r="AO239" i="1"/>
  <c r="AO170" i="1"/>
  <c r="AR170" i="1"/>
  <c r="AQ170" i="1"/>
  <c r="AP271" i="1"/>
  <c r="AO271" i="1"/>
  <c r="AQ236" i="1"/>
  <c r="AR271" i="1"/>
  <c r="AP236" i="1"/>
  <c r="AO236" i="1"/>
  <c r="AQ271" i="1"/>
  <c r="AR236" i="1"/>
  <c r="AP170" i="1"/>
  <c r="AR207" i="1"/>
  <c r="AP207" i="1"/>
  <c r="AO207" i="1"/>
  <c r="AQ207" i="1"/>
  <c r="AP149" i="1"/>
  <c r="AO149" i="1"/>
  <c r="AR149" i="1"/>
  <c r="AQ149" i="1"/>
  <c r="AP305" i="1"/>
  <c r="AO305" i="1"/>
  <c r="AQ305" i="1"/>
  <c r="AN305" i="1"/>
  <c r="AR182" i="1"/>
  <c r="AQ182" i="1"/>
  <c r="AP182" i="1"/>
  <c r="AO182" i="1"/>
  <c r="AR305" i="1"/>
  <c r="AM305" i="1"/>
  <c r="AN335" i="1"/>
  <c r="AN12" i="1"/>
  <c r="AN231" i="1"/>
  <c r="AN404" i="1"/>
  <c r="AN400" i="1"/>
  <c r="AN216" i="1"/>
  <c r="AN382" i="1"/>
  <c r="AN118" i="1"/>
  <c r="AN149" i="1"/>
  <c r="AM168" i="1"/>
  <c r="AM337" i="1"/>
  <c r="AM54" i="1"/>
  <c r="AM405" i="1"/>
  <c r="AM399" i="1"/>
  <c r="AM147" i="1"/>
  <c r="AM441" i="1"/>
  <c r="AM307" i="1"/>
  <c r="AM239" i="1"/>
  <c r="AM400" i="1"/>
  <c r="AM449" i="1"/>
  <c r="AM426" i="1"/>
  <c r="AM271" i="1"/>
  <c r="AN397" i="1"/>
  <c r="AN182" i="1"/>
  <c r="AN208" i="1"/>
  <c r="AN54" i="1"/>
  <c r="AN223" i="1"/>
  <c r="AN93" i="1"/>
  <c r="AN126" i="1"/>
  <c r="AN441" i="1"/>
  <c r="AN235" i="1"/>
  <c r="AN363" i="1"/>
  <c r="AM376" i="1"/>
  <c r="AM19" i="1"/>
  <c r="AM402" i="1"/>
  <c r="AM233" i="1"/>
  <c r="AM207" i="1"/>
  <c r="AM447" i="1"/>
  <c r="AN170" i="1"/>
  <c r="AM216" i="1"/>
  <c r="AN100" i="1"/>
  <c r="AN224" i="1"/>
  <c r="AN407" i="1"/>
  <c r="AN449" i="1"/>
  <c r="AN124" i="1"/>
  <c r="AN434" i="1"/>
  <c r="AN239" i="1"/>
  <c r="AN236" i="1"/>
  <c r="AM335" i="1"/>
  <c r="AM316" i="1"/>
  <c r="AM208" i="1"/>
  <c r="AM407" i="1"/>
  <c r="AM401" i="1"/>
  <c r="AM126" i="1"/>
  <c r="AM448" i="1"/>
  <c r="AM438" i="1"/>
  <c r="AM149" i="1"/>
  <c r="AM223" i="1"/>
  <c r="AM406" i="1"/>
  <c r="AM434" i="1"/>
  <c r="AM363" i="1"/>
  <c r="AM229" i="1"/>
  <c r="AM236" i="1"/>
  <c r="AN147" i="1"/>
  <c r="AM12" i="1"/>
  <c r="AM392" i="1"/>
  <c r="AN121" i="1"/>
  <c r="AN399" i="1"/>
  <c r="AN26" i="1"/>
  <c r="AN61" i="1"/>
  <c r="AN411" i="1"/>
  <c r="AN447" i="1"/>
  <c r="AM100" i="1"/>
  <c r="AM397" i="1"/>
  <c r="AM204" i="1"/>
  <c r="AM182" i="1"/>
  <c r="AM437" i="1"/>
  <c r="AN168" i="1"/>
  <c r="AM224" i="1"/>
  <c r="AN167" i="1"/>
  <c r="AN410" i="1"/>
  <c r="AN316" i="1"/>
  <c r="AN171" i="1"/>
  <c r="AN172" i="1"/>
  <c r="AN406" i="1"/>
  <c r="AN402" i="1"/>
  <c r="AN145" i="1"/>
  <c r="AN448" i="1"/>
  <c r="AN11" i="1"/>
  <c r="AN229" i="1"/>
  <c r="AN271" i="1"/>
  <c r="AM210" i="1"/>
  <c r="AM171" i="1"/>
  <c r="AM172" i="1"/>
  <c r="AM20" i="1"/>
  <c r="AM231" i="1"/>
  <c r="AM403" i="1"/>
  <c r="AM26" i="1"/>
  <c r="AM11" i="1"/>
  <c r="AM61" i="1"/>
  <c r="AM170" i="1"/>
  <c r="AN19" i="1"/>
  <c r="AN204" i="1"/>
  <c r="AM235" i="1"/>
  <c r="AN376" i="1"/>
  <c r="AN210" i="1"/>
  <c r="AN401" i="1"/>
  <c r="AN56" i="1"/>
  <c r="AN307" i="1"/>
  <c r="AN437" i="1"/>
  <c r="AM167" i="1"/>
  <c r="AM81" i="1"/>
  <c r="AM398" i="1"/>
  <c r="AM145" i="1"/>
  <c r="AM382" i="1"/>
  <c r="AM124" i="1"/>
  <c r="AN81" i="1"/>
  <c r="AN438" i="1"/>
  <c r="AM93" i="1"/>
  <c r="AN337" i="1"/>
  <c r="AN20" i="1"/>
  <c r="AN403" i="1"/>
  <c r="AN405" i="1"/>
  <c r="AN392" i="1"/>
  <c r="AN426" i="1"/>
  <c r="AN233" i="1"/>
  <c r="AN207" i="1"/>
  <c r="AM410" i="1"/>
  <c r="AM121" i="1"/>
  <c r="AM404" i="1"/>
  <c r="AM56" i="1"/>
  <c r="AM411" i="1"/>
  <c r="AN398" i="1"/>
  <c r="AM118" i="1"/>
  <c r="AP371" i="1"/>
  <c r="AN371" i="1"/>
  <c r="AO371" i="1"/>
  <c r="AM371" i="1"/>
  <c r="AR371" i="1"/>
  <c r="AQ371" i="1"/>
  <c r="AM309" i="1"/>
  <c r="AR309" i="1"/>
  <c r="AQ309" i="1"/>
  <c r="AP309" i="1"/>
  <c r="AO309" i="1"/>
  <c r="AN309" i="1"/>
  <c r="AR180" i="1"/>
  <c r="AQ180" i="1"/>
  <c r="AP180" i="1"/>
  <c r="AO180" i="1"/>
  <c r="AN180" i="1"/>
  <c r="AM180" i="1"/>
  <c r="AR193" i="1"/>
  <c r="AQ193" i="1"/>
  <c r="AP193" i="1"/>
  <c r="AO193" i="1"/>
  <c r="AN193" i="1"/>
  <c r="AM193" i="1"/>
  <c r="AH167" i="1"/>
  <c r="AH335" i="1"/>
  <c r="AH224" i="1"/>
  <c r="AH401" i="1"/>
  <c r="AH126" i="1"/>
  <c r="AH441" i="1"/>
  <c r="AH426" i="1"/>
  <c r="AH447" i="1"/>
  <c r="AH309" i="1"/>
  <c r="AL171" i="1"/>
  <c r="AL402" i="1"/>
  <c r="AL235" i="1"/>
  <c r="AL426" i="1"/>
  <c r="AL229" i="1"/>
  <c r="AL182" i="1"/>
  <c r="AC54" i="1"/>
  <c r="AC231" i="1"/>
  <c r="AC407" i="1"/>
  <c r="AC126" i="1"/>
  <c r="AC411" i="1"/>
  <c r="AC434" i="1"/>
  <c r="AC447" i="1"/>
  <c r="AC170" i="1"/>
  <c r="AC371" i="1"/>
  <c r="AA167" i="1"/>
  <c r="AA231" i="1"/>
  <c r="AA401" i="1"/>
  <c r="AA407" i="1"/>
  <c r="AA449" i="1"/>
  <c r="AA216" i="1"/>
  <c r="AA411" i="1"/>
  <c r="AA382" i="1"/>
  <c r="AA236" i="1"/>
  <c r="AA149" i="1"/>
  <c r="AB168" i="1"/>
  <c r="AB210" i="1"/>
  <c r="AB100" i="1"/>
  <c r="AB231" i="1"/>
  <c r="AB93" i="1"/>
  <c r="AB397" i="1"/>
  <c r="AB434" i="1"/>
  <c r="AB441" i="1"/>
  <c r="AB363" i="1"/>
  <c r="AB170" i="1"/>
  <c r="AB182" i="1"/>
  <c r="AF376" i="1"/>
  <c r="AF316" i="1"/>
  <c r="AF406" i="1"/>
  <c r="AF397" i="1"/>
  <c r="AF56" i="1"/>
  <c r="AF61" i="1"/>
  <c r="AF233" i="1"/>
  <c r="AF207" i="1"/>
  <c r="AI168" i="1"/>
  <c r="AI172" i="1"/>
  <c r="AI231" i="1"/>
  <c r="AI397" i="1"/>
  <c r="AI405" i="1"/>
  <c r="AI61" i="1"/>
  <c r="AI382" i="1"/>
  <c r="AI441" i="1"/>
  <c r="AI447" i="1"/>
  <c r="AI180" i="1"/>
  <c r="AH410" i="1"/>
  <c r="AH172" i="1"/>
  <c r="AH121" i="1"/>
  <c r="AH407" i="1"/>
  <c r="AH145" i="1"/>
  <c r="AH124" i="1"/>
  <c r="AH382" i="1"/>
  <c r="AH118" i="1"/>
  <c r="AH170" i="1"/>
  <c r="AH180" i="1"/>
  <c r="AL401" i="1"/>
  <c r="AL449" i="1"/>
  <c r="AL307" i="1"/>
  <c r="AL216" i="1"/>
  <c r="AL437" i="1"/>
  <c r="AL170" i="1"/>
  <c r="AL371" i="1"/>
  <c r="AC121" i="1"/>
  <c r="AC397" i="1"/>
  <c r="AC449" i="1"/>
  <c r="AC448" i="1"/>
  <c r="AC426" i="1"/>
  <c r="AC363" i="1"/>
  <c r="AC309" i="1"/>
  <c r="AA208" i="1"/>
  <c r="AA223" i="1"/>
  <c r="AA398" i="1"/>
  <c r="AA406" i="1"/>
  <c r="AA147" i="1"/>
  <c r="AA204" i="1"/>
  <c r="AA426" i="1"/>
  <c r="AA448" i="1"/>
  <c r="AA193" i="1"/>
  <c r="AB337" i="1"/>
  <c r="AB54" i="1"/>
  <c r="AB81" i="1"/>
  <c r="AB400" i="1"/>
  <c r="AB449" i="1"/>
  <c r="AB233" i="1"/>
  <c r="AB124" i="1"/>
  <c r="AB437" i="1"/>
  <c r="AB305" i="1"/>
  <c r="AF335" i="1"/>
  <c r="AF401" i="1"/>
  <c r="AF405" i="1"/>
  <c r="AF392" i="1"/>
  <c r="AF448" i="1"/>
  <c r="AF438" i="1"/>
  <c r="AF149" i="1"/>
  <c r="AI376" i="1"/>
  <c r="AI335" i="1"/>
  <c r="AI81" i="1"/>
  <c r="AI403" i="1"/>
  <c r="AI392" i="1"/>
  <c r="AI411" i="1"/>
  <c r="AI434" i="1"/>
  <c r="AI124" i="1"/>
  <c r="AI236" i="1"/>
  <c r="AI193" i="1"/>
  <c r="AJ376" i="1"/>
  <c r="AJ100" i="1"/>
  <c r="AH376" i="1"/>
  <c r="AH316" i="1"/>
  <c r="AH208" i="1"/>
  <c r="AH20" i="1"/>
  <c r="AH399" i="1"/>
  <c r="AH398" i="1"/>
  <c r="AH449" i="1"/>
  <c r="AH61" i="1"/>
  <c r="AH235" i="1"/>
  <c r="AH363" i="1"/>
  <c r="AH193" i="1"/>
  <c r="AL410" i="1"/>
  <c r="AL231" i="1"/>
  <c r="AL407" i="1"/>
  <c r="AL406" i="1"/>
  <c r="AL145" i="1"/>
  <c r="AL233" i="1"/>
  <c r="AL448" i="1"/>
  <c r="AL363" i="1"/>
  <c r="AL236" i="1"/>
  <c r="AC168" i="1"/>
  <c r="AC410" i="1"/>
  <c r="AC335" i="1"/>
  <c r="AC12" i="1"/>
  <c r="AC224" i="1"/>
  <c r="AC398" i="1"/>
  <c r="AC145" i="1"/>
  <c r="AC307" i="1"/>
  <c r="AC11" i="1"/>
  <c r="AC229" i="1"/>
  <c r="AC271" i="1"/>
  <c r="AC180" i="1"/>
  <c r="AA335" i="1"/>
  <c r="AA81" i="1"/>
  <c r="AA404" i="1"/>
  <c r="AA405" i="1"/>
  <c r="AA56" i="1"/>
  <c r="AA307" i="1"/>
  <c r="AA434" i="1"/>
  <c r="AA438" i="1"/>
  <c r="AA447" i="1"/>
  <c r="AA305" i="1"/>
  <c r="AB410" i="1"/>
  <c r="AB172" i="1"/>
  <c r="AB223" i="1"/>
  <c r="AB406" i="1"/>
  <c r="AB145" i="1"/>
  <c r="AB382" i="1"/>
  <c r="AB204" i="1"/>
  <c r="AB229" i="1"/>
  <c r="AB371" i="1"/>
  <c r="AF167" i="1"/>
  <c r="AF171" i="1"/>
  <c r="AF81" i="1"/>
  <c r="AF407" i="1"/>
  <c r="AF398" i="1"/>
  <c r="AF426" i="1"/>
  <c r="AF437" i="1"/>
  <c r="AF305" i="1"/>
  <c r="AI316" i="1"/>
  <c r="AI210" i="1"/>
  <c r="AI100" i="1"/>
  <c r="AI223" i="1"/>
  <c r="AI404" i="1"/>
  <c r="AI126" i="1"/>
  <c r="AI235" i="1"/>
  <c r="AI438" i="1"/>
  <c r="AI207" i="1"/>
  <c r="AJ171" i="1"/>
  <c r="AJ19" i="1"/>
  <c r="AJ399" i="1"/>
  <c r="AJ405" i="1"/>
  <c r="AJ126" i="1"/>
  <c r="AJ307" i="1"/>
  <c r="AJ434" i="1"/>
  <c r="AJ170" i="1"/>
  <c r="AJ207" i="1"/>
  <c r="AH100" i="1"/>
  <c r="AH402" i="1"/>
  <c r="AH93" i="1"/>
  <c r="AH147" i="1"/>
  <c r="AH411" i="1"/>
  <c r="AH434" i="1"/>
  <c r="AH236" i="1"/>
  <c r="AH207" i="1"/>
  <c r="AL337" i="1"/>
  <c r="AL54" i="1"/>
  <c r="AL81" i="1"/>
  <c r="AL392" i="1"/>
  <c r="AL434" i="1"/>
  <c r="AL204" i="1"/>
  <c r="AL447" i="1"/>
  <c r="AL309" i="1"/>
  <c r="AC100" i="1"/>
  <c r="AC171" i="1"/>
  <c r="AC406" i="1"/>
  <c r="AC404" i="1"/>
  <c r="AC392" i="1"/>
  <c r="AC441" i="1"/>
  <c r="AC382" i="1"/>
  <c r="AC437" i="1"/>
  <c r="AC236" i="1"/>
  <c r="AC193" i="1"/>
  <c r="AA210" i="1"/>
  <c r="AA12" i="1"/>
  <c r="AA19" i="1"/>
  <c r="AA93" i="1"/>
  <c r="AA441" i="1"/>
  <c r="AA118" i="1"/>
  <c r="AB121" i="1"/>
  <c r="AB403" i="1"/>
  <c r="AB147" i="1"/>
  <c r="AB235" i="1"/>
  <c r="AB307" i="1"/>
  <c r="AB447" i="1"/>
  <c r="AB309" i="1"/>
  <c r="AF208" i="1"/>
  <c r="AF20" i="1"/>
  <c r="AF223" i="1"/>
  <c r="AF403" i="1"/>
  <c r="AF147" i="1"/>
  <c r="AF216" i="1"/>
  <c r="AF382" i="1"/>
  <c r="AF447" i="1"/>
  <c r="AF170" i="1"/>
  <c r="AF182" i="1"/>
  <c r="AI171" i="1"/>
  <c r="AI224" i="1"/>
  <c r="AI93" i="1"/>
  <c r="AI145" i="1"/>
  <c r="AI307" i="1"/>
  <c r="AI437" i="1"/>
  <c r="AI170" i="1"/>
  <c r="AI149" i="1"/>
  <c r="AJ172" i="1"/>
  <c r="AJ54" i="1"/>
  <c r="AJ12" i="1"/>
  <c r="AJ402" i="1"/>
  <c r="AJ407" i="1"/>
  <c r="AJ449" i="1"/>
  <c r="AJ448" i="1"/>
  <c r="AJ438" i="1"/>
  <c r="AJ271" i="1"/>
  <c r="AH168" i="1"/>
  <c r="AH210" i="1"/>
  <c r="AH19" i="1"/>
  <c r="AH406" i="1"/>
  <c r="AH397" i="1"/>
  <c r="AH56" i="1"/>
  <c r="AH438" i="1"/>
  <c r="AH149" i="1"/>
  <c r="AL316" i="1"/>
  <c r="AL223" i="1"/>
  <c r="AL397" i="1"/>
  <c r="AL404" i="1"/>
  <c r="AL403" i="1"/>
  <c r="AL147" i="1"/>
  <c r="AL124" i="1"/>
  <c r="AL441" i="1"/>
  <c r="AL180" i="1"/>
  <c r="AC403" i="1"/>
  <c r="AC93" i="1"/>
  <c r="AC147" i="1"/>
  <c r="AC124" i="1"/>
  <c r="AC235" i="1"/>
  <c r="AC207" i="1"/>
  <c r="AA168" i="1"/>
  <c r="AA100" i="1"/>
  <c r="AA54" i="1"/>
  <c r="AA399" i="1"/>
  <c r="AA392" i="1"/>
  <c r="AA235" i="1"/>
  <c r="AA363" i="1"/>
  <c r="AA271" i="1"/>
  <c r="AA182" i="1"/>
  <c r="AB167" i="1"/>
  <c r="AB335" i="1"/>
  <c r="AB224" i="1"/>
  <c r="AB405" i="1"/>
  <c r="AB56" i="1"/>
  <c r="AB216" i="1"/>
  <c r="AB61" i="1"/>
  <c r="AB239" i="1"/>
  <c r="AB180" i="1"/>
  <c r="AF210" i="1"/>
  <c r="AF19" i="1"/>
  <c r="AF231" i="1"/>
  <c r="AF404" i="1"/>
  <c r="AF126" i="1"/>
  <c r="AF441" i="1"/>
  <c r="AF434" i="1"/>
  <c r="AF239" i="1"/>
  <c r="AF371" i="1"/>
  <c r="AH337" i="1"/>
  <c r="AH171" i="1"/>
  <c r="AH12" i="1"/>
  <c r="AH223" i="1"/>
  <c r="AH405" i="1"/>
  <c r="AH404" i="1"/>
  <c r="AH11" i="1"/>
  <c r="AH204" i="1"/>
  <c r="AH229" i="1"/>
  <c r="AH182" i="1"/>
  <c r="AL167" i="1"/>
  <c r="AL208" i="1"/>
  <c r="AL20" i="1"/>
  <c r="AL224" i="1"/>
  <c r="AL93" i="1"/>
  <c r="AL56" i="1"/>
  <c r="AL11" i="1"/>
  <c r="AL438" i="1"/>
  <c r="AL207" i="1"/>
  <c r="AC376" i="1"/>
  <c r="AC20" i="1"/>
  <c r="AC405" i="1"/>
  <c r="AC400" i="1"/>
  <c r="AC56" i="1"/>
  <c r="AC61" i="1"/>
  <c r="AC438" i="1"/>
  <c r="AC149" i="1"/>
  <c r="AA337" i="1"/>
  <c r="AA172" i="1"/>
  <c r="AA20" i="1"/>
  <c r="AA224" i="1"/>
  <c r="AA402" i="1"/>
  <c r="AA126" i="1"/>
  <c r="AA26" i="1"/>
  <c r="AA124" i="1"/>
  <c r="AA233" i="1"/>
  <c r="AA11" i="1"/>
  <c r="AA229" i="1"/>
  <c r="AA170" i="1"/>
  <c r="AA371" i="1"/>
  <c r="AB376" i="1"/>
  <c r="AB171" i="1"/>
  <c r="AB12" i="1"/>
  <c r="AB404" i="1"/>
  <c r="AB398" i="1"/>
  <c r="AB26" i="1"/>
  <c r="AB411" i="1"/>
  <c r="AB118" i="1"/>
  <c r="AB193" i="1"/>
  <c r="AF12" i="1"/>
  <c r="AF224" i="1"/>
  <c r="AF93" i="1"/>
  <c r="AF26" i="1"/>
  <c r="AF124" i="1"/>
  <c r="AF411" i="1"/>
  <c r="AF363" i="1"/>
  <c r="AF309" i="1"/>
  <c r="AI410" i="1"/>
  <c r="AI208" i="1"/>
  <c r="AI19" i="1"/>
  <c r="AI401" i="1"/>
  <c r="AI402" i="1"/>
  <c r="AI147" i="1"/>
  <c r="AI229" i="1"/>
  <c r="AI182" i="1"/>
  <c r="AJ167" i="1"/>
  <c r="AH81" i="1"/>
  <c r="AH400" i="1"/>
  <c r="AH392" i="1"/>
  <c r="AH448" i="1"/>
  <c r="AH233" i="1"/>
  <c r="AH239" i="1"/>
  <c r="AH305" i="1"/>
  <c r="AL376" i="1"/>
  <c r="AL335" i="1"/>
  <c r="AL100" i="1"/>
  <c r="AL172" i="1"/>
  <c r="AL19" i="1"/>
  <c r="AL121" i="1"/>
  <c r="AL405" i="1"/>
  <c r="AL126" i="1"/>
  <c r="AL61" i="1"/>
  <c r="AL382" i="1"/>
  <c r="AL118" i="1"/>
  <c r="AL149" i="1"/>
  <c r="AL193" i="1"/>
  <c r="AC167" i="1"/>
  <c r="AC316" i="1"/>
  <c r="AC208" i="1"/>
  <c r="AC19" i="1"/>
  <c r="AC223" i="1"/>
  <c r="AC402" i="1"/>
  <c r="AC399" i="1"/>
  <c r="AC216" i="1"/>
  <c r="AC118" i="1"/>
  <c r="AC182" i="1"/>
  <c r="AA410" i="1"/>
  <c r="AA376" i="1"/>
  <c r="AA316" i="1"/>
  <c r="AA121" i="1"/>
  <c r="AA400" i="1"/>
  <c r="AA145" i="1"/>
  <c r="AA239" i="1"/>
  <c r="AA309" i="1"/>
  <c r="AB316" i="1"/>
  <c r="AB208" i="1"/>
  <c r="AB20" i="1"/>
  <c r="AB399" i="1"/>
  <c r="AB407" i="1"/>
  <c r="AB392" i="1"/>
  <c r="AB11" i="1"/>
  <c r="AB426" i="1"/>
  <c r="AB271" i="1"/>
  <c r="AB207" i="1"/>
  <c r="AF168" i="1"/>
  <c r="AF337" i="1"/>
  <c r="AF100" i="1"/>
  <c r="AF121" i="1"/>
  <c r="AF399" i="1"/>
  <c r="AF449" i="1"/>
  <c r="AF204" i="1"/>
  <c r="AF235" i="1"/>
  <c r="AF229" i="1"/>
  <c r="AF236" i="1"/>
  <c r="AF180" i="1"/>
  <c r="AI337" i="1"/>
  <c r="AI167" i="1"/>
  <c r="AI12" i="1"/>
  <c r="AI20" i="1"/>
  <c r="AI407" i="1"/>
  <c r="AI400" i="1"/>
  <c r="AI56" i="1"/>
  <c r="AI233" i="1"/>
  <c r="AI448" i="1"/>
  <c r="AI118" i="1"/>
  <c r="AI271" i="1"/>
  <c r="AI371" i="1"/>
  <c r="AJ410" i="1"/>
  <c r="AJ231" i="1"/>
  <c r="AJ406" i="1"/>
  <c r="AJ147" i="1"/>
  <c r="AJ382" i="1"/>
  <c r="AJ204" i="1"/>
  <c r="AJ239" i="1"/>
  <c r="AJ371" i="1"/>
  <c r="AH54" i="1"/>
  <c r="AH231" i="1"/>
  <c r="AH403" i="1"/>
  <c r="AH26" i="1"/>
  <c r="AH216" i="1"/>
  <c r="AH307" i="1"/>
  <c r="AH437" i="1"/>
  <c r="AH271" i="1"/>
  <c r="AH371" i="1"/>
  <c r="AL168" i="1"/>
  <c r="AL210" i="1"/>
  <c r="AL12" i="1"/>
  <c r="AL399" i="1"/>
  <c r="AL398" i="1"/>
  <c r="AL400" i="1"/>
  <c r="AL26" i="1"/>
  <c r="AL411" i="1"/>
  <c r="AL239" i="1"/>
  <c r="AL271" i="1"/>
  <c r="AL305" i="1"/>
  <c r="AC337" i="1"/>
  <c r="AC210" i="1"/>
  <c r="AC172" i="1"/>
  <c r="AC81" i="1"/>
  <c r="AC401" i="1"/>
  <c r="AC26" i="1"/>
  <c r="AC204" i="1"/>
  <c r="AC233" i="1"/>
  <c r="AC239" i="1"/>
  <c r="AC305" i="1"/>
  <c r="AA171" i="1"/>
  <c r="AA403" i="1"/>
  <c r="AA397" i="1"/>
  <c r="AA61" i="1"/>
  <c r="AA437" i="1"/>
  <c r="AA207" i="1"/>
  <c r="AA180" i="1"/>
  <c r="AB19" i="1"/>
  <c r="AB402" i="1"/>
  <c r="AB401" i="1"/>
  <c r="AB126" i="1"/>
  <c r="AB448" i="1"/>
  <c r="AB438" i="1"/>
  <c r="AB236" i="1"/>
  <c r="AB149" i="1"/>
  <c r="AF410" i="1"/>
  <c r="AF172" i="1"/>
  <c r="AF54" i="1"/>
  <c r="AF400" i="1"/>
  <c r="AF402" i="1"/>
  <c r="AF145" i="1"/>
  <c r="AF307" i="1"/>
  <c r="AF11" i="1"/>
  <c r="AF118" i="1"/>
  <c r="AF271" i="1"/>
  <c r="AF193" i="1"/>
  <c r="AI54" i="1"/>
  <c r="AI398" i="1"/>
  <c r="AI406" i="1"/>
  <c r="AI26" i="1"/>
  <c r="AI426" i="1"/>
  <c r="AI216" i="1"/>
  <c r="AI363" i="1"/>
  <c r="AI309" i="1"/>
  <c r="AJ337" i="1"/>
  <c r="AJ121" i="1"/>
  <c r="AJ403" i="1"/>
  <c r="AJ56" i="1"/>
  <c r="AJ235" i="1"/>
  <c r="AJ61" i="1"/>
  <c r="AJ447" i="1"/>
  <c r="AI204" i="1"/>
  <c r="AJ223" i="1"/>
  <c r="AJ145" i="1"/>
  <c r="AJ124" i="1"/>
  <c r="AJ193" i="1"/>
  <c r="Y410" i="1"/>
  <c r="Y172" i="1"/>
  <c r="Y100" i="1"/>
  <c r="Y403" i="1"/>
  <c r="Y400" i="1"/>
  <c r="Y126" i="1"/>
  <c r="Y235" i="1"/>
  <c r="Y438" i="1"/>
  <c r="Y149" i="1"/>
  <c r="AG335" i="1"/>
  <c r="AG316" i="1"/>
  <c r="AG403" i="1"/>
  <c r="AG405" i="1"/>
  <c r="AG126" i="1"/>
  <c r="AG441" i="1"/>
  <c r="AG438" i="1"/>
  <c r="AG149" i="1"/>
  <c r="AK376" i="1"/>
  <c r="AK210" i="1"/>
  <c r="AK231" i="1"/>
  <c r="AK407" i="1"/>
  <c r="AK126" i="1"/>
  <c r="AK448" i="1"/>
  <c r="AK11" i="1"/>
  <c r="AK118" i="1"/>
  <c r="AK182" i="1"/>
  <c r="Z172" i="1"/>
  <c r="Z171" i="1"/>
  <c r="Z231" i="1"/>
  <c r="Z397" i="1"/>
  <c r="Z93" i="1"/>
  <c r="Z11" i="1"/>
  <c r="Z124" i="1"/>
  <c r="Z438" i="1"/>
  <c r="Z447" i="1"/>
  <c r="AD337" i="1"/>
  <c r="AD231" i="1"/>
  <c r="AD407" i="1"/>
  <c r="AD126" i="1"/>
  <c r="AD61" i="1"/>
  <c r="AD307" i="1"/>
  <c r="AD239" i="1"/>
  <c r="AD182" i="1"/>
  <c r="AJ208" i="1"/>
  <c r="AJ224" i="1"/>
  <c r="AJ392" i="1"/>
  <c r="AJ236" i="1"/>
  <c r="Y81" i="1"/>
  <c r="Y404" i="1"/>
  <c r="Y407" i="1"/>
  <c r="Y382" i="1"/>
  <c r="Y216" i="1"/>
  <c r="Y239" i="1"/>
  <c r="Y305" i="1"/>
  <c r="AG167" i="1"/>
  <c r="AG20" i="1"/>
  <c r="AG81" i="1"/>
  <c r="AG404" i="1"/>
  <c r="AG400" i="1"/>
  <c r="AG411" i="1"/>
  <c r="AG124" i="1"/>
  <c r="AG363" i="1"/>
  <c r="AG182" i="1"/>
  <c r="AK335" i="1"/>
  <c r="AK54" i="1"/>
  <c r="AK81" i="1"/>
  <c r="AK405" i="1"/>
  <c r="AK26" i="1"/>
  <c r="AK307" i="1"/>
  <c r="AK382" i="1"/>
  <c r="AK363" i="1"/>
  <c r="AK305" i="1"/>
  <c r="Z121" i="1"/>
  <c r="Z406" i="1"/>
  <c r="Z26" i="1"/>
  <c r="Z126" i="1"/>
  <c r="Z118" i="1"/>
  <c r="Z271" i="1"/>
  <c r="Z182" i="1"/>
  <c r="AD54" i="1"/>
  <c r="AD223" i="1"/>
  <c r="AD397" i="1"/>
  <c r="AD26" i="1"/>
  <c r="AD411" i="1"/>
  <c r="AD229" i="1"/>
  <c r="AD371" i="1"/>
  <c r="AI11" i="1"/>
  <c r="AJ335" i="1"/>
  <c r="AJ404" i="1"/>
  <c r="AJ26" i="1"/>
  <c r="AJ233" i="1"/>
  <c r="Y376" i="1"/>
  <c r="Y335" i="1"/>
  <c r="Y210" i="1"/>
  <c r="Y12" i="1"/>
  <c r="Y231" i="1"/>
  <c r="Y93" i="1"/>
  <c r="Y145" i="1"/>
  <c r="Y233" i="1"/>
  <c r="Y441" i="1"/>
  <c r="Y118" i="1"/>
  <c r="Y271" i="1"/>
  <c r="Y182" i="1"/>
  <c r="AG19" i="1"/>
  <c r="AG231" i="1"/>
  <c r="AG93" i="1"/>
  <c r="AG145" i="1"/>
  <c r="AG382" i="1"/>
  <c r="AG61" i="1"/>
  <c r="AG118" i="1"/>
  <c r="AG271" i="1"/>
  <c r="AG305" i="1"/>
  <c r="AK167" i="1"/>
  <c r="AK100" i="1"/>
  <c r="AK171" i="1"/>
  <c r="AK121" i="1"/>
  <c r="AK398" i="1"/>
  <c r="AK449" i="1"/>
  <c r="AK441" i="1"/>
  <c r="AK411" i="1"/>
  <c r="AK239" i="1"/>
  <c r="Z335" i="1"/>
  <c r="Z208" i="1"/>
  <c r="Z100" i="1"/>
  <c r="Z19" i="1"/>
  <c r="Z405" i="1"/>
  <c r="Z147" i="1"/>
  <c r="Z204" i="1"/>
  <c r="Z61" i="1"/>
  <c r="Z363" i="1"/>
  <c r="Z236" i="1"/>
  <c r="Z305" i="1"/>
  <c r="AD167" i="1"/>
  <c r="AD316" i="1"/>
  <c r="AD121" i="1"/>
  <c r="AD405" i="1"/>
  <c r="AD449" i="1"/>
  <c r="AD233" i="1"/>
  <c r="AD382" i="1"/>
  <c r="AD437" i="1"/>
  <c r="AD271" i="1"/>
  <c r="AD309" i="1"/>
  <c r="AJ93" i="1"/>
  <c r="AJ411" i="1"/>
  <c r="AJ437" i="1"/>
  <c r="AJ149" i="1"/>
  <c r="Y223" i="1"/>
  <c r="Y405" i="1"/>
  <c r="Y449" i="1"/>
  <c r="Y434" i="1"/>
  <c r="Y124" i="1"/>
  <c r="Y229" i="1"/>
  <c r="Y371" i="1"/>
  <c r="AG172" i="1"/>
  <c r="AG100" i="1"/>
  <c r="AG223" i="1"/>
  <c r="AG402" i="1"/>
  <c r="AG449" i="1"/>
  <c r="AG434" i="1"/>
  <c r="AG448" i="1"/>
  <c r="AG229" i="1"/>
  <c r="AG371" i="1"/>
  <c r="AK224" i="1"/>
  <c r="AK404" i="1"/>
  <c r="AK145" i="1"/>
  <c r="AK124" i="1"/>
  <c r="AK426" i="1"/>
  <c r="AK229" i="1"/>
  <c r="AK271" i="1"/>
  <c r="AK371" i="1"/>
  <c r="Z12" i="1"/>
  <c r="Z407" i="1"/>
  <c r="Z56" i="1"/>
  <c r="Z145" i="1"/>
  <c r="Z307" i="1"/>
  <c r="Z411" i="1"/>
  <c r="Z233" i="1"/>
  <c r="Z170" i="1"/>
  <c r="Z371" i="1"/>
  <c r="AD12" i="1"/>
  <c r="AD224" i="1"/>
  <c r="AD398" i="1"/>
  <c r="AD145" i="1"/>
  <c r="AD434" i="1"/>
  <c r="AD216" i="1"/>
  <c r="AD363" i="1"/>
  <c r="AD170" i="1"/>
  <c r="AD180" i="1"/>
  <c r="AI121" i="1"/>
  <c r="AI239" i="1"/>
  <c r="AJ168" i="1"/>
  <c r="AJ400" i="1"/>
  <c r="AJ426" i="1"/>
  <c r="AJ229" i="1"/>
  <c r="AJ305" i="1"/>
  <c r="Y337" i="1"/>
  <c r="Y316" i="1"/>
  <c r="Y171" i="1"/>
  <c r="Y20" i="1"/>
  <c r="Y224" i="1"/>
  <c r="Y399" i="1"/>
  <c r="Y26" i="1"/>
  <c r="Y11" i="1"/>
  <c r="Y61" i="1"/>
  <c r="Y437" i="1"/>
  <c r="Y236" i="1"/>
  <c r="Y309" i="1"/>
  <c r="AG210" i="1"/>
  <c r="AG224" i="1"/>
  <c r="AG397" i="1"/>
  <c r="AG147" i="1"/>
  <c r="AG11" i="1"/>
  <c r="AG426" i="1"/>
  <c r="AG437" i="1"/>
  <c r="AG309" i="1"/>
  <c r="AK403" i="1"/>
  <c r="AK399" i="1"/>
  <c r="AK392" i="1"/>
  <c r="AK61" i="1"/>
  <c r="AK235" i="1"/>
  <c r="AK437" i="1"/>
  <c r="AK236" i="1"/>
  <c r="AK309" i="1"/>
  <c r="Z337" i="1"/>
  <c r="Z316" i="1"/>
  <c r="Z210" i="1"/>
  <c r="Z224" i="1"/>
  <c r="Z400" i="1"/>
  <c r="Z426" i="1"/>
  <c r="Z309" i="1"/>
  <c r="AD410" i="1"/>
  <c r="AD100" i="1"/>
  <c r="AD171" i="1"/>
  <c r="AD93" i="1"/>
  <c r="AD403" i="1"/>
  <c r="AD392" i="1"/>
  <c r="AD124" i="1"/>
  <c r="AD204" i="1"/>
  <c r="AD447" i="1"/>
  <c r="AD236" i="1"/>
  <c r="AD193" i="1"/>
  <c r="AI399" i="1"/>
  <c r="AJ316" i="1"/>
  <c r="AJ401" i="1"/>
  <c r="AJ216" i="1"/>
  <c r="AJ118" i="1"/>
  <c r="AJ182" i="1"/>
  <c r="Y167" i="1"/>
  <c r="Y19" i="1"/>
  <c r="Y121" i="1"/>
  <c r="Y402" i="1"/>
  <c r="Y147" i="1"/>
  <c r="Y204" i="1"/>
  <c r="Y448" i="1"/>
  <c r="Y363" i="1"/>
  <c r="Y180" i="1"/>
  <c r="AG168" i="1"/>
  <c r="AG337" i="1"/>
  <c r="AG208" i="1"/>
  <c r="AG54" i="1"/>
  <c r="AG12" i="1"/>
  <c r="AG121" i="1"/>
  <c r="AG399" i="1"/>
  <c r="AG56" i="1"/>
  <c r="AG307" i="1"/>
  <c r="AG447" i="1"/>
  <c r="AG180" i="1"/>
  <c r="AK208" i="1"/>
  <c r="AK172" i="1"/>
  <c r="AK20" i="1"/>
  <c r="AK12" i="1"/>
  <c r="AK402" i="1"/>
  <c r="AK93" i="1"/>
  <c r="AK147" i="1"/>
  <c r="AK216" i="1"/>
  <c r="AK447" i="1"/>
  <c r="AK170" i="1"/>
  <c r="AK180" i="1"/>
  <c r="Z168" i="1"/>
  <c r="Z410" i="1"/>
  <c r="Z20" i="1"/>
  <c r="Z404" i="1"/>
  <c r="Z403" i="1"/>
  <c r="Z449" i="1"/>
  <c r="Z448" i="1"/>
  <c r="Z229" i="1"/>
  <c r="Z207" i="1"/>
  <c r="Z180" i="1"/>
  <c r="AD208" i="1"/>
  <c r="AD172" i="1"/>
  <c r="AD20" i="1"/>
  <c r="AD399" i="1"/>
  <c r="AD404" i="1"/>
  <c r="AD147" i="1"/>
  <c r="AD426" i="1"/>
  <c r="AD448" i="1"/>
  <c r="AD207" i="1"/>
  <c r="AI449" i="1"/>
  <c r="AI305" i="1"/>
  <c r="AJ210" i="1"/>
  <c r="AJ20" i="1"/>
  <c r="AJ397" i="1"/>
  <c r="AJ11" i="1"/>
  <c r="AJ363" i="1"/>
  <c r="AJ309" i="1"/>
  <c r="Y168" i="1"/>
  <c r="Y208" i="1"/>
  <c r="Y401" i="1"/>
  <c r="Y397" i="1"/>
  <c r="Y56" i="1"/>
  <c r="Y307" i="1"/>
  <c r="Y426" i="1"/>
  <c r="Y447" i="1"/>
  <c r="Y170" i="1"/>
  <c r="Y193" i="1"/>
  <c r="AG376" i="1"/>
  <c r="AG171" i="1"/>
  <c r="AG407" i="1"/>
  <c r="AG401" i="1"/>
  <c r="AG392" i="1"/>
  <c r="AG235" i="1"/>
  <c r="AG233" i="1"/>
  <c r="AG239" i="1"/>
  <c r="AG170" i="1"/>
  <c r="AG193" i="1"/>
  <c r="AK168" i="1"/>
  <c r="AK337" i="1"/>
  <c r="AK316" i="1"/>
  <c r="AK19" i="1"/>
  <c r="AK401" i="1"/>
  <c r="AK400" i="1"/>
  <c r="AK56" i="1"/>
  <c r="AK233" i="1"/>
  <c r="AK204" i="1"/>
  <c r="AK207" i="1"/>
  <c r="AK193" i="1"/>
  <c r="Z81" i="1"/>
  <c r="Z399" i="1"/>
  <c r="Z401" i="1"/>
  <c r="Z434" i="1"/>
  <c r="Z216" i="1"/>
  <c r="Z382" i="1"/>
  <c r="Z239" i="1"/>
  <c r="Z193" i="1"/>
  <c r="AD168" i="1"/>
  <c r="AD376" i="1"/>
  <c r="AD210" i="1"/>
  <c r="AD19" i="1"/>
  <c r="AD402" i="1"/>
  <c r="AD400" i="1"/>
  <c r="AD56" i="1"/>
  <c r="AD235" i="1"/>
  <c r="AD438" i="1"/>
  <c r="AD149" i="1"/>
  <c r="AJ81" i="1"/>
  <c r="AJ398" i="1"/>
  <c r="AJ441" i="1"/>
  <c r="AJ180" i="1"/>
  <c r="Y54" i="1"/>
  <c r="Y398" i="1"/>
  <c r="Y406" i="1"/>
  <c r="Y392" i="1"/>
  <c r="Y411" i="1"/>
  <c r="Y207" i="1"/>
  <c r="AG410" i="1"/>
  <c r="AG398" i="1"/>
  <c r="AG406" i="1"/>
  <c r="AG26" i="1"/>
  <c r="AG216" i="1"/>
  <c r="AG204" i="1"/>
  <c r="AG236" i="1"/>
  <c r="AG207" i="1"/>
  <c r="AK410" i="1"/>
  <c r="AK223" i="1"/>
  <c r="AK397" i="1"/>
  <c r="AK406" i="1"/>
  <c r="AK434" i="1"/>
  <c r="AK438" i="1"/>
  <c r="AK149" i="1"/>
  <c r="Z167" i="1"/>
  <c r="Z376" i="1"/>
  <c r="Z54" i="1"/>
  <c r="Z223" i="1"/>
  <c r="Z402" i="1"/>
  <c r="Z398" i="1"/>
  <c r="Z392" i="1"/>
  <c r="Z441" i="1"/>
  <c r="Z235" i="1"/>
  <c r="Z437" i="1"/>
  <c r="Z149" i="1"/>
  <c r="AD335" i="1"/>
  <c r="AD81" i="1"/>
  <c r="AD401" i="1"/>
  <c r="AD406" i="1"/>
  <c r="AD441" i="1"/>
  <c r="AD11" i="1"/>
  <c r="AD118" i="1"/>
  <c r="AD305" i="1"/>
  <c r="AE316" i="1"/>
  <c r="AE54" i="1"/>
  <c r="AE223" i="1"/>
  <c r="AE398" i="1"/>
  <c r="AE404" i="1"/>
  <c r="AE307" i="1"/>
  <c r="AE204" i="1"/>
  <c r="AE118" i="1"/>
  <c r="AE305" i="1"/>
  <c r="AE81" i="1"/>
  <c r="AE400" i="1"/>
  <c r="AE145" i="1"/>
  <c r="AE233" i="1"/>
  <c r="AE441" i="1"/>
  <c r="AE229" i="1"/>
  <c r="AE170" i="1"/>
  <c r="AE182" i="1"/>
  <c r="AE376" i="1"/>
  <c r="AE172" i="1"/>
  <c r="AE231" i="1"/>
  <c r="AE401" i="1"/>
  <c r="AE56" i="1"/>
  <c r="AE434" i="1"/>
  <c r="AE124" i="1"/>
  <c r="AE239" i="1"/>
  <c r="AE236" i="1"/>
  <c r="AE371" i="1"/>
  <c r="AE168" i="1"/>
  <c r="AE335" i="1"/>
  <c r="AE337" i="1"/>
  <c r="AE171" i="1"/>
  <c r="AE121" i="1"/>
  <c r="AE406" i="1"/>
  <c r="AE392" i="1"/>
  <c r="AE235" i="1"/>
  <c r="AE426" i="1"/>
  <c r="AE437" i="1"/>
  <c r="AE309" i="1"/>
  <c r="AE410" i="1"/>
  <c r="AE100" i="1"/>
  <c r="AE20" i="1"/>
  <c r="AE12" i="1"/>
  <c r="AE224" i="1"/>
  <c r="AE407" i="1"/>
  <c r="AE147" i="1"/>
  <c r="AE11" i="1"/>
  <c r="AE448" i="1"/>
  <c r="AE447" i="1"/>
  <c r="AE180" i="1"/>
  <c r="AE208" i="1"/>
  <c r="AE399" i="1"/>
  <c r="AE403" i="1"/>
  <c r="AE26" i="1"/>
  <c r="AE411" i="1"/>
  <c r="AE61" i="1"/>
  <c r="AE363" i="1"/>
  <c r="AE193" i="1"/>
  <c r="AE210" i="1"/>
  <c r="AE402" i="1"/>
  <c r="AE93" i="1"/>
  <c r="AE449" i="1"/>
  <c r="AE382" i="1"/>
  <c r="AE271" i="1"/>
  <c r="AE207" i="1"/>
  <c r="AE167" i="1"/>
  <c r="AE19" i="1"/>
  <c r="AE405" i="1"/>
  <c r="AE397" i="1"/>
  <c r="AE126" i="1"/>
  <c r="AE216" i="1"/>
  <c r="AE438" i="1"/>
  <c r="AE149" i="1"/>
  <c r="AO2" i="1"/>
  <c r="AP2" i="1"/>
  <c r="AI2" i="1"/>
  <c r="AA2" i="1"/>
  <c r="AH2" i="1"/>
  <c r="Z2" i="1"/>
  <c r="AR2" i="1"/>
  <c r="AG2" i="1"/>
  <c r="Y2" i="1"/>
  <c r="AN2" i="1"/>
  <c r="AF2" i="1"/>
  <c r="AM2" i="1"/>
  <c r="AE2" i="1"/>
  <c r="AL2" i="1"/>
  <c r="AD2" i="1"/>
  <c r="AK2" i="1"/>
  <c r="AC2" i="1"/>
  <c r="AJ2" i="1"/>
  <c r="AB2" i="1"/>
  <c r="L6" i="31"/>
  <c r="L7" i="31" s="1"/>
  <c r="AS379" i="1" l="1"/>
  <c r="AS378" i="1"/>
  <c r="AS390" i="1"/>
  <c r="AS320" i="1"/>
  <c r="AS102" i="1"/>
  <c r="AS42" i="1"/>
  <c r="AS310" i="1"/>
  <c r="AS169" i="1"/>
  <c r="AS209" i="1"/>
  <c r="AS283" i="1"/>
  <c r="AS336" i="1"/>
  <c r="AS298" i="1"/>
  <c r="AS188" i="1"/>
  <c r="AS183" i="1"/>
  <c r="AS277" i="1"/>
  <c r="AS297" i="1"/>
  <c r="AS9" i="1"/>
  <c r="AS125" i="1"/>
  <c r="AS230" i="1"/>
  <c r="AS81" i="1"/>
  <c r="AS426" i="1"/>
  <c r="AS231" i="1"/>
  <c r="AS145" i="1"/>
  <c r="AS438" i="1"/>
  <c r="AS216" i="1"/>
  <c r="AS20" i="1"/>
  <c r="AS392" i="1"/>
  <c r="AS376" i="1"/>
  <c r="AS223" i="1"/>
  <c r="AS11" i="1"/>
  <c r="AS182" i="1"/>
  <c r="AS397" i="1"/>
  <c r="AS405" i="1"/>
  <c r="AS434" i="1"/>
  <c r="AS207" i="1"/>
  <c r="AS193" i="1"/>
  <c r="AS208" i="1"/>
  <c r="AS168" i="1"/>
  <c r="AS404" i="1"/>
  <c r="AS402" i="1"/>
  <c r="AS271" i="1"/>
  <c r="AS180" i="1"/>
  <c r="AS12" i="1"/>
  <c r="AS235" i="1"/>
  <c r="AS371" i="1"/>
  <c r="AS172" i="1"/>
  <c r="AS400" i="1"/>
  <c r="AS398" i="1"/>
  <c r="AS121" i="1"/>
  <c r="AS61" i="1"/>
  <c r="AS126" i="1"/>
  <c r="AS382" i="1"/>
  <c r="AS447" i="1"/>
  <c r="AS100" i="1"/>
  <c r="AS406" i="1"/>
  <c r="AS239" i="1"/>
  <c r="AS305" i="1"/>
  <c r="AS54" i="1"/>
  <c r="AS26" i="1"/>
  <c r="AS410" i="1"/>
  <c r="AS449" i="1"/>
  <c r="AS411" i="1"/>
  <c r="AS124" i="1"/>
  <c r="AS170" i="1"/>
  <c r="AS316" i="1"/>
  <c r="AS363" i="1"/>
  <c r="AS399" i="1"/>
  <c r="AS93" i="1"/>
  <c r="AS309" i="1"/>
  <c r="AS171" i="1"/>
  <c r="AS229" i="1"/>
  <c r="AS118" i="1"/>
  <c r="AS448" i="1"/>
  <c r="AS224" i="1"/>
  <c r="AS19" i="1"/>
  <c r="AS403" i="1"/>
  <c r="AS337" i="1"/>
  <c r="AS56" i="1"/>
  <c r="AS441" i="1"/>
  <c r="AS204" i="1"/>
  <c r="AS149" i="1"/>
  <c r="AS167" i="1"/>
  <c r="AS210" i="1"/>
  <c r="AS407" i="1"/>
  <c r="AS437" i="1"/>
  <c r="AS335" i="1"/>
  <c r="AS401" i="1"/>
  <c r="AS233" i="1"/>
  <c r="AS307" i="1"/>
  <c r="AS147" i="1"/>
  <c r="AS236"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3" i="1" l="1"/>
  <c r="D250" i="1"/>
  <c r="S12" i="39"/>
  <c r="AC20" i="39"/>
  <c r="D139" i="1"/>
  <c r="D343" i="1"/>
  <c r="AC18" i="39"/>
  <c r="D63" i="1"/>
  <c r="D71" i="1"/>
  <c r="W10" i="39"/>
  <c r="D345" i="1"/>
  <c r="D311" i="1"/>
  <c r="D101" i="1"/>
  <c r="BG101" i="1" s="1"/>
  <c r="D253" i="1"/>
  <c r="AC21" i="39"/>
  <c r="D112" i="1"/>
  <c r="BK112" i="1" s="1"/>
  <c r="Q45" i="39"/>
  <c r="G8" i="39"/>
  <c r="E14" i="39"/>
  <c r="D136" i="1"/>
  <c r="Q40" i="39"/>
  <c r="D179" i="1"/>
  <c r="AC17" i="39"/>
  <c r="AC19" i="39"/>
  <c r="AE31" i="39"/>
  <c r="D91" i="1"/>
  <c r="D97" i="1"/>
  <c r="D53" i="1"/>
  <c r="D123" i="1"/>
  <c r="D331" i="1"/>
  <c r="O8" i="39"/>
  <c r="D18" i="1"/>
  <c r="AC30" i="39"/>
  <c r="Q29" i="39"/>
  <c r="D76" i="1"/>
  <c r="D70" i="1"/>
  <c r="D417" i="1"/>
  <c r="D37" i="1"/>
  <c r="D55" i="1"/>
  <c r="D199" i="1"/>
  <c r="W75" i="39"/>
  <c r="D117" i="1"/>
  <c r="D264" i="1"/>
  <c r="D300" i="1"/>
  <c r="D85" i="1"/>
  <c r="BG85" i="1" s="1"/>
  <c r="D385" i="1"/>
  <c r="D144" i="1"/>
  <c r="D49" i="1"/>
  <c r="D194" i="1"/>
  <c r="D143" i="1"/>
  <c r="BK143" i="1" s="1"/>
  <c r="D243" i="1"/>
  <c r="D127" i="1"/>
  <c r="BG127" i="1" s="1"/>
  <c r="D114" i="1"/>
  <c r="D88" i="1"/>
  <c r="D115" i="1"/>
  <c r="D65" i="1"/>
  <c r="D130" i="1"/>
  <c r="D433" i="1"/>
  <c r="D301" i="1"/>
  <c r="D360" i="1"/>
  <c r="S29" i="39"/>
  <c r="D146" i="1"/>
  <c r="D386" i="1"/>
  <c r="D289" i="1"/>
  <c r="BK289" i="1" s="1"/>
  <c r="D77" i="1"/>
  <c r="D21" i="1"/>
  <c r="D106" i="1"/>
  <c r="D202" i="1"/>
  <c r="D377" i="1"/>
  <c r="D59" i="1"/>
  <c r="D416" i="1"/>
  <c r="D431" i="1"/>
  <c r="D356" i="1"/>
  <c r="D334" i="1"/>
  <c r="D415" i="1"/>
  <c r="D122" i="1"/>
  <c r="D187" i="1"/>
  <c r="D330" i="1"/>
  <c r="D292" i="1"/>
  <c r="BK292" i="1" s="1"/>
  <c r="D274" i="1"/>
  <c r="BG274" i="1" s="1"/>
  <c r="D333" i="1"/>
  <c r="D196" i="1"/>
  <c r="D214" i="1"/>
  <c r="D148" i="1"/>
  <c r="D232" i="1"/>
  <c r="D325" i="1"/>
  <c r="D33" i="1"/>
  <c r="D140" i="1"/>
  <c r="D138" i="1"/>
  <c r="D74" i="1"/>
  <c r="D361" i="1"/>
  <c r="D380" i="1"/>
  <c r="D151" i="1"/>
  <c r="D288" i="1"/>
  <c r="BK288" i="1" s="1"/>
  <c r="D275" i="1"/>
  <c r="BG275" i="1" s="1"/>
  <c r="U95" i="39"/>
  <c r="D409" i="1"/>
  <c r="D260" i="1"/>
  <c r="D57" i="1"/>
  <c r="D256" i="1"/>
  <c r="D315" i="1"/>
  <c r="D17" i="1"/>
  <c r="BG17" i="1" s="1"/>
  <c r="D131" i="1"/>
  <c r="D40" i="1"/>
  <c r="D432" i="1"/>
  <c r="D203" i="1"/>
  <c r="D24" i="1"/>
  <c r="D287" i="1"/>
  <c r="BK287" i="1" s="1"/>
  <c r="D328" i="1"/>
  <c r="AC24" i="39"/>
  <c r="D163" i="1"/>
  <c r="BG163" i="1" s="1"/>
  <c r="D133" i="1"/>
  <c r="D383" i="1"/>
  <c r="Q46" i="39"/>
  <c r="D332" i="1"/>
  <c r="Q39" i="39"/>
  <c r="D25" i="1"/>
  <c r="D366" i="1"/>
  <c r="D234" i="1"/>
  <c r="D282" i="1"/>
  <c r="BG282" i="1" s="1"/>
  <c r="D206" i="1"/>
  <c r="D238" i="1"/>
  <c r="D387" i="1"/>
  <c r="D418" i="1"/>
  <c r="D357" i="1"/>
  <c r="D450" i="1"/>
  <c r="D435" i="1"/>
  <c r="D4" i="49"/>
  <c r="D349" i="1"/>
  <c r="D373" i="1"/>
  <c r="D413" i="1"/>
  <c r="D116" i="1"/>
  <c r="D329" i="1"/>
  <c r="Q55" i="39"/>
  <c r="AA103" i="39"/>
  <c r="D132" i="1"/>
  <c r="D241" i="1"/>
  <c r="D212" i="1"/>
  <c r="D219" i="1"/>
  <c r="D164" i="1"/>
  <c r="D189" i="1"/>
  <c r="D348" i="1"/>
  <c r="D326" i="1"/>
  <c r="D67" i="1"/>
  <c r="D291" i="1"/>
  <c r="BK291" i="1" s="1"/>
  <c r="D129" i="1"/>
  <c r="D327" i="1"/>
  <c r="D60" i="1"/>
  <c r="D261" i="1"/>
  <c r="S33" i="39"/>
  <c r="Q18" i="39"/>
  <c r="D323" i="1"/>
  <c r="D350" i="1"/>
  <c r="M32" i="39"/>
  <c r="D294" i="1"/>
  <c r="D119" i="1"/>
  <c r="D195" i="1"/>
  <c r="D362" i="1"/>
  <c r="D290" i="1"/>
  <c r="BK290" i="1" s="1"/>
  <c r="D414" i="1"/>
  <c r="D308" i="1"/>
  <c r="D304" i="1"/>
  <c r="D353" i="1"/>
  <c r="D52" i="1"/>
  <c r="D27" i="1"/>
  <c r="D79" i="1"/>
  <c r="D156" i="1"/>
  <c r="D165" i="1"/>
  <c r="D255" i="1"/>
  <c r="D98" i="1"/>
  <c r="D359" i="1"/>
  <c r="D251" i="1"/>
  <c r="D306" i="1"/>
  <c r="D446" i="1"/>
  <c r="D14" i="1"/>
  <c r="BG14" i="1" s="1"/>
  <c r="D443" i="1"/>
  <c r="BG443" i="1" s="1"/>
  <c r="D364" i="1"/>
  <c r="BK253" i="1" l="1"/>
  <c r="AU253" i="1"/>
  <c r="BL140" i="1"/>
  <c r="BK140" i="1"/>
  <c r="BA308" i="1"/>
  <c r="AY308" i="1"/>
  <c r="BC308" i="1"/>
  <c r="BB308" i="1"/>
  <c r="AZ308" i="1"/>
  <c r="AW308" i="1"/>
  <c r="AX308" i="1"/>
  <c r="AU306" i="1"/>
  <c r="AV306" i="1"/>
  <c r="AX129" i="1"/>
  <c r="AY129" i="1"/>
  <c r="BC129" i="1"/>
  <c r="BA129" i="1"/>
  <c r="AW129" i="1"/>
  <c r="BB129" i="1"/>
  <c r="AZ129" i="1"/>
  <c r="BG106" i="1"/>
  <c r="BL106" i="1"/>
  <c r="AM79" i="1"/>
  <c r="AE79" i="1"/>
  <c r="BI79" i="1"/>
  <c r="AK79" i="1"/>
  <c r="AC79" i="1"/>
  <c r="AR79" i="1"/>
  <c r="AJ79" i="1"/>
  <c r="AB79" i="1"/>
  <c r="AQ79" i="1"/>
  <c r="AI79" i="1"/>
  <c r="AA79" i="1"/>
  <c r="AO79" i="1"/>
  <c r="AG79" i="1"/>
  <c r="Y79" i="1"/>
  <c r="AN79" i="1"/>
  <c r="AF79" i="1"/>
  <c r="AH79" i="1"/>
  <c r="AD79" i="1"/>
  <c r="Z79" i="1"/>
  <c r="AP79" i="1"/>
  <c r="AL79" i="1"/>
  <c r="AL362" i="1"/>
  <c r="AD362" i="1"/>
  <c r="BI362" i="1"/>
  <c r="AJ362" i="1"/>
  <c r="AA362" i="1"/>
  <c r="AR362" i="1"/>
  <c r="AI362" i="1"/>
  <c r="Z362" i="1"/>
  <c r="AQ362" i="1"/>
  <c r="AH362" i="1"/>
  <c r="Y362" i="1"/>
  <c r="AP362" i="1"/>
  <c r="AG362" i="1"/>
  <c r="AO362" i="1"/>
  <c r="AF362" i="1"/>
  <c r="AN362" i="1"/>
  <c r="AE362" i="1"/>
  <c r="AM362" i="1"/>
  <c r="AC362" i="1"/>
  <c r="AK362" i="1"/>
  <c r="AB362" i="1"/>
  <c r="AP348" i="1"/>
  <c r="AH348" i="1"/>
  <c r="Z348" i="1"/>
  <c r="AO348" i="1"/>
  <c r="AG348" i="1"/>
  <c r="Y348" i="1"/>
  <c r="AK348" i="1"/>
  <c r="AC348" i="1"/>
  <c r="AR348" i="1"/>
  <c r="AJ348" i="1"/>
  <c r="AB348" i="1"/>
  <c r="AQ348" i="1"/>
  <c r="AI348" i="1"/>
  <c r="AA348" i="1"/>
  <c r="AM348" i="1"/>
  <c r="AL348" i="1"/>
  <c r="AF348" i="1"/>
  <c r="AE348" i="1"/>
  <c r="AV348" i="1"/>
  <c r="AD348" i="1"/>
  <c r="AU348" i="1"/>
  <c r="AN348" i="1"/>
  <c r="AW163" i="1"/>
  <c r="AO163" i="1"/>
  <c r="AG163" i="1"/>
  <c r="Y163" i="1"/>
  <c r="AN163" i="1"/>
  <c r="AF163" i="1"/>
  <c r="BC163" i="1"/>
  <c r="AM163" i="1"/>
  <c r="AE163" i="1"/>
  <c r="BB163" i="1"/>
  <c r="AL163" i="1"/>
  <c r="AD163" i="1"/>
  <c r="BA163" i="1"/>
  <c r="AK163" i="1"/>
  <c r="AC163" i="1"/>
  <c r="AZ163" i="1"/>
  <c r="AR163" i="1"/>
  <c r="AJ163" i="1"/>
  <c r="AB163" i="1"/>
  <c r="AY163" i="1"/>
  <c r="AQ163" i="1"/>
  <c r="AI163" i="1"/>
  <c r="AA163" i="1"/>
  <c r="AP163" i="1"/>
  <c r="BF163" i="1"/>
  <c r="AH163" i="1"/>
  <c r="Z163" i="1"/>
  <c r="AX163" i="1"/>
  <c r="BA140" i="1"/>
  <c r="AK140" i="1"/>
  <c r="AC140" i="1"/>
  <c r="AZ140" i="1"/>
  <c r="AR140" i="1"/>
  <c r="AJ140" i="1"/>
  <c r="AB140" i="1"/>
  <c r="AY140" i="1"/>
  <c r="AQ140" i="1"/>
  <c r="AI140" i="1"/>
  <c r="AA140" i="1"/>
  <c r="BF140" i="1"/>
  <c r="AX140" i="1"/>
  <c r="AP140" i="1"/>
  <c r="AH140" i="1"/>
  <c r="Z140" i="1"/>
  <c r="BE140" i="1"/>
  <c r="AW140" i="1"/>
  <c r="AO140" i="1"/>
  <c r="AG140" i="1"/>
  <c r="Y140" i="1"/>
  <c r="AN140" i="1"/>
  <c r="AF140" i="1"/>
  <c r="BC140" i="1"/>
  <c r="AM140" i="1"/>
  <c r="AE140" i="1"/>
  <c r="BB140" i="1"/>
  <c r="AL140" i="1"/>
  <c r="AD140" i="1"/>
  <c r="AX17" i="1"/>
  <c r="AP17" i="1"/>
  <c r="AH17" i="1"/>
  <c r="Z17" i="1"/>
  <c r="AW17" i="1"/>
  <c r="AO17" i="1"/>
  <c r="AG17" i="1"/>
  <c r="Y17" i="1"/>
  <c r="AV17" i="1"/>
  <c r="AN17" i="1"/>
  <c r="AF17" i="1"/>
  <c r="BC17" i="1"/>
  <c r="AU17" i="1"/>
  <c r="AM17" i="1"/>
  <c r="AE17" i="1"/>
  <c r="BB17" i="1"/>
  <c r="AL17" i="1"/>
  <c r="AD17" i="1"/>
  <c r="BA17" i="1"/>
  <c r="AK17" i="1"/>
  <c r="AC17" i="1"/>
  <c r="AZ17" i="1"/>
  <c r="AR17" i="1"/>
  <c r="AJ17" i="1"/>
  <c r="AB17" i="1"/>
  <c r="AY17" i="1"/>
  <c r="AQ17" i="1"/>
  <c r="AI17" i="1"/>
  <c r="AA17" i="1"/>
  <c r="AY275" i="1"/>
  <c r="AQ275" i="1"/>
  <c r="AI275" i="1"/>
  <c r="AA275" i="1"/>
  <c r="AX275" i="1"/>
  <c r="AP275" i="1"/>
  <c r="AH275" i="1"/>
  <c r="Z275" i="1"/>
  <c r="BL275" i="1"/>
  <c r="AV275" i="1"/>
  <c r="AN275" i="1"/>
  <c r="AF275" i="1"/>
  <c r="BB275" i="1"/>
  <c r="AO275" i="1"/>
  <c r="AC275" i="1"/>
  <c r="BA275" i="1"/>
  <c r="AM275" i="1"/>
  <c r="AB275" i="1"/>
  <c r="AZ275" i="1"/>
  <c r="AL275" i="1"/>
  <c r="Y275" i="1"/>
  <c r="AW275" i="1"/>
  <c r="AK275" i="1"/>
  <c r="AU275" i="1"/>
  <c r="AJ275" i="1"/>
  <c r="AG275" i="1"/>
  <c r="AE275" i="1"/>
  <c r="BC275" i="1"/>
  <c r="AR275" i="1"/>
  <c r="AD275" i="1"/>
  <c r="AN33" i="1"/>
  <c r="AF33" i="1"/>
  <c r="AM33" i="1"/>
  <c r="AE33" i="1"/>
  <c r="AK33" i="1"/>
  <c r="AC33" i="1"/>
  <c r="AR33" i="1"/>
  <c r="AJ33" i="1"/>
  <c r="AB33" i="1"/>
  <c r="BG33" i="1"/>
  <c r="AQ33" i="1"/>
  <c r="AI33" i="1"/>
  <c r="AA33" i="1"/>
  <c r="AO33" i="1"/>
  <c r="AG33" i="1"/>
  <c r="Y33" i="1"/>
  <c r="AP33" i="1"/>
  <c r="AL33" i="1"/>
  <c r="AH33" i="1"/>
  <c r="AD33" i="1"/>
  <c r="Z33" i="1"/>
  <c r="AM292" i="1"/>
  <c r="AE292" i="1"/>
  <c r="BG292" i="1"/>
  <c r="AQ292" i="1"/>
  <c r="AH292" i="1"/>
  <c r="Y292" i="1"/>
  <c r="AP292" i="1"/>
  <c r="AG292" i="1"/>
  <c r="AO292" i="1"/>
  <c r="AF292" i="1"/>
  <c r="AN292" i="1"/>
  <c r="AD292" i="1"/>
  <c r="AL292" i="1"/>
  <c r="AC292" i="1"/>
  <c r="AK292" i="1"/>
  <c r="AB292" i="1"/>
  <c r="AR292" i="1"/>
  <c r="AI292" i="1"/>
  <c r="Z292" i="1"/>
  <c r="AJ292" i="1"/>
  <c r="AA292" i="1"/>
  <c r="BA416" i="1"/>
  <c r="AK416" i="1"/>
  <c r="AC416" i="1"/>
  <c r="AZ416" i="1"/>
  <c r="AR416" i="1"/>
  <c r="AJ416" i="1"/>
  <c r="AB416" i="1"/>
  <c r="AY416" i="1"/>
  <c r="AQ416" i="1"/>
  <c r="AI416" i="1"/>
  <c r="AA416" i="1"/>
  <c r="AX416" i="1"/>
  <c r="AP416" i="1"/>
  <c r="AH416" i="1"/>
  <c r="Z416" i="1"/>
  <c r="AW416" i="1"/>
  <c r="AO416" i="1"/>
  <c r="AG416" i="1"/>
  <c r="Y416" i="1"/>
  <c r="AN416" i="1"/>
  <c r="AF416" i="1"/>
  <c r="BC416" i="1"/>
  <c r="AM416" i="1"/>
  <c r="AE416" i="1"/>
  <c r="BB416" i="1"/>
  <c r="AL416" i="1"/>
  <c r="AD416" i="1"/>
  <c r="AQ386" i="1"/>
  <c r="AI386" i="1"/>
  <c r="AO386" i="1"/>
  <c r="AG386" i="1"/>
  <c r="Y386" i="1"/>
  <c r="AV386" i="1"/>
  <c r="AL386" i="1"/>
  <c r="AB386" i="1"/>
  <c r="AU386" i="1"/>
  <c r="AK386" i="1"/>
  <c r="AA386" i="1"/>
  <c r="AJ386" i="1"/>
  <c r="Z386" i="1"/>
  <c r="BI386" i="1"/>
  <c r="AH386" i="1"/>
  <c r="AR386" i="1"/>
  <c r="AF386" i="1"/>
  <c r="AP386" i="1"/>
  <c r="AE386" i="1"/>
  <c r="AN386" i="1"/>
  <c r="AD386" i="1"/>
  <c r="AM386" i="1"/>
  <c r="AC386" i="1"/>
  <c r="AQ65" i="1"/>
  <c r="AI65" i="1"/>
  <c r="AA65" i="1"/>
  <c r="AP65" i="1"/>
  <c r="AH65" i="1"/>
  <c r="Z65" i="1"/>
  <c r="AO65" i="1"/>
  <c r="AG65" i="1"/>
  <c r="Y65" i="1"/>
  <c r="AV65" i="1"/>
  <c r="AN65" i="1"/>
  <c r="AF65" i="1"/>
  <c r="AU65" i="1"/>
  <c r="AM65" i="1"/>
  <c r="AE65" i="1"/>
  <c r="AL65" i="1"/>
  <c r="AD65" i="1"/>
  <c r="AK65" i="1"/>
  <c r="AC65" i="1"/>
  <c r="AR65" i="1"/>
  <c r="AJ65" i="1"/>
  <c r="AB65" i="1"/>
  <c r="AQ49" i="1"/>
  <c r="AI49" i="1"/>
  <c r="AA49" i="1"/>
  <c r="AP49" i="1"/>
  <c r="AH49" i="1"/>
  <c r="Z49" i="1"/>
  <c r="AO49" i="1"/>
  <c r="AG49" i="1"/>
  <c r="Y49" i="1"/>
  <c r="AV49" i="1"/>
  <c r="AN49" i="1"/>
  <c r="AF49" i="1"/>
  <c r="AU49" i="1"/>
  <c r="AM49" i="1"/>
  <c r="AE49" i="1"/>
  <c r="AL49" i="1"/>
  <c r="AD49" i="1"/>
  <c r="AK49" i="1"/>
  <c r="AC49" i="1"/>
  <c r="AR49" i="1"/>
  <c r="AJ49" i="1"/>
  <c r="AB49" i="1"/>
  <c r="AP117" i="1"/>
  <c r="AH117" i="1"/>
  <c r="Z117" i="1"/>
  <c r="AO117" i="1"/>
  <c r="AG117" i="1"/>
  <c r="Y117" i="1"/>
  <c r="AU117" i="1"/>
  <c r="AM117" i="1"/>
  <c r="AE117" i="1"/>
  <c r="AL117" i="1"/>
  <c r="AD117" i="1"/>
  <c r="AK117" i="1"/>
  <c r="AC117" i="1"/>
  <c r="AQ117" i="1"/>
  <c r="AI117" i="1"/>
  <c r="AA117" i="1"/>
  <c r="AR117" i="1"/>
  <c r="AN117" i="1"/>
  <c r="AJ117" i="1"/>
  <c r="AF117" i="1"/>
  <c r="AB117" i="1"/>
  <c r="AV117" i="1"/>
  <c r="BC179" i="1"/>
  <c r="AM179" i="1"/>
  <c r="AE179" i="1"/>
  <c r="BB179" i="1"/>
  <c r="AL179" i="1"/>
  <c r="AD179" i="1"/>
  <c r="BA179" i="1"/>
  <c r="AK179" i="1"/>
  <c r="AC179" i="1"/>
  <c r="AZ179" i="1"/>
  <c r="AR179" i="1"/>
  <c r="AJ179" i="1"/>
  <c r="AB179" i="1"/>
  <c r="BG179" i="1"/>
  <c r="AY179" i="1"/>
  <c r="AQ179" i="1"/>
  <c r="AI179" i="1"/>
  <c r="AA179" i="1"/>
  <c r="AX179" i="1"/>
  <c r="AP179" i="1"/>
  <c r="AH179" i="1"/>
  <c r="Z179" i="1"/>
  <c r="AW179" i="1"/>
  <c r="AO179" i="1"/>
  <c r="AG179" i="1"/>
  <c r="Y179" i="1"/>
  <c r="AN179" i="1"/>
  <c r="AF179" i="1"/>
  <c r="AN139" i="1"/>
  <c r="AF139" i="1"/>
  <c r="AM139" i="1"/>
  <c r="AE139" i="1"/>
  <c r="AL139" i="1"/>
  <c r="AD139" i="1"/>
  <c r="AK139" i="1"/>
  <c r="AC139" i="1"/>
  <c r="AR139" i="1"/>
  <c r="AJ139" i="1"/>
  <c r="AB139" i="1"/>
  <c r="AQ139" i="1"/>
  <c r="AI139" i="1"/>
  <c r="AA139" i="1"/>
  <c r="BF139" i="1"/>
  <c r="AP139" i="1"/>
  <c r="AH139" i="1"/>
  <c r="Z139" i="1"/>
  <c r="BE139" i="1"/>
  <c r="AO139" i="1"/>
  <c r="AG139" i="1"/>
  <c r="Y139" i="1"/>
  <c r="AV435" i="1"/>
  <c r="AN435" i="1"/>
  <c r="AF435" i="1"/>
  <c r="AU435" i="1"/>
  <c r="AM435" i="1"/>
  <c r="AE435" i="1"/>
  <c r="AL435" i="1"/>
  <c r="AD435" i="1"/>
  <c r="AK435" i="1"/>
  <c r="AC435" i="1"/>
  <c r="AR435" i="1"/>
  <c r="AJ435" i="1"/>
  <c r="AB435" i="1"/>
  <c r="BG435" i="1"/>
  <c r="AQ435" i="1"/>
  <c r="AI435" i="1"/>
  <c r="AA435" i="1"/>
  <c r="AP435" i="1"/>
  <c r="AH435" i="1"/>
  <c r="Z435" i="1"/>
  <c r="AO435" i="1"/>
  <c r="AG435" i="1"/>
  <c r="Y435" i="1"/>
  <c r="AV131" i="1"/>
  <c r="AN131" i="1"/>
  <c r="AF131" i="1"/>
  <c r="AU131" i="1"/>
  <c r="AM131" i="1"/>
  <c r="AE131" i="1"/>
  <c r="AL131" i="1"/>
  <c r="AD131" i="1"/>
  <c r="AK131" i="1"/>
  <c r="AC131" i="1"/>
  <c r="AR131" i="1"/>
  <c r="AJ131" i="1"/>
  <c r="AB131" i="1"/>
  <c r="AQ131" i="1"/>
  <c r="AI131" i="1"/>
  <c r="AA131" i="1"/>
  <c r="AP131" i="1"/>
  <c r="AH131" i="1"/>
  <c r="Z131" i="1"/>
  <c r="AO131" i="1"/>
  <c r="AG131" i="1"/>
  <c r="Y131" i="1"/>
  <c r="BA274" i="1"/>
  <c r="AK274" i="1"/>
  <c r="AC274" i="1"/>
  <c r="AY274" i="1"/>
  <c r="AQ274" i="1"/>
  <c r="AI274" i="1"/>
  <c r="AA274" i="1"/>
  <c r="BB274" i="1"/>
  <c r="AP274" i="1"/>
  <c r="AF274" i="1"/>
  <c r="AZ274" i="1"/>
  <c r="AO274" i="1"/>
  <c r="AE274" i="1"/>
  <c r="AX274" i="1"/>
  <c r="AN274" i="1"/>
  <c r="AD274" i="1"/>
  <c r="AW274" i="1"/>
  <c r="AM274" i="1"/>
  <c r="AB274" i="1"/>
  <c r="AV274" i="1"/>
  <c r="AL274" i="1"/>
  <c r="Z274" i="1"/>
  <c r="AU274" i="1"/>
  <c r="AJ274" i="1"/>
  <c r="Y274" i="1"/>
  <c r="BL274" i="1"/>
  <c r="AH274" i="1"/>
  <c r="BC274" i="1"/>
  <c r="AR274" i="1"/>
  <c r="AG274" i="1"/>
  <c r="BB76" i="1"/>
  <c r="AL76" i="1"/>
  <c r="AD76" i="1"/>
  <c r="BM76" i="1"/>
  <c r="BE76" i="1"/>
  <c r="AW76" i="1"/>
  <c r="AO76" i="1"/>
  <c r="AG76" i="1"/>
  <c r="Y76" i="1"/>
  <c r="BC76" i="1"/>
  <c r="AI76" i="1"/>
  <c r="BA76" i="1"/>
  <c r="AR76" i="1"/>
  <c r="AH76" i="1"/>
  <c r="AZ76" i="1"/>
  <c r="AQ76" i="1"/>
  <c r="AF76" i="1"/>
  <c r="AY76" i="1"/>
  <c r="AP76" i="1"/>
  <c r="AE76" i="1"/>
  <c r="BH76" i="1"/>
  <c r="AX76" i="1"/>
  <c r="AN76" i="1"/>
  <c r="AC76" i="1"/>
  <c r="AM76" i="1"/>
  <c r="AB76" i="1"/>
  <c r="BF76" i="1"/>
  <c r="AK76" i="1"/>
  <c r="AA76" i="1"/>
  <c r="AJ76" i="1"/>
  <c r="Z76" i="1"/>
  <c r="AQ251" i="1"/>
  <c r="AI251" i="1"/>
  <c r="AA251" i="1"/>
  <c r="AP251" i="1"/>
  <c r="AH251" i="1"/>
  <c r="Z251" i="1"/>
  <c r="BE251" i="1"/>
  <c r="AO251" i="1"/>
  <c r="AG251" i="1"/>
  <c r="Y251" i="1"/>
  <c r="AN251" i="1"/>
  <c r="AF251" i="1"/>
  <c r="AM251" i="1"/>
  <c r="AE251" i="1"/>
  <c r="AL251" i="1"/>
  <c r="AD251" i="1"/>
  <c r="AR251" i="1"/>
  <c r="AJ251" i="1"/>
  <c r="AB251" i="1"/>
  <c r="BI251" i="1"/>
  <c r="AK251" i="1"/>
  <c r="AC251" i="1"/>
  <c r="AU189" i="1"/>
  <c r="AM189" i="1"/>
  <c r="AE189" i="1"/>
  <c r="AL189" i="1"/>
  <c r="AD189" i="1"/>
  <c r="AK189" i="1"/>
  <c r="AC189" i="1"/>
  <c r="AR189" i="1"/>
  <c r="AJ189" i="1"/>
  <c r="AB189" i="1"/>
  <c r="AQ189" i="1"/>
  <c r="AI189" i="1"/>
  <c r="AA189" i="1"/>
  <c r="AP189" i="1"/>
  <c r="AH189" i="1"/>
  <c r="Z189" i="1"/>
  <c r="AO189" i="1"/>
  <c r="AG189" i="1"/>
  <c r="Y189" i="1"/>
  <c r="AF189" i="1"/>
  <c r="AV189" i="1"/>
  <c r="AN189" i="1"/>
  <c r="AL328" i="1"/>
  <c r="AD328" i="1"/>
  <c r="AR328" i="1"/>
  <c r="AJ328" i="1"/>
  <c r="AB328" i="1"/>
  <c r="AU328" i="1"/>
  <c r="AM328" i="1"/>
  <c r="AE328" i="1"/>
  <c r="AN328" i="1"/>
  <c r="Z328" i="1"/>
  <c r="AK328" i="1"/>
  <c r="Y328" i="1"/>
  <c r="AV328" i="1"/>
  <c r="AI328" i="1"/>
  <c r="AH328" i="1"/>
  <c r="AG328" i="1"/>
  <c r="AQ328" i="1"/>
  <c r="AF328" i="1"/>
  <c r="AP328" i="1"/>
  <c r="AC328" i="1"/>
  <c r="BG328" i="1"/>
  <c r="AO328" i="1"/>
  <c r="AA328" i="1"/>
  <c r="AO97" i="1"/>
  <c r="AG97" i="1"/>
  <c r="Y97" i="1"/>
  <c r="AV97" i="1"/>
  <c r="AN97" i="1"/>
  <c r="AF97" i="1"/>
  <c r="AU97" i="1"/>
  <c r="AM97" i="1"/>
  <c r="AE97" i="1"/>
  <c r="AL97" i="1"/>
  <c r="AD97" i="1"/>
  <c r="AK97" i="1"/>
  <c r="AC97" i="1"/>
  <c r="AR97" i="1"/>
  <c r="AJ97" i="1"/>
  <c r="AB97" i="1"/>
  <c r="AQ97" i="1"/>
  <c r="AI97" i="1"/>
  <c r="AA97" i="1"/>
  <c r="AP97" i="1"/>
  <c r="AH97" i="1"/>
  <c r="Z97" i="1"/>
  <c r="BA253" i="1"/>
  <c r="AK253" i="1"/>
  <c r="AC253" i="1"/>
  <c r="AR253" i="1"/>
  <c r="AJ253" i="1"/>
  <c r="AB253" i="1"/>
  <c r="BG253" i="1"/>
  <c r="AQ253" i="1"/>
  <c r="AI253" i="1"/>
  <c r="AA253" i="1"/>
  <c r="BF253" i="1"/>
  <c r="AX253" i="1"/>
  <c r="AP253" i="1"/>
  <c r="AH253" i="1"/>
  <c r="Z253" i="1"/>
  <c r="BE253" i="1"/>
  <c r="AW253" i="1"/>
  <c r="AO253" i="1"/>
  <c r="AG253" i="1"/>
  <c r="Y253" i="1"/>
  <c r="BD253" i="1"/>
  <c r="AV253" i="1"/>
  <c r="AN253" i="1"/>
  <c r="AF253" i="1"/>
  <c r="BB253" i="1"/>
  <c r="AL253" i="1"/>
  <c r="AD253" i="1"/>
  <c r="AM253" i="1"/>
  <c r="AE253" i="1"/>
  <c r="AO327" i="1"/>
  <c r="AG327" i="1"/>
  <c r="Y327" i="1"/>
  <c r="AM327" i="1"/>
  <c r="AE327" i="1"/>
  <c r="AP327" i="1"/>
  <c r="AH327" i="1"/>
  <c r="Z327" i="1"/>
  <c r="AR327" i="1"/>
  <c r="AD327" i="1"/>
  <c r="BG327" i="1"/>
  <c r="AQ327" i="1"/>
  <c r="AC327" i="1"/>
  <c r="AN327" i="1"/>
  <c r="AB327" i="1"/>
  <c r="AL327" i="1"/>
  <c r="AA327" i="1"/>
  <c r="AK327" i="1"/>
  <c r="AJ327" i="1"/>
  <c r="AI327" i="1"/>
  <c r="AF327" i="1"/>
  <c r="AM418" i="1"/>
  <c r="AE418" i="1"/>
  <c r="AL418" i="1"/>
  <c r="AD418" i="1"/>
  <c r="BI418" i="1"/>
  <c r="AK418" i="1"/>
  <c r="AC418" i="1"/>
  <c r="AR418" i="1"/>
  <c r="AJ418" i="1"/>
  <c r="AB418" i="1"/>
  <c r="BG418" i="1"/>
  <c r="AQ418" i="1"/>
  <c r="AI418" i="1"/>
  <c r="AA418" i="1"/>
  <c r="AP418" i="1"/>
  <c r="AH418" i="1"/>
  <c r="Z418" i="1"/>
  <c r="AO418" i="1"/>
  <c r="AG418" i="1"/>
  <c r="Y418" i="1"/>
  <c r="AN418" i="1"/>
  <c r="AF418" i="1"/>
  <c r="AR256" i="1"/>
  <c r="AJ256" i="1"/>
  <c r="AB256" i="1"/>
  <c r="AQ256" i="1"/>
  <c r="AI256" i="1"/>
  <c r="AA256" i="1"/>
  <c r="AP256" i="1"/>
  <c r="AH256" i="1"/>
  <c r="Z256" i="1"/>
  <c r="BM256" i="1"/>
  <c r="AO256" i="1"/>
  <c r="AG256" i="1"/>
  <c r="Y256" i="1"/>
  <c r="BD256" i="1"/>
  <c r="AN256" i="1"/>
  <c r="AF256" i="1"/>
  <c r="AM256" i="1"/>
  <c r="AE256" i="1"/>
  <c r="AK256" i="1"/>
  <c r="AC256" i="1"/>
  <c r="AL256" i="1"/>
  <c r="AD256" i="1"/>
  <c r="AX232" i="1"/>
  <c r="AP232" i="1"/>
  <c r="AH232" i="1"/>
  <c r="Z232" i="1"/>
  <c r="BB232" i="1"/>
  <c r="AL232" i="1"/>
  <c r="AY232" i="1"/>
  <c r="AO232" i="1"/>
  <c r="AE232" i="1"/>
  <c r="AW232" i="1"/>
  <c r="AN232" i="1"/>
  <c r="AD232" i="1"/>
  <c r="AM232" i="1"/>
  <c r="AC232" i="1"/>
  <c r="AK232" i="1"/>
  <c r="AB232" i="1"/>
  <c r="AJ232" i="1"/>
  <c r="AA232" i="1"/>
  <c r="BC232" i="1"/>
  <c r="AI232" i="1"/>
  <c r="Y232" i="1"/>
  <c r="BA232" i="1"/>
  <c r="AR232" i="1"/>
  <c r="AG232" i="1"/>
  <c r="AZ232" i="1"/>
  <c r="AQ232" i="1"/>
  <c r="AF232" i="1"/>
  <c r="AV377" i="1"/>
  <c r="AN377" i="1"/>
  <c r="AF377" i="1"/>
  <c r="AU377" i="1"/>
  <c r="AM377" i="1"/>
  <c r="AE377" i="1"/>
  <c r="AL377" i="1"/>
  <c r="AD377" i="1"/>
  <c r="AK377" i="1"/>
  <c r="AC377" i="1"/>
  <c r="AR377" i="1"/>
  <c r="AJ377" i="1"/>
  <c r="AB377" i="1"/>
  <c r="AQ377" i="1"/>
  <c r="AI377" i="1"/>
  <c r="AA377" i="1"/>
  <c r="AP377" i="1"/>
  <c r="AH377" i="1"/>
  <c r="Z377" i="1"/>
  <c r="AO377" i="1"/>
  <c r="AG377" i="1"/>
  <c r="Y377" i="1"/>
  <c r="AR88" i="1"/>
  <c r="AJ88" i="1"/>
  <c r="AB88" i="1"/>
  <c r="AQ88" i="1"/>
  <c r="AI88" i="1"/>
  <c r="AA88" i="1"/>
  <c r="AP88" i="1"/>
  <c r="AH88" i="1"/>
  <c r="Z88" i="1"/>
  <c r="AO88" i="1"/>
  <c r="AG88" i="1"/>
  <c r="Y88" i="1"/>
  <c r="AV88" i="1"/>
  <c r="AN88" i="1"/>
  <c r="AF88" i="1"/>
  <c r="AU88" i="1"/>
  <c r="AM88" i="1"/>
  <c r="AE88" i="1"/>
  <c r="AL88" i="1"/>
  <c r="AD88" i="1"/>
  <c r="AK88" i="1"/>
  <c r="AC88" i="1"/>
  <c r="AL385" i="1"/>
  <c r="AD385" i="1"/>
  <c r="BI385" i="1"/>
  <c r="AK385" i="1"/>
  <c r="AC385" i="1"/>
  <c r="AR385" i="1"/>
  <c r="AJ385" i="1"/>
  <c r="AB385" i="1"/>
  <c r="AQ385" i="1"/>
  <c r="AI385" i="1"/>
  <c r="AA385" i="1"/>
  <c r="AP385" i="1"/>
  <c r="AH385" i="1"/>
  <c r="Z385" i="1"/>
  <c r="AO385" i="1"/>
  <c r="AG385" i="1"/>
  <c r="Y385" i="1"/>
  <c r="AV385" i="1"/>
  <c r="AN385" i="1"/>
  <c r="AF385" i="1"/>
  <c r="AU385" i="1"/>
  <c r="AM385" i="1"/>
  <c r="AE385" i="1"/>
  <c r="AQ199" i="1"/>
  <c r="AI199" i="1"/>
  <c r="AA199" i="1"/>
  <c r="AO199" i="1"/>
  <c r="AF199" i="1"/>
  <c r="AN199" i="1"/>
  <c r="AE199" i="1"/>
  <c r="AV199" i="1"/>
  <c r="AM199" i="1"/>
  <c r="AD199" i="1"/>
  <c r="AU199" i="1"/>
  <c r="AL199" i="1"/>
  <c r="AC199" i="1"/>
  <c r="AK199" i="1"/>
  <c r="AB199" i="1"/>
  <c r="AJ199" i="1"/>
  <c r="Z199" i="1"/>
  <c r="AR199" i="1"/>
  <c r="AH199" i="1"/>
  <c r="Y199" i="1"/>
  <c r="AP199" i="1"/>
  <c r="AG199" i="1"/>
  <c r="BK18" i="1"/>
  <c r="AM18" i="1"/>
  <c r="AE18" i="1"/>
  <c r="BB18" i="1"/>
  <c r="AT18" i="1"/>
  <c r="AL18" i="1"/>
  <c r="AD18" i="1"/>
  <c r="BA18" i="1"/>
  <c r="AK18" i="1"/>
  <c r="AC18" i="1"/>
  <c r="AR18" i="1"/>
  <c r="AJ18" i="1"/>
  <c r="AB18" i="1"/>
  <c r="AQ18" i="1"/>
  <c r="AI18" i="1"/>
  <c r="AA18" i="1"/>
  <c r="AP18" i="1"/>
  <c r="AH18" i="1"/>
  <c r="Z18" i="1"/>
  <c r="AO18" i="1"/>
  <c r="AG18" i="1"/>
  <c r="Y18" i="1"/>
  <c r="AN18" i="1"/>
  <c r="AF18" i="1"/>
  <c r="AQ91" i="1"/>
  <c r="AI91" i="1"/>
  <c r="AA91" i="1"/>
  <c r="AP91" i="1"/>
  <c r="AH91" i="1"/>
  <c r="Z91" i="1"/>
  <c r="AO91" i="1"/>
  <c r="AG91" i="1"/>
  <c r="Y91" i="1"/>
  <c r="AV91" i="1"/>
  <c r="AN91" i="1"/>
  <c r="AF91" i="1"/>
  <c r="AU91" i="1"/>
  <c r="AM91" i="1"/>
  <c r="AE91" i="1"/>
  <c r="AL91" i="1"/>
  <c r="AD91" i="1"/>
  <c r="AK91" i="1"/>
  <c r="AC91" i="1"/>
  <c r="AR91" i="1"/>
  <c r="AJ91" i="1"/>
  <c r="AB91" i="1"/>
  <c r="AR119" i="1"/>
  <c r="AJ119" i="1"/>
  <c r="AB119" i="1"/>
  <c r="AQ119" i="1"/>
  <c r="AI119" i="1"/>
  <c r="AA119" i="1"/>
  <c r="AO119" i="1"/>
  <c r="AG119" i="1"/>
  <c r="Y119" i="1"/>
  <c r="AV119" i="1"/>
  <c r="AN119" i="1"/>
  <c r="AF119" i="1"/>
  <c r="AU119" i="1"/>
  <c r="AM119" i="1"/>
  <c r="AE119" i="1"/>
  <c r="BI119" i="1"/>
  <c r="AK119" i="1"/>
  <c r="AC119" i="1"/>
  <c r="AL119" i="1"/>
  <c r="AH119" i="1"/>
  <c r="AD119" i="1"/>
  <c r="Z119" i="1"/>
  <c r="AP119" i="1"/>
  <c r="AL129" i="1"/>
  <c r="AD129" i="1"/>
  <c r="AK129" i="1"/>
  <c r="AC129" i="1"/>
  <c r="AR129" i="1"/>
  <c r="AJ129" i="1"/>
  <c r="AB129" i="1"/>
  <c r="AQ129" i="1"/>
  <c r="AI129" i="1"/>
  <c r="AA129" i="1"/>
  <c r="AP129" i="1"/>
  <c r="AH129" i="1"/>
  <c r="Z129" i="1"/>
  <c r="BM129" i="1"/>
  <c r="AO129" i="1"/>
  <c r="AG129" i="1"/>
  <c r="Y129" i="1"/>
  <c r="BD129" i="1"/>
  <c r="AV129" i="1"/>
  <c r="AN129" i="1"/>
  <c r="AF129" i="1"/>
  <c r="AU129" i="1"/>
  <c r="AM129" i="1"/>
  <c r="AE129" i="1"/>
  <c r="AM212" i="1"/>
  <c r="AE212" i="1"/>
  <c r="AL212" i="1"/>
  <c r="AD212" i="1"/>
  <c r="BI212" i="1"/>
  <c r="AK212" i="1"/>
  <c r="AC212" i="1"/>
  <c r="AR212" i="1"/>
  <c r="AJ212" i="1"/>
  <c r="AB212" i="1"/>
  <c r="AQ212" i="1"/>
  <c r="AI212" i="1"/>
  <c r="AA212" i="1"/>
  <c r="AP212" i="1"/>
  <c r="AH212" i="1"/>
  <c r="Z212" i="1"/>
  <c r="AO212" i="1"/>
  <c r="AG212" i="1"/>
  <c r="Y212" i="1"/>
  <c r="AN212" i="1"/>
  <c r="AF212" i="1"/>
  <c r="BA413" i="1"/>
  <c r="AK413" i="1"/>
  <c r="AC413" i="1"/>
  <c r="AZ413" i="1"/>
  <c r="AR413" i="1"/>
  <c r="AJ413" i="1"/>
  <c r="AB413" i="1"/>
  <c r="AQ413" i="1"/>
  <c r="AI413" i="1"/>
  <c r="AA413" i="1"/>
  <c r="AP413" i="1"/>
  <c r="AH413" i="1"/>
  <c r="Z413" i="1"/>
  <c r="AN413" i="1"/>
  <c r="AF413" i="1"/>
  <c r="AO413" i="1"/>
  <c r="BB413" i="1"/>
  <c r="AM413" i="1"/>
  <c r="AL413" i="1"/>
  <c r="AG413" i="1"/>
  <c r="AE413" i="1"/>
  <c r="AD413" i="1"/>
  <c r="Y413" i="1"/>
  <c r="AO387" i="1"/>
  <c r="AG387" i="1"/>
  <c r="Y387" i="1"/>
  <c r="AV387" i="1"/>
  <c r="AN387" i="1"/>
  <c r="AF387" i="1"/>
  <c r="AL387" i="1"/>
  <c r="AD387" i="1"/>
  <c r="AR387" i="1"/>
  <c r="AE387" i="1"/>
  <c r="AQ387" i="1"/>
  <c r="AC387" i="1"/>
  <c r="AP387" i="1"/>
  <c r="AB387" i="1"/>
  <c r="AM387" i="1"/>
  <c r="AA387" i="1"/>
  <c r="AK387" i="1"/>
  <c r="Z387" i="1"/>
  <c r="AU387" i="1"/>
  <c r="AJ387" i="1"/>
  <c r="AI387" i="1"/>
  <c r="AH387" i="1"/>
  <c r="AP332" i="1"/>
  <c r="AH332" i="1"/>
  <c r="Z332" i="1"/>
  <c r="AO332" i="1"/>
  <c r="AG332" i="1"/>
  <c r="Y332" i="1"/>
  <c r="AV332" i="1"/>
  <c r="AN332" i="1"/>
  <c r="AF332" i="1"/>
  <c r="AU332" i="1"/>
  <c r="AM332" i="1"/>
  <c r="AE332" i="1"/>
  <c r="AL332" i="1"/>
  <c r="AD332" i="1"/>
  <c r="AK332" i="1"/>
  <c r="AC332" i="1"/>
  <c r="BG332" i="1"/>
  <c r="AQ332" i="1"/>
  <c r="AI332" i="1"/>
  <c r="AA332" i="1"/>
  <c r="AJ332" i="1"/>
  <c r="AB332" i="1"/>
  <c r="AR332" i="1"/>
  <c r="AK24" i="1"/>
  <c r="AC24" i="1"/>
  <c r="AR24" i="1"/>
  <c r="AJ24" i="1"/>
  <c r="AB24" i="1"/>
  <c r="AQ24" i="1"/>
  <c r="AI24" i="1"/>
  <c r="AA24" i="1"/>
  <c r="AP24" i="1"/>
  <c r="AH24" i="1"/>
  <c r="Z24" i="1"/>
  <c r="AO24" i="1"/>
  <c r="AG24" i="1"/>
  <c r="Y24" i="1"/>
  <c r="AV24" i="1"/>
  <c r="AN24" i="1"/>
  <c r="AF24" i="1"/>
  <c r="AU24" i="1"/>
  <c r="AM24" i="1"/>
  <c r="AE24" i="1"/>
  <c r="AL24" i="1"/>
  <c r="AD24" i="1"/>
  <c r="AY57" i="1"/>
  <c r="AQ57" i="1"/>
  <c r="AI57" i="1"/>
  <c r="AA57" i="1"/>
  <c r="AX57" i="1"/>
  <c r="AP57" i="1"/>
  <c r="AH57" i="1"/>
  <c r="Z57" i="1"/>
  <c r="AW57" i="1"/>
  <c r="AO57" i="1"/>
  <c r="AG57" i="1"/>
  <c r="Y57" i="1"/>
  <c r="AV57" i="1"/>
  <c r="AN57" i="1"/>
  <c r="AF57" i="1"/>
  <c r="BC57" i="1"/>
  <c r="AU57" i="1"/>
  <c r="AM57" i="1"/>
  <c r="AE57" i="1"/>
  <c r="BB57" i="1"/>
  <c r="AL57" i="1"/>
  <c r="AD57" i="1"/>
  <c r="BA57" i="1"/>
  <c r="AK57" i="1"/>
  <c r="AC57" i="1"/>
  <c r="AZ57" i="1"/>
  <c r="AR57" i="1"/>
  <c r="AJ57" i="1"/>
  <c r="AB57" i="1"/>
  <c r="AK380" i="1"/>
  <c r="AC380" i="1"/>
  <c r="AR380" i="1"/>
  <c r="AJ380" i="1"/>
  <c r="AB380" i="1"/>
  <c r="AQ380" i="1"/>
  <c r="AI380" i="1"/>
  <c r="AA380" i="1"/>
  <c r="AP380" i="1"/>
  <c r="AH380" i="1"/>
  <c r="Z380" i="1"/>
  <c r="AO380" i="1"/>
  <c r="AG380" i="1"/>
  <c r="Y380" i="1"/>
  <c r="AV380" i="1"/>
  <c r="AN380" i="1"/>
  <c r="AF380" i="1"/>
  <c r="AU380" i="1"/>
  <c r="AM380" i="1"/>
  <c r="AE380" i="1"/>
  <c r="AL380" i="1"/>
  <c r="AD380" i="1"/>
  <c r="BI148" i="1"/>
  <c r="AK148" i="1"/>
  <c r="AC148" i="1"/>
  <c r="AR148" i="1"/>
  <c r="AJ148" i="1"/>
  <c r="AB148" i="1"/>
  <c r="BG148" i="1"/>
  <c r="AQ148" i="1"/>
  <c r="AI148" i="1"/>
  <c r="AA148" i="1"/>
  <c r="AP148" i="1"/>
  <c r="AH148" i="1"/>
  <c r="Z148" i="1"/>
  <c r="AO148" i="1"/>
  <c r="AG148" i="1"/>
  <c r="Y148" i="1"/>
  <c r="AN148" i="1"/>
  <c r="AF148" i="1"/>
  <c r="AM148" i="1"/>
  <c r="AE148" i="1"/>
  <c r="AL148" i="1"/>
  <c r="AD148" i="1"/>
  <c r="AY122" i="1"/>
  <c r="AQ122" i="1"/>
  <c r="AI122" i="1"/>
  <c r="AA122" i="1"/>
  <c r="AX122" i="1"/>
  <c r="AP122" i="1"/>
  <c r="AH122" i="1"/>
  <c r="Z122" i="1"/>
  <c r="AW122" i="1"/>
  <c r="AO122" i="1"/>
  <c r="AG122" i="1"/>
  <c r="Y122" i="1"/>
  <c r="AN122" i="1"/>
  <c r="AF122" i="1"/>
  <c r="BC122" i="1"/>
  <c r="AM122" i="1"/>
  <c r="AE122" i="1"/>
  <c r="BB122" i="1"/>
  <c r="AL122" i="1"/>
  <c r="AD122" i="1"/>
  <c r="AZ122" i="1"/>
  <c r="AR122" i="1"/>
  <c r="AJ122" i="1"/>
  <c r="AB122" i="1"/>
  <c r="AK122" i="1"/>
  <c r="AC122" i="1"/>
  <c r="BA122" i="1"/>
  <c r="AX202" i="1"/>
  <c r="AP202" i="1"/>
  <c r="AH202" i="1"/>
  <c r="Z202" i="1"/>
  <c r="BA202" i="1"/>
  <c r="AR202" i="1"/>
  <c r="AI202" i="1"/>
  <c r="Y202" i="1"/>
  <c r="AZ202" i="1"/>
  <c r="AQ202" i="1"/>
  <c r="AG202" i="1"/>
  <c r="AY202" i="1"/>
  <c r="AO202" i="1"/>
  <c r="AF202" i="1"/>
  <c r="AW202" i="1"/>
  <c r="AN202" i="1"/>
  <c r="AE202" i="1"/>
  <c r="BE202" i="1"/>
  <c r="AV202" i="1"/>
  <c r="AM202" i="1"/>
  <c r="AD202" i="1"/>
  <c r="AU202" i="1"/>
  <c r="AL202" i="1"/>
  <c r="AC202" i="1"/>
  <c r="BC202" i="1"/>
  <c r="AK202" i="1"/>
  <c r="AB202" i="1"/>
  <c r="BB202" i="1"/>
  <c r="AJ202" i="1"/>
  <c r="AA202" i="1"/>
  <c r="AL360" i="1"/>
  <c r="AD360" i="1"/>
  <c r="AK360" i="1"/>
  <c r="AC360" i="1"/>
  <c r="AR360" i="1"/>
  <c r="AJ360" i="1"/>
  <c r="AB360" i="1"/>
  <c r="AQ360" i="1"/>
  <c r="AI360" i="1"/>
  <c r="AA360" i="1"/>
  <c r="AP360" i="1"/>
  <c r="AH360" i="1"/>
  <c r="Z360" i="1"/>
  <c r="AO360" i="1"/>
  <c r="AG360" i="1"/>
  <c r="Y360" i="1"/>
  <c r="AV360" i="1"/>
  <c r="AN360" i="1"/>
  <c r="AF360" i="1"/>
  <c r="AU360" i="1"/>
  <c r="AM360" i="1"/>
  <c r="AE360" i="1"/>
  <c r="AQ114" i="1"/>
  <c r="AI114" i="1"/>
  <c r="AA114" i="1"/>
  <c r="AP114" i="1"/>
  <c r="AH114" i="1"/>
  <c r="Z114" i="1"/>
  <c r="AV114" i="1"/>
  <c r="AN114" i="1"/>
  <c r="AF114" i="1"/>
  <c r="AU114" i="1"/>
  <c r="AM114" i="1"/>
  <c r="AE114" i="1"/>
  <c r="AL114" i="1"/>
  <c r="AD114" i="1"/>
  <c r="AR114" i="1"/>
  <c r="AJ114" i="1"/>
  <c r="AB114" i="1"/>
  <c r="AO114" i="1"/>
  <c r="AK114" i="1"/>
  <c r="AG114" i="1"/>
  <c r="AC114" i="1"/>
  <c r="Y114" i="1"/>
  <c r="AW55" i="1"/>
  <c r="AO55" i="1"/>
  <c r="AG55" i="1"/>
  <c r="Y55" i="1"/>
  <c r="AV55" i="1"/>
  <c r="AN55" i="1"/>
  <c r="AF55" i="1"/>
  <c r="BC55" i="1"/>
  <c r="AU55" i="1"/>
  <c r="AM55" i="1"/>
  <c r="AE55" i="1"/>
  <c r="BB55" i="1"/>
  <c r="AL55" i="1"/>
  <c r="AD55" i="1"/>
  <c r="BA55" i="1"/>
  <c r="AK55" i="1"/>
  <c r="AC55" i="1"/>
  <c r="AZ55" i="1"/>
  <c r="AR55" i="1"/>
  <c r="AJ55" i="1"/>
  <c r="AB55" i="1"/>
  <c r="AY55" i="1"/>
  <c r="AQ55" i="1"/>
  <c r="AI55" i="1"/>
  <c r="AA55" i="1"/>
  <c r="AX55" i="1"/>
  <c r="AP55" i="1"/>
  <c r="AH55" i="1"/>
  <c r="Z55" i="1"/>
  <c r="AO136" i="1"/>
  <c r="AG136" i="1"/>
  <c r="Y136" i="1"/>
  <c r="AN136" i="1"/>
  <c r="AF136" i="1"/>
  <c r="AU136" i="1"/>
  <c r="AM136" i="1"/>
  <c r="AE136" i="1"/>
  <c r="AL136" i="1"/>
  <c r="AD136" i="1"/>
  <c r="AK136" i="1"/>
  <c r="AC136" i="1"/>
  <c r="AR136" i="1"/>
  <c r="AJ136" i="1"/>
  <c r="AB136" i="1"/>
  <c r="AQ136" i="1"/>
  <c r="AI136" i="1"/>
  <c r="AA136" i="1"/>
  <c r="AP136" i="1"/>
  <c r="AH136" i="1"/>
  <c r="Z136" i="1"/>
  <c r="BA71" i="1"/>
  <c r="AK71" i="1"/>
  <c r="AC71" i="1"/>
  <c r="AN71" i="1"/>
  <c r="AF71" i="1"/>
  <c r="BB71" i="1"/>
  <c r="AR71" i="1"/>
  <c r="AH71" i="1"/>
  <c r="AZ71" i="1"/>
  <c r="AQ71" i="1"/>
  <c r="AG71" i="1"/>
  <c r="AY71" i="1"/>
  <c r="AP71" i="1"/>
  <c r="AE71" i="1"/>
  <c r="AX71" i="1"/>
  <c r="AO71" i="1"/>
  <c r="AD71" i="1"/>
  <c r="AW71" i="1"/>
  <c r="AM71" i="1"/>
  <c r="AB71" i="1"/>
  <c r="AL71" i="1"/>
  <c r="AA71" i="1"/>
  <c r="AJ71" i="1"/>
  <c r="Z71" i="1"/>
  <c r="BC71" i="1"/>
  <c r="AI71" i="1"/>
  <c r="Y71" i="1"/>
  <c r="AL250" i="1"/>
  <c r="AD250" i="1"/>
  <c r="AK250" i="1"/>
  <c r="AC250" i="1"/>
  <c r="AR250" i="1"/>
  <c r="AJ250" i="1"/>
  <c r="AB250" i="1"/>
  <c r="AQ250" i="1"/>
  <c r="AI250" i="1"/>
  <c r="AA250" i="1"/>
  <c r="BF250" i="1"/>
  <c r="AX250" i="1"/>
  <c r="AP250" i="1"/>
  <c r="AH250" i="1"/>
  <c r="Z250" i="1"/>
  <c r="AW250" i="1"/>
  <c r="AO250" i="1"/>
  <c r="AG250" i="1"/>
  <c r="Y250" i="1"/>
  <c r="AM250" i="1"/>
  <c r="AE250" i="1"/>
  <c r="AF250" i="1"/>
  <c r="BD250" i="1"/>
  <c r="AN250" i="1"/>
  <c r="BL431" i="1"/>
  <c r="AV431" i="1"/>
  <c r="AN431" i="1"/>
  <c r="AF431" i="1"/>
  <c r="BB431" i="1"/>
  <c r="AL431" i="1"/>
  <c r="AD431" i="1"/>
  <c r="BC431" i="1"/>
  <c r="AI431" i="1"/>
  <c r="Y431" i="1"/>
  <c r="BA431" i="1"/>
  <c r="AR431" i="1"/>
  <c r="AH431" i="1"/>
  <c r="AZ431" i="1"/>
  <c r="AQ431" i="1"/>
  <c r="AG431" i="1"/>
  <c r="AY431" i="1"/>
  <c r="AP431" i="1"/>
  <c r="AE431" i="1"/>
  <c r="AX431" i="1"/>
  <c r="AO431" i="1"/>
  <c r="AC431" i="1"/>
  <c r="AW431" i="1"/>
  <c r="AM431" i="1"/>
  <c r="AB431" i="1"/>
  <c r="AU431" i="1"/>
  <c r="AK431" i="1"/>
  <c r="AA431" i="1"/>
  <c r="AJ431" i="1"/>
  <c r="Z431" i="1"/>
  <c r="BG289" i="1"/>
  <c r="AQ289" i="1"/>
  <c r="AI289" i="1"/>
  <c r="AA289" i="1"/>
  <c r="AP289" i="1"/>
  <c r="AH289" i="1"/>
  <c r="Z289" i="1"/>
  <c r="AO289" i="1"/>
  <c r="AG289" i="1"/>
  <c r="Y289" i="1"/>
  <c r="AN289" i="1"/>
  <c r="AF289" i="1"/>
  <c r="AM289" i="1"/>
  <c r="AE289" i="1"/>
  <c r="AL289" i="1"/>
  <c r="AD289" i="1"/>
  <c r="AR289" i="1"/>
  <c r="AJ289" i="1"/>
  <c r="AB289" i="1"/>
  <c r="AK289" i="1"/>
  <c r="AC289" i="1"/>
  <c r="BF194" i="1"/>
  <c r="AX194" i="1"/>
  <c r="AP194" i="1"/>
  <c r="AH194" i="1"/>
  <c r="Z194" i="1"/>
  <c r="BM194" i="1"/>
  <c r="AL194" i="1"/>
  <c r="AC194" i="1"/>
  <c r="AK194" i="1"/>
  <c r="AB194" i="1"/>
  <c r="AJ194" i="1"/>
  <c r="AA194" i="1"/>
  <c r="AR194" i="1"/>
  <c r="AI194" i="1"/>
  <c r="Y194" i="1"/>
  <c r="AQ194" i="1"/>
  <c r="AG194" i="1"/>
  <c r="BH194" i="1"/>
  <c r="AO194" i="1"/>
  <c r="AF194" i="1"/>
  <c r="AW194" i="1"/>
  <c r="AN194" i="1"/>
  <c r="AE194" i="1"/>
  <c r="BE194" i="1"/>
  <c r="AM194" i="1"/>
  <c r="AD194" i="1"/>
  <c r="AO343" i="1"/>
  <c r="AG343" i="1"/>
  <c r="Y343" i="1"/>
  <c r="AR343" i="1"/>
  <c r="AJ343" i="1"/>
  <c r="AB343" i="1"/>
  <c r="BF343" i="1"/>
  <c r="AP343" i="1"/>
  <c r="AH343" i="1"/>
  <c r="Z343" i="1"/>
  <c r="AL343" i="1"/>
  <c r="AK343" i="1"/>
  <c r="AI343" i="1"/>
  <c r="AF343" i="1"/>
  <c r="AE343" i="1"/>
  <c r="AQ343" i="1"/>
  <c r="AD343" i="1"/>
  <c r="AN343" i="1"/>
  <c r="AC343" i="1"/>
  <c r="BG343" i="1"/>
  <c r="AM343" i="1"/>
  <c r="AA343" i="1"/>
  <c r="AX27" i="1"/>
  <c r="AP27" i="1"/>
  <c r="AH27" i="1"/>
  <c r="Z27" i="1"/>
  <c r="AW27" i="1"/>
  <c r="AO27" i="1"/>
  <c r="AG27" i="1"/>
  <c r="Y27" i="1"/>
  <c r="BC27" i="1"/>
  <c r="AU27" i="1"/>
  <c r="AM27" i="1"/>
  <c r="AE27" i="1"/>
  <c r="BB27" i="1"/>
  <c r="AL27" i="1"/>
  <c r="AD27" i="1"/>
  <c r="BA27" i="1"/>
  <c r="AY27" i="1"/>
  <c r="AQ27" i="1"/>
  <c r="AI27" i="1"/>
  <c r="AA27" i="1"/>
  <c r="AR27" i="1"/>
  <c r="AN27" i="1"/>
  <c r="AK27" i="1"/>
  <c r="BL27" i="1"/>
  <c r="AJ27" i="1"/>
  <c r="AZ27" i="1"/>
  <c r="AF27" i="1"/>
  <c r="AV27" i="1"/>
  <c r="AC27" i="1"/>
  <c r="AB27" i="1"/>
  <c r="AP261" i="1"/>
  <c r="AH261" i="1"/>
  <c r="Z261" i="1"/>
  <c r="AO261" i="1"/>
  <c r="AG261" i="1"/>
  <c r="Y261" i="1"/>
  <c r="AV261" i="1"/>
  <c r="AN261" i="1"/>
  <c r="AF261" i="1"/>
  <c r="AU261" i="1"/>
  <c r="AM261" i="1"/>
  <c r="AE261" i="1"/>
  <c r="AL261" i="1"/>
  <c r="AD261" i="1"/>
  <c r="AK261" i="1"/>
  <c r="AC261" i="1"/>
  <c r="AQ261" i="1"/>
  <c r="AI261" i="1"/>
  <c r="AA261" i="1"/>
  <c r="AR261" i="1"/>
  <c r="AJ261" i="1"/>
  <c r="AB261" i="1"/>
  <c r="AY450" i="1"/>
  <c r="AQ450" i="1"/>
  <c r="AI450" i="1"/>
  <c r="AA450" i="1"/>
  <c r="AX450" i="1"/>
  <c r="AP450" i="1"/>
  <c r="AH450" i="1"/>
  <c r="Z450" i="1"/>
  <c r="AW450" i="1"/>
  <c r="AO450" i="1"/>
  <c r="AG450" i="1"/>
  <c r="Y450" i="1"/>
  <c r="AN450" i="1"/>
  <c r="AF450" i="1"/>
  <c r="BC450" i="1"/>
  <c r="AM450" i="1"/>
  <c r="AE450" i="1"/>
  <c r="BB450" i="1"/>
  <c r="AL450" i="1"/>
  <c r="AD450" i="1"/>
  <c r="BA450" i="1"/>
  <c r="AK450" i="1"/>
  <c r="AC450" i="1"/>
  <c r="AZ450" i="1"/>
  <c r="AR450" i="1"/>
  <c r="AJ450" i="1"/>
  <c r="AB450" i="1"/>
  <c r="AO359" i="1"/>
  <c r="AG359" i="1"/>
  <c r="Y359" i="1"/>
  <c r="AV359" i="1"/>
  <c r="AN359" i="1"/>
  <c r="AF359" i="1"/>
  <c r="AU359" i="1"/>
  <c r="AM359" i="1"/>
  <c r="AE359" i="1"/>
  <c r="AL359" i="1"/>
  <c r="AD359" i="1"/>
  <c r="AK359" i="1"/>
  <c r="AC359" i="1"/>
  <c r="BH359" i="1"/>
  <c r="AR359" i="1"/>
  <c r="AJ359" i="1"/>
  <c r="AB359" i="1"/>
  <c r="AQ359" i="1"/>
  <c r="AI359" i="1"/>
  <c r="AA359" i="1"/>
  <c r="AP359" i="1"/>
  <c r="AH359" i="1"/>
  <c r="Z359" i="1"/>
  <c r="AP60" i="1"/>
  <c r="AH60" i="1"/>
  <c r="Z60" i="1"/>
  <c r="AO60" i="1"/>
  <c r="AG60" i="1"/>
  <c r="Y60" i="1"/>
  <c r="AV60" i="1"/>
  <c r="AN60" i="1"/>
  <c r="AF60" i="1"/>
  <c r="AU60" i="1"/>
  <c r="AM60" i="1"/>
  <c r="AE60" i="1"/>
  <c r="AL60" i="1"/>
  <c r="AD60" i="1"/>
  <c r="AK60" i="1"/>
  <c r="AC60" i="1"/>
  <c r="AR60" i="1"/>
  <c r="AJ60" i="1"/>
  <c r="AB60" i="1"/>
  <c r="AQ60" i="1"/>
  <c r="AI60" i="1"/>
  <c r="AA60" i="1"/>
  <c r="AP25" i="1"/>
  <c r="AH25" i="1"/>
  <c r="Z25" i="1"/>
  <c r="AO25" i="1"/>
  <c r="AG25" i="1"/>
  <c r="Y25" i="1"/>
  <c r="AV25" i="1"/>
  <c r="AN25" i="1"/>
  <c r="AF25" i="1"/>
  <c r="AU25" i="1"/>
  <c r="AM25" i="1"/>
  <c r="AE25" i="1"/>
  <c r="AL25" i="1"/>
  <c r="AD25" i="1"/>
  <c r="AK25" i="1"/>
  <c r="AC25" i="1"/>
  <c r="AR25" i="1"/>
  <c r="AJ25" i="1"/>
  <c r="AB25" i="1"/>
  <c r="AQ25" i="1"/>
  <c r="AI25" i="1"/>
  <c r="AA25" i="1"/>
  <c r="AL288" i="1"/>
  <c r="AD288" i="1"/>
  <c r="AK288" i="1"/>
  <c r="AC288" i="1"/>
  <c r="AR288" i="1"/>
  <c r="AJ288" i="1"/>
  <c r="AB288" i="1"/>
  <c r="BG288" i="1"/>
  <c r="AQ288" i="1"/>
  <c r="AI288" i="1"/>
  <c r="AA288" i="1"/>
  <c r="AP288" i="1"/>
  <c r="AH288" i="1"/>
  <c r="Z288" i="1"/>
  <c r="AO288" i="1"/>
  <c r="AG288" i="1"/>
  <c r="Y288" i="1"/>
  <c r="AM288" i="1"/>
  <c r="AE288" i="1"/>
  <c r="AN288" i="1"/>
  <c r="AF288" i="1"/>
  <c r="AV330" i="1"/>
  <c r="AN330" i="1"/>
  <c r="AF330" i="1"/>
  <c r="AU330" i="1"/>
  <c r="AM330" i="1"/>
  <c r="AE330" i="1"/>
  <c r="AL330" i="1"/>
  <c r="AD330" i="1"/>
  <c r="AK330" i="1"/>
  <c r="AC330" i="1"/>
  <c r="AR330" i="1"/>
  <c r="AJ330" i="1"/>
  <c r="AB330" i="1"/>
  <c r="BG330" i="1"/>
  <c r="AQ330" i="1"/>
  <c r="AI330" i="1"/>
  <c r="AA330" i="1"/>
  <c r="AO330" i="1"/>
  <c r="AG330" i="1"/>
  <c r="Y330" i="1"/>
  <c r="AP330" i="1"/>
  <c r="AH330" i="1"/>
  <c r="Z330" i="1"/>
  <c r="AK59" i="1"/>
  <c r="AC59" i="1"/>
  <c r="AR59" i="1"/>
  <c r="AJ59" i="1"/>
  <c r="AB59" i="1"/>
  <c r="AQ59" i="1"/>
  <c r="AI59" i="1"/>
  <c r="AA59" i="1"/>
  <c r="AP59" i="1"/>
  <c r="AH59" i="1"/>
  <c r="Z59" i="1"/>
  <c r="AO59" i="1"/>
  <c r="AG59" i="1"/>
  <c r="Y59" i="1"/>
  <c r="AN59" i="1"/>
  <c r="AF59" i="1"/>
  <c r="BC59" i="1"/>
  <c r="AM59" i="1"/>
  <c r="AE59" i="1"/>
  <c r="AL59" i="1"/>
  <c r="AD59" i="1"/>
  <c r="AW144" i="1"/>
  <c r="AO144" i="1"/>
  <c r="AG144" i="1"/>
  <c r="Y144" i="1"/>
  <c r="AV144" i="1"/>
  <c r="AN144" i="1"/>
  <c r="AF144" i="1"/>
  <c r="BC144" i="1"/>
  <c r="AU144" i="1"/>
  <c r="AM144" i="1"/>
  <c r="AE144" i="1"/>
  <c r="BB144" i="1"/>
  <c r="AL144" i="1"/>
  <c r="AD144" i="1"/>
  <c r="BA144" i="1"/>
  <c r="AK144" i="1"/>
  <c r="AC144" i="1"/>
  <c r="AZ144" i="1"/>
  <c r="AR144" i="1"/>
  <c r="AJ144" i="1"/>
  <c r="AB144" i="1"/>
  <c r="AY144" i="1"/>
  <c r="AQ144" i="1"/>
  <c r="AI144" i="1"/>
  <c r="AA144" i="1"/>
  <c r="AX144" i="1"/>
  <c r="AP144" i="1"/>
  <c r="AH144" i="1"/>
  <c r="Z144" i="1"/>
  <c r="AQ353" i="1"/>
  <c r="AI353" i="1"/>
  <c r="AA353" i="1"/>
  <c r="AP353" i="1"/>
  <c r="AH353" i="1"/>
  <c r="Z353" i="1"/>
  <c r="AO353" i="1"/>
  <c r="AG353" i="1"/>
  <c r="Y353" i="1"/>
  <c r="AN353" i="1"/>
  <c r="AF353" i="1"/>
  <c r="AM353" i="1"/>
  <c r="AE353" i="1"/>
  <c r="BB353" i="1"/>
  <c r="AL353" i="1"/>
  <c r="AD353" i="1"/>
  <c r="AK353" i="1"/>
  <c r="AC353" i="1"/>
  <c r="AR353" i="1"/>
  <c r="AJ353" i="1"/>
  <c r="AB353" i="1"/>
  <c r="AP219" i="1"/>
  <c r="AH219" i="1"/>
  <c r="Z219" i="1"/>
  <c r="AO219" i="1"/>
  <c r="AG219" i="1"/>
  <c r="Y219" i="1"/>
  <c r="AN219" i="1"/>
  <c r="AF219" i="1"/>
  <c r="AM219" i="1"/>
  <c r="AE219" i="1"/>
  <c r="BB219" i="1"/>
  <c r="AL219" i="1"/>
  <c r="AD219" i="1"/>
  <c r="BA219" i="1"/>
  <c r="AK219" i="1"/>
  <c r="AC219" i="1"/>
  <c r="AZ219" i="1"/>
  <c r="AR219" i="1"/>
  <c r="AJ219" i="1"/>
  <c r="AB219" i="1"/>
  <c r="AQ219" i="1"/>
  <c r="AI219" i="1"/>
  <c r="AA219" i="1"/>
  <c r="AO287" i="1"/>
  <c r="AG287" i="1"/>
  <c r="Y287" i="1"/>
  <c r="AN287" i="1"/>
  <c r="AF287" i="1"/>
  <c r="AM287" i="1"/>
  <c r="AE287" i="1"/>
  <c r="AL287" i="1"/>
  <c r="AD287" i="1"/>
  <c r="AK287" i="1"/>
  <c r="AC287" i="1"/>
  <c r="AR287" i="1"/>
  <c r="AJ287" i="1"/>
  <c r="AB287" i="1"/>
  <c r="AP287" i="1"/>
  <c r="AH287" i="1"/>
  <c r="Z287" i="1"/>
  <c r="AQ287" i="1"/>
  <c r="AI287" i="1"/>
  <c r="BG287" i="1"/>
  <c r="AA287" i="1"/>
  <c r="AP187" i="1"/>
  <c r="AH187" i="1"/>
  <c r="Z187" i="1"/>
  <c r="AO187" i="1"/>
  <c r="AG187" i="1"/>
  <c r="Y187" i="1"/>
  <c r="AN187" i="1"/>
  <c r="AF187" i="1"/>
  <c r="AM187" i="1"/>
  <c r="AE187" i="1"/>
  <c r="AL187" i="1"/>
  <c r="AD187" i="1"/>
  <c r="AK187" i="1"/>
  <c r="AC187" i="1"/>
  <c r="AR187" i="1"/>
  <c r="AJ187" i="1"/>
  <c r="AB187" i="1"/>
  <c r="BG187" i="1"/>
  <c r="AA187" i="1"/>
  <c r="AQ187" i="1"/>
  <c r="AI187" i="1"/>
  <c r="AM255" i="1"/>
  <c r="AE255" i="1"/>
  <c r="AL255" i="1"/>
  <c r="AD255" i="1"/>
  <c r="BI255" i="1"/>
  <c r="AK255" i="1"/>
  <c r="AC255" i="1"/>
  <c r="AR255" i="1"/>
  <c r="AJ255" i="1"/>
  <c r="AB255" i="1"/>
  <c r="AQ255" i="1"/>
  <c r="AI255" i="1"/>
  <c r="AA255" i="1"/>
  <c r="AP255" i="1"/>
  <c r="AH255" i="1"/>
  <c r="Z255" i="1"/>
  <c r="AN255" i="1"/>
  <c r="AF255" i="1"/>
  <c r="Y255" i="1"/>
  <c r="AO255" i="1"/>
  <c r="AG255" i="1"/>
  <c r="AP308" i="1"/>
  <c r="AH308" i="1"/>
  <c r="Z308" i="1"/>
  <c r="BJ308" i="1"/>
  <c r="AL308" i="1"/>
  <c r="AD308" i="1"/>
  <c r="AR308" i="1"/>
  <c r="AJ308" i="1"/>
  <c r="AB308" i="1"/>
  <c r="AO308" i="1"/>
  <c r="AC308" i="1"/>
  <c r="AN308" i="1"/>
  <c r="AA308" i="1"/>
  <c r="AM308" i="1"/>
  <c r="Y308" i="1"/>
  <c r="AK308" i="1"/>
  <c r="AI308" i="1"/>
  <c r="AG308" i="1"/>
  <c r="BI308" i="1"/>
  <c r="AF308" i="1"/>
  <c r="AQ308" i="1"/>
  <c r="AE308" i="1"/>
  <c r="AP291" i="1"/>
  <c r="AH291" i="1"/>
  <c r="Z291" i="1"/>
  <c r="BG291" i="1"/>
  <c r="AQ291" i="1"/>
  <c r="AG291" i="1"/>
  <c r="AO291" i="1"/>
  <c r="AF291" i="1"/>
  <c r="AN291" i="1"/>
  <c r="AE291" i="1"/>
  <c r="AM291" i="1"/>
  <c r="AD291" i="1"/>
  <c r="AL291" i="1"/>
  <c r="AC291" i="1"/>
  <c r="AK291" i="1"/>
  <c r="AB291" i="1"/>
  <c r="AR291" i="1"/>
  <c r="AI291" i="1"/>
  <c r="Y291" i="1"/>
  <c r="AJ291" i="1"/>
  <c r="AA291" i="1"/>
  <c r="AR241" i="1"/>
  <c r="AJ241" i="1"/>
  <c r="AB241" i="1"/>
  <c r="BM241" i="1"/>
  <c r="AO241" i="1"/>
  <c r="AG241" i="1"/>
  <c r="Y241" i="1"/>
  <c r="AN241" i="1"/>
  <c r="AF241" i="1"/>
  <c r="AM241" i="1"/>
  <c r="AE241" i="1"/>
  <c r="AK241" i="1"/>
  <c r="AC241" i="1"/>
  <c r="AL241" i="1"/>
  <c r="AX241" i="1"/>
  <c r="AI241" i="1"/>
  <c r="AH241" i="1"/>
  <c r="AD241" i="1"/>
  <c r="AA241" i="1"/>
  <c r="Z241" i="1"/>
  <c r="AQ241" i="1"/>
  <c r="AP241" i="1"/>
  <c r="AR373" i="1"/>
  <c r="AJ373" i="1"/>
  <c r="AB373" i="1"/>
  <c r="AP373" i="1"/>
  <c r="AH373" i="1"/>
  <c r="Z373" i="1"/>
  <c r="AO373" i="1"/>
  <c r="AG373" i="1"/>
  <c r="Y373" i="1"/>
  <c r="AV373" i="1"/>
  <c r="AN373" i="1"/>
  <c r="AF373" i="1"/>
  <c r="AU373" i="1"/>
  <c r="AM373" i="1"/>
  <c r="AE373" i="1"/>
  <c r="AL373" i="1"/>
  <c r="AD373" i="1"/>
  <c r="AK373" i="1"/>
  <c r="AC373" i="1"/>
  <c r="AQ373" i="1"/>
  <c r="AI373" i="1"/>
  <c r="AA373" i="1"/>
  <c r="AK238" i="1"/>
  <c r="AC238" i="1"/>
  <c r="AO238" i="1"/>
  <c r="AG238" i="1"/>
  <c r="Y238" i="1"/>
  <c r="AV238" i="1"/>
  <c r="AN238" i="1"/>
  <c r="AF238" i="1"/>
  <c r="AJ238" i="1"/>
  <c r="AU238" i="1"/>
  <c r="AI238" i="1"/>
  <c r="AH238" i="1"/>
  <c r="AR238" i="1"/>
  <c r="AE238" i="1"/>
  <c r="AQ238" i="1"/>
  <c r="AD238" i="1"/>
  <c r="AP238" i="1"/>
  <c r="AB238" i="1"/>
  <c r="AM238" i="1"/>
  <c r="AA238" i="1"/>
  <c r="BF238" i="1"/>
  <c r="AL238" i="1"/>
  <c r="Z238" i="1"/>
  <c r="BC203" i="1"/>
  <c r="AM203" i="1"/>
  <c r="AE203" i="1"/>
  <c r="BA203" i="1"/>
  <c r="AJ203" i="1"/>
  <c r="AA203" i="1"/>
  <c r="AZ203" i="1"/>
  <c r="AR203" i="1"/>
  <c r="AI203" i="1"/>
  <c r="Z203" i="1"/>
  <c r="AY203" i="1"/>
  <c r="AQ203" i="1"/>
  <c r="AH203" i="1"/>
  <c r="Y203" i="1"/>
  <c r="AX203" i="1"/>
  <c r="AP203" i="1"/>
  <c r="AG203" i="1"/>
  <c r="AW203" i="1"/>
  <c r="AO203" i="1"/>
  <c r="AF203" i="1"/>
  <c r="AN203" i="1"/>
  <c r="AD203" i="1"/>
  <c r="AL203" i="1"/>
  <c r="AC203" i="1"/>
  <c r="AB203" i="1"/>
  <c r="BB203" i="1"/>
  <c r="AK203" i="1"/>
  <c r="AV260" i="1"/>
  <c r="AN260" i="1"/>
  <c r="AF260" i="1"/>
  <c r="AM260" i="1"/>
  <c r="AE260" i="1"/>
  <c r="AL260" i="1"/>
  <c r="AD260" i="1"/>
  <c r="AK260" i="1"/>
  <c r="AC260" i="1"/>
  <c r="AR260" i="1"/>
  <c r="AJ260" i="1"/>
  <c r="AB260" i="1"/>
  <c r="AQ260" i="1"/>
  <c r="AI260" i="1"/>
  <c r="AA260" i="1"/>
  <c r="AO260" i="1"/>
  <c r="AG260" i="1"/>
  <c r="Y260" i="1"/>
  <c r="AP260" i="1"/>
  <c r="AH260" i="1"/>
  <c r="Z260" i="1"/>
  <c r="BF260" i="1"/>
  <c r="AO361" i="1"/>
  <c r="AG361" i="1"/>
  <c r="Y361" i="1"/>
  <c r="AK361" i="1"/>
  <c r="AB361" i="1"/>
  <c r="AJ361" i="1"/>
  <c r="AA361" i="1"/>
  <c r="AR361" i="1"/>
  <c r="AI361" i="1"/>
  <c r="Z361" i="1"/>
  <c r="AQ361" i="1"/>
  <c r="AH361" i="1"/>
  <c r="AP361" i="1"/>
  <c r="AF361" i="1"/>
  <c r="AN361" i="1"/>
  <c r="AE361" i="1"/>
  <c r="AV361" i="1"/>
  <c r="AM361" i="1"/>
  <c r="AD361" i="1"/>
  <c r="AU361" i="1"/>
  <c r="AL361" i="1"/>
  <c r="AC361" i="1"/>
  <c r="AO214" i="1"/>
  <c r="AG214" i="1"/>
  <c r="Y214" i="1"/>
  <c r="AV214" i="1"/>
  <c r="AN214" i="1"/>
  <c r="AF214" i="1"/>
  <c r="AU214" i="1"/>
  <c r="AM214" i="1"/>
  <c r="AE214" i="1"/>
  <c r="AL214" i="1"/>
  <c r="AD214" i="1"/>
  <c r="AK214" i="1"/>
  <c r="AC214" i="1"/>
  <c r="AR214" i="1"/>
  <c r="AJ214" i="1"/>
  <c r="AB214" i="1"/>
  <c r="AQ214" i="1"/>
  <c r="AI214" i="1"/>
  <c r="AA214" i="1"/>
  <c r="AP214" i="1"/>
  <c r="AH214" i="1"/>
  <c r="Z214" i="1"/>
  <c r="AV415" i="1"/>
  <c r="AN415" i="1"/>
  <c r="AF415" i="1"/>
  <c r="AU415" i="1"/>
  <c r="AM415" i="1"/>
  <c r="AE415" i="1"/>
  <c r="AL415" i="1"/>
  <c r="AD415" i="1"/>
  <c r="AK415" i="1"/>
  <c r="AC415" i="1"/>
  <c r="AR415" i="1"/>
  <c r="AJ415" i="1"/>
  <c r="AB415" i="1"/>
  <c r="AQ415" i="1"/>
  <c r="AI415" i="1"/>
  <c r="AA415" i="1"/>
  <c r="AP415" i="1"/>
  <c r="AH415" i="1"/>
  <c r="Z415" i="1"/>
  <c r="AO415" i="1"/>
  <c r="AG415" i="1"/>
  <c r="Y415" i="1"/>
  <c r="BB106" i="1"/>
  <c r="AL106" i="1"/>
  <c r="AD106" i="1"/>
  <c r="BA106" i="1"/>
  <c r="AK106" i="1"/>
  <c r="AC106" i="1"/>
  <c r="AZ106" i="1"/>
  <c r="AR106" i="1"/>
  <c r="AJ106" i="1"/>
  <c r="AB106" i="1"/>
  <c r="AY106" i="1"/>
  <c r="AQ106" i="1"/>
  <c r="AI106" i="1"/>
  <c r="AA106" i="1"/>
  <c r="BF106" i="1"/>
  <c r="AX106" i="1"/>
  <c r="AP106" i="1"/>
  <c r="AH106" i="1"/>
  <c r="Z106" i="1"/>
  <c r="BE106" i="1"/>
  <c r="AW106" i="1"/>
  <c r="AO106" i="1"/>
  <c r="AG106" i="1"/>
  <c r="Y106" i="1"/>
  <c r="AV106" i="1"/>
  <c r="AN106" i="1"/>
  <c r="AF106" i="1"/>
  <c r="BC106" i="1"/>
  <c r="AU106" i="1"/>
  <c r="AM106" i="1"/>
  <c r="AE106" i="1"/>
  <c r="AU301" i="1"/>
  <c r="AM301" i="1"/>
  <c r="AE301" i="1"/>
  <c r="AO301" i="1"/>
  <c r="AG301" i="1"/>
  <c r="Y301" i="1"/>
  <c r="AL301" i="1"/>
  <c r="AB301" i="1"/>
  <c r="AV301" i="1"/>
  <c r="AK301" i="1"/>
  <c r="AA301" i="1"/>
  <c r="AJ301" i="1"/>
  <c r="Z301" i="1"/>
  <c r="BJ301" i="1"/>
  <c r="AI301" i="1"/>
  <c r="AR301" i="1"/>
  <c r="AH301" i="1"/>
  <c r="AQ301" i="1"/>
  <c r="AF301" i="1"/>
  <c r="AN301" i="1"/>
  <c r="AC301" i="1"/>
  <c r="AD301" i="1"/>
  <c r="AP301" i="1"/>
  <c r="AR127" i="1"/>
  <c r="AJ127" i="1"/>
  <c r="AB127" i="1"/>
  <c r="AQ127" i="1"/>
  <c r="AI127" i="1"/>
  <c r="AA127" i="1"/>
  <c r="BF127" i="1"/>
  <c r="AP127" i="1"/>
  <c r="AH127" i="1"/>
  <c r="Z127" i="1"/>
  <c r="AO127" i="1"/>
  <c r="AG127" i="1"/>
  <c r="Y127" i="1"/>
  <c r="AN127" i="1"/>
  <c r="AF127" i="1"/>
  <c r="AM127" i="1"/>
  <c r="AE127" i="1"/>
  <c r="AL127" i="1"/>
  <c r="AD127" i="1"/>
  <c r="AK127" i="1"/>
  <c r="AC127" i="1"/>
  <c r="BA85" i="1"/>
  <c r="AK85" i="1"/>
  <c r="AC85" i="1"/>
  <c r="AZ85" i="1"/>
  <c r="AR85" i="1"/>
  <c r="AJ85" i="1"/>
  <c r="AB85" i="1"/>
  <c r="AY85" i="1"/>
  <c r="AQ85" i="1"/>
  <c r="AI85" i="1"/>
  <c r="AA85" i="1"/>
  <c r="BF85" i="1"/>
  <c r="AX85" i="1"/>
  <c r="AP85" i="1"/>
  <c r="AH85" i="1"/>
  <c r="Z85" i="1"/>
  <c r="BE85" i="1"/>
  <c r="AW85" i="1"/>
  <c r="AO85" i="1"/>
  <c r="AG85" i="1"/>
  <c r="Y85" i="1"/>
  <c r="BC85" i="1"/>
  <c r="AM85" i="1"/>
  <c r="AE85" i="1"/>
  <c r="BB85" i="1"/>
  <c r="AL85" i="1"/>
  <c r="AD85" i="1"/>
  <c r="AN85" i="1"/>
  <c r="AF85" i="1"/>
  <c r="AR37" i="1"/>
  <c r="AJ37" i="1"/>
  <c r="AB37" i="1"/>
  <c r="BG37" i="1"/>
  <c r="AQ37" i="1"/>
  <c r="AI37" i="1"/>
  <c r="AA37" i="1"/>
  <c r="AP37" i="1"/>
  <c r="AH37" i="1"/>
  <c r="Z37" i="1"/>
  <c r="AO37" i="1"/>
  <c r="AG37" i="1"/>
  <c r="Y37" i="1"/>
  <c r="AN37" i="1"/>
  <c r="AF37" i="1"/>
  <c r="AM37" i="1"/>
  <c r="AE37" i="1"/>
  <c r="AL37" i="1"/>
  <c r="AD37" i="1"/>
  <c r="AK37" i="1"/>
  <c r="AC37" i="1"/>
  <c r="AK331" i="1"/>
  <c r="AC331" i="1"/>
  <c r="AR331" i="1"/>
  <c r="AJ331" i="1"/>
  <c r="AB331" i="1"/>
  <c r="BG331" i="1"/>
  <c r="AQ331" i="1"/>
  <c r="AI331" i="1"/>
  <c r="AA331" i="1"/>
  <c r="AP331" i="1"/>
  <c r="AH331" i="1"/>
  <c r="Z331" i="1"/>
  <c r="AO331" i="1"/>
  <c r="AG331" i="1"/>
  <c r="Y331" i="1"/>
  <c r="AV331" i="1"/>
  <c r="AN331" i="1"/>
  <c r="AF331" i="1"/>
  <c r="AL331" i="1"/>
  <c r="AD331" i="1"/>
  <c r="AU331" i="1"/>
  <c r="AM331" i="1"/>
  <c r="AE331" i="1"/>
  <c r="BA101" i="1"/>
  <c r="AK101" i="1"/>
  <c r="AC101" i="1"/>
  <c r="AZ101" i="1"/>
  <c r="AR101" i="1"/>
  <c r="AJ101" i="1"/>
  <c r="AB101" i="1"/>
  <c r="AY101" i="1"/>
  <c r="AQ101" i="1"/>
  <c r="AI101" i="1"/>
  <c r="AA101" i="1"/>
  <c r="AX101" i="1"/>
  <c r="AP101" i="1"/>
  <c r="AH101" i="1"/>
  <c r="Z101" i="1"/>
  <c r="AW101" i="1"/>
  <c r="AO101" i="1"/>
  <c r="AG101" i="1"/>
  <c r="Y101" i="1"/>
  <c r="AN101" i="1"/>
  <c r="AF101" i="1"/>
  <c r="BC101" i="1"/>
  <c r="AM101" i="1"/>
  <c r="AE101" i="1"/>
  <c r="BB101" i="1"/>
  <c r="AL101" i="1"/>
  <c r="AD101" i="1"/>
  <c r="AR263" i="1"/>
  <c r="AJ263" i="1"/>
  <c r="AB263" i="1"/>
  <c r="AQ263" i="1"/>
  <c r="AI263" i="1"/>
  <c r="AA263" i="1"/>
  <c r="AP263" i="1"/>
  <c r="AH263" i="1"/>
  <c r="Z263" i="1"/>
  <c r="AO263" i="1"/>
  <c r="AG263" i="1"/>
  <c r="Y263" i="1"/>
  <c r="BD263" i="1"/>
  <c r="AN263" i="1"/>
  <c r="AF263" i="1"/>
  <c r="AM263" i="1"/>
  <c r="AE263" i="1"/>
  <c r="AK263" i="1"/>
  <c r="AC263" i="1"/>
  <c r="AD263" i="1"/>
  <c r="AL263" i="1"/>
  <c r="AN306" i="1"/>
  <c r="AF306" i="1"/>
  <c r="AP306" i="1"/>
  <c r="AH306" i="1"/>
  <c r="Z306" i="1"/>
  <c r="AK306" i="1"/>
  <c r="AA306" i="1"/>
  <c r="AJ306" i="1"/>
  <c r="Y306" i="1"/>
  <c r="BI306" i="1"/>
  <c r="AI306" i="1"/>
  <c r="AR306" i="1"/>
  <c r="AG306" i="1"/>
  <c r="AQ306" i="1"/>
  <c r="AE306" i="1"/>
  <c r="AO306" i="1"/>
  <c r="AD306" i="1"/>
  <c r="AM306" i="1"/>
  <c r="AC306" i="1"/>
  <c r="AL306" i="1"/>
  <c r="AB306" i="1"/>
  <c r="BE112" i="1"/>
  <c r="AW112" i="1"/>
  <c r="AO112" i="1"/>
  <c r="AG112" i="1"/>
  <c r="Y112" i="1"/>
  <c r="BD112" i="1"/>
  <c r="AV112" i="1"/>
  <c r="AN112" i="1"/>
  <c r="AF112" i="1"/>
  <c r="BA112" i="1"/>
  <c r="AK112" i="1"/>
  <c r="AC112" i="1"/>
  <c r="BF112" i="1"/>
  <c r="AX112" i="1"/>
  <c r="AR112" i="1"/>
  <c r="AE112" i="1"/>
  <c r="AQ112" i="1"/>
  <c r="AD112" i="1"/>
  <c r="BC112" i="1"/>
  <c r="AP112" i="1"/>
  <c r="AB112" i="1"/>
  <c r="BB112" i="1"/>
  <c r="AM112" i="1"/>
  <c r="AA112" i="1"/>
  <c r="AZ112" i="1"/>
  <c r="AL112" i="1"/>
  <c r="Z112" i="1"/>
  <c r="AY112" i="1"/>
  <c r="AJ112" i="1"/>
  <c r="AU112" i="1"/>
  <c r="AI112" i="1"/>
  <c r="AH112" i="1"/>
  <c r="AM195" i="1"/>
  <c r="AE195" i="1"/>
  <c r="AO195" i="1"/>
  <c r="AF195" i="1"/>
  <c r="AN195" i="1"/>
  <c r="AD195" i="1"/>
  <c r="AL195" i="1"/>
  <c r="AC195" i="1"/>
  <c r="AK195" i="1"/>
  <c r="AB195" i="1"/>
  <c r="AJ195" i="1"/>
  <c r="AA195" i="1"/>
  <c r="AR195" i="1"/>
  <c r="AI195" i="1"/>
  <c r="Z195" i="1"/>
  <c r="AQ195" i="1"/>
  <c r="AH195" i="1"/>
  <c r="Y195" i="1"/>
  <c r="AP195" i="1"/>
  <c r="AG195" i="1"/>
  <c r="BF195" i="1"/>
  <c r="BG329" i="1"/>
  <c r="AQ329" i="1"/>
  <c r="AI329" i="1"/>
  <c r="AA329" i="1"/>
  <c r="AO329" i="1"/>
  <c r="AG329" i="1"/>
  <c r="Y329" i="1"/>
  <c r="AV329" i="1"/>
  <c r="AN329" i="1"/>
  <c r="AF329" i="1"/>
  <c r="AU329" i="1"/>
  <c r="AM329" i="1"/>
  <c r="AE329" i="1"/>
  <c r="AL329" i="1"/>
  <c r="AD329" i="1"/>
  <c r="AR329" i="1"/>
  <c r="AJ329" i="1"/>
  <c r="AB329" i="1"/>
  <c r="AP329" i="1"/>
  <c r="AK329" i="1"/>
  <c r="AH329" i="1"/>
  <c r="AC329" i="1"/>
  <c r="Z329" i="1"/>
  <c r="AK366" i="1"/>
  <c r="AC366" i="1"/>
  <c r="AP366" i="1"/>
  <c r="AH366" i="1"/>
  <c r="Z366" i="1"/>
  <c r="AN366" i="1"/>
  <c r="AD366" i="1"/>
  <c r="AM366" i="1"/>
  <c r="AB366" i="1"/>
  <c r="AV366" i="1"/>
  <c r="AL366" i="1"/>
  <c r="AA366" i="1"/>
  <c r="AU366" i="1"/>
  <c r="AJ366" i="1"/>
  <c r="Y366" i="1"/>
  <c r="AI366" i="1"/>
  <c r="AR366" i="1"/>
  <c r="AG366" i="1"/>
  <c r="AQ366" i="1"/>
  <c r="AF366" i="1"/>
  <c r="AO366" i="1"/>
  <c r="AE366" i="1"/>
  <c r="AP52" i="1"/>
  <c r="AH52" i="1"/>
  <c r="Z52" i="1"/>
  <c r="AO52" i="1"/>
  <c r="AG52" i="1"/>
  <c r="Y52" i="1"/>
  <c r="AN52" i="1"/>
  <c r="AF52" i="1"/>
  <c r="AM52" i="1"/>
  <c r="AE52" i="1"/>
  <c r="AL52" i="1"/>
  <c r="AD52" i="1"/>
  <c r="BI52" i="1"/>
  <c r="AK52" i="1"/>
  <c r="AC52" i="1"/>
  <c r="AR52" i="1"/>
  <c r="AJ52" i="1"/>
  <c r="AB52" i="1"/>
  <c r="AQ52" i="1"/>
  <c r="AI52" i="1"/>
  <c r="AA52" i="1"/>
  <c r="AL164" i="1"/>
  <c r="AD164" i="1"/>
  <c r="BI164" i="1"/>
  <c r="AK164" i="1"/>
  <c r="AC164" i="1"/>
  <c r="AR164" i="1"/>
  <c r="AJ164" i="1"/>
  <c r="AB164" i="1"/>
  <c r="AQ164" i="1"/>
  <c r="AI164" i="1"/>
  <c r="AA164" i="1"/>
  <c r="AP164" i="1"/>
  <c r="AH164" i="1"/>
  <c r="Z164" i="1"/>
  <c r="AO164" i="1"/>
  <c r="AG164" i="1"/>
  <c r="Y164" i="1"/>
  <c r="AV164" i="1"/>
  <c r="AN164" i="1"/>
  <c r="AF164" i="1"/>
  <c r="AU164" i="1"/>
  <c r="AM164" i="1"/>
  <c r="AE164" i="1"/>
  <c r="AM357" i="1"/>
  <c r="AE357" i="1"/>
  <c r="BB357" i="1"/>
  <c r="AL357" i="1"/>
  <c r="AD357" i="1"/>
  <c r="AK357" i="1"/>
  <c r="AC357" i="1"/>
  <c r="AR357" i="1"/>
  <c r="AJ357" i="1"/>
  <c r="AB357" i="1"/>
  <c r="AQ357" i="1"/>
  <c r="AI357" i="1"/>
  <c r="AA357" i="1"/>
  <c r="AP357" i="1"/>
  <c r="AH357" i="1"/>
  <c r="Z357" i="1"/>
  <c r="AO357" i="1"/>
  <c r="AG357" i="1"/>
  <c r="Y357" i="1"/>
  <c r="AN357" i="1"/>
  <c r="AF357" i="1"/>
  <c r="AV315" i="1"/>
  <c r="AN315" i="1"/>
  <c r="AF315" i="1"/>
  <c r="AU315" i="1"/>
  <c r="AM315" i="1"/>
  <c r="AE315" i="1"/>
  <c r="AK315" i="1"/>
  <c r="AC315" i="1"/>
  <c r="AR315" i="1"/>
  <c r="AJ315" i="1"/>
  <c r="AB315" i="1"/>
  <c r="AP315" i="1"/>
  <c r="AH315" i="1"/>
  <c r="Z315" i="1"/>
  <c r="AO315" i="1"/>
  <c r="AG315" i="1"/>
  <c r="Y315" i="1"/>
  <c r="AQ315" i="1"/>
  <c r="AL315" i="1"/>
  <c r="AI315" i="1"/>
  <c r="AD315" i="1"/>
  <c r="AA315" i="1"/>
  <c r="AU325" i="1"/>
  <c r="AM325" i="1"/>
  <c r="AE325" i="1"/>
  <c r="AV325" i="1"/>
  <c r="AN325" i="1"/>
  <c r="AF325" i="1"/>
  <c r="AP325" i="1"/>
  <c r="AD325" i="1"/>
  <c r="BG325" i="1"/>
  <c r="AO325" i="1"/>
  <c r="AC325" i="1"/>
  <c r="AL325" i="1"/>
  <c r="AB325" i="1"/>
  <c r="AK325" i="1"/>
  <c r="AA325" i="1"/>
  <c r="AJ325" i="1"/>
  <c r="Z325" i="1"/>
  <c r="AI325" i="1"/>
  <c r="Y325" i="1"/>
  <c r="AR325" i="1"/>
  <c r="AH325" i="1"/>
  <c r="AQ325" i="1"/>
  <c r="AG325" i="1"/>
  <c r="AQ146" i="1"/>
  <c r="AI146" i="1"/>
  <c r="AA146" i="1"/>
  <c r="AP146" i="1"/>
  <c r="AH146" i="1"/>
  <c r="Z146" i="1"/>
  <c r="AO146" i="1"/>
  <c r="AG146" i="1"/>
  <c r="Y146" i="1"/>
  <c r="AV146" i="1"/>
  <c r="AN146" i="1"/>
  <c r="AF146" i="1"/>
  <c r="AU146" i="1"/>
  <c r="AM146" i="1"/>
  <c r="AE146" i="1"/>
  <c r="AL146" i="1"/>
  <c r="AD146" i="1"/>
  <c r="BI146" i="1"/>
  <c r="AK146" i="1"/>
  <c r="AC146" i="1"/>
  <c r="AR146" i="1"/>
  <c r="AJ146" i="1"/>
  <c r="AB146" i="1"/>
  <c r="AV115" i="1"/>
  <c r="AN115" i="1"/>
  <c r="AF115" i="1"/>
  <c r="AU115" i="1"/>
  <c r="AM115" i="1"/>
  <c r="AE115" i="1"/>
  <c r="AK115" i="1"/>
  <c r="AC115" i="1"/>
  <c r="AR115" i="1"/>
  <c r="AJ115" i="1"/>
  <c r="AB115" i="1"/>
  <c r="AQ115" i="1"/>
  <c r="AI115" i="1"/>
  <c r="AA115" i="1"/>
  <c r="AO115" i="1"/>
  <c r="AG115" i="1"/>
  <c r="Y115" i="1"/>
  <c r="AP115" i="1"/>
  <c r="AL115" i="1"/>
  <c r="AH115" i="1"/>
  <c r="AD115" i="1"/>
  <c r="Z115" i="1"/>
  <c r="AL98" i="1"/>
  <c r="AD98" i="1"/>
  <c r="AK98" i="1"/>
  <c r="AC98" i="1"/>
  <c r="AR98" i="1"/>
  <c r="AJ98" i="1"/>
  <c r="AB98" i="1"/>
  <c r="AQ98" i="1"/>
  <c r="AI98" i="1"/>
  <c r="AA98" i="1"/>
  <c r="BF98" i="1"/>
  <c r="AP98" i="1"/>
  <c r="AH98" i="1"/>
  <c r="Z98" i="1"/>
  <c r="AO98" i="1"/>
  <c r="AG98" i="1"/>
  <c r="Y98" i="1"/>
  <c r="BD98" i="1"/>
  <c r="AV98" i="1"/>
  <c r="AN98" i="1"/>
  <c r="AF98" i="1"/>
  <c r="BK98" i="1"/>
  <c r="AU98" i="1"/>
  <c r="AM98" i="1"/>
  <c r="AE98" i="1"/>
  <c r="AO294" i="1"/>
  <c r="AG294" i="1"/>
  <c r="Y294" i="1"/>
  <c r="AQ294" i="1"/>
  <c r="AH294" i="1"/>
  <c r="AP294" i="1"/>
  <c r="AF294" i="1"/>
  <c r="AN294" i="1"/>
  <c r="AE294" i="1"/>
  <c r="AV294" i="1"/>
  <c r="AM294" i="1"/>
  <c r="AD294" i="1"/>
  <c r="AU294" i="1"/>
  <c r="AL294" i="1"/>
  <c r="AC294" i="1"/>
  <c r="AK294" i="1"/>
  <c r="AB294" i="1"/>
  <c r="AR294" i="1"/>
  <c r="AI294" i="1"/>
  <c r="Z294" i="1"/>
  <c r="AJ294" i="1"/>
  <c r="AA294" i="1"/>
  <c r="AK116" i="1"/>
  <c r="AC116" i="1"/>
  <c r="AR116" i="1"/>
  <c r="AJ116" i="1"/>
  <c r="AB116" i="1"/>
  <c r="AP116" i="1"/>
  <c r="AH116" i="1"/>
  <c r="Z116" i="1"/>
  <c r="AO116" i="1"/>
  <c r="AG116" i="1"/>
  <c r="Y116" i="1"/>
  <c r="AV116" i="1"/>
  <c r="AN116" i="1"/>
  <c r="AF116" i="1"/>
  <c r="AL116" i="1"/>
  <c r="AD116" i="1"/>
  <c r="AQ116" i="1"/>
  <c r="AM116" i="1"/>
  <c r="AI116" i="1"/>
  <c r="AE116" i="1"/>
  <c r="AA116" i="1"/>
  <c r="AU116" i="1"/>
  <c r="AR151" i="1"/>
  <c r="AJ151" i="1"/>
  <c r="AB151" i="1"/>
  <c r="AQ151" i="1"/>
  <c r="AI151" i="1"/>
  <c r="AA151" i="1"/>
  <c r="AP151" i="1"/>
  <c r="AH151" i="1"/>
  <c r="Z151" i="1"/>
  <c r="AO151" i="1"/>
  <c r="AG151" i="1"/>
  <c r="Y151" i="1"/>
  <c r="AN151" i="1"/>
  <c r="AF151" i="1"/>
  <c r="AM151" i="1"/>
  <c r="AE151" i="1"/>
  <c r="AL151" i="1"/>
  <c r="AD151" i="1"/>
  <c r="BI151" i="1"/>
  <c r="AK151" i="1"/>
  <c r="AC151" i="1"/>
  <c r="AQ364" i="1"/>
  <c r="AI364" i="1"/>
  <c r="AA364" i="1"/>
  <c r="BD364" i="1"/>
  <c r="AN364" i="1"/>
  <c r="AF364" i="1"/>
  <c r="AM364" i="1"/>
  <c r="AC364" i="1"/>
  <c r="AL364" i="1"/>
  <c r="AB364" i="1"/>
  <c r="AK364" i="1"/>
  <c r="Z364" i="1"/>
  <c r="AJ364" i="1"/>
  <c r="Y364" i="1"/>
  <c r="AH364" i="1"/>
  <c r="AR364" i="1"/>
  <c r="AG364" i="1"/>
  <c r="AP364" i="1"/>
  <c r="AE364" i="1"/>
  <c r="AO364" i="1"/>
  <c r="AD364" i="1"/>
  <c r="AL304" i="1"/>
  <c r="AD304" i="1"/>
  <c r="AN304" i="1"/>
  <c r="AF304" i="1"/>
  <c r="AP304" i="1"/>
  <c r="AE304" i="1"/>
  <c r="AO304" i="1"/>
  <c r="AC304" i="1"/>
  <c r="AM304" i="1"/>
  <c r="AB304" i="1"/>
  <c r="AK304" i="1"/>
  <c r="AA304" i="1"/>
  <c r="AJ304" i="1"/>
  <c r="Z304" i="1"/>
  <c r="BI304" i="1"/>
  <c r="AI304" i="1"/>
  <c r="Y304" i="1"/>
  <c r="AR304" i="1"/>
  <c r="AH304" i="1"/>
  <c r="AQ304" i="1"/>
  <c r="AG304" i="1"/>
  <c r="AV443" i="1"/>
  <c r="AN443" i="1"/>
  <c r="AF443" i="1"/>
  <c r="AU443" i="1"/>
  <c r="AM443" i="1"/>
  <c r="AE443" i="1"/>
  <c r="BJ443" i="1"/>
  <c r="AL443" i="1"/>
  <c r="AD443" i="1"/>
  <c r="AK443" i="1"/>
  <c r="AC443" i="1"/>
  <c r="AR443" i="1"/>
  <c r="AJ443" i="1"/>
  <c r="AB443" i="1"/>
  <c r="AQ443" i="1"/>
  <c r="AI443" i="1"/>
  <c r="AA443" i="1"/>
  <c r="AP443" i="1"/>
  <c r="AH443" i="1"/>
  <c r="Z443" i="1"/>
  <c r="AO443" i="1"/>
  <c r="AG443" i="1"/>
  <c r="Y443" i="1"/>
  <c r="AQ165" i="1"/>
  <c r="AI165" i="1"/>
  <c r="AA165" i="1"/>
  <c r="AP165" i="1"/>
  <c r="AH165" i="1"/>
  <c r="Z165" i="1"/>
  <c r="AO165" i="1"/>
  <c r="AG165" i="1"/>
  <c r="Y165" i="1"/>
  <c r="AN165" i="1"/>
  <c r="AF165" i="1"/>
  <c r="AM165" i="1"/>
  <c r="AE165" i="1"/>
  <c r="AL165" i="1"/>
  <c r="AD165" i="1"/>
  <c r="BI165" i="1"/>
  <c r="AK165" i="1"/>
  <c r="AC165" i="1"/>
  <c r="AR165" i="1"/>
  <c r="AJ165" i="1"/>
  <c r="AB165" i="1"/>
  <c r="BH350" i="1"/>
  <c r="AR350" i="1"/>
  <c r="AJ350" i="1"/>
  <c r="AB350" i="1"/>
  <c r="AQ350" i="1"/>
  <c r="AI350" i="1"/>
  <c r="AA350" i="1"/>
  <c r="AP350" i="1"/>
  <c r="AH350" i="1"/>
  <c r="Z350" i="1"/>
  <c r="AO350" i="1"/>
  <c r="AG350" i="1"/>
  <c r="Y350" i="1"/>
  <c r="AV350" i="1"/>
  <c r="AN350" i="1"/>
  <c r="AF350" i="1"/>
  <c r="AU350" i="1"/>
  <c r="AM350" i="1"/>
  <c r="AE350" i="1"/>
  <c r="AL350" i="1"/>
  <c r="AD350" i="1"/>
  <c r="AK350" i="1"/>
  <c r="AC350" i="1"/>
  <c r="AQ14" i="1"/>
  <c r="AI14" i="1"/>
  <c r="AA14" i="1"/>
  <c r="AP14" i="1"/>
  <c r="AH14" i="1"/>
  <c r="Z14" i="1"/>
  <c r="AO14" i="1"/>
  <c r="AG14" i="1"/>
  <c r="Y14" i="1"/>
  <c r="BD14" i="1"/>
  <c r="AN14" i="1"/>
  <c r="AF14" i="1"/>
  <c r="AM14" i="1"/>
  <c r="AE14" i="1"/>
  <c r="AL14" i="1"/>
  <c r="AD14" i="1"/>
  <c r="AK14" i="1"/>
  <c r="AC14" i="1"/>
  <c r="AR14" i="1"/>
  <c r="AJ14" i="1"/>
  <c r="AB14" i="1"/>
  <c r="AQ414" i="1"/>
  <c r="AI414" i="1"/>
  <c r="AA414" i="1"/>
  <c r="AP414" i="1"/>
  <c r="AH414" i="1"/>
  <c r="Z414" i="1"/>
  <c r="AO414" i="1"/>
  <c r="AG414" i="1"/>
  <c r="Y414" i="1"/>
  <c r="AV414" i="1"/>
  <c r="AN414" i="1"/>
  <c r="AF414" i="1"/>
  <c r="AU414" i="1"/>
  <c r="AM414" i="1"/>
  <c r="AE414" i="1"/>
  <c r="AK414" i="1"/>
  <c r="AC414" i="1"/>
  <c r="AR414" i="1"/>
  <c r="AL414" i="1"/>
  <c r="AJ414" i="1"/>
  <c r="AD414" i="1"/>
  <c r="AB414" i="1"/>
  <c r="AK323" i="1"/>
  <c r="AC323" i="1"/>
  <c r="AJ323" i="1"/>
  <c r="AA323" i="1"/>
  <c r="AR323" i="1"/>
  <c r="AI323" i="1"/>
  <c r="Z323" i="1"/>
  <c r="AQ323" i="1"/>
  <c r="AH323" i="1"/>
  <c r="Y323" i="1"/>
  <c r="AP323" i="1"/>
  <c r="AG323" i="1"/>
  <c r="AO323" i="1"/>
  <c r="AF323" i="1"/>
  <c r="AN323" i="1"/>
  <c r="AE323" i="1"/>
  <c r="AV323" i="1"/>
  <c r="AM323" i="1"/>
  <c r="AD323" i="1"/>
  <c r="AU323" i="1"/>
  <c r="AL323" i="1"/>
  <c r="AB323" i="1"/>
  <c r="AK67" i="1"/>
  <c r="AC67" i="1"/>
  <c r="AR67" i="1"/>
  <c r="AJ67" i="1"/>
  <c r="AB67" i="1"/>
  <c r="AQ67" i="1"/>
  <c r="AI67" i="1"/>
  <c r="AA67" i="1"/>
  <c r="AP67" i="1"/>
  <c r="AH67" i="1"/>
  <c r="Z67" i="1"/>
  <c r="AO67" i="1"/>
  <c r="AG67" i="1"/>
  <c r="Y67" i="1"/>
  <c r="AV67" i="1"/>
  <c r="AN67" i="1"/>
  <c r="AF67" i="1"/>
  <c r="AU67" i="1"/>
  <c r="AM67" i="1"/>
  <c r="AE67" i="1"/>
  <c r="AL67" i="1"/>
  <c r="AD67" i="1"/>
  <c r="AK132" i="1"/>
  <c r="AC132" i="1"/>
  <c r="AR132" i="1"/>
  <c r="AJ132" i="1"/>
  <c r="AB132" i="1"/>
  <c r="AQ132" i="1"/>
  <c r="AI132" i="1"/>
  <c r="AA132" i="1"/>
  <c r="BF132" i="1"/>
  <c r="AP132" i="1"/>
  <c r="AH132" i="1"/>
  <c r="Z132" i="1"/>
  <c r="AO132" i="1"/>
  <c r="AG132" i="1"/>
  <c r="Y132" i="1"/>
  <c r="AV132" i="1"/>
  <c r="AN132" i="1"/>
  <c r="AF132" i="1"/>
  <c r="AU132" i="1"/>
  <c r="AM132" i="1"/>
  <c r="AE132" i="1"/>
  <c r="AL132" i="1"/>
  <c r="AD132" i="1"/>
  <c r="AU349" i="1"/>
  <c r="AM349" i="1"/>
  <c r="AE349" i="1"/>
  <c r="AL349" i="1"/>
  <c r="AD349" i="1"/>
  <c r="AP349" i="1"/>
  <c r="AH349" i="1"/>
  <c r="Z349" i="1"/>
  <c r="AO349" i="1"/>
  <c r="AG349" i="1"/>
  <c r="Y349" i="1"/>
  <c r="AV349" i="1"/>
  <c r="AN349" i="1"/>
  <c r="AF349" i="1"/>
  <c r="AB349" i="1"/>
  <c r="AA349" i="1"/>
  <c r="AR349" i="1"/>
  <c r="AQ349" i="1"/>
  <c r="AK349" i="1"/>
  <c r="AJ349" i="1"/>
  <c r="AI349" i="1"/>
  <c r="AC349" i="1"/>
  <c r="AL206" i="1"/>
  <c r="AD206" i="1"/>
  <c r="AU206" i="1"/>
  <c r="AM206" i="1"/>
  <c r="AC206" i="1"/>
  <c r="AK206" i="1"/>
  <c r="AB206" i="1"/>
  <c r="AJ206" i="1"/>
  <c r="AA206" i="1"/>
  <c r="AR206" i="1"/>
  <c r="AI206" i="1"/>
  <c r="Z206" i="1"/>
  <c r="AQ206" i="1"/>
  <c r="AH206" i="1"/>
  <c r="Y206" i="1"/>
  <c r="AP206" i="1"/>
  <c r="AG206" i="1"/>
  <c r="AO206" i="1"/>
  <c r="AF206" i="1"/>
  <c r="AV206" i="1"/>
  <c r="AN206" i="1"/>
  <c r="AE206" i="1"/>
  <c r="AR383" i="1"/>
  <c r="AJ383" i="1"/>
  <c r="AB383" i="1"/>
  <c r="AQ383" i="1"/>
  <c r="AI383" i="1"/>
  <c r="AA383" i="1"/>
  <c r="AP383" i="1"/>
  <c r="AH383" i="1"/>
  <c r="Z383" i="1"/>
  <c r="AO383" i="1"/>
  <c r="AG383" i="1"/>
  <c r="Y383" i="1"/>
  <c r="AV383" i="1"/>
  <c r="AN383" i="1"/>
  <c r="AF383" i="1"/>
  <c r="AU383" i="1"/>
  <c r="AM383" i="1"/>
  <c r="AE383" i="1"/>
  <c r="AL383" i="1"/>
  <c r="AD383" i="1"/>
  <c r="AK383" i="1"/>
  <c r="AC383" i="1"/>
  <c r="BA432" i="1"/>
  <c r="AK432" i="1"/>
  <c r="AC432" i="1"/>
  <c r="AY432" i="1"/>
  <c r="AQ432" i="1"/>
  <c r="AI432" i="1"/>
  <c r="AA432" i="1"/>
  <c r="AZ432" i="1"/>
  <c r="AO432" i="1"/>
  <c r="AE432" i="1"/>
  <c r="AX432" i="1"/>
  <c r="AN432" i="1"/>
  <c r="AD432" i="1"/>
  <c r="AW432" i="1"/>
  <c r="AM432" i="1"/>
  <c r="AB432" i="1"/>
  <c r="AL432" i="1"/>
  <c r="Z432" i="1"/>
  <c r="AJ432" i="1"/>
  <c r="Y432" i="1"/>
  <c r="AH432" i="1"/>
  <c r="BC432" i="1"/>
  <c r="AR432" i="1"/>
  <c r="AG432" i="1"/>
  <c r="BB432" i="1"/>
  <c r="AP432" i="1"/>
  <c r="AF432" i="1"/>
  <c r="AN409" i="1"/>
  <c r="AF409" i="1"/>
  <c r="AM409" i="1"/>
  <c r="AD409" i="1"/>
  <c r="BC409" i="1"/>
  <c r="AL409" i="1"/>
  <c r="AC409" i="1"/>
  <c r="BB409" i="1"/>
  <c r="AK409" i="1"/>
  <c r="AB409" i="1"/>
  <c r="BA409" i="1"/>
  <c r="AJ409" i="1"/>
  <c r="AA409" i="1"/>
  <c r="AZ409" i="1"/>
  <c r="AR409" i="1"/>
  <c r="AI409" i="1"/>
  <c r="Z409" i="1"/>
  <c r="AY409" i="1"/>
  <c r="AQ409" i="1"/>
  <c r="AH409" i="1"/>
  <c r="Y409" i="1"/>
  <c r="AX409" i="1"/>
  <c r="AP409" i="1"/>
  <c r="AG409" i="1"/>
  <c r="AW409" i="1"/>
  <c r="AO409" i="1"/>
  <c r="AE409" i="1"/>
  <c r="AR74" i="1"/>
  <c r="AJ74" i="1"/>
  <c r="AB74" i="1"/>
  <c r="AU74" i="1"/>
  <c r="AM74" i="1"/>
  <c r="AE74" i="1"/>
  <c r="AH74" i="1"/>
  <c r="AQ74" i="1"/>
  <c r="AG74" i="1"/>
  <c r="AP74" i="1"/>
  <c r="AF74" i="1"/>
  <c r="AO74" i="1"/>
  <c r="AD74" i="1"/>
  <c r="AN74" i="1"/>
  <c r="AC74" i="1"/>
  <c r="AL74" i="1"/>
  <c r="AA74" i="1"/>
  <c r="AV74" i="1"/>
  <c r="AK74" i="1"/>
  <c r="Z74" i="1"/>
  <c r="AI74" i="1"/>
  <c r="Y74" i="1"/>
  <c r="BH196" i="1"/>
  <c r="AR196" i="1"/>
  <c r="AJ196" i="1"/>
  <c r="AB196" i="1"/>
  <c r="AW196" i="1"/>
  <c r="AN196" i="1"/>
  <c r="AE196" i="1"/>
  <c r="AM196" i="1"/>
  <c r="AD196" i="1"/>
  <c r="AL196" i="1"/>
  <c r="AC196" i="1"/>
  <c r="AK196" i="1"/>
  <c r="AA196" i="1"/>
  <c r="AI196" i="1"/>
  <c r="Z196" i="1"/>
  <c r="AQ196" i="1"/>
  <c r="AH196" i="1"/>
  <c r="Y196" i="1"/>
  <c r="AP196" i="1"/>
  <c r="AG196" i="1"/>
  <c r="AO196" i="1"/>
  <c r="AF196" i="1"/>
  <c r="AX196" i="1"/>
  <c r="AR334" i="1"/>
  <c r="AJ334" i="1"/>
  <c r="AB334" i="1"/>
  <c r="AQ334" i="1"/>
  <c r="AI334" i="1"/>
  <c r="AA334" i="1"/>
  <c r="AP334" i="1"/>
  <c r="AH334" i="1"/>
  <c r="Z334" i="1"/>
  <c r="AO334" i="1"/>
  <c r="AG334" i="1"/>
  <c r="Y334" i="1"/>
  <c r="BD334" i="1"/>
  <c r="AN334" i="1"/>
  <c r="AF334" i="1"/>
  <c r="AM334" i="1"/>
  <c r="AE334" i="1"/>
  <c r="AL334" i="1"/>
  <c r="AD334" i="1"/>
  <c r="AK334" i="1"/>
  <c r="AC334" i="1"/>
  <c r="BB21" i="1"/>
  <c r="AL21" i="1"/>
  <c r="AD21" i="1"/>
  <c r="BA21" i="1"/>
  <c r="AK21" i="1"/>
  <c r="AC21" i="1"/>
  <c r="AZ21" i="1"/>
  <c r="AR21" i="1"/>
  <c r="AJ21" i="1"/>
  <c r="AB21" i="1"/>
  <c r="AY21" i="1"/>
  <c r="AQ21" i="1"/>
  <c r="AI21" i="1"/>
  <c r="AA21" i="1"/>
  <c r="AX21" i="1"/>
  <c r="AP21" i="1"/>
  <c r="AH21" i="1"/>
  <c r="Z21" i="1"/>
  <c r="AW21" i="1"/>
  <c r="AO21" i="1"/>
  <c r="AG21" i="1"/>
  <c r="Y21" i="1"/>
  <c r="AN21" i="1"/>
  <c r="AF21" i="1"/>
  <c r="BC21" i="1"/>
  <c r="AM21" i="1"/>
  <c r="AE21" i="1"/>
  <c r="BA433" i="1"/>
  <c r="AK433" i="1"/>
  <c r="AC433" i="1"/>
  <c r="AX433" i="1"/>
  <c r="AP433" i="1"/>
  <c r="AH433" i="1"/>
  <c r="Z433" i="1"/>
  <c r="AN433" i="1"/>
  <c r="AF433" i="1"/>
  <c r="AY433" i="1"/>
  <c r="AM433" i="1"/>
  <c r="AA433" i="1"/>
  <c r="AW433" i="1"/>
  <c r="AL433" i="1"/>
  <c r="Y433" i="1"/>
  <c r="AJ433" i="1"/>
  <c r="AI433" i="1"/>
  <c r="AG433" i="1"/>
  <c r="BC433" i="1"/>
  <c r="AR433" i="1"/>
  <c r="AE433" i="1"/>
  <c r="BB433" i="1"/>
  <c r="AQ433" i="1"/>
  <c r="AD433" i="1"/>
  <c r="AZ433" i="1"/>
  <c r="AO433" i="1"/>
  <c r="AB433" i="1"/>
  <c r="BB243" i="1"/>
  <c r="AL243" i="1"/>
  <c r="AD243" i="1"/>
  <c r="BA243" i="1"/>
  <c r="AK243" i="1"/>
  <c r="AC243" i="1"/>
  <c r="AZ243" i="1"/>
  <c r="AR243" i="1"/>
  <c r="AJ243" i="1"/>
  <c r="AB243" i="1"/>
  <c r="BG243" i="1"/>
  <c r="AY243" i="1"/>
  <c r="AQ243" i="1"/>
  <c r="AI243" i="1"/>
  <c r="AA243" i="1"/>
  <c r="BF243" i="1"/>
  <c r="AX243" i="1"/>
  <c r="AP243" i="1"/>
  <c r="AH243" i="1"/>
  <c r="Z243" i="1"/>
  <c r="BM243" i="1"/>
  <c r="BE243" i="1"/>
  <c r="AW243" i="1"/>
  <c r="AO243" i="1"/>
  <c r="AG243" i="1"/>
  <c r="Y243" i="1"/>
  <c r="BC243" i="1"/>
  <c r="AU243" i="1"/>
  <c r="AM243" i="1"/>
  <c r="AE243" i="1"/>
  <c r="BD243" i="1"/>
  <c r="AV243" i="1"/>
  <c r="AN243" i="1"/>
  <c r="AF243" i="1"/>
  <c r="AX300" i="1"/>
  <c r="AP300" i="1"/>
  <c r="AH300" i="1"/>
  <c r="Z300" i="1"/>
  <c r="AZ300" i="1"/>
  <c r="AR300" i="1"/>
  <c r="AJ300" i="1"/>
  <c r="AB300" i="1"/>
  <c r="BA300" i="1"/>
  <c r="AO300" i="1"/>
  <c r="AE300" i="1"/>
  <c r="AY300" i="1"/>
  <c r="AN300" i="1"/>
  <c r="AD300" i="1"/>
  <c r="AW300" i="1"/>
  <c r="AM300" i="1"/>
  <c r="AC300" i="1"/>
  <c r="AL300" i="1"/>
  <c r="AA300" i="1"/>
  <c r="AK300" i="1"/>
  <c r="Y300" i="1"/>
  <c r="AI300" i="1"/>
  <c r="BB300" i="1"/>
  <c r="AQ300" i="1"/>
  <c r="AF300" i="1"/>
  <c r="AG300" i="1"/>
  <c r="BC300" i="1"/>
  <c r="AP417" i="1"/>
  <c r="AH417" i="1"/>
  <c r="Z417" i="1"/>
  <c r="AO417" i="1"/>
  <c r="AG417" i="1"/>
  <c r="Y417" i="1"/>
  <c r="AN417" i="1"/>
  <c r="AF417" i="1"/>
  <c r="AM417" i="1"/>
  <c r="AE417" i="1"/>
  <c r="BB417" i="1"/>
  <c r="AL417" i="1"/>
  <c r="AD417" i="1"/>
  <c r="BI417" i="1"/>
  <c r="BA417" i="1"/>
  <c r="AK417" i="1"/>
  <c r="AC417" i="1"/>
  <c r="AR417" i="1"/>
  <c r="AJ417" i="1"/>
  <c r="AB417" i="1"/>
  <c r="BG417" i="1"/>
  <c r="AQ417" i="1"/>
  <c r="AI417" i="1"/>
  <c r="AA417" i="1"/>
  <c r="BL123" i="1"/>
  <c r="AV123" i="1"/>
  <c r="AN123" i="1"/>
  <c r="AF123" i="1"/>
  <c r="BC123" i="1"/>
  <c r="AU123" i="1"/>
  <c r="AM123" i="1"/>
  <c r="AE123" i="1"/>
  <c r="BB123" i="1"/>
  <c r="AL123" i="1"/>
  <c r="AD123" i="1"/>
  <c r="BA123" i="1"/>
  <c r="AK123" i="1"/>
  <c r="AC123" i="1"/>
  <c r="AZ123" i="1"/>
  <c r="AR123" i="1"/>
  <c r="AJ123" i="1"/>
  <c r="AB123" i="1"/>
  <c r="AY123" i="1"/>
  <c r="AQ123" i="1"/>
  <c r="AI123" i="1"/>
  <c r="AA123" i="1"/>
  <c r="AW123" i="1"/>
  <c r="AO123" i="1"/>
  <c r="AG123" i="1"/>
  <c r="Y123" i="1"/>
  <c r="Z123" i="1"/>
  <c r="AX123" i="1"/>
  <c r="AP123" i="1"/>
  <c r="AH123" i="1"/>
  <c r="AR311" i="1"/>
  <c r="AJ311" i="1"/>
  <c r="AB311" i="1"/>
  <c r="AQ311" i="1"/>
  <c r="AI311" i="1"/>
  <c r="AA311" i="1"/>
  <c r="BL311" i="1"/>
  <c r="AV311" i="1"/>
  <c r="AN311" i="1"/>
  <c r="AF311" i="1"/>
  <c r="AL311" i="1"/>
  <c r="AD311" i="1"/>
  <c r="AK311" i="1"/>
  <c r="AH311" i="1"/>
  <c r="AU311" i="1"/>
  <c r="AG311" i="1"/>
  <c r="AE311" i="1"/>
  <c r="AC311" i="1"/>
  <c r="AP311" i="1"/>
  <c r="Z311" i="1"/>
  <c r="AO311" i="1"/>
  <c r="Y311" i="1"/>
  <c r="AM311" i="1"/>
  <c r="BE63" i="1"/>
  <c r="AO63" i="1"/>
  <c r="AG63" i="1"/>
  <c r="Y63" i="1"/>
  <c r="AN63" i="1"/>
  <c r="AF63" i="1"/>
  <c r="AM63" i="1"/>
  <c r="AE63" i="1"/>
  <c r="AL63" i="1"/>
  <c r="AD63" i="1"/>
  <c r="AK63" i="1"/>
  <c r="AC63" i="1"/>
  <c r="AR63" i="1"/>
  <c r="AJ63" i="1"/>
  <c r="AB63" i="1"/>
  <c r="BG63" i="1"/>
  <c r="AQ63" i="1"/>
  <c r="AI63" i="1"/>
  <c r="AA63" i="1"/>
  <c r="AP63" i="1"/>
  <c r="AH63" i="1"/>
  <c r="Z63" i="1"/>
  <c r="AR234" i="1"/>
  <c r="AJ234" i="1"/>
  <c r="AB234" i="1"/>
  <c r="AV234" i="1"/>
  <c r="AN234" i="1"/>
  <c r="AF234" i="1"/>
  <c r="AU234" i="1"/>
  <c r="AM234" i="1"/>
  <c r="AE234" i="1"/>
  <c r="AK234" i="1"/>
  <c r="Y234" i="1"/>
  <c r="AI234" i="1"/>
  <c r="AH234" i="1"/>
  <c r="AG234" i="1"/>
  <c r="AQ234" i="1"/>
  <c r="AD234" i="1"/>
  <c r="AP234" i="1"/>
  <c r="AC234" i="1"/>
  <c r="AO234" i="1"/>
  <c r="AA234" i="1"/>
  <c r="AL234" i="1"/>
  <c r="Z234" i="1"/>
  <c r="AU446" i="1"/>
  <c r="AM446" i="1"/>
  <c r="AE446" i="1"/>
  <c r="AL446" i="1"/>
  <c r="AD446" i="1"/>
  <c r="AK446" i="1"/>
  <c r="AC446" i="1"/>
  <c r="AR446" i="1"/>
  <c r="AJ446" i="1"/>
  <c r="AB446" i="1"/>
  <c r="AQ446" i="1"/>
  <c r="AI446" i="1"/>
  <c r="AA446" i="1"/>
  <c r="AP446" i="1"/>
  <c r="AH446" i="1"/>
  <c r="Z446" i="1"/>
  <c r="AO446" i="1"/>
  <c r="AG446" i="1"/>
  <c r="Y446" i="1"/>
  <c r="AV446" i="1"/>
  <c r="AN446" i="1"/>
  <c r="AF446" i="1"/>
  <c r="AR156" i="1"/>
  <c r="AJ156" i="1"/>
  <c r="AB156" i="1"/>
  <c r="BG156" i="1"/>
  <c r="AQ156" i="1"/>
  <c r="AI156" i="1"/>
  <c r="AA156" i="1"/>
  <c r="BF156" i="1"/>
  <c r="AP156" i="1"/>
  <c r="AH156" i="1"/>
  <c r="Z156" i="1"/>
  <c r="AO156" i="1"/>
  <c r="AD156" i="1"/>
  <c r="AN156" i="1"/>
  <c r="AC156" i="1"/>
  <c r="AM156" i="1"/>
  <c r="Y156" i="1"/>
  <c r="AL156" i="1"/>
  <c r="AK156" i="1"/>
  <c r="AG156" i="1"/>
  <c r="AF156" i="1"/>
  <c r="AE156" i="1"/>
  <c r="AK290" i="1"/>
  <c r="AC290" i="1"/>
  <c r="BG290" i="1"/>
  <c r="AP290" i="1"/>
  <c r="AG290" i="1"/>
  <c r="AO290" i="1"/>
  <c r="AF290" i="1"/>
  <c r="AN290" i="1"/>
  <c r="AE290" i="1"/>
  <c r="AM290" i="1"/>
  <c r="AD290" i="1"/>
  <c r="AL290" i="1"/>
  <c r="AB290" i="1"/>
  <c r="AJ290" i="1"/>
  <c r="AA290" i="1"/>
  <c r="AQ290" i="1"/>
  <c r="AH290" i="1"/>
  <c r="Y290" i="1"/>
  <c r="AR290" i="1"/>
  <c r="AI290" i="1"/>
  <c r="Z290" i="1"/>
  <c r="AR326" i="1"/>
  <c r="AJ326" i="1"/>
  <c r="AB326" i="1"/>
  <c r="AK326" i="1"/>
  <c r="AC326" i="1"/>
  <c r="AU326" i="1"/>
  <c r="AI326" i="1"/>
  <c r="Y326" i="1"/>
  <c r="AH326" i="1"/>
  <c r="AQ326" i="1"/>
  <c r="AG326" i="1"/>
  <c r="AP326" i="1"/>
  <c r="AF326" i="1"/>
  <c r="BG326" i="1"/>
  <c r="AO326" i="1"/>
  <c r="AE326" i="1"/>
  <c r="AN326" i="1"/>
  <c r="AD326" i="1"/>
  <c r="AM326" i="1"/>
  <c r="AA326" i="1"/>
  <c r="AV326" i="1"/>
  <c r="AL326" i="1"/>
  <c r="Z326" i="1"/>
  <c r="AK282" i="1"/>
  <c r="AC282" i="1"/>
  <c r="AR282" i="1"/>
  <c r="AJ282" i="1"/>
  <c r="AB282" i="1"/>
  <c r="AQ282" i="1"/>
  <c r="AI282" i="1"/>
  <c r="AA282" i="1"/>
  <c r="BF282" i="1"/>
  <c r="AP282" i="1"/>
  <c r="AH282" i="1"/>
  <c r="Z282" i="1"/>
  <c r="AO282" i="1"/>
  <c r="AG282" i="1"/>
  <c r="Y282" i="1"/>
  <c r="AV282" i="1"/>
  <c r="AN282" i="1"/>
  <c r="AF282" i="1"/>
  <c r="AL282" i="1"/>
  <c r="AD282" i="1"/>
  <c r="AE282" i="1"/>
  <c r="AU282" i="1"/>
  <c r="AM282" i="1"/>
  <c r="BF133" i="1"/>
  <c r="AP133" i="1"/>
  <c r="AH133" i="1"/>
  <c r="Z133" i="1"/>
  <c r="AO133" i="1"/>
  <c r="AG133" i="1"/>
  <c r="Y133" i="1"/>
  <c r="AN133" i="1"/>
  <c r="AF133" i="1"/>
  <c r="AM133" i="1"/>
  <c r="AE133" i="1"/>
  <c r="AL133" i="1"/>
  <c r="AD133" i="1"/>
  <c r="AK133" i="1"/>
  <c r="AC133" i="1"/>
  <c r="AR133" i="1"/>
  <c r="AJ133" i="1"/>
  <c r="AB133" i="1"/>
  <c r="AQ133" i="1"/>
  <c r="AI133" i="1"/>
  <c r="AA133" i="1"/>
  <c r="AQ40" i="1"/>
  <c r="AI40" i="1"/>
  <c r="AA40" i="1"/>
  <c r="AP40" i="1"/>
  <c r="AH40" i="1"/>
  <c r="Z40" i="1"/>
  <c r="BM40" i="1"/>
  <c r="AO40" i="1"/>
  <c r="AG40" i="1"/>
  <c r="Y40" i="1"/>
  <c r="AV40" i="1"/>
  <c r="AN40" i="1"/>
  <c r="AF40" i="1"/>
  <c r="AU40" i="1"/>
  <c r="AM40" i="1"/>
  <c r="AE40" i="1"/>
  <c r="AL40" i="1"/>
  <c r="AD40" i="1"/>
  <c r="AK40" i="1"/>
  <c r="AC40" i="1"/>
  <c r="AR40" i="1"/>
  <c r="AJ40" i="1"/>
  <c r="AB40" i="1"/>
  <c r="AQ138" i="1"/>
  <c r="AI138" i="1"/>
  <c r="AA138" i="1"/>
  <c r="BF138" i="1"/>
  <c r="AP138" i="1"/>
  <c r="AH138" i="1"/>
  <c r="Z138" i="1"/>
  <c r="AO138" i="1"/>
  <c r="AG138" i="1"/>
  <c r="Y138" i="1"/>
  <c r="AN138" i="1"/>
  <c r="AF138" i="1"/>
  <c r="AM138" i="1"/>
  <c r="AE138" i="1"/>
  <c r="AL138" i="1"/>
  <c r="AD138" i="1"/>
  <c r="AK138" i="1"/>
  <c r="AC138" i="1"/>
  <c r="AR138" i="1"/>
  <c r="AJ138" i="1"/>
  <c r="AB138" i="1"/>
  <c r="AU333" i="1"/>
  <c r="AM333" i="1"/>
  <c r="AE333" i="1"/>
  <c r="AL333" i="1"/>
  <c r="AD333" i="1"/>
  <c r="AK333" i="1"/>
  <c r="AC333" i="1"/>
  <c r="AR333" i="1"/>
  <c r="AJ333" i="1"/>
  <c r="AB333" i="1"/>
  <c r="BG333" i="1"/>
  <c r="AQ333" i="1"/>
  <c r="AI333" i="1"/>
  <c r="AA333" i="1"/>
  <c r="AP333" i="1"/>
  <c r="AH333" i="1"/>
  <c r="Z333" i="1"/>
  <c r="AO333" i="1"/>
  <c r="AG333" i="1"/>
  <c r="Y333" i="1"/>
  <c r="AV333" i="1"/>
  <c r="AN333" i="1"/>
  <c r="AF333" i="1"/>
  <c r="AP356" i="1"/>
  <c r="AH356" i="1"/>
  <c r="Z356" i="1"/>
  <c r="AO356" i="1"/>
  <c r="AG356" i="1"/>
  <c r="Y356" i="1"/>
  <c r="AN356" i="1"/>
  <c r="AF356" i="1"/>
  <c r="AM356" i="1"/>
  <c r="AE356" i="1"/>
  <c r="BB356" i="1"/>
  <c r="AL356" i="1"/>
  <c r="AD356" i="1"/>
  <c r="AK356" i="1"/>
  <c r="AC356" i="1"/>
  <c r="AR356" i="1"/>
  <c r="AJ356" i="1"/>
  <c r="AB356" i="1"/>
  <c r="AQ356" i="1"/>
  <c r="AI356" i="1"/>
  <c r="AA356" i="1"/>
  <c r="AQ77" i="1"/>
  <c r="AI77" i="1"/>
  <c r="AA77" i="1"/>
  <c r="AL77" i="1"/>
  <c r="AD77" i="1"/>
  <c r="AP77" i="1"/>
  <c r="AF77" i="1"/>
  <c r="AO77" i="1"/>
  <c r="AE77" i="1"/>
  <c r="AN77" i="1"/>
  <c r="AC77" i="1"/>
  <c r="AV77" i="1"/>
  <c r="AM77" i="1"/>
  <c r="AB77" i="1"/>
  <c r="AU77" i="1"/>
  <c r="AK77" i="1"/>
  <c r="Z77" i="1"/>
  <c r="AJ77" i="1"/>
  <c r="Y77" i="1"/>
  <c r="AH77" i="1"/>
  <c r="AR77" i="1"/>
  <c r="AG77" i="1"/>
  <c r="AQ130" i="1"/>
  <c r="AI130" i="1"/>
  <c r="AA130" i="1"/>
  <c r="AP130" i="1"/>
  <c r="AH130" i="1"/>
  <c r="Z130" i="1"/>
  <c r="AO130" i="1"/>
  <c r="AG130" i="1"/>
  <c r="Y130" i="1"/>
  <c r="AV130" i="1"/>
  <c r="AN130" i="1"/>
  <c r="AF130" i="1"/>
  <c r="AU130" i="1"/>
  <c r="AM130" i="1"/>
  <c r="AE130" i="1"/>
  <c r="AL130" i="1"/>
  <c r="AD130" i="1"/>
  <c r="AK130" i="1"/>
  <c r="AC130" i="1"/>
  <c r="AR130" i="1"/>
  <c r="AJ130" i="1"/>
  <c r="AB130" i="1"/>
  <c r="AZ143" i="1"/>
  <c r="AR143" i="1"/>
  <c r="AJ143" i="1"/>
  <c r="AB143" i="1"/>
  <c r="AQ143" i="1"/>
  <c r="AI143" i="1"/>
  <c r="AA143" i="1"/>
  <c r="BF143" i="1"/>
  <c r="AX143" i="1"/>
  <c r="AP143" i="1"/>
  <c r="AH143" i="1"/>
  <c r="Z143" i="1"/>
  <c r="BE143" i="1"/>
  <c r="AO143" i="1"/>
  <c r="AG143" i="1"/>
  <c r="Y143" i="1"/>
  <c r="BD143" i="1"/>
  <c r="AV143" i="1"/>
  <c r="AN143" i="1"/>
  <c r="AF143" i="1"/>
  <c r="AU143" i="1"/>
  <c r="AM143" i="1"/>
  <c r="AE143" i="1"/>
  <c r="BB143" i="1"/>
  <c r="AL143" i="1"/>
  <c r="AD143" i="1"/>
  <c r="BA143" i="1"/>
  <c r="AK143" i="1"/>
  <c r="AC143" i="1"/>
  <c r="AO264" i="1"/>
  <c r="AG264" i="1"/>
  <c r="Y264" i="1"/>
  <c r="AV264" i="1"/>
  <c r="AN264" i="1"/>
  <c r="AF264" i="1"/>
  <c r="AU264" i="1"/>
  <c r="AM264" i="1"/>
  <c r="AE264" i="1"/>
  <c r="AL264" i="1"/>
  <c r="AD264" i="1"/>
  <c r="AK264" i="1"/>
  <c r="AC264" i="1"/>
  <c r="AR264" i="1"/>
  <c r="AJ264" i="1"/>
  <c r="AB264" i="1"/>
  <c r="AP264" i="1"/>
  <c r="AH264" i="1"/>
  <c r="Z264" i="1"/>
  <c r="AI264" i="1"/>
  <c r="AA264" i="1"/>
  <c r="AQ264" i="1"/>
  <c r="AN70" i="1"/>
  <c r="AF70" i="1"/>
  <c r="AY70" i="1"/>
  <c r="AQ70" i="1"/>
  <c r="AI70" i="1"/>
  <c r="AA70" i="1"/>
  <c r="AX70" i="1"/>
  <c r="AO70" i="1"/>
  <c r="AD70" i="1"/>
  <c r="AW70" i="1"/>
  <c r="AM70" i="1"/>
  <c r="AC70" i="1"/>
  <c r="AL70" i="1"/>
  <c r="AB70" i="1"/>
  <c r="AK70" i="1"/>
  <c r="Z70" i="1"/>
  <c r="BC70" i="1"/>
  <c r="AJ70" i="1"/>
  <c r="Y70" i="1"/>
  <c r="BB70" i="1"/>
  <c r="AH70" i="1"/>
  <c r="BA70" i="1"/>
  <c r="AR70" i="1"/>
  <c r="AG70" i="1"/>
  <c r="AZ70" i="1"/>
  <c r="AP70" i="1"/>
  <c r="AE70" i="1"/>
  <c r="BC53" i="1"/>
  <c r="AM53" i="1"/>
  <c r="AE53" i="1"/>
  <c r="BB53" i="1"/>
  <c r="AL53" i="1"/>
  <c r="AD53" i="1"/>
  <c r="BA53" i="1"/>
  <c r="AK53" i="1"/>
  <c r="AC53" i="1"/>
  <c r="AZ53" i="1"/>
  <c r="AR53" i="1"/>
  <c r="AJ53" i="1"/>
  <c r="AB53" i="1"/>
  <c r="AY53" i="1"/>
  <c r="AQ53" i="1"/>
  <c r="AI53" i="1"/>
  <c r="AA53" i="1"/>
  <c r="AX53" i="1"/>
  <c r="AP53" i="1"/>
  <c r="AH53" i="1"/>
  <c r="Z53" i="1"/>
  <c r="AW53" i="1"/>
  <c r="AO53" i="1"/>
  <c r="AG53" i="1"/>
  <c r="Y53" i="1"/>
  <c r="AN53" i="1"/>
  <c r="AF53" i="1"/>
  <c r="BG345" i="1"/>
  <c r="AQ345" i="1"/>
  <c r="AI345" i="1"/>
  <c r="AA345" i="1"/>
  <c r="BF345" i="1"/>
  <c r="AP345" i="1"/>
  <c r="AH345" i="1"/>
  <c r="Z345" i="1"/>
  <c r="AL345" i="1"/>
  <c r="AD345" i="1"/>
  <c r="AR345" i="1"/>
  <c r="AJ345" i="1"/>
  <c r="AB345" i="1"/>
  <c r="AF345" i="1"/>
  <c r="AE345" i="1"/>
  <c r="AC345" i="1"/>
  <c r="AO345" i="1"/>
  <c r="Y345" i="1"/>
  <c r="AN345" i="1"/>
  <c r="AM345" i="1"/>
  <c r="AK345" i="1"/>
  <c r="AG345"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23" i="1"/>
  <c r="AC32" i="39"/>
  <c r="Y48" i="39"/>
  <c r="D347" i="1"/>
  <c r="D368" i="1"/>
  <c r="D324" i="1"/>
  <c r="D268" i="1"/>
  <c r="BK268" i="1" s="1"/>
  <c r="D265" i="1"/>
  <c r="BM265" i="1" s="1"/>
  <c r="D258" i="1"/>
  <c r="D442"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70" i="1"/>
  <c r="AC36" i="39"/>
  <c r="W69" i="39"/>
  <c r="AC40" i="39"/>
  <c r="D205" i="1"/>
  <c r="AC26" i="39"/>
  <c r="AE69" i="39"/>
  <c r="AC45" i="39"/>
  <c r="AE68" i="39"/>
  <c r="AC44" i="39"/>
  <c r="AE36" i="39"/>
  <c r="AC25" i="39"/>
  <c r="Q25" i="39"/>
  <c r="AC15" i="39"/>
  <c r="AE70" i="39"/>
  <c r="AC46" i="39"/>
  <c r="M77" i="39"/>
  <c r="AC11" i="39"/>
  <c r="D317" i="1"/>
  <c r="AC12" i="39"/>
  <c r="D276" i="1"/>
  <c r="AC10" i="39"/>
  <c r="AE8" i="39"/>
  <c r="AC8" i="39"/>
  <c r="D318" i="1"/>
  <c r="AC13" i="39"/>
  <c r="AE9" i="39"/>
  <c r="AE30" i="39"/>
  <c r="AE34" i="39"/>
  <c r="AE40" i="39"/>
  <c r="O29" i="39"/>
  <c r="AE18" i="39"/>
  <c r="D109" i="1"/>
  <c r="AE27" i="39"/>
  <c r="O42" i="39"/>
  <c r="AE26" i="39"/>
  <c r="O21" i="39"/>
  <c r="AE16" i="39"/>
  <c r="D246" i="1"/>
  <c r="BM246" i="1" s="1"/>
  <c r="AE46" i="39"/>
  <c r="C46" i="39"/>
  <c r="D191" i="1"/>
  <c r="BM191" i="1" s="1"/>
  <c r="AE33" i="39"/>
  <c r="AE60" i="39"/>
  <c r="Y60" i="39"/>
  <c r="E60" i="39"/>
  <c r="C60" i="39"/>
  <c r="S41" i="39"/>
  <c r="AE25" i="39"/>
  <c r="AE50" i="39"/>
  <c r="C50" i="39"/>
  <c r="D87" i="1"/>
  <c r="AE22" i="39"/>
  <c r="AE44" i="39"/>
  <c r="C44" i="39"/>
  <c r="Q22" i="39"/>
  <c r="AE17" i="39"/>
  <c r="W23" i="39"/>
  <c r="AE61" i="39"/>
  <c r="Y61" i="39"/>
  <c r="C61" i="39"/>
  <c r="E61" i="39"/>
  <c r="I9" i="39"/>
  <c r="Q48" i="39"/>
  <c r="AE28" i="39"/>
  <c r="AE49" i="39"/>
  <c r="C49" i="39"/>
  <c r="AE20" i="39"/>
  <c r="W35" i="39"/>
  <c r="AE55" i="39"/>
  <c r="C55" i="39"/>
  <c r="D270" i="1"/>
  <c r="BK270" i="1" s="1"/>
  <c r="AE48" i="39"/>
  <c r="C48" i="39"/>
  <c r="D217" i="1"/>
  <c r="AE38" i="39"/>
  <c r="AE64" i="39"/>
  <c r="G64" i="39"/>
  <c r="E64" i="39"/>
  <c r="C64" i="39"/>
  <c r="Y64" i="39"/>
  <c r="Q61" i="39"/>
  <c r="AE43" i="39"/>
  <c r="C43" i="39"/>
  <c r="D220" i="1"/>
  <c r="AE39" i="39"/>
  <c r="Q56" i="39"/>
  <c r="AE29" i="39"/>
  <c r="AE52" i="39"/>
  <c r="C52" i="39"/>
  <c r="D104" i="1"/>
  <c r="AE24" i="39"/>
  <c r="D69" i="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7" i="1"/>
  <c r="BM247" i="1" s="1"/>
  <c r="AE47" i="39"/>
  <c r="C47" i="39"/>
  <c r="AE57" i="39"/>
  <c r="E57" i="39"/>
  <c r="C57" i="39"/>
  <c r="AE65" i="39"/>
  <c r="C65" i="39"/>
  <c r="G65" i="39"/>
  <c r="E65" i="39"/>
  <c r="Y65" i="39"/>
  <c r="W32" i="39"/>
  <c r="D80"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9" i="1"/>
  <c r="A59" i="39"/>
  <c r="D313" i="1"/>
  <c r="A54" i="39"/>
  <c r="A65" i="39"/>
  <c r="C39" i="39"/>
  <c r="A60" i="39"/>
  <c r="D321" i="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4"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12" i="1"/>
  <c r="C12" i="39"/>
  <c r="W37" i="39"/>
  <c r="S42" i="39"/>
  <c r="S59" i="39"/>
  <c r="D3" i="1"/>
  <c r="S85" i="39"/>
  <c r="D213" i="1"/>
  <c r="Q108" i="39"/>
  <c r="Q136" i="39"/>
  <c r="Q142" i="39"/>
  <c r="K74" i="39"/>
  <c r="O104" i="39"/>
  <c r="W45" i="39"/>
  <c r="D45" i="1"/>
  <c r="BM45" i="1" s="1"/>
  <c r="D7" i="1"/>
  <c r="M35" i="39"/>
  <c r="O116" i="39"/>
  <c r="M95" i="39"/>
  <c r="Y53" i="39"/>
  <c r="S39" i="39"/>
  <c r="Q118" i="39"/>
  <c r="D176" i="1"/>
  <c r="AV176" i="1" s="1"/>
  <c r="G12" i="39"/>
  <c r="D354" i="1"/>
  <c r="A46" i="39"/>
  <c r="W73" i="39"/>
  <c r="Q67" i="39"/>
  <c r="D384" i="1"/>
  <c r="AX384" i="1" s="1"/>
  <c r="S47" i="39"/>
  <c r="D428" i="1"/>
  <c r="S13" i="39"/>
  <c r="Y11" i="39"/>
  <c r="M53" i="39"/>
  <c r="D95" i="1"/>
  <c r="O67" i="39"/>
  <c r="U69" i="39"/>
  <c r="D429" i="1"/>
  <c r="D153" i="1"/>
  <c r="BG153" i="1" s="1"/>
  <c r="D296" i="1"/>
  <c r="D38" i="1"/>
  <c r="I20" i="39"/>
  <c r="D29" i="1"/>
  <c r="D342" i="1"/>
  <c r="O115" i="39"/>
  <c r="D72" i="1"/>
  <c r="S51" i="39"/>
  <c r="S52" i="39"/>
  <c r="Q8" i="39"/>
  <c r="U37" i="39"/>
  <c r="W9" i="39"/>
  <c r="M90" i="39"/>
  <c r="A43" i="39"/>
  <c r="S26" i="39"/>
  <c r="AA78" i="39"/>
  <c r="U39" i="39"/>
  <c r="A19" i="39"/>
  <c r="M34" i="39"/>
  <c r="Q72" i="39"/>
  <c r="D175" i="1"/>
  <c r="BK175" i="1" s="1"/>
  <c r="I23" i="39"/>
  <c r="D365" i="1"/>
  <c r="O98" i="39"/>
  <c r="D36" i="1"/>
  <c r="AA39" i="39"/>
  <c r="D185" i="1"/>
  <c r="K43" i="39"/>
  <c r="C20" i="39"/>
  <c r="D8" i="1"/>
  <c r="BK8" i="1" s="1"/>
  <c r="AA72" i="39"/>
  <c r="AE13" i="39"/>
  <c r="AA29" i="39"/>
  <c r="M13" i="39"/>
  <c r="M20" i="39"/>
  <c r="D279" i="1"/>
  <c r="K62" i="39"/>
  <c r="D424" i="1"/>
  <c r="D419" i="1"/>
  <c r="S97" i="39"/>
  <c r="M11" i="39"/>
  <c r="U15" i="39"/>
  <c r="C35" i="39"/>
  <c r="S30" i="39"/>
  <c r="K16" i="39"/>
  <c r="E50" i="39"/>
  <c r="S62" i="39"/>
  <c r="G34" i="39"/>
  <c r="M54" i="39"/>
  <c r="O65" i="39"/>
  <c r="K45" i="39"/>
  <c r="W49" i="39"/>
  <c r="I41" i="39"/>
  <c r="G32" i="39"/>
  <c r="Q37" i="39"/>
  <c r="W26" i="39"/>
  <c r="M57" i="39"/>
  <c r="D273" i="1"/>
  <c r="BM273" i="1" s="1"/>
  <c r="D137" i="1"/>
  <c r="W33" i="39"/>
  <c r="Q100" i="39"/>
  <c r="D32" i="1"/>
  <c r="BM32" i="1" s="1"/>
  <c r="E42" i="39"/>
  <c r="AA43" i="39"/>
  <c r="S67" i="39"/>
  <c r="M96" i="39"/>
  <c r="D50" i="1"/>
  <c r="E34" i="39"/>
  <c r="Q15" i="39"/>
  <c r="D177" i="1"/>
  <c r="M104" i="39"/>
  <c r="Q75" i="39"/>
  <c r="O60" i="39"/>
  <c r="O88" i="39"/>
  <c r="D374" i="1"/>
  <c r="D445" i="1"/>
  <c r="S27" i="39"/>
  <c r="S110" i="39"/>
  <c r="S53" i="39"/>
  <c r="D367" i="1"/>
  <c r="A30" i="39"/>
  <c r="S20" i="39"/>
  <c r="M8" i="39"/>
  <c r="M17" i="39"/>
  <c r="M14" i="39"/>
  <c r="Q68" i="39"/>
  <c r="O132" i="39"/>
  <c r="E32" i="39"/>
  <c r="W44" i="39"/>
  <c r="D6" i="1"/>
  <c r="BK6" i="1" s="1"/>
  <c r="AA44" i="39"/>
  <c r="K41" i="39"/>
  <c r="D254" i="1"/>
  <c r="BK254" i="1" s="1"/>
  <c r="S79" i="39"/>
  <c r="D319" i="1"/>
  <c r="D393" i="1"/>
  <c r="BG393" i="1" s="1"/>
  <c r="D150" i="1"/>
  <c r="D96" i="1"/>
  <c r="D200" i="1"/>
  <c r="S109" i="39"/>
  <c r="S15" i="39"/>
  <c r="D66" i="1"/>
  <c r="A13" i="39"/>
  <c r="Y33" i="39"/>
  <c r="D266" i="1"/>
  <c r="BM266" i="1" s="1"/>
  <c r="G10" i="39"/>
  <c r="S64" i="39"/>
  <c r="A28" i="39"/>
  <c r="Q69" i="39"/>
  <c r="D198" i="1"/>
  <c r="BM198" i="1" s="1"/>
  <c r="D78" i="1"/>
  <c r="D340" i="1"/>
  <c r="Q13" i="39"/>
  <c r="D73" i="1"/>
  <c r="BG73" i="1" s="1"/>
  <c r="D111" i="1"/>
  <c r="BK111" i="1" s="1"/>
  <c r="D160" i="1"/>
  <c r="BK160" i="1" s="1"/>
  <c r="D186" i="1"/>
  <c r="Q20" i="39"/>
  <c r="O126" i="39"/>
  <c r="U36" i="39"/>
  <c r="U26" i="39"/>
  <c r="U55" i="39"/>
  <c r="I57" i="39"/>
  <c r="U16" i="39"/>
  <c r="E11" i="39"/>
  <c r="AA81" i="39"/>
  <c r="D286" i="1"/>
  <c r="E30" i="39"/>
  <c r="AA32" i="39"/>
  <c r="M82" i="39"/>
  <c r="M59" i="39"/>
  <c r="O73" i="39"/>
  <c r="Y34" i="39"/>
  <c r="G20" i="39"/>
  <c r="G35" i="39"/>
  <c r="D178" i="1"/>
  <c r="G51" i="39"/>
  <c r="U61" i="39"/>
  <c r="O13" i="39"/>
  <c r="U11" i="39"/>
  <c r="O99" i="39"/>
  <c r="W18" i="39"/>
  <c r="C29" i="39"/>
  <c r="O71" i="39"/>
  <c r="D15" i="1"/>
  <c r="O37" i="39"/>
  <c r="Y15" i="39"/>
  <c r="D344" i="1"/>
  <c r="S83" i="39"/>
  <c r="U73" i="39"/>
  <c r="Y28" i="39"/>
  <c r="I59" i="39"/>
  <c r="D244" i="1"/>
  <c r="Q21" i="39"/>
  <c r="Y18" i="39"/>
  <c r="G37" i="39"/>
  <c r="D351" i="1"/>
  <c r="M33" i="39"/>
  <c r="K42" i="39"/>
  <c r="D225" i="1"/>
  <c r="Y10" i="39"/>
  <c r="A47" i="39"/>
  <c r="A34" i="39"/>
  <c r="Q109" i="39"/>
  <c r="I68" i="39"/>
  <c r="D388" i="1"/>
  <c r="M30" i="39"/>
  <c r="AE12" i="39"/>
  <c r="Q78" i="39"/>
  <c r="M50" i="39"/>
  <c r="O61" i="39"/>
  <c r="M27" i="39"/>
  <c r="U43" i="39"/>
  <c r="O14" i="39"/>
  <c r="D30" i="1"/>
  <c r="BG30" i="1" s="1"/>
  <c r="D284" i="1"/>
  <c r="AA24" i="39"/>
  <c r="D113" i="1"/>
  <c r="D31" i="1"/>
  <c r="E33" i="39"/>
  <c r="M93" i="39"/>
  <c r="Q128" i="39"/>
  <c r="AA65" i="39"/>
  <c r="U68" i="39"/>
  <c r="S102" i="39"/>
  <c r="Y29" i="39"/>
  <c r="K29" i="39"/>
  <c r="AA19" i="39"/>
  <c r="S65" i="39"/>
  <c r="K80" i="39"/>
  <c r="I22" i="39"/>
  <c r="U33" i="39"/>
  <c r="E17" i="39"/>
  <c r="O64" i="39"/>
  <c r="D135" i="1"/>
  <c r="BK135" i="1" s="1"/>
  <c r="D372" i="1"/>
  <c r="BM372" i="1" s="1"/>
  <c r="D142" i="1"/>
  <c r="BK142" i="1" s="1"/>
  <c r="W70" i="39"/>
  <c r="G53" i="39"/>
  <c r="M45" i="39"/>
  <c r="O105" i="39"/>
  <c r="D48" i="1"/>
  <c r="BM48" i="1" s="1"/>
  <c r="K36" i="39"/>
  <c r="O84" i="39"/>
  <c r="K17" i="39"/>
  <c r="E9" i="39"/>
  <c r="C21" i="39"/>
  <c r="D252" i="1"/>
  <c r="BG252" i="1" s="1"/>
  <c r="K51" i="39"/>
  <c r="D166" i="1"/>
  <c r="BK166"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4" i="1"/>
  <c r="Q117" i="39"/>
  <c r="S68" i="39"/>
  <c r="D215" i="1"/>
  <c r="D242" i="1"/>
  <c r="S88" i="39"/>
  <c r="D312" i="1"/>
  <c r="O20" i="39"/>
  <c r="Q11" i="39"/>
  <c r="M62" i="39"/>
  <c r="I37" i="39"/>
  <c r="O32" i="39"/>
  <c r="E36" i="39"/>
  <c r="A10" i="39"/>
  <c r="E28" i="39"/>
  <c r="O123" i="39"/>
  <c r="G46" i="39"/>
  <c r="AA55" i="39"/>
  <c r="D4" i="1"/>
  <c r="O47" i="39"/>
  <c r="AA10" i="39"/>
  <c r="O19" i="39"/>
  <c r="S16" i="39"/>
  <c r="AA73" i="39"/>
  <c r="W59" i="39"/>
  <c r="D159" i="1"/>
  <c r="BG159" i="1" s="1"/>
  <c r="W46" i="39"/>
  <c r="D396" i="1"/>
  <c r="D68" i="1"/>
  <c r="BM68" i="1" s="1"/>
  <c r="Q42" i="39"/>
  <c r="O106" i="39"/>
  <c r="M55" i="39"/>
  <c r="D41" i="1"/>
  <c r="K28" i="39"/>
  <c r="M47" i="39"/>
  <c r="D201" i="1"/>
  <c r="D51" i="1"/>
  <c r="S63" i="39"/>
  <c r="O44" i="39"/>
  <c r="Q73" i="39"/>
  <c r="K35" i="39"/>
  <c r="D192" i="1"/>
  <c r="O120" i="39"/>
  <c r="K37" i="39"/>
  <c r="O103" i="39"/>
  <c r="U54" i="39"/>
  <c r="S114" i="39"/>
  <c r="W66" i="39"/>
  <c r="D128" i="1"/>
  <c r="O76" i="39"/>
  <c r="S61" i="39"/>
  <c r="D83" i="1"/>
  <c r="D16" i="1"/>
  <c r="Q64" i="39"/>
  <c r="D107" i="1"/>
  <c r="Q133" i="39"/>
  <c r="D227" i="1"/>
  <c r="BK227" i="1" s="1"/>
  <c r="K63" i="39"/>
  <c r="O15" i="39"/>
  <c r="S24" i="39"/>
  <c r="Q19" i="39"/>
  <c r="D22" i="1"/>
  <c r="O16" i="39"/>
  <c r="O118" i="39"/>
  <c r="D35" i="1"/>
  <c r="Y45" i="39"/>
  <c r="D314" i="1"/>
  <c r="AA45" i="39"/>
  <c r="U77" i="39"/>
  <c r="K34" i="39"/>
  <c r="D99" i="1"/>
  <c r="BG99" i="1" s="1"/>
  <c r="Q66" i="39"/>
  <c r="AA41" i="39"/>
  <c r="M31" i="39"/>
  <c r="K30" i="39"/>
  <c r="I42" i="39"/>
  <c r="D339" i="1"/>
  <c r="D46" i="1"/>
  <c r="BM46" i="1" s="1"/>
  <c r="G30" i="39"/>
  <c r="D395" i="1"/>
  <c r="U71" i="39"/>
  <c r="S31" i="39"/>
  <c r="U31" i="39"/>
  <c r="D369" i="1"/>
  <c r="K18" i="39"/>
  <c r="Y27" i="39"/>
  <c r="D44" i="1"/>
  <c r="BM44" i="1" s="1"/>
  <c r="Q63" i="39"/>
  <c r="K12" i="39"/>
  <c r="M61" i="39"/>
  <c r="W68" i="39"/>
  <c r="D105" i="1"/>
  <c r="Q70" i="39"/>
  <c r="D439" i="1"/>
  <c r="AA75" i="39"/>
  <c r="W17" i="39"/>
  <c r="W38" i="39"/>
  <c r="E13" i="39"/>
  <c r="C25" i="39"/>
  <c r="D13" i="1"/>
  <c r="D249" i="1"/>
  <c r="AA14" i="39"/>
  <c r="M91" i="39"/>
  <c r="D103"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9" i="1"/>
  <c r="I65" i="39"/>
  <c r="D408" i="1"/>
  <c r="D154" i="1"/>
  <c r="BK154" i="1" s="1"/>
  <c r="Q24" i="39"/>
  <c r="A14" i="39"/>
  <c r="D278" i="1"/>
  <c r="AE10" i="39"/>
  <c r="S18" i="39"/>
  <c r="D436" i="1"/>
  <c r="D28" i="1"/>
  <c r="U78" i="39"/>
  <c r="D218" i="1"/>
  <c r="AA60" i="39"/>
  <c r="O89" i="39"/>
  <c r="Q91" i="39"/>
  <c r="U50" i="39"/>
  <c r="E22" i="39"/>
  <c r="D157" i="1"/>
  <c r="BK157" i="1" s="1"/>
  <c r="AA11" i="39"/>
  <c r="I44" i="39"/>
  <c r="D89" i="1"/>
  <c r="Q50" i="39"/>
  <c r="AE11" i="39"/>
  <c r="S19" i="39"/>
  <c r="S38" i="39"/>
  <c r="O121" i="39"/>
  <c r="M81" i="39"/>
  <c r="S22" i="39"/>
  <c r="D10" i="1"/>
  <c r="M102" i="39"/>
  <c r="S113" i="39"/>
  <c r="AA22" i="39"/>
  <c r="W16" i="39"/>
  <c r="K33" i="39"/>
  <c r="K79" i="39"/>
  <c r="G38" i="39"/>
  <c r="D34" i="1"/>
  <c r="AA15" i="39"/>
  <c r="Q81" i="39"/>
  <c r="K31" i="39"/>
  <c r="M84" i="39"/>
  <c r="Q140" i="39"/>
  <c r="D427" i="1"/>
  <c r="I34" i="39"/>
  <c r="G29" i="39"/>
  <c r="O125" i="39"/>
  <c r="AA21" i="39"/>
  <c r="W19" i="39"/>
  <c r="AA27" i="39"/>
  <c r="D425" i="1"/>
  <c r="BJ425" i="1" s="1"/>
  <c r="D352" i="1"/>
  <c r="Q79" i="39"/>
  <c r="S73" i="39"/>
  <c r="K26" i="39"/>
  <c r="K27" i="39"/>
  <c r="G36" i="39"/>
  <c r="W13" i="39"/>
  <c r="G9" i="39"/>
  <c r="M105" i="39"/>
  <c r="G14" i="39"/>
  <c r="S46" i="39"/>
  <c r="M39" i="39"/>
  <c r="D173" i="1"/>
  <c r="D375" i="1"/>
  <c r="BG375" i="1" s="1"/>
  <c r="S25" i="39"/>
  <c r="AA17" i="39"/>
  <c r="S48" i="39"/>
  <c r="O45" i="39"/>
  <c r="U60" i="39"/>
  <c r="K77" i="39"/>
  <c r="O129" i="39"/>
  <c r="Y36" i="39"/>
  <c r="Q60" i="39"/>
  <c r="W41" i="39"/>
  <c r="G54" i="39"/>
  <c r="O26" i="39"/>
  <c r="U14" i="39"/>
  <c r="D302" i="1"/>
  <c r="D381" i="1"/>
  <c r="O114" i="39"/>
  <c r="I35" i="39"/>
  <c r="Y32" i="39"/>
  <c r="D181" i="1"/>
  <c r="D155" i="1"/>
  <c r="AV155" i="1" s="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2" i="1"/>
  <c r="O77" i="39"/>
  <c r="O53" i="39"/>
  <c r="M63" i="39"/>
  <c r="Q114" i="39"/>
  <c r="Q36" i="39"/>
  <c r="S104" i="39"/>
  <c r="Q38" i="39"/>
  <c r="E48" i="39"/>
  <c r="K75" i="39"/>
  <c r="I43" i="39"/>
  <c r="Q106" i="39"/>
  <c r="D422" i="1"/>
  <c r="D86" i="1"/>
  <c r="S11" i="39"/>
  <c r="K78" i="39"/>
  <c r="AA84" i="39"/>
  <c r="K21" i="39"/>
  <c r="Q28" i="39"/>
  <c r="Q49" i="39"/>
  <c r="C27" i="39"/>
  <c r="C41" i="39"/>
  <c r="M103" i="39"/>
  <c r="D39" i="1"/>
  <c r="AA48" i="39"/>
  <c r="D64" i="1"/>
  <c r="D222" i="1"/>
  <c r="BM222" i="1" s="1"/>
  <c r="I24" i="39"/>
  <c r="D322" i="1"/>
  <c r="BK322" i="1" s="1"/>
  <c r="M101" i="39"/>
  <c r="I67" i="39"/>
  <c r="C28" i="39"/>
  <c r="E31" i="39"/>
  <c r="AA36" i="39"/>
  <c r="M52" i="39"/>
  <c r="M22" i="39"/>
  <c r="Q27" i="39"/>
  <c r="S93" i="39"/>
  <c r="D161" i="1"/>
  <c r="AA80" i="39"/>
  <c r="O69" i="39"/>
  <c r="Y17" i="39"/>
  <c r="O33" i="39"/>
  <c r="M40" i="39"/>
  <c r="U27" i="39"/>
  <c r="W30" i="39"/>
  <c r="Q51" i="39"/>
  <c r="Y25" i="39"/>
  <c r="U19" i="39"/>
  <c r="D355" i="1"/>
  <c r="D358" i="1"/>
  <c r="D75" i="1"/>
  <c r="S14" i="39"/>
  <c r="D341" i="1"/>
  <c r="BG341"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20" i="1"/>
  <c r="O62" i="39"/>
  <c r="A50" i="39"/>
  <c r="A25" i="39"/>
  <c r="I16" i="39"/>
  <c r="S57" i="39"/>
  <c r="U24" i="39"/>
  <c r="Q110" i="39"/>
  <c r="U10" i="39"/>
  <c r="E53" i="39"/>
  <c r="AA53" i="39"/>
  <c r="C30" i="39"/>
  <c r="O72" i="39"/>
  <c r="M58" i="39"/>
  <c r="D394" i="1"/>
  <c r="AA13" i="39"/>
  <c r="Q103" i="39"/>
  <c r="D174" i="1"/>
  <c r="I66" i="39"/>
  <c r="Y13" i="39"/>
  <c r="G13" i="39"/>
  <c r="W65" i="39"/>
  <c r="AA37" i="39"/>
  <c r="O66" i="39"/>
  <c r="I40" i="39"/>
  <c r="Y35" i="39"/>
  <c r="Q138" i="39"/>
  <c r="Q58" i="39"/>
  <c r="C15" i="39"/>
  <c r="U20" i="39"/>
  <c r="E18" i="39"/>
  <c r="D134" i="1"/>
  <c r="BK134" i="1" s="1"/>
  <c r="Y16" i="39"/>
  <c r="S84" i="39"/>
  <c r="O128" i="39"/>
  <c r="K15" i="39"/>
  <c r="S36" i="39"/>
  <c r="G11" i="39"/>
  <c r="Q141" i="39"/>
  <c r="O122" i="39"/>
  <c r="D62" i="1"/>
  <c r="Y14" i="39"/>
  <c r="I26" i="39"/>
  <c r="Y24" i="39"/>
  <c r="E54" i="39"/>
  <c r="O131" i="39"/>
  <c r="D197" i="1"/>
  <c r="I18" i="39"/>
  <c r="A32" i="39"/>
  <c r="AA33" i="39"/>
  <c r="M37" i="39"/>
  <c r="W27" i="39"/>
  <c r="W61" i="39"/>
  <c r="Y57" i="39"/>
  <c r="U76" i="39"/>
  <c r="Q77" i="39"/>
  <c r="AA50" i="39"/>
  <c r="M48" i="39"/>
  <c r="K40" i="39"/>
  <c r="Q135" i="39"/>
  <c r="E15" i="39"/>
  <c r="Y52" i="39"/>
  <c r="W42" i="39"/>
  <c r="Q71" i="39"/>
  <c r="U32" i="39"/>
  <c r="G15" i="39"/>
  <c r="S35" i="39"/>
  <c r="D84" i="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30" i="1"/>
  <c r="G21" i="39"/>
  <c r="I60" i="39"/>
  <c r="G55" i="39"/>
  <c r="Q74" i="39"/>
  <c r="E25" i="39"/>
  <c r="O58" i="39"/>
  <c r="W71" i="39"/>
  <c r="K20" i="39"/>
  <c r="I14" i="39"/>
  <c r="O59" i="39"/>
  <c r="O56" i="39"/>
  <c r="I32" i="39"/>
  <c r="G27" i="39"/>
  <c r="M24" i="39"/>
  <c r="M28" i="39"/>
  <c r="D47" i="1"/>
  <c r="BK47" i="1" s="1"/>
  <c r="O23" i="39"/>
  <c r="W12" i="39"/>
  <c r="Q23" i="39"/>
  <c r="G24" i="39"/>
  <c r="G16" i="39"/>
  <c r="B3" i="49"/>
  <c r="B3" i="39"/>
  <c r="B4" i="39"/>
  <c r="B4" i="49"/>
  <c r="B2" i="39"/>
  <c r="B2" i="38"/>
  <c r="B2" i="49"/>
  <c r="S8" i="39"/>
  <c r="B3" i="38"/>
  <c r="B4" i="38"/>
  <c r="D440" i="1"/>
  <c r="D257" i="1"/>
  <c r="AZ257" i="1" s="1"/>
  <c r="D421" i="1"/>
  <c r="AA28" i="39"/>
  <c r="M51" i="39"/>
  <c r="D211" i="1"/>
  <c r="U34" i="39"/>
  <c r="D58" i="1"/>
  <c r="M89" i="39"/>
  <c r="U35" i="39"/>
  <c r="M46" i="39"/>
  <c r="K38" i="39"/>
  <c r="Q30" i="39"/>
  <c r="G18" i="39"/>
  <c r="M19" i="39"/>
  <c r="AA18" i="39"/>
  <c r="O49" i="39"/>
  <c r="Y30" i="39"/>
  <c r="D158" i="1"/>
  <c r="O57" i="39"/>
  <c r="G28" i="39"/>
  <c r="AA34" i="39"/>
  <c r="Q59" i="39"/>
  <c r="K39" i="39"/>
  <c r="W40" i="39"/>
  <c r="D240" i="1"/>
  <c r="C34" i="39"/>
  <c r="Q84" i="39"/>
  <c r="M66" i="39"/>
  <c r="O82" i="39"/>
  <c r="K53" i="39"/>
  <c r="W53" i="39"/>
  <c r="S74" i="39"/>
  <c r="Y20" i="39"/>
  <c r="G33" i="39"/>
  <c r="U22" i="39"/>
  <c r="O70" i="39"/>
  <c r="D269" i="1"/>
  <c r="U8" i="39"/>
  <c r="K9" i="39"/>
  <c r="Y21" i="39"/>
  <c r="S45" i="39"/>
  <c r="D190" i="1"/>
  <c r="I28" i="39"/>
  <c r="C23" i="39"/>
  <c r="E27" i="39"/>
  <c r="M98" i="39"/>
  <c r="C36" i="39"/>
  <c r="O43" i="39"/>
  <c r="Q123" i="39"/>
  <c r="E38" i="39"/>
  <c r="Y41" i="39"/>
  <c r="K72" i="39"/>
  <c r="D391" i="1"/>
  <c r="G52" i="39"/>
  <c r="I64" i="39"/>
  <c r="I31" i="39"/>
  <c r="E20" i="39"/>
  <c r="O80" i="39"/>
  <c r="Q107" i="39"/>
  <c r="D5" i="1"/>
  <c r="O9" i="39"/>
  <c r="C8" i="39"/>
  <c r="E8" i="39"/>
  <c r="W8" i="39"/>
  <c r="M9" i="39"/>
  <c r="S9" i="39"/>
  <c r="W25" i="39"/>
  <c r="U38" i="39"/>
  <c r="AA42" i="39"/>
  <c r="W24" i="39"/>
  <c r="O39" i="39"/>
  <c r="K49" i="39"/>
  <c r="U40" i="39"/>
  <c r="D92" i="1"/>
  <c r="Q10" i="39"/>
  <c r="D110" i="1"/>
  <c r="BK110" i="1" s="1"/>
  <c r="S44" i="39"/>
  <c r="K32" i="39"/>
  <c r="Y26" i="39"/>
  <c r="D293" i="1"/>
  <c r="D162" i="1"/>
  <c r="D420" i="1"/>
  <c r="E45" i="39"/>
  <c r="K61" i="39"/>
  <c r="Q44" i="39"/>
  <c r="O113" i="39"/>
  <c r="M70" i="39"/>
  <c r="Q90" i="39"/>
  <c r="E49" i="39"/>
  <c r="M92" i="39"/>
  <c r="Y56" i="39"/>
  <c r="K73" i="39"/>
  <c r="E24" i="39"/>
  <c r="Q57" i="39"/>
  <c r="D226" i="1"/>
  <c r="G48" i="39"/>
  <c r="D108" i="1"/>
  <c r="AA8" i="39"/>
  <c r="W47" i="39"/>
  <c r="S10" i="39"/>
  <c r="U23" i="39"/>
  <c r="U25" i="39"/>
  <c r="K46" i="39"/>
  <c r="W31" i="39"/>
  <c r="D272"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8" i="1"/>
  <c r="BM248" i="1" s="1"/>
  <c r="Q62" i="39"/>
  <c r="Q134" i="39"/>
  <c r="O95" i="39"/>
  <c r="K69" i="39"/>
  <c r="G43" i="39"/>
  <c r="K57" i="39"/>
  <c r="C38" i="39"/>
  <c r="O117" i="39"/>
  <c r="AA49" i="39"/>
  <c r="O119" i="39"/>
  <c r="I29" i="39"/>
  <c r="O55" i="39"/>
  <c r="M76" i="39"/>
  <c r="Q9" i="39"/>
  <c r="O30" i="39"/>
  <c r="I8" i="39"/>
  <c r="Q47" i="39"/>
  <c r="I25" i="39"/>
  <c r="O50" i="39"/>
  <c r="D90" i="1"/>
  <c r="O86" i="39"/>
  <c r="K56" i="39"/>
  <c r="Q88" i="39"/>
  <c r="A36" i="39"/>
  <c r="M69" i="39"/>
  <c r="O124" i="39"/>
  <c r="Q97" i="39"/>
  <c r="Q127" i="39"/>
  <c r="S94" i="39"/>
  <c r="AA74" i="39"/>
  <c r="O51" i="39"/>
  <c r="E19" i="39"/>
  <c r="K25" i="39"/>
  <c r="M29" i="39"/>
  <c r="O34" i="39"/>
  <c r="A18" i="39"/>
  <c r="Q35" i="39"/>
  <c r="C18" i="39"/>
  <c r="D280" i="1"/>
  <c r="O96" i="39"/>
  <c r="Y23" i="39"/>
  <c r="K47" i="39"/>
  <c r="E52" i="39"/>
  <c r="Q53" i="39"/>
  <c r="Q98" i="39"/>
  <c r="W62" i="39"/>
  <c r="D338" i="1"/>
  <c r="K8" i="39"/>
  <c r="M72" i="39"/>
  <c r="K59" i="39"/>
  <c r="D259" i="1"/>
  <c r="W57" i="39"/>
  <c r="E40" i="39"/>
  <c r="S81" i="39"/>
  <c r="O91" i="39"/>
  <c r="Q93" i="39"/>
  <c r="AA62" i="39"/>
  <c r="I55" i="39"/>
  <c r="G45" i="39"/>
  <c r="Y43" i="39"/>
  <c r="W34" i="39"/>
  <c r="D141" i="1"/>
  <c r="BK141" i="1" s="1"/>
  <c r="Y8" i="39"/>
  <c r="W28" i="39"/>
  <c r="O46" i="39"/>
  <c r="M41" i="39"/>
  <c r="S99" i="39"/>
  <c r="I61" i="39"/>
  <c r="AA70" i="39"/>
  <c r="E46" i="39"/>
  <c r="K67" i="39"/>
  <c r="Y50" i="39"/>
  <c r="O111" i="39"/>
  <c r="W63" i="39"/>
  <c r="M86" i="39"/>
  <c r="U65" i="39"/>
  <c r="Q121" i="39"/>
  <c r="G49" i="39"/>
  <c r="A26" i="39"/>
  <c r="U29" i="39"/>
  <c r="C19" i="39"/>
  <c r="S72" i="39"/>
  <c r="D221" i="1"/>
  <c r="E35" i="39"/>
  <c r="AA54" i="39"/>
  <c r="M64" i="39"/>
  <c r="C32" i="39"/>
  <c r="W52" i="39"/>
  <c r="O78" i="39"/>
  <c r="A31" i="39"/>
  <c r="D281" i="1"/>
  <c r="AA63" i="39"/>
  <c r="Q94" i="39"/>
  <c r="O92" i="39"/>
  <c r="E43" i="39"/>
  <c r="M73" i="39"/>
  <c r="D267" i="1"/>
  <c r="BK267" i="1" s="1"/>
  <c r="Q80" i="39"/>
  <c r="M10" i="39"/>
  <c r="M38" i="39"/>
  <c r="Q52" i="39"/>
  <c r="U48" i="39"/>
  <c r="O87" i="39"/>
  <c r="Q89" i="39"/>
  <c r="G42" i="39"/>
  <c r="E37" i="39"/>
  <c r="W55" i="39"/>
  <c r="AA58" i="39"/>
  <c r="I52" i="39"/>
  <c r="I63" i="39"/>
  <c r="U72" i="39"/>
  <c r="U44" i="39"/>
  <c r="D228" i="1"/>
  <c r="O85" i="39"/>
  <c r="A35" i="39"/>
  <c r="D245" i="1"/>
  <c r="BM245" i="1" s="1"/>
  <c r="Q87" i="39"/>
  <c r="U52" i="39"/>
  <c r="K52" i="39"/>
  <c r="O54" i="39"/>
  <c r="D152" i="1"/>
  <c r="BK152" i="1" s="1"/>
  <c r="S17" i="39"/>
  <c r="E10" i="39"/>
  <c r="O17" i="39"/>
  <c r="C11" i="39"/>
  <c r="K14" i="39"/>
  <c r="M15" i="39"/>
  <c r="Q17" i="39"/>
  <c r="A11" i="39"/>
  <c r="M18" i="39"/>
  <c r="D346" i="1"/>
  <c r="D94"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5" i="1"/>
  <c r="BD285" i="1" s="1"/>
  <c r="A21" i="39"/>
  <c r="AA69" i="39"/>
  <c r="O110" i="39"/>
  <c r="U47" i="39"/>
  <c r="I51" i="39"/>
  <c r="K55" i="39"/>
  <c r="D43" i="1"/>
  <c r="U58" i="39"/>
  <c r="D262" i="1"/>
  <c r="A9" i="39"/>
  <c r="D23" i="1"/>
  <c r="BM23" i="1" s="1"/>
  <c r="Y40" i="39"/>
  <c r="S54" i="39"/>
  <c r="A42" i="39"/>
  <c r="Y47" i="39"/>
  <c r="Q83" i="39"/>
  <c r="M65" i="39"/>
  <c r="S70" i="39"/>
  <c r="G39" i="39"/>
  <c r="O74" i="39"/>
  <c r="I46" i="39"/>
  <c r="M60" i="39"/>
  <c r="W50" i="39"/>
  <c r="K50" i="39"/>
  <c r="AA52" i="39"/>
  <c r="Y37" i="39"/>
  <c r="Q76" i="39"/>
  <c r="U41" i="39"/>
  <c r="D303" i="1"/>
  <c r="I56" i="39"/>
  <c r="Y9" i="39"/>
  <c r="O12" i="39"/>
  <c r="O81" i="39"/>
  <c r="M78" i="39"/>
  <c r="G41" i="39"/>
  <c r="U63" i="39"/>
  <c r="D295" i="1"/>
  <c r="K64" i="39"/>
  <c r="S86" i="39"/>
  <c r="Q41" i="39"/>
  <c r="Y19" i="39"/>
  <c r="O40" i="39"/>
  <c r="U17" i="39"/>
  <c r="A16" i="39"/>
  <c r="D237" i="1"/>
  <c r="E217" i="31" l="1"/>
  <c r="L214" i="31" a="1"/>
  <c r="L214" i="31" s="1"/>
  <c r="E209" i="31"/>
  <c r="L206" i="31" a="1"/>
  <c r="L206" i="31" s="1"/>
  <c r="E201"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E20" i="31"/>
  <c r="E12" i="31"/>
  <c r="E4" i="31"/>
  <c r="E38" i="31"/>
  <c r="L35" i="31" a="1"/>
  <c r="L35" i="31" s="1"/>
  <c r="E30" i="31"/>
  <c r="L27" i="31" a="1"/>
  <c r="L27" i="31" s="1"/>
  <c r="E132" i="31"/>
  <c r="L219" i="31" a="1"/>
  <c r="L219" i="31" s="1"/>
  <c r="E214" i="31"/>
  <c r="L211" i="31" a="1"/>
  <c r="L211" i="31" s="1"/>
  <c r="E206" i="31"/>
  <c r="L203" i="31" a="1"/>
  <c r="L203" i="31" s="1"/>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19" i="31"/>
  <c r="E11" i="31"/>
  <c r="E3" i="31"/>
  <c r="E17" i="31"/>
  <c r="E9" i="31"/>
  <c r="E164" i="31"/>
  <c r="E156" i="31"/>
  <c r="L153" i="31" a="1"/>
  <c r="L153" i="31" s="1"/>
  <c r="E219" i="31"/>
  <c r="L216" i="31" a="1"/>
  <c r="L216" i="31" s="1"/>
  <c r="E211" i="31"/>
  <c r="L208" i="31" a="1"/>
  <c r="L208" i="31" s="1"/>
  <c r="E203" i="31"/>
  <c r="L200" i="31" a="1"/>
  <c r="L200" i="31" s="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8" i="31"/>
  <c r="E10" i="31"/>
  <c r="E2" i="31"/>
  <c r="E24" i="31"/>
  <c r="L161" i="31" a="1"/>
  <c r="L161" i="31" s="1"/>
  <c r="E216" i="31"/>
  <c r="L213" i="31" a="1"/>
  <c r="L213" i="31" s="1"/>
  <c r="E208" i="31"/>
  <c r="L205" i="31" a="1"/>
  <c r="L205" i="31" s="1"/>
  <c r="E200"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148" i="31"/>
  <c r="E140" i="31"/>
  <c r="L137" i="31" a="1"/>
  <c r="L137" i="31" s="1"/>
  <c r="L218" i="31" a="1"/>
  <c r="L218" i="31" s="1"/>
  <c r="E213" i="31"/>
  <c r="L210" i="31" a="1"/>
  <c r="L210" i="31" s="1"/>
  <c r="E205" i="31"/>
  <c r="L202" i="31" a="1"/>
  <c r="L202" i="31"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16" i="31"/>
  <c r="E8" i="31"/>
  <c r="E196" i="31"/>
  <c r="L193" i="31" a="1"/>
  <c r="L193" i="31" s="1"/>
  <c r="L145" i="31" a="1"/>
  <c r="L145" i="31" s="1"/>
  <c r="E218" i="31"/>
  <c r="L215" i="31" a="1"/>
  <c r="L215" i="31" s="1"/>
  <c r="E210" i="31"/>
  <c r="L207" i="31" a="1"/>
  <c r="L207" i="31" s="1"/>
  <c r="E202" i="31"/>
  <c r="L199" i="31" a="1"/>
  <c r="L199" i="31" s="1"/>
  <c r="E194" i="31"/>
  <c r="L191" i="31" a="1"/>
  <c r="L191" i="31" s="1"/>
  <c r="E186" i="31"/>
  <c r="L183" i="31" a="1"/>
  <c r="L183" i="31" s="1"/>
  <c r="E178" i="31"/>
  <c r="L175" i="31" a="1"/>
  <c r="L175" i="31" s="1"/>
  <c r="E170" i="31"/>
  <c r="L167" i="31" a="1"/>
  <c r="L167" i="31" s="1"/>
  <c r="E162" i="31"/>
  <c r="L159" i="31" a="1"/>
  <c r="L159" i="31" s="1"/>
  <c r="E154" i="31"/>
  <c r="G154" i="31" s="1"/>
  <c r="F154" i="31" s="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5" i="31"/>
  <c r="E7" i="31"/>
  <c r="E23" i="31"/>
  <c r="E14" i="31"/>
  <c r="L209" i="31" a="1"/>
  <c r="L209" i="31" s="1"/>
  <c r="E188" i="31"/>
  <c r="L185" i="31" a="1"/>
  <c r="L185" i="31" s="1"/>
  <c r="E215" i="31"/>
  <c r="L212" i="31" a="1"/>
  <c r="L212" i="31" s="1"/>
  <c r="E207" i="31"/>
  <c r="L204" i="31" a="1"/>
  <c r="L204" i="31" s="1"/>
  <c r="E199" i="3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6" i="31"/>
  <c r="E212" i="31"/>
  <c r="E204" i="31"/>
  <c r="L201" i="31" a="1"/>
  <c r="L201" i="31" s="1"/>
  <c r="L177" i="31" a="1"/>
  <c r="L177" i="31" s="1"/>
  <c r="L217" i="31" a="1"/>
  <c r="L217" i="31" s="1"/>
  <c r="E180" i="31"/>
  <c r="E172" i="31"/>
  <c r="L169" i="31" a="1"/>
  <c r="L169" i="31" s="1"/>
  <c r="L129" i="31" a="1"/>
  <c r="L129" i="31" s="1"/>
  <c r="E108" i="31"/>
  <c r="L65" i="31" a="1"/>
  <c r="L65" i="31" s="1"/>
  <c r="E36" i="31"/>
  <c r="L105" i="31" a="1"/>
  <c r="L105" i="31" s="1"/>
  <c r="E84" i="31"/>
  <c r="L41" i="31" a="1"/>
  <c r="L41" i="31" s="1"/>
  <c r="E60" i="31"/>
  <c r="E124" i="31"/>
  <c r="L121" i="31" a="1"/>
  <c r="L121" i="31" s="1"/>
  <c r="E100" i="31"/>
  <c r="L57" i="31" a="1"/>
  <c r="L57" i="31" s="1"/>
  <c r="L97" i="31" a="1"/>
  <c r="L97" i="31" s="1"/>
  <c r="E76" i="31"/>
  <c r="L33" i="31" a="1"/>
  <c r="L33" i="31" s="1"/>
  <c r="E116" i="31"/>
  <c r="L73" i="31" a="1"/>
  <c r="L73" i="31" s="1"/>
  <c r="E52" i="31"/>
  <c r="E28" i="31"/>
  <c r="E44" i="31"/>
  <c r="E21" i="31"/>
  <c r="E13" i="31"/>
  <c r="L81" i="31" a="1"/>
  <c r="L81" i="31" s="1"/>
  <c r="L113" i="31" a="1"/>
  <c r="L113" i="31" s="1"/>
  <c r="E92" i="31"/>
  <c r="L49" i="31" a="1"/>
  <c r="L49" i="31" s="1"/>
  <c r="E5" i="31"/>
  <c r="L89" i="31" a="1"/>
  <c r="L89" i="31" s="1"/>
  <c r="E68" i="31"/>
  <c r="L25" i="31" a="1"/>
  <c r="L25" i="31" s="1"/>
  <c r="G200" i="31"/>
  <c r="F200" i="31" s="1"/>
  <c r="G192" i="31"/>
  <c r="F192" i="31" s="1"/>
  <c r="B203" i="49"/>
  <c r="B195" i="49"/>
  <c r="A195" i="49" s="1"/>
  <c r="B187" i="49"/>
  <c r="A187" i="49" s="1"/>
  <c r="B202" i="49"/>
  <c r="B194" i="49"/>
  <c r="A194" i="49" s="1"/>
  <c r="B186" i="49"/>
  <c r="B178" i="49"/>
  <c r="A178" i="49" s="1"/>
  <c r="B170" i="49"/>
  <c r="B162" i="49"/>
  <c r="A162" i="49" s="1"/>
  <c r="B154" i="49"/>
  <c r="A154" i="49" s="1"/>
  <c r="B146" i="49"/>
  <c r="B200" i="49"/>
  <c r="A200" i="49" s="1"/>
  <c r="B192" i="49"/>
  <c r="A192" i="49" s="1"/>
  <c r="B184" i="49"/>
  <c r="B176" i="49"/>
  <c r="A176" i="49" s="1"/>
  <c r="G190" i="31"/>
  <c r="F190" i="31" s="1"/>
  <c r="B204" i="49"/>
  <c r="B190" i="49"/>
  <c r="A190" i="49" s="1"/>
  <c r="B179" i="49"/>
  <c r="A179" i="49" s="1"/>
  <c r="B168" i="49"/>
  <c r="A168" i="49" s="1"/>
  <c r="B159" i="49"/>
  <c r="B150" i="49"/>
  <c r="A150" i="49" s="1"/>
  <c r="B141" i="49"/>
  <c r="B133" i="49"/>
  <c r="A133" i="49" s="1"/>
  <c r="B125" i="49"/>
  <c r="B117" i="49"/>
  <c r="A117" i="49" s="1"/>
  <c r="B109" i="49"/>
  <c r="A109" i="49" s="1"/>
  <c r="B101" i="49"/>
  <c r="A101" i="49" s="1"/>
  <c r="B93" i="49"/>
  <c r="B85" i="49"/>
  <c r="A85" i="49" s="1"/>
  <c r="B77" i="49"/>
  <c r="B69" i="49"/>
  <c r="A69" i="49" s="1"/>
  <c r="B61" i="49"/>
  <c r="B53" i="49"/>
  <c r="A53" i="49" s="1"/>
  <c r="B45" i="49"/>
  <c r="A45" i="49" s="1"/>
  <c r="B37" i="49"/>
  <c r="A37" i="49" s="1"/>
  <c r="B29" i="49"/>
  <c r="B21" i="49"/>
  <c r="A21" i="49" s="1"/>
  <c r="B13" i="49"/>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1" i="49"/>
  <c r="B189" i="49"/>
  <c r="A189" i="49" s="1"/>
  <c r="B177" i="49"/>
  <c r="A177" i="49" s="1"/>
  <c r="B167" i="49"/>
  <c r="A167" i="49" s="1"/>
  <c r="B158" i="49"/>
  <c r="B149" i="49"/>
  <c r="A149" i="49" s="1"/>
  <c r="B140" i="49"/>
  <c r="B132" i="49"/>
  <c r="A132" i="49" s="1"/>
  <c r="B124" i="49"/>
  <c r="B116" i="49"/>
  <c r="A116" i="49" s="1"/>
  <c r="B108" i="49"/>
  <c r="A108" i="49" s="1"/>
  <c r="B100" i="49"/>
  <c r="A100" i="49" s="1"/>
  <c r="B92" i="49"/>
  <c r="B84" i="49"/>
  <c r="A84" i="49" s="1"/>
  <c r="B76" i="49"/>
  <c r="A76" i="49" s="1"/>
  <c r="B68" i="49"/>
  <c r="A68" i="49" s="1"/>
  <c r="B60" i="49"/>
  <c r="B52" i="49"/>
  <c r="A52" i="49" s="1"/>
  <c r="B44" i="49"/>
  <c r="A44" i="49" s="1"/>
  <c r="B36" i="49"/>
  <c r="A36" i="49" s="1"/>
  <c r="B28" i="49"/>
  <c r="B20" i="49"/>
  <c r="A20" i="49" s="1"/>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199" i="49"/>
  <c r="B188" i="49"/>
  <c r="A188" i="49" s="1"/>
  <c r="B175" i="49"/>
  <c r="A175" i="49" s="1"/>
  <c r="B166" i="49"/>
  <c r="A166" i="49" s="1"/>
  <c r="B157" i="49"/>
  <c r="B148" i="49"/>
  <c r="A148" i="49" s="1"/>
  <c r="B139" i="49"/>
  <c r="A139" i="49" s="1"/>
  <c r="B131" i="49"/>
  <c r="A131" i="49" s="1"/>
  <c r="B123" i="49"/>
  <c r="B115" i="49"/>
  <c r="A115" i="49" s="1"/>
  <c r="B107" i="49"/>
  <c r="A107" i="49" s="1"/>
  <c r="B99" i="49"/>
  <c r="A99" i="49" s="1"/>
  <c r="B91" i="49"/>
  <c r="B83" i="49"/>
  <c r="A83" i="49" s="1"/>
  <c r="B75" i="49"/>
  <c r="A75" i="49" s="1"/>
  <c r="B67" i="49"/>
  <c r="A67" i="49" s="1"/>
  <c r="B59" i="49"/>
  <c r="B51" i="49"/>
  <c r="A51" i="49" s="1"/>
  <c r="B43" i="49"/>
  <c r="B35" i="49"/>
  <c r="A35" i="49" s="1"/>
  <c r="B27" i="49"/>
  <c r="A27" i="49" s="1"/>
  <c r="B19" i="49"/>
  <c r="A19" i="49" s="1"/>
  <c r="B11" i="49"/>
  <c r="A11" i="49" s="1"/>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198" i="49"/>
  <c r="A198" i="49" s="1"/>
  <c r="B185" i="49"/>
  <c r="A185" i="49" s="1"/>
  <c r="B174" i="49"/>
  <c r="A174" i="49" s="1"/>
  <c r="B165" i="49"/>
  <c r="A165" i="49" s="1"/>
  <c r="B156" i="49"/>
  <c r="B147" i="49"/>
  <c r="A147" i="49" s="1"/>
  <c r="B138" i="49"/>
  <c r="A138" i="49" s="1"/>
  <c r="B130" i="49"/>
  <c r="A130" i="49" s="1"/>
  <c r="B122" i="49"/>
  <c r="A122" i="49" s="1"/>
  <c r="B114" i="49"/>
  <c r="A114" i="49" s="1"/>
  <c r="B106" i="49"/>
  <c r="A106" i="49" s="1"/>
  <c r="B98" i="49"/>
  <c r="A98" i="49" s="1"/>
  <c r="B90" i="49"/>
  <c r="A90" i="49" s="1"/>
  <c r="B82" i="49"/>
  <c r="A82" i="49" s="1"/>
  <c r="B74" i="49"/>
  <c r="A74" i="49" s="1"/>
  <c r="B66" i="49"/>
  <c r="A66" i="49" s="1"/>
  <c r="B58" i="49"/>
  <c r="B50" i="49"/>
  <c r="A50" i="49" s="1"/>
  <c r="B42" i="49"/>
  <c r="A42" i="49" s="1"/>
  <c r="B34" i="49"/>
  <c r="A34" i="49" s="1"/>
  <c r="B26" i="49"/>
  <c r="A26" i="49" s="1"/>
  <c r="B18" i="49"/>
  <c r="A18" i="49" s="1"/>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197" i="49"/>
  <c r="A197" i="49" s="1"/>
  <c r="B183" i="49"/>
  <c r="A183" i="49" s="1"/>
  <c r="B173" i="49"/>
  <c r="A173" i="49" s="1"/>
  <c r="B164" i="49"/>
  <c r="A164" i="49" s="1"/>
  <c r="B155" i="49"/>
  <c r="A155" i="49" s="1"/>
  <c r="B145" i="49"/>
  <c r="A145" i="49" s="1"/>
  <c r="B137" i="49"/>
  <c r="A137" i="49" s="1"/>
  <c r="B129" i="49"/>
  <c r="A129" i="49" s="1"/>
  <c r="B121" i="49"/>
  <c r="A121" i="49" s="1"/>
  <c r="B113" i="49"/>
  <c r="A113" i="49" s="1"/>
  <c r="B105" i="49"/>
  <c r="A105" i="49" s="1"/>
  <c r="B97" i="49"/>
  <c r="A97" i="49" s="1"/>
  <c r="B89" i="49"/>
  <c r="A89" i="49" s="1"/>
  <c r="B81" i="49"/>
  <c r="A81" i="49" s="1"/>
  <c r="B73" i="49"/>
  <c r="A73" i="49" s="1"/>
  <c r="B65" i="49"/>
  <c r="A65" i="49" s="1"/>
  <c r="B57" i="49"/>
  <c r="A57" i="49" s="1"/>
  <c r="B49" i="49"/>
  <c r="A49" i="49" s="1"/>
  <c r="B41" i="49"/>
  <c r="A41" i="49" s="1"/>
  <c r="B33" i="49"/>
  <c r="A33" i="49" s="1"/>
  <c r="B25" i="49"/>
  <c r="A25" i="49" s="1"/>
  <c r="B17" i="49"/>
  <c r="A17" i="49" s="1"/>
  <c r="B9" i="49"/>
  <c r="A9" i="49" s="1"/>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207" i="49"/>
  <c r="A207" i="49" s="1"/>
  <c r="B196" i="49"/>
  <c r="A196" i="49" s="1"/>
  <c r="B182" i="49"/>
  <c r="A182" i="49" s="1"/>
  <c r="B172" i="49"/>
  <c r="A172" i="49" s="1"/>
  <c r="B163" i="49"/>
  <c r="A163" i="49" s="1"/>
  <c r="B153" i="49"/>
  <c r="A153" i="49" s="1"/>
  <c r="B144" i="49"/>
  <c r="A144" i="49" s="1"/>
  <c r="B136" i="49"/>
  <c r="A136" i="49" s="1"/>
  <c r="B128" i="49"/>
  <c r="A128" i="49" s="1"/>
  <c r="B120" i="49"/>
  <c r="A120" i="49" s="1"/>
  <c r="B112" i="49"/>
  <c r="A112" i="49" s="1"/>
  <c r="B104" i="49"/>
  <c r="A104" i="49" s="1"/>
  <c r="B96" i="49"/>
  <c r="A96" i="49" s="1"/>
  <c r="B88" i="49"/>
  <c r="A88" i="49" s="1"/>
  <c r="B80" i="49"/>
  <c r="A80" i="49" s="1"/>
  <c r="B72" i="49"/>
  <c r="A72" i="49" s="1"/>
  <c r="B64" i="49"/>
  <c r="A64" i="49" s="1"/>
  <c r="B56" i="49"/>
  <c r="A56" i="49" s="1"/>
  <c r="B48" i="49"/>
  <c r="A48" i="49" s="1"/>
  <c r="B40" i="49"/>
  <c r="A40" i="49" s="1"/>
  <c r="B32" i="49"/>
  <c r="A32" i="49" s="1"/>
  <c r="B24" i="49"/>
  <c r="A24" i="49" s="1"/>
  <c r="B16" i="49"/>
  <c r="A16" i="49" s="1"/>
  <c r="B8" i="49"/>
  <c r="A8" i="49" s="1"/>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206" i="49"/>
  <c r="A206" i="49" s="1"/>
  <c r="B193" i="49"/>
  <c r="A193" i="49" s="1"/>
  <c r="B181" i="49"/>
  <c r="A181" i="49" s="1"/>
  <c r="B171" i="49"/>
  <c r="A171" i="49" s="1"/>
  <c r="B161" i="49"/>
  <c r="A161" i="49" s="1"/>
  <c r="B152" i="49"/>
  <c r="A152" i="49" s="1"/>
  <c r="B143" i="49"/>
  <c r="A143" i="49" s="1"/>
  <c r="B135" i="49"/>
  <c r="A135" i="49" s="1"/>
  <c r="B127" i="49"/>
  <c r="A127" i="49" s="1"/>
  <c r="B119" i="49"/>
  <c r="A119" i="49" s="1"/>
  <c r="B111" i="49"/>
  <c r="A111" i="49" s="1"/>
  <c r="B103" i="49"/>
  <c r="A103" i="49" s="1"/>
  <c r="B95" i="49"/>
  <c r="A95" i="49" s="1"/>
  <c r="B87" i="49"/>
  <c r="A87" i="49" s="1"/>
  <c r="B79" i="49"/>
  <c r="A79" i="49" s="1"/>
  <c r="B71" i="49"/>
  <c r="A71" i="49" s="1"/>
  <c r="B63" i="49"/>
  <c r="A63" i="49" s="1"/>
  <c r="B55" i="49"/>
  <c r="A55" i="49" s="1"/>
  <c r="B47" i="49"/>
  <c r="A47" i="49" s="1"/>
  <c r="B39" i="49"/>
  <c r="A39" i="49" s="1"/>
  <c r="B31" i="49"/>
  <c r="A31" i="49" s="1"/>
  <c r="B23" i="49"/>
  <c r="A23" i="49" s="1"/>
  <c r="B15" i="49"/>
  <c r="A15" i="49" s="1"/>
  <c r="B7" i="49"/>
  <c r="A7" i="49" s="1"/>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205" i="49"/>
  <c r="A205" i="49" s="1"/>
  <c r="B191" i="49"/>
  <c r="A191" i="49" s="1"/>
  <c r="B180" i="49"/>
  <c r="A180" i="49" s="1"/>
  <c r="B169" i="49"/>
  <c r="A169" i="49" s="1"/>
  <c r="B160" i="49"/>
  <c r="A160" i="49" s="1"/>
  <c r="B151" i="49"/>
  <c r="A151" i="49" s="1"/>
  <c r="B142" i="49"/>
  <c r="A142" i="49" s="1"/>
  <c r="B134" i="49"/>
  <c r="A134" i="49" s="1"/>
  <c r="B126" i="49"/>
  <c r="A126" i="49" s="1"/>
  <c r="B118" i="49"/>
  <c r="A118" i="49" s="1"/>
  <c r="B110" i="49"/>
  <c r="A110" i="49" s="1"/>
  <c r="B102" i="49"/>
  <c r="A102" i="49" s="1"/>
  <c r="B94" i="49"/>
  <c r="A94" i="49" s="1"/>
  <c r="B86" i="49"/>
  <c r="A86" i="49" s="1"/>
  <c r="B78" i="49"/>
  <c r="A78" i="49" s="1"/>
  <c r="B70" i="49"/>
  <c r="A70" i="49" s="1"/>
  <c r="B62" i="49"/>
  <c r="A62" i="49" s="1"/>
  <c r="B54" i="49"/>
  <c r="A54" i="49" s="1"/>
  <c r="B46" i="49"/>
  <c r="A46" i="49" s="1"/>
  <c r="B38" i="49"/>
  <c r="A38" i="49" s="1"/>
  <c r="B30" i="49"/>
  <c r="A30" i="49" s="1"/>
  <c r="B22" i="49"/>
  <c r="A22" i="49" s="1"/>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G281" i="1"/>
  <c r="BM281" i="1"/>
  <c r="BK192" i="1"/>
  <c r="BM192" i="1"/>
  <c r="BF78" i="1"/>
  <c r="BM78" i="1"/>
  <c r="A125" i="49"/>
  <c r="A61" i="49"/>
  <c r="A13" i="49"/>
  <c r="A140" i="49"/>
  <c r="A124" i="49"/>
  <c r="A92" i="49"/>
  <c r="A60" i="49"/>
  <c r="A28" i="49"/>
  <c r="A158" i="49"/>
  <c r="A123" i="49"/>
  <c r="A91" i="49"/>
  <c r="A59" i="49"/>
  <c r="A43" i="49"/>
  <c r="A157" i="49"/>
  <c r="A58" i="49"/>
  <c r="A204" i="49"/>
  <c r="A186" i="49"/>
  <c r="A159" i="49"/>
  <c r="A93" i="49"/>
  <c r="A77" i="49"/>
  <c r="A29" i="49"/>
  <c r="A202" i="49"/>
  <c r="A141" i="49"/>
  <c r="A201" i="49"/>
  <c r="A170" i="49"/>
  <c r="BK177" i="1"/>
  <c r="AU177" i="1"/>
  <c r="BK176" i="1"/>
  <c r="AU176" i="1"/>
  <c r="BK161" i="1"/>
  <c r="AU161" i="1"/>
  <c r="BK158" i="1"/>
  <c r="AV158" i="1"/>
  <c r="BK155" i="1"/>
  <c r="AU155" i="1"/>
  <c r="BG157" i="1"/>
  <c r="BL157" i="1"/>
  <c r="A199" i="49"/>
  <c r="A184" i="49"/>
  <c r="A203" i="49"/>
  <c r="A146" i="49"/>
  <c r="A156" i="49"/>
  <c r="AU227" i="1"/>
  <c r="AV227" i="1"/>
  <c r="AU220" i="1"/>
  <c r="AV220" i="1"/>
  <c r="G12" i="31"/>
  <c r="AU8" i="1"/>
  <c r="AV8" i="1"/>
  <c r="BC8" i="1"/>
  <c r="BM8" i="1"/>
  <c r="BG107" i="1"/>
  <c r="BL107" i="1"/>
  <c r="BA8" i="1"/>
  <c r="BB8" i="1"/>
  <c r="AX8" i="1"/>
  <c r="AZ8" i="1"/>
  <c r="AS345" i="1"/>
  <c r="AS156" i="1"/>
  <c r="AS206" i="1"/>
  <c r="AS304" i="1"/>
  <c r="AS364" i="1"/>
  <c r="AS308" i="1"/>
  <c r="AS27" i="1"/>
  <c r="AS250" i="1"/>
  <c r="AS114" i="1"/>
  <c r="AT369" i="1"/>
  <c r="AL369" i="1"/>
  <c r="AD369" i="1"/>
  <c r="AR369" i="1"/>
  <c r="AJ369" i="1"/>
  <c r="AB369" i="1"/>
  <c r="AQ369" i="1"/>
  <c r="AI369" i="1"/>
  <c r="AA369" i="1"/>
  <c r="BF369" i="1"/>
  <c r="AP369" i="1"/>
  <c r="AH369" i="1"/>
  <c r="Z369" i="1"/>
  <c r="AO369" i="1"/>
  <c r="AG369" i="1"/>
  <c r="Y369" i="1"/>
  <c r="BD369" i="1"/>
  <c r="AC369" i="1"/>
  <c r="AN369" i="1"/>
  <c r="AM369" i="1"/>
  <c r="AK369" i="1"/>
  <c r="AF369" i="1"/>
  <c r="AE369" i="1"/>
  <c r="BD339" i="1"/>
  <c r="AN339" i="1"/>
  <c r="AF339" i="1"/>
  <c r="AM339" i="1"/>
  <c r="AE339" i="1"/>
  <c r="AL339" i="1"/>
  <c r="AD339" i="1"/>
  <c r="AK339" i="1"/>
  <c r="AC339" i="1"/>
  <c r="AR339" i="1"/>
  <c r="AJ339" i="1"/>
  <c r="AB339" i="1"/>
  <c r="AQ339" i="1"/>
  <c r="AI339" i="1"/>
  <c r="AA339" i="1"/>
  <c r="AP339" i="1"/>
  <c r="AH339" i="1"/>
  <c r="Z339" i="1"/>
  <c r="AO339" i="1"/>
  <c r="AG339" i="1"/>
  <c r="Y339" i="1"/>
  <c r="BL41" i="1"/>
  <c r="AV41" i="1"/>
  <c r="AN41" i="1"/>
  <c r="AF41" i="1"/>
  <c r="AU41" i="1"/>
  <c r="AM41" i="1"/>
  <c r="AE41" i="1"/>
  <c r="AL41" i="1"/>
  <c r="AD41" i="1"/>
  <c r="AK41" i="1"/>
  <c r="AC41" i="1"/>
  <c r="AR41" i="1"/>
  <c r="AJ41" i="1"/>
  <c r="AB41" i="1"/>
  <c r="BG41" i="1"/>
  <c r="AQ41" i="1"/>
  <c r="AI41" i="1"/>
  <c r="AA41" i="1"/>
  <c r="BF41" i="1"/>
  <c r="AP41" i="1"/>
  <c r="AH41" i="1"/>
  <c r="Z41" i="1"/>
  <c r="AO41" i="1"/>
  <c r="AG41" i="1"/>
  <c r="Y41" i="1"/>
  <c r="AK159" i="1"/>
  <c r="AC159" i="1"/>
  <c r="AR159" i="1"/>
  <c r="AJ159" i="1"/>
  <c r="AB159" i="1"/>
  <c r="AQ159" i="1"/>
  <c r="AI159" i="1"/>
  <c r="AA159" i="1"/>
  <c r="BF159" i="1"/>
  <c r="AP159" i="1"/>
  <c r="AH159" i="1"/>
  <c r="Z159" i="1"/>
  <c r="AO159" i="1"/>
  <c r="AG159" i="1"/>
  <c r="Y159" i="1"/>
  <c r="BD159" i="1"/>
  <c r="AN159" i="1"/>
  <c r="AF159" i="1"/>
  <c r="AM159" i="1"/>
  <c r="AE159" i="1"/>
  <c r="AL159" i="1"/>
  <c r="AD159" i="1"/>
  <c r="AL198" i="1"/>
  <c r="AD198" i="1"/>
  <c r="AP198" i="1"/>
  <c r="AG198" i="1"/>
  <c r="AO198" i="1"/>
  <c r="AF198" i="1"/>
  <c r="AV198" i="1"/>
  <c r="AN198" i="1"/>
  <c r="AE198" i="1"/>
  <c r="AU198" i="1"/>
  <c r="AM198" i="1"/>
  <c r="AC198" i="1"/>
  <c r="AK198" i="1"/>
  <c r="AB198" i="1"/>
  <c r="AJ198" i="1"/>
  <c r="AA198" i="1"/>
  <c r="AR198" i="1"/>
  <c r="AI198" i="1"/>
  <c r="Z198" i="1"/>
  <c r="AQ198" i="1"/>
  <c r="AH198" i="1"/>
  <c r="Y198" i="1"/>
  <c r="BL66" i="1"/>
  <c r="AV66" i="1"/>
  <c r="AN66" i="1"/>
  <c r="AF66" i="1"/>
  <c r="BC66" i="1"/>
  <c r="AU66" i="1"/>
  <c r="AM66" i="1"/>
  <c r="AE66" i="1"/>
  <c r="BB66" i="1"/>
  <c r="AL66" i="1"/>
  <c r="AD66" i="1"/>
  <c r="BA66" i="1"/>
  <c r="AK66" i="1"/>
  <c r="AC66" i="1"/>
  <c r="AZ66" i="1"/>
  <c r="AR66" i="1"/>
  <c r="AJ66" i="1"/>
  <c r="AB66" i="1"/>
  <c r="AY66" i="1"/>
  <c r="AQ66" i="1"/>
  <c r="AI66" i="1"/>
  <c r="AA66" i="1"/>
  <c r="AX66" i="1"/>
  <c r="AP66" i="1"/>
  <c r="AH66" i="1"/>
  <c r="Z66" i="1"/>
  <c r="AW66" i="1"/>
  <c r="AO66" i="1"/>
  <c r="AG66" i="1"/>
  <c r="Y66" i="1"/>
  <c r="AY296" i="1"/>
  <c r="AQ296" i="1"/>
  <c r="AI296" i="1"/>
  <c r="AA296" i="1"/>
  <c r="BA296" i="1"/>
  <c r="AR296" i="1"/>
  <c r="AH296" i="1"/>
  <c r="Y296" i="1"/>
  <c r="AZ296" i="1"/>
  <c r="AP296" i="1"/>
  <c r="AG296" i="1"/>
  <c r="AX296" i="1"/>
  <c r="AO296" i="1"/>
  <c r="AF296" i="1"/>
  <c r="AW296" i="1"/>
  <c r="AN296" i="1"/>
  <c r="AE296" i="1"/>
  <c r="AV296" i="1"/>
  <c r="AM296" i="1"/>
  <c r="AD296" i="1"/>
  <c r="BL296" i="1"/>
  <c r="AU296" i="1"/>
  <c r="AL296" i="1"/>
  <c r="AC296" i="1"/>
  <c r="BB296" i="1"/>
  <c r="AJ296" i="1"/>
  <c r="Z296" i="1"/>
  <c r="BC296" i="1"/>
  <c r="AK296" i="1"/>
  <c r="AB296" i="1"/>
  <c r="AK246" i="1"/>
  <c r="AC246" i="1"/>
  <c r="AR246" i="1"/>
  <c r="AJ246" i="1"/>
  <c r="AB246" i="1"/>
  <c r="BG246" i="1"/>
  <c r="AQ246" i="1"/>
  <c r="AI246" i="1"/>
  <c r="AA246" i="1"/>
  <c r="AP246" i="1"/>
  <c r="AH246" i="1"/>
  <c r="Z246" i="1"/>
  <c r="AO246" i="1"/>
  <c r="AG246" i="1"/>
  <c r="Y246" i="1"/>
  <c r="AN246" i="1"/>
  <c r="AF246" i="1"/>
  <c r="AT246" i="1"/>
  <c r="AL246" i="1"/>
  <c r="AD246" i="1"/>
  <c r="AM246" i="1"/>
  <c r="AE246" i="1"/>
  <c r="AK268" i="1"/>
  <c r="AC268" i="1"/>
  <c r="AR268" i="1"/>
  <c r="AJ268" i="1"/>
  <c r="AB268" i="1"/>
  <c r="BG268" i="1"/>
  <c r="AQ268" i="1"/>
  <c r="AI268" i="1"/>
  <c r="AA268" i="1"/>
  <c r="BF268" i="1"/>
  <c r="AP268" i="1"/>
  <c r="AH268" i="1"/>
  <c r="Z268" i="1"/>
  <c r="AO268" i="1"/>
  <c r="AG268" i="1"/>
  <c r="Y268" i="1"/>
  <c r="AV268" i="1"/>
  <c r="AN268" i="1"/>
  <c r="AF268" i="1"/>
  <c r="AL268" i="1"/>
  <c r="AD268" i="1"/>
  <c r="AU268" i="1"/>
  <c r="AM268" i="1"/>
  <c r="AE268" i="1"/>
  <c r="AS130" i="1"/>
  <c r="AS282" i="1"/>
  <c r="AS14" i="1"/>
  <c r="AS112" i="1"/>
  <c r="AS25" i="1"/>
  <c r="AS450" i="1"/>
  <c r="AS136" i="1"/>
  <c r="AS251" i="1"/>
  <c r="AS76" i="1"/>
  <c r="AS348" i="1"/>
  <c r="AS362" i="1"/>
  <c r="AM262" i="1"/>
  <c r="AE262" i="1"/>
  <c r="AL262" i="1"/>
  <c r="AD262" i="1"/>
  <c r="AK262" i="1"/>
  <c r="AC262" i="1"/>
  <c r="AR262" i="1"/>
  <c r="AJ262" i="1"/>
  <c r="AB262" i="1"/>
  <c r="AQ262" i="1"/>
  <c r="AI262" i="1"/>
  <c r="AA262" i="1"/>
  <c r="AP262" i="1"/>
  <c r="AH262" i="1"/>
  <c r="Z262" i="1"/>
  <c r="BD262" i="1"/>
  <c r="AN262" i="1"/>
  <c r="AF262" i="1"/>
  <c r="AO262" i="1"/>
  <c r="AG262" i="1"/>
  <c r="Y262" i="1"/>
  <c r="BK240" i="1"/>
  <c r="BC240" i="1"/>
  <c r="AU240" i="1"/>
  <c r="AM240" i="1"/>
  <c r="AE240" i="1"/>
  <c r="BH240" i="1"/>
  <c r="AZ240" i="1"/>
  <c r="AR240" i="1"/>
  <c r="AJ240" i="1"/>
  <c r="AB240" i="1"/>
  <c r="BG240" i="1"/>
  <c r="AY240" i="1"/>
  <c r="AQ240" i="1"/>
  <c r="AI240" i="1"/>
  <c r="AA240" i="1"/>
  <c r="BF240" i="1"/>
  <c r="AP240" i="1"/>
  <c r="AH240" i="1"/>
  <c r="Z240" i="1"/>
  <c r="BD240" i="1"/>
  <c r="AF240" i="1"/>
  <c r="AT240" i="1"/>
  <c r="AD240" i="1"/>
  <c r="AC240" i="1"/>
  <c r="BE240" i="1"/>
  <c r="AO240" i="1"/>
  <c r="Y240" i="1"/>
  <c r="BB240" i="1"/>
  <c r="AN240" i="1"/>
  <c r="BA240" i="1"/>
  <c r="AL240" i="1"/>
  <c r="AK240" i="1"/>
  <c r="BM240" i="1"/>
  <c r="AG240" i="1"/>
  <c r="AU134" i="1"/>
  <c r="AM134" i="1"/>
  <c r="AE134" i="1"/>
  <c r="BB134" i="1"/>
  <c r="AL134" i="1"/>
  <c r="AD134" i="1"/>
  <c r="BA134" i="1"/>
  <c r="AK134" i="1"/>
  <c r="AC134" i="1"/>
  <c r="AZ134" i="1"/>
  <c r="AR134" i="1"/>
  <c r="AJ134" i="1"/>
  <c r="AB134" i="1"/>
  <c r="AY134" i="1"/>
  <c r="AQ134" i="1"/>
  <c r="AI134" i="1"/>
  <c r="AA134" i="1"/>
  <c r="BF134" i="1"/>
  <c r="AX134" i="1"/>
  <c r="AP134" i="1"/>
  <c r="AH134" i="1"/>
  <c r="Z134" i="1"/>
  <c r="BM134" i="1"/>
  <c r="BE134" i="1"/>
  <c r="AW134" i="1"/>
  <c r="AO134" i="1"/>
  <c r="AG134" i="1"/>
  <c r="Y134" i="1"/>
  <c r="BD134" i="1"/>
  <c r="AN134" i="1"/>
  <c r="AF134" i="1"/>
  <c r="BF381" i="1"/>
  <c r="AX381" i="1"/>
  <c r="AP381" i="1"/>
  <c r="AH381" i="1"/>
  <c r="Z381" i="1"/>
  <c r="BM381" i="1"/>
  <c r="BE381" i="1"/>
  <c r="AW381" i="1"/>
  <c r="AO381" i="1"/>
  <c r="AG381" i="1"/>
  <c r="Y381" i="1"/>
  <c r="BD381" i="1"/>
  <c r="AN381" i="1"/>
  <c r="AF381" i="1"/>
  <c r="BC381" i="1"/>
  <c r="AM381" i="1"/>
  <c r="AE381" i="1"/>
  <c r="BB381" i="1"/>
  <c r="AL381" i="1"/>
  <c r="AD381" i="1"/>
  <c r="BA381" i="1"/>
  <c r="AK381" i="1"/>
  <c r="AC381" i="1"/>
  <c r="AZ381" i="1"/>
  <c r="AR381" i="1"/>
  <c r="AJ381" i="1"/>
  <c r="AB381" i="1"/>
  <c r="AY381" i="1"/>
  <c r="AQ381" i="1"/>
  <c r="AI381" i="1"/>
  <c r="AA381" i="1"/>
  <c r="AZ427" i="1"/>
  <c r="AR427" i="1"/>
  <c r="AJ427" i="1"/>
  <c r="AB427" i="1"/>
  <c r="BG427" i="1"/>
  <c r="AX427" i="1"/>
  <c r="AO427" i="1"/>
  <c r="AF427" i="1"/>
  <c r="BF427" i="1"/>
  <c r="AW427" i="1"/>
  <c r="AN427" i="1"/>
  <c r="AE427" i="1"/>
  <c r="BM427" i="1"/>
  <c r="BE427" i="1"/>
  <c r="AV427" i="1"/>
  <c r="AM427" i="1"/>
  <c r="AD427" i="1"/>
  <c r="BD427" i="1"/>
  <c r="AL427" i="1"/>
  <c r="AC427" i="1"/>
  <c r="BC427" i="1"/>
  <c r="AK427" i="1"/>
  <c r="AA427" i="1"/>
  <c r="BB427" i="1"/>
  <c r="AI427" i="1"/>
  <c r="Z427" i="1"/>
  <c r="BA427" i="1"/>
  <c r="AQ427" i="1"/>
  <c r="AH427" i="1"/>
  <c r="Y427" i="1"/>
  <c r="AY427" i="1"/>
  <c r="AP427" i="1"/>
  <c r="AG427" i="1"/>
  <c r="BK285" i="1"/>
  <c r="AM285" i="1"/>
  <c r="AE285" i="1"/>
  <c r="BB285" i="1"/>
  <c r="AT285" i="1"/>
  <c r="AL285" i="1"/>
  <c r="AD285" i="1"/>
  <c r="BA285" i="1"/>
  <c r="AK285" i="1"/>
  <c r="AC285" i="1"/>
  <c r="BH285" i="1"/>
  <c r="AZ285" i="1"/>
  <c r="AR285" i="1"/>
  <c r="AJ285" i="1"/>
  <c r="AB285" i="1"/>
  <c r="BG285" i="1"/>
  <c r="AQ285" i="1"/>
  <c r="AI285" i="1"/>
  <c r="AA285" i="1"/>
  <c r="BF285" i="1"/>
  <c r="AP285" i="1"/>
  <c r="AH285" i="1"/>
  <c r="Z285" i="1"/>
  <c r="AN285" i="1"/>
  <c r="AF285" i="1"/>
  <c r="BM285" i="1"/>
  <c r="AO285" i="1"/>
  <c r="AG285" i="1"/>
  <c r="Y285" i="1"/>
  <c r="BF110" i="1"/>
  <c r="AX110" i="1"/>
  <c r="AP110" i="1"/>
  <c r="AH110" i="1"/>
  <c r="Z110" i="1"/>
  <c r="BM110" i="1"/>
  <c r="BE110" i="1"/>
  <c r="AW110" i="1"/>
  <c r="AO110" i="1"/>
  <c r="AG110" i="1"/>
  <c r="Y110" i="1"/>
  <c r="BD110" i="1"/>
  <c r="AN110" i="1"/>
  <c r="AF110" i="1"/>
  <c r="BC110" i="1"/>
  <c r="AU110" i="1"/>
  <c r="AM110" i="1"/>
  <c r="AE110" i="1"/>
  <c r="BB110" i="1"/>
  <c r="AL110" i="1"/>
  <c r="AD110" i="1"/>
  <c r="BA110" i="1"/>
  <c r="AK110" i="1"/>
  <c r="AC110" i="1"/>
  <c r="AZ110" i="1"/>
  <c r="AR110" i="1"/>
  <c r="AJ110" i="1"/>
  <c r="AB110" i="1"/>
  <c r="AY110" i="1"/>
  <c r="AQ110" i="1"/>
  <c r="AI110" i="1"/>
  <c r="AA110" i="1"/>
  <c r="BA391" i="1"/>
  <c r="AK391" i="1"/>
  <c r="AC391" i="1"/>
  <c r="BH391" i="1"/>
  <c r="AZ391" i="1"/>
  <c r="AR391" i="1"/>
  <c r="AJ391" i="1"/>
  <c r="AB391" i="1"/>
  <c r="BG391" i="1"/>
  <c r="AY391" i="1"/>
  <c r="AQ391" i="1"/>
  <c r="AI391" i="1"/>
  <c r="AA391" i="1"/>
  <c r="BF391" i="1"/>
  <c r="AX391" i="1"/>
  <c r="AP391" i="1"/>
  <c r="AH391" i="1"/>
  <c r="Z391" i="1"/>
  <c r="BM391" i="1"/>
  <c r="BE391" i="1"/>
  <c r="AW391" i="1"/>
  <c r="AO391" i="1"/>
  <c r="AG391" i="1"/>
  <c r="Y391" i="1"/>
  <c r="BD391" i="1"/>
  <c r="AV391" i="1"/>
  <c r="AN391" i="1"/>
  <c r="AF391" i="1"/>
  <c r="BB391" i="1"/>
  <c r="AL391" i="1"/>
  <c r="AD391" i="1"/>
  <c r="BC391" i="1"/>
  <c r="AU391" i="1"/>
  <c r="AM391" i="1"/>
  <c r="AE391" i="1"/>
  <c r="AO257" i="1"/>
  <c r="AG257" i="1"/>
  <c r="Y257" i="1"/>
  <c r="BD257" i="1"/>
  <c r="AV257" i="1"/>
  <c r="AN257" i="1"/>
  <c r="AF257" i="1"/>
  <c r="AU257" i="1"/>
  <c r="AM257" i="1"/>
  <c r="AE257" i="1"/>
  <c r="BB257" i="1"/>
  <c r="AL257" i="1"/>
  <c r="AD257" i="1"/>
  <c r="BA257" i="1"/>
  <c r="AK257" i="1"/>
  <c r="AC257" i="1"/>
  <c r="AR257" i="1"/>
  <c r="AJ257" i="1"/>
  <c r="AB257" i="1"/>
  <c r="BF257" i="1"/>
  <c r="AP257" i="1"/>
  <c r="AH257" i="1"/>
  <c r="Z257" i="1"/>
  <c r="BG257" i="1"/>
  <c r="AQ257" i="1"/>
  <c r="AI257" i="1"/>
  <c r="AA257" i="1"/>
  <c r="AW197" i="1"/>
  <c r="AO197" i="1"/>
  <c r="AG197" i="1"/>
  <c r="Y197" i="1"/>
  <c r="AP197" i="1"/>
  <c r="AF197" i="1"/>
  <c r="AX197" i="1"/>
  <c r="AN197" i="1"/>
  <c r="AE197" i="1"/>
  <c r="AM197" i="1"/>
  <c r="AD197" i="1"/>
  <c r="AL197" i="1"/>
  <c r="AC197" i="1"/>
  <c r="AK197" i="1"/>
  <c r="AB197" i="1"/>
  <c r="AJ197" i="1"/>
  <c r="AA197" i="1"/>
  <c r="AR197" i="1"/>
  <c r="AI197" i="1"/>
  <c r="Z197" i="1"/>
  <c r="BH197" i="1"/>
  <c r="AQ197" i="1"/>
  <c r="AH197" i="1"/>
  <c r="AZ394" i="1"/>
  <c r="AR394" i="1"/>
  <c r="AJ394" i="1"/>
  <c r="AB394" i="1"/>
  <c r="BG394" i="1"/>
  <c r="AQ394" i="1"/>
  <c r="AI394" i="1"/>
  <c r="AA394" i="1"/>
  <c r="BF394" i="1"/>
  <c r="AP394" i="1"/>
  <c r="AH394" i="1"/>
  <c r="Z394" i="1"/>
  <c r="BM394" i="1"/>
  <c r="BE394" i="1"/>
  <c r="AO394" i="1"/>
  <c r="AG394" i="1"/>
  <c r="Y394" i="1"/>
  <c r="BD394" i="1"/>
  <c r="AV394" i="1"/>
  <c r="AN394" i="1"/>
  <c r="AF394" i="1"/>
  <c r="BK394" i="1"/>
  <c r="AU394" i="1"/>
  <c r="AM394" i="1"/>
  <c r="AE394" i="1"/>
  <c r="BB394" i="1"/>
  <c r="AT394" i="1"/>
  <c r="AL394" i="1"/>
  <c r="AD394" i="1"/>
  <c r="BA394" i="1"/>
  <c r="AK394" i="1"/>
  <c r="AC394" i="1"/>
  <c r="AP341" i="1"/>
  <c r="AN341" i="1"/>
  <c r="AF341" i="1"/>
  <c r="AV341" i="1"/>
  <c r="AM341" i="1"/>
  <c r="AE341" i="1"/>
  <c r="AU341" i="1"/>
  <c r="AL341" i="1"/>
  <c r="AD341" i="1"/>
  <c r="BJ341" i="1"/>
  <c r="BB341" i="1"/>
  <c r="AK341" i="1"/>
  <c r="AC341" i="1"/>
  <c r="BA341" i="1"/>
  <c r="AJ341" i="1"/>
  <c r="AB341" i="1"/>
  <c r="AR341" i="1"/>
  <c r="AI341" i="1"/>
  <c r="AA341" i="1"/>
  <c r="AQ341" i="1"/>
  <c r="AH341" i="1"/>
  <c r="Z341" i="1"/>
  <c r="AO341" i="1"/>
  <c r="AG341" i="1"/>
  <c r="Y341" i="1"/>
  <c r="AM161" i="1"/>
  <c r="AE161" i="1"/>
  <c r="BB161" i="1"/>
  <c r="AL161" i="1"/>
  <c r="AD161" i="1"/>
  <c r="BA161" i="1"/>
  <c r="AK161" i="1"/>
  <c r="AC161" i="1"/>
  <c r="AR161" i="1"/>
  <c r="AJ161" i="1"/>
  <c r="AB161" i="1"/>
  <c r="BG161" i="1"/>
  <c r="AQ161" i="1"/>
  <c r="AI161" i="1"/>
  <c r="AA161" i="1"/>
  <c r="BF161" i="1"/>
  <c r="AX161" i="1"/>
  <c r="AP161" i="1"/>
  <c r="AH161" i="1"/>
  <c r="Z161" i="1"/>
  <c r="BE161" i="1"/>
  <c r="AO161" i="1"/>
  <c r="AG161" i="1"/>
  <c r="Y161" i="1"/>
  <c r="BD161" i="1"/>
  <c r="AN161" i="1"/>
  <c r="AF161" i="1"/>
  <c r="AV161" i="1"/>
  <c r="AL39" i="1"/>
  <c r="AD39" i="1"/>
  <c r="AK39" i="1"/>
  <c r="AC39" i="1"/>
  <c r="AR39" i="1"/>
  <c r="AJ39" i="1"/>
  <c r="AB39" i="1"/>
  <c r="BG39" i="1"/>
  <c r="AQ39" i="1"/>
  <c r="AI39" i="1"/>
  <c r="AA39" i="1"/>
  <c r="BF39" i="1"/>
  <c r="AP39" i="1"/>
  <c r="AH39" i="1"/>
  <c r="Z39" i="1"/>
  <c r="AO39" i="1"/>
  <c r="AG39" i="1"/>
  <c r="Y39" i="1"/>
  <c r="AV39" i="1"/>
  <c r="AN39" i="1"/>
  <c r="AF39" i="1"/>
  <c r="AU39" i="1"/>
  <c r="AM39" i="1"/>
  <c r="AE39" i="1"/>
  <c r="AR302" i="1"/>
  <c r="AJ302" i="1"/>
  <c r="AB302" i="1"/>
  <c r="AL302" i="1"/>
  <c r="AD302" i="1"/>
  <c r="AP302" i="1"/>
  <c r="AF302" i="1"/>
  <c r="BF302" i="1"/>
  <c r="AO302" i="1"/>
  <c r="AE302" i="1"/>
  <c r="AN302" i="1"/>
  <c r="AC302" i="1"/>
  <c r="AM302" i="1"/>
  <c r="AA302" i="1"/>
  <c r="AK302" i="1"/>
  <c r="Z302" i="1"/>
  <c r="AI302" i="1"/>
  <c r="Y302" i="1"/>
  <c r="AH302" i="1"/>
  <c r="AQ302" i="1"/>
  <c r="AG302" i="1"/>
  <c r="AQ425" i="1"/>
  <c r="AI425" i="1"/>
  <c r="AA425" i="1"/>
  <c r="AP425" i="1"/>
  <c r="AH425" i="1"/>
  <c r="Z425" i="1"/>
  <c r="AO425" i="1"/>
  <c r="AG425" i="1"/>
  <c r="Y425" i="1"/>
  <c r="AV425" i="1"/>
  <c r="AN425" i="1"/>
  <c r="AF425" i="1"/>
  <c r="BK425" i="1"/>
  <c r="BC425" i="1"/>
  <c r="AU425" i="1"/>
  <c r="AM425" i="1"/>
  <c r="AE425" i="1"/>
  <c r="BB425" i="1"/>
  <c r="AT425" i="1"/>
  <c r="AL425" i="1"/>
  <c r="AD425" i="1"/>
  <c r="BA425" i="1"/>
  <c r="AK425" i="1"/>
  <c r="AC425" i="1"/>
  <c r="AZ425" i="1"/>
  <c r="AR425" i="1"/>
  <c r="AJ425" i="1"/>
  <c r="AB425" i="1"/>
  <c r="AW157" i="1"/>
  <c r="AO157" i="1"/>
  <c r="AG157" i="1"/>
  <c r="Y157" i="1"/>
  <c r="AN157" i="1"/>
  <c r="AF157" i="1"/>
  <c r="BC157" i="1"/>
  <c r="AM157" i="1"/>
  <c r="AE157" i="1"/>
  <c r="BB157" i="1"/>
  <c r="BA157" i="1"/>
  <c r="AK157" i="1"/>
  <c r="AC157" i="1"/>
  <c r="BF157" i="1"/>
  <c r="AD157" i="1"/>
  <c r="AR157" i="1"/>
  <c r="AB157" i="1"/>
  <c r="AQ157" i="1"/>
  <c r="AA157" i="1"/>
  <c r="AZ157" i="1"/>
  <c r="AP157" i="1"/>
  <c r="Z157" i="1"/>
  <c r="AY157" i="1"/>
  <c r="AL157" i="1"/>
  <c r="AX157" i="1"/>
  <c r="AJ157" i="1"/>
  <c r="AI157" i="1"/>
  <c r="AH157" i="1"/>
  <c r="BF154" i="1"/>
  <c r="AX154" i="1"/>
  <c r="AP154" i="1"/>
  <c r="AH154" i="1"/>
  <c r="Z154" i="1"/>
  <c r="BE154" i="1"/>
  <c r="AV154" i="1"/>
  <c r="AM154" i="1"/>
  <c r="AD154" i="1"/>
  <c r="BM154" i="1"/>
  <c r="BD154" i="1"/>
  <c r="AL154" i="1"/>
  <c r="AC154" i="1"/>
  <c r="BC154" i="1"/>
  <c r="AK154" i="1"/>
  <c r="AB154" i="1"/>
  <c r="BB154" i="1"/>
  <c r="AJ154" i="1"/>
  <c r="AA154" i="1"/>
  <c r="BA154" i="1"/>
  <c r="AR154" i="1"/>
  <c r="AI154" i="1"/>
  <c r="Y154" i="1"/>
  <c r="AZ154" i="1"/>
  <c r="AQ154" i="1"/>
  <c r="AG154" i="1"/>
  <c r="AY154" i="1"/>
  <c r="AO154" i="1"/>
  <c r="AF154" i="1"/>
  <c r="BG154" i="1"/>
  <c r="AW154" i="1"/>
  <c r="AN154" i="1"/>
  <c r="AE154" i="1"/>
  <c r="BA16" i="1"/>
  <c r="AK16" i="1"/>
  <c r="AC16" i="1"/>
  <c r="BH16" i="1"/>
  <c r="AZ16" i="1"/>
  <c r="AR16" i="1"/>
  <c r="AJ16" i="1"/>
  <c r="AB16" i="1"/>
  <c r="BG16" i="1"/>
  <c r="AY16" i="1"/>
  <c r="AQ16" i="1"/>
  <c r="AI16" i="1"/>
  <c r="AA16" i="1"/>
  <c r="BF16" i="1"/>
  <c r="AP16" i="1"/>
  <c r="AH16" i="1"/>
  <c r="Z16" i="1"/>
  <c r="BM16" i="1"/>
  <c r="BE16" i="1"/>
  <c r="AO16" i="1"/>
  <c r="AG16" i="1"/>
  <c r="Y16" i="1"/>
  <c r="BD16" i="1"/>
  <c r="AN16" i="1"/>
  <c r="AF16" i="1"/>
  <c r="BK16" i="1"/>
  <c r="BC16" i="1"/>
  <c r="AM16" i="1"/>
  <c r="AE16" i="1"/>
  <c r="BB16" i="1"/>
  <c r="AT16" i="1"/>
  <c r="AL16" i="1"/>
  <c r="AD16" i="1"/>
  <c r="AN252" i="1"/>
  <c r="AF252" i="1"/>
  <c r="BC252" i="1"/>
  <c r="AM252" i="1"/>
  <c r="AE252" i="1"/>
  <c r="BB252" i="1"/>
  <c r="AL252" i="1"/>
  <c r="AD252" i="1"/>
  <c r="BA252" i="1"/>
  <c r="AK252" i="1"/>
  <c r="AC252" i="1"/>
  <c r="AZ252" i="1"/>
  <c r="AR252" i="1"/>
  <c r="AJ252" i="1"/>
  <c r="AB252" i="1"/>
  <c r="AY252" i="1"/>
  <c r="AQ252" i="1"/>
  <c r="AI252" i="1"/>
  <c r="AA252" i="1"/>
  <c r="AW252" i="1"/>
  <c r="AO252" i="1"/>
  <c r="AG252" i="1"/>
  <c r="Y252" i="1"/>
  <c r="AX252" i="1"/>
  <c r="AP252" i="1"/>
  <c r="BF252" i="1"/>
  <c r="AH252" i="1"/>
  <c r="Z252" i="1"/>
  <c r="AX284" i="1"/>
  <c r="AP284" i="1"/>
  <c r="AH284" i="1"/>
  <c r="Z284" i="1"/>
  <c r="AW284" i="1"/>
  <c r="AO284" i="1"/>
  <c r="AG284" i="1"/>
  <c r="Y284" i="1"/>
  <c r="AN284" i="1"/>
  <c r="AF284" i="1"/>
  <c r="AM284" i="1"/>
  <c r="AE284" i="1"/>
  <c r="BB284" i="1"/>
  <c r="AL284" i="1"/>
  <c r="AD284" i="1"/>
  <c r="BA284" i="1"/>
  <c r="AK284" i="1"/>
  <c r="AC284" i="1"/>
  <c r="AY284" i="1"/>
  <c r="AQ284" i="1"/>
  <c r="AI284" i="1"/>
  <c r="AA284" i="1"/>
  <c r="AR284" i="1"/>
  <c r="AJ284" i="1"/>
  <c r="AB284" i="1"/>
  <c r="BA186" i="1"/>
  <c r="AK186" i="1"/>
  <c r="AC186" i="1"/>
  <c r="AZ186" i="1"/>
  <c r="AR186" i="1"/>
  <c r="AJ186" i="1"/>
  <c r="AB186" i="1"/>
  <c r="BG186" i="1"/>
  <c r="AY186" i="1"/>
  <c r="AQ186" i="1"/>
  <c r="AI186" i="1"/>
  <c r="AA186" i="1"/>
  <c r="AX186" i="1"/>
  <c r="AP186" i="1"/>
  <c r="AH186" i="1"/>
  <c r="Z186" i="1"/>
  <c r="AW186" i="1"/>
  <c r="AO186" i="1"/>
  <c r="AG186" i="1"/>
  <c r="Y186" i="1"/>
  <c r="AN186" i="1"/>
  <c r="AF186" i="1"/>
  <c r="BC186" i="1"/>
  <c r="AM186" i="1"/>
  <c r="AE186" i="1"/>
  <c r="AD186" i="1"/>
  <c r="BB186" i="1"/>
  <c r="AL186" i="1"/>
  <c r="BF254" i="1"/>
  <c r="AX254" i="1"/>
  <c r="AP254" i="1"/>
  <c r="AH254" i="1"/>
  <c r="Z254" i="1"/>
  <c r="BM254" i="1"/>
  <c r="AW254" i="1"/>
  <c r="AO254" i="1"/>
  <c r="AG254" i="1"/>
  <c r="Y254" i="1"/>
  <c r="BD254" i="1"/>
  <c r="AV254" i="1"/>
  <c r="AN254" i="1"/>
  <c r="AF254" i="1"/>
  <c r="BC254" i="1"/>
  <c r="AM254" i="1"/>
  <c r="AE254" i="1"/>
  <c r="BB254" i="1"/>
  <c r="AL254" i="1"/>
  <c r="AD254" i="1"/>
  <c r="BA254" i="1"/>
  <c r="AK254" i="1"/>
  <c r="AC254" i="1"/>
  <c r="BG254" i="1"/>
  <c r="AY254" i="1"/>
  <c r="AQ254" i="1"/>
  <c r="AI254" i="1"/>
  <c r="AA254" i="1"/>
  <c r="AZ254" i="1"/>
  <c r="AR254" i="1"/>
  <c r="AJ254" i="1"/>
  <c r="AB254" i="1"/>
  <c r="BA177" i="1"/>
  <c r="AK177" i="1"/>
  <c r="AC177" i="1"/>
  <c r="AZ177" i="1"/>
  <c r="AR177" i="1"/>
  <c r="AJ177" i="1"/>
  <c r="AB177" i="1"/>
  <c r="BG177" i="1"/>
  <c r="AY177" i="1"/>
  <c r="AQ177" i="1"/>
  <c r="AI177" i="1"/>
  <c r="AA177" i="1"/>
  <c r="BF177" i="1"/>
  <c r="AX177" i="1"/>
  <c r="AP177" i="1"/>
  <c r="AH177" i="1"/>
  <c r="Z177" i="1"/>
  <c r="BE177" i="1"/>
  <c r="AW177" i="1"/>
  <c r="AO177" i="1"/>
  <c r="AG177" i="1"/>
  <c r="Y177" i="1"/>
  <c r="BD177" i="1"/>
  <c r="AV177" i="1"/>
  <c r="AN177" i="1"/>
  <c r="AF177" i="1"/>
  <c r="BC177" i="1"/>
  <c r="AM177" i="1"/>
  <c r="AE177" i="1"/>
  <c r="BB177" i="1"/>
  <c r="AL177" i="1"/>
  <c r="AD177" i="1"/>
  <c r="BG32" i="1"/>
  <c r="AQ32" i="1"/>
  <c r="AI32" i="1"/>
  <c r="AA32" i="1"/>
  <c r="BF32" i="1"/>
  <c r="AP32" i="1"/>
  <c r="AH32" i="1"/>
  <c r="Z32" i="1"/>
  <c r="BD32" i="1"/>
  <c r="AV32" i="1"/>
  <c r="AN32" i="1"/>
  <c r="AF32" i="1"/>
  <c r="AU32" i="1"/>
  <c r="AM32" i="1"/>
  <c r="AE32" i="1"/>
  <c r="BB32" i="1"/>
  <c r="AT32" i="1"/>
  <c r="AL32" i="1"/>
  <c r="AD32" i="1"/>
  <c r="BH32" i="1"/>
  <c r="AR32" i="1"/>
  <c r="AJ32" i="1"/>
  <c r="AB32" i="1"/>
  <c r="AC32" i="1"/>
  <c r="Y32" i="1"/>
  <c r="AO32" i="1"/>
  <c r="AK32" i="1"/>
  <c r="BA32" i="1"/>
  <c r="AG32" i="1"/>
  <c r="AZ419" i="1"/>
  <c r="AR419" i="1"/>
  <c r="AJ419" i="1"/>
  <c r="AB419" i="1"/>
  <c r="BG419" i="1"/>
  <c r="AY419" i="1"/>
  <c r="AQ419" i="1"/>
  <c r="AI419" i="1"/>
  <c r="AA419" i="1"/>
  <c r="AX419" i="1"/>
  <c r="AP419" i="1"/>
  <c r="AH419" i="1"/>
  <c r="Z419" i="1"/>
  <c r="AW419" i="1"/>
  <c r="AO419" i="1"/>
  <c r="AG419" i="1"/>
  <c r="Y419" i="1"/>
  <c r="BL419" i="1"/>
  <c r="AV419" i="1"/>
  <c r="AN419" i="1"/>
  <c r="AF419" i="1"/>
  <c r="BC419" i="1"/>
  <c r="AU419" i="1"/>
  <c r="AM419" i="1"/>
  <c r="AE419" i="1"/>
  <c r="BB419" i="1"/>
  <c r="AL419" i="1"/>
  <c r="AD419" i="1"/>
  <c r="AK419" i="1"/>
  <c r="AC419" i="1"/>
  <c r="BA419" i="1"/>
  <c r="BD365" i="1"/>
  <c r="AV365" i="1"/>
  <c r="AN365" i="1"/>
  <c r="AF365" i="1"/>
  <c r="BA365" i="1"/>
  <c r="AK365" i="1"/>
  <c r="AC365" i="1"/>
  <c r="BB365" i="1"/>
  <c r="AQ365" i="1"/>
  <c r="AG365" i="1"/>
  <c r="AZ365" i="1"/>
  <c r="AP365" i="1"/>
  <c r="AE365" i="1"/>
  <c r="AO365" i="1"/>
  <c r="AD365" i="1"/>
  <c r="BH365" i="1"/>
  <c r="AM365" i="1"/>
  <c r="AB365" i="1"/>
  <c r="BG365" i="1"/>
  <c r="AL365" i="1"/>
  <c r="AA365" i="1"/>
  <c r="BF365" i="1"/>
  <c r="AU365" i="1"/>
  <c r="AJ365" i="1"/>
  <c r="Z365" i="1"/>
  <c r="BM365" i="1"/>
  <c r="AT365" i="1"/>
  <c r="AI365" i="1"/>
  <c r="Y365" i="1"/>
  <c r="AR365" i="1"/>
  <c r="AH365" i="1"/>
  <c r="AX72" i="1"/>
  <c r="AP72" i="1"/>
  <c r="AH72" i="1"/>
  <c r="Z72" i="1"/>
  <c r="BA72" i="1"/>
  <c r="AK72" i="1"/>
  <c r="AC72" i="1"/>
  <c r="AW72" i="1"/>
  <c r="AM72" i="1"/>
  <c r="AB72" i="1"/>
  <c r="AL72" i="1"/>
  <c r="AA72" i="1"/>
  <c r="AJ72" i="1"/>
  <c r="Y72" i="1"/>
  <c r="AI72" i="1"/>
  <c r="BC72" i="1"/>
  <c r="AR72" i="1"/>
  <c r="AG72" i="1"/>
  <c r="BB72" i="1"/>
  <c r="AQ72" i="1"/>
  <c r="AF72" i="1"/>
  <c r="AZ72" i="1"/>
  <c r="AO72" i="1"/>
  <c r="AE72" i="1"/>
  <c r="AY72" i="1"/>
  <c r="AN72" i="1"/>
  <c r="AD72" i="1"/>
  <c r="BA153" i="1"/>
  <c r="AL153" i="1"/>
  <c r="AD153" i="1"/>
  <c r="BC153" i="1"/>
  <c r="AK153" i="1"/>
  <c r="AC153" i="1"/>
  <c r="BB153" i="1"/>
  <c r="AR153" i="1"/>
  <c r="AJ153" i="1"/>
  <c r="AB153" i="1"/>
  <c r="AZ153" i="1"/>
  <c r="AQ153" i="1"/>
  <c r="AI153" i="1"/>
  <c r="AA153" i="1"/>
  <c r="AY153" i="1"/>
  <c r="AP153" i="1"/>
  <c r="AH153" i="1"/>
  <c r="Z153" i="1"/>
  <c r="AX153" i="1"/>
  <c r="AO153" i="1"/>
  <c r="AG153" i="1"/>
  <c r="Y153" i="1"/>
  <c r="AW153" i="1"/>
  <c r="AN153" i="1"/>
  <c r="AF153" i="1"/>
  <c r="AM153" i="1"/>
  <c r="AE153" i="1"/>
  <c r="AW428" i="1"/>
  <c r="AO428" i="1"/>
  <c r="AG428" i="1"/>
  <c r="Y428" i="1"/>
  <c r="AZ428" i="1"/>
  <c r="AQ428" i="1"/>
  <c r="AH428" i="1"/>
  <c r="AY428" i="1"/>
  <c r="AP428" i="1"/>
  <c r="AF428" i="1"/>
  <c r="AX428" i="1"/>
  <c r="AN428" i="1"/>
  <c r="AE428" i="1"/>
  <c r="AM428" i="1"/>
  <c r="AD428" i="1"/>
  <c r="AL428" i="1"/>
  <c r="AC428" i="1"/>
  <c r="BC428" i="1"/>
  <c r="AK428" i="1"/>
  <c r="AB428" i="1"/>
  <c r="BB428" i="1"/>
  <c r="AJ428" i="1"/>
  <c r="AA428" i="1"/>
  <c r="BA428" i="1"/>
  <c r="AR428" i="1"/>
  <c r="AI428" i="1"/>
  <c r="Z428" i="1"/>
  <c r="BD176" i="1"/>
  <c r="AN176" i="1"/>
  <c r="AF176" i="1"/>
  <c r="AM176" i="1"/>
  <c r="AE176" i="1"/>
  <c r="BB176" i="1"/>
  <c r="AL176" i="1"/>
  <c r="AD176" i="1"/>
  <c r="BA176" i="1"/>
  <c r="AK176" i="1"/>
  <c r="AC176" i="1"/>
  <c r="AR176" i="1"/>
  <c r="AJ176" i="1"/>
  <c r="AB176" i="1"/>
  <c r="BG176" i="1"/>
  <c r="AQ176" i="1"/>
  <c r="AI176" i="1"/>
  <c r="AA176" i="1"/>
  <c r="BF176" i="1"/>
  <c r="AX176" i="1"/>
  <c r="AP176" i="1"/>
  <c r="AH176" i="1"/>
  <c r="Z176" i="1"/>
  <c r="AW176" i="1"/>
  <c r="BE176" i="1"/>
  <c r="AO176" i="1"/>
  <c r="AG176" i="1"/>
  <c r="Y176" i="1"/>
  <c r="AK7" i="1"/>
  <c r="AC7" i="1"/>
  <c r="AR7" i="1"/>
  <c r="AJ7" i="1"/>
  <c r="AB7" i="1"/>
  <c r="AQ7" i="1"/>
  <c r="AI7" i="1"/>
  <c r="AA7" i="1"/>
  <c r="BF7" i="1"/>
  <c r="AP7" i="1"/>
  <c r="AH7" i="1"/>
  <c r="Z7" i="1"/>
  <c r="BE7" i="1"/>
  <c r="AO7" i="1"/>
  <c r="AG7" i="1"/>
  <c r="Y7" i="1"/>
  <c r="AN7" i="1"/>
  <c r="AF7" i="1"/>
  <c r="AM7" i="1"/>
  <c r="AE7" i="1"/>
  <c r="AL7" i="1"/>
  <c r="AD7" i="1"/>
  <c r="AR213" i="1"/>
  <c r="AJ213" i="1"/>
  <c r="AB213" i="1"/>
  <c r="AQ213" i="1"/>
  <c r="AI213" i="1"/>
  <c r="AA213" i="1"/>
  <c r="AP213" i="1"/>
  <c r="AH213" i="1"/>
  <c r="Z213" i="1"/>
  <c r="AO213" i="1"/>
  <c r="AG213" i="1"/>
  <c r="Y213" i="1"/>
  <c r="AN213" i="1"/>
  <c r="AF213" i="1"/>
  <c r="AM213" i="1"/>
  <c r="AE213" i="1"/>
  <c r="AL213" i="1"/>
  <c r="AD213" i="1"/>
  <c r="BI213" i="1"/>
  <c r="AK213" i="1"/>
  <c r="AC213" i="1"/>
  <c r="AV412" i="1"/>
  <c r="AN412" i="1"/>
  <c r="AF412" i="1"/>
  <c r="BK412" i="1"/>
  <c r="AU412" i="1"/>
  <c r="AM412" i="1"/>
  <c r="AE412" i="1"/>
  <c r="BA412" i="1"/>
  <c r="AK412" i="1"/>
  <c r="AC412" i="1"/>
  <c r="BG412" i="1"/>
  <c r="AY412" i="1"/>
  <c r="AQ412" i="1"/>
  <c r="AI412" i="1"/>
  <c r="AA412" i="1"/>
  <c r="AP412" i="1"/>
  <c r="Z412" i="1"/>
  <c r="BM412" i="1"/>
  <c r="AO412" i="1"/>
  <c r="Y412" i="1"/>
  <c r="BB412" i="1"/>
  <c r="AL412" i="1"/>
  <c r="AZ412" i="1"/>
  <c r="AJ412" i="1"/>
  <c r="AX412" i="1"/>
  <c r="AH412" i="1"/>
  <c r="BH412" i="1"/>
  <c r="AG412" i="1"/>
  <c r="AT412" i="1"/>
  <c r="AD412" i="1"/>
  <c r="AR412" i="1"/>
  <c r="AB412" i="1"/>
  <c r="AZ80" i="1"/>
  <c r="AR80" i="1"/>
  <c r="AJ80" i="1"/>
  <c r="AB80" i="1"/>
  <c r="BG80" i="1"/>
  <c r="AY80" i="1"/>
  <c r="AQ80" i="1"/>
  <c r="AI80" i="1"/>
  <c r="AA80" i="1"/>
  <c r="AX80" i="1"/>
  <c r="AP80" i="1"/>
  <c r="AH80" i="1"/>
  <c r="Z80" i="1"/>
  <c r="BM80" i="1"/>
  <c r="AO80" i="1"/>
  <c r="AG80" i="1"/>
  <c r="Y80" i="1"/>
  <c r="AV80" i="1"/>
  <c r="AN80" i="1"/>
  <c r="AF80" i="1"/>
  <c r="BB80" i="1"/>
  <c r="AT80" i="1"/>
  <c r="AL80" i="1"/>
  <c r="AD80" i="1"/>
  <c r="BA80" i="1"/>
  <c r="AK80" i="1"/>
  <c r="AC80" i="1"/>
  <c r="AE80" i="1"/>
  <c r="BK80" i="1"/>
  <c r="AU80" i="1"/>
  <c r="AM80" i="1"/>
  <c r="AQ69" i="1"/>
  <c r="AI69" i="1"/>
  <c r="AA69" i="1"/>
  <c r="AT69" i="1"/>
  <c r="AL69" i="1"/>
  <c r="AD69" i="1"/>
  <c r="BD69" i="1"/>
  <c r="AV69" i="1"/>
  <c r="AK69" i="1"/>
  <c r="Z69" i="1"/>
  <c r="AU69" i="1"/>
  <c r="AJ69" i="1"/>
  <c r="Y69" i="1"/>
  <c r="AH69" i="1"/>
  <c r="BI69" i="1"/>
  <c r="AR69" i="1"/>
  <c r="AG69" i="1"/>
  <c r="AP69" i="1"/>
  <c r="AF69" i="1"/>
  <c r="AO69" i="1"/>
  <c r="AE69" i="1"/>
  <c r="BF69" i="1"/>
  <c r="AN69" i="1"/>
  <c r="AC69" i="1"/>
  <c r="AM69" i="1"/>
  <c r="AB69" i="1"/>
  <c r="BK220" i="1"/>
  <c r="AM220" i="1"/>
  <c r="AE220" i="1"/>
  <c r="AT220" i="1"/>
  <c r="AL220" i="1"/>
  <c r="AD220" i="1"/>
  <c r="BI220" i="1"/>
  <c r="AK220" i="1"/>
  <c r="AC220" i="1"/>
  <c r="AR220" i="1"/>
  <c r="AJ220" i="1"/>
  <c r="AB220" i="1"/>
  <c r="AQ220" i="1"/>
  <c r="AI220" i="1"/>
  <c r="AA220" i="1"/>
  <c r="BF220" i="1"/>
  <c r="AP220" i="1"/>
  <c r="AH220" i="1"/>
  <c r="Z220" i="1"/>
  <c r="AO220" i="1"/>
  <c r="AG220" i="1"/>
  <c r="Y220" i="1"/>
  <c r="AN220" i="1"/>
  <c r="AF220" i="1"/>
  <c r="AQ442" i="1"/>
  <c r="AI442" i="1"/>
  <c r="AA442" i="1"/>
  <c r="AP442" i="1"/>
  <c r="AH442" i="1"/>
  <c r="Z442" i="1"/>
  <c r="BM442" i="1"/>
  <c r="AO442" i="1"/>
  <c r="AG442" i="1"/>
  <c r="Y442" i="1"/>
  <c r="AN442" i="1"/>
  <c r="AF442" i="1"/>
  <c r="AM442" i="1"/>
  <c r="AE442" i="1"/>
  <c r="AL442" i="1"/>
  <c r="AD442" i="1"/>
  <c r="AK442" i="1"/>
  <c r="AC442" i="1"/>
  <c r="AR442" i="1"/>
  <c r="AJ442" i="1"/>
  <c r="AB442" i="1"/>
  <c r="BA347" i="1"/>
  <c r="AK347" i="1"/>
  <c r="AC347" i="1"/>
  <c r="BH347" i="1"/>
  <c r="AZ347" i="1"/>
  <c r="AR347" i="1"/>
  <c r="AJ347" i="1"/>
  <c r="AB347" i="1"/>
  <c r="BD347" i="1"/>
  <c r="AV347" i="1"/>
  <c r="AN347" i="1"/>
  <c r="AF347" i="1"/>
  <c r="BC347" i="1"/>
  <c r="AU347" i="1"/>
  <c r="AM347" i="1"/>
  <c r="AE347" i="1"/>
  <c r="BB347" i="1"/>
  <c r="AL347" i="1"/>
  <c r="AD347" i="1"/>
  <c r="AX347" i="1"/>
  <c r="AG347" i="1"/>
  <c r="AW347" i="1"/>
  <c r="AA347" i="1"/>
  <c r="Z347" i="1"/>
  <c r="AQ347" i="1"/>
  <c r="Y347" i="1"/>
  <c r="AP347" i="1"/>
  <c r="AO347" i="1"/>
  <c r="BE347" i="1"/>
  <c r="AI347" i="1"/>
  <c r="BM347" i="1"/>
  <c r="AY347" i="1"/>
  <c r="AH347" i="1"/>
  <c r="AS40" i="1"/>
  <c r="AS133" i="1"/>
  <c r="AS290" i="1"/>
  <c r="AS433" i="1"/>
  <c r="AS325" i="1"/>
  <c r="AS315" i="1"/>
  <c r="AS329" i="1"/>
  <c r="AS306" i="1"/>
  <c r="AS37" i="1"/>
  <c r="AS301" i="1"/>
  <c r="AS255" i="1"/>
  <c r="AS353" i="1"/>
  <c r="AS194" i="1"/>
  <c r="AS431" i="1"/>
  <c r="AS122" i="1"/>
  <c r="AS413" i="1"/>
  <c r="AS18" i="1"/>
  <c r="AS199" i="1"/>
  <c r="AS327" i="1"/>
  <c r="AS189" i="1"/>
  <c r="AS49" i="1"/>
  <c r="AS292" i="1"/>
  <c r="AV267" i="1"/>
  <c r="AN267" i="1"/>
  <c r="AF267" i="1"/>
  <c r="AM267" i="1"/>
  <c r="AE267" i="1"/>
  <c r="AL267" i="1"/>
  <c r="AD267" i="1"/>
  <c r="AK267" i="1"/>
  <c r="AC267" i="1"/>
  <c r="AR267" i="1"/>
  <c r="AJ267" i="1"/>
  <c r="AB267" i="1"/>
  <c r="BG267" i="1"/>
  <c r="AQ267" i="1"/>
  <c r="AI267" i="1"/>
  <c r="AA267" i="1"/>
  <c r="BM267" i="1"/>
  <c r="AO267" i="1"/>
  <c r="AG267" i="1"/>
  <c r="Y267" i="1"/>
  <c r="AP267" i="1"/>
  <c r="AH267" i="1"/>
  <c r="Z267" i="1"/>
  <c r="BF267" i="1"/>
  <c r="AM248" i="1"/>
  <c r="AE248" i="1"/>
  <c r="AL248" i="1"/>
  <c r="AD248" i="1"/>
  <c r="AK248" i="1"/>
  <c r="AC248" i="1"/>
  <c r="AR248" i="1"/>
  <c r="AJ248" i="1"/>
  <c r="AB248" i="1"/>
  <c r="BG248" i="1"/>
  <c r="AQ248" i="1"/>
  <c r="AI248" i="1"/>
  <c r="AA248" i="1"/>
  <c r="AP248" i="1"/>
  <c r="AH248" i="1"/>
  <c r="Z248" i="1"/>
  <c r="AN248" i="1"/>
  <c r="AF248" i="1"/>
  <c r="AO248" i="1"/>
  <c r="AG248" i="1"/>
  <c r="Y248" i="1"/>
  <c r="BB421" i="1"/>
  <c r="AL421" i="1"/>
  <c r="AD421" i="1"/>
  <c r="BA421" i="1"/>
  <c r="AK421" i="1"/>
  <c r="AC421" i="1"/>
  <c r="AR421" i="1"/>
  <c r="AJ421" i="1"/>
  <c r="AB421" i="1"/>
  <c r="BG421" i="1"/>
  <c r="AQ421" i="1"/>
  <c r="AI421" i="1"/>
  <c r="AA421" i="1"/>
  <c r="BF421" i="1"/>
  <c r="AX421" i="1"/>
  <c r="AP421" i="1"/>
  <c r="AH421" i="1"/>
  <c r="Z421" i="1"/>
  <c r="BM421" i="1"/>
  <c r="BE421" i="1"/>
  <c r="AW421" i="1"/>
  <c r="AO421" i="1"/>
  <c r="AG421" i="1"/>
  <c r="Y421" i="1"/>
  <c r="BD421" i="1"/>
  <c r="AN421" i="1"/>
  <c r="AF421" i="1"/>
  <c r="AM421" i="1"/>
  <c r="AE421" i="1"/>
  <c r="BB82" i="1"/>
  <c r="AL82" i="1"/>
  <c r="AD82" i="1"/>
  <c r="BA82" i="1"/>
  <c r="AK82" i="1"/>
  <c r="AC82" i="1"/>
  <c r="AZ82" i="1"/>
  <c r="AR82" i="1"/>
  <c r="AJ82" i="1"/>
  <c r="AB82" i="1"/>
  <c r="BG82" i="1"/>
  <c r="AY82" i="1"/>
  <c r="AQ82" i="1"/>
  <c r="AI82" i="1"/>
  <c r="AA82" i="1"/>
  <c r="BF82" i="1"/>
  <c r="AX82" i="1"/>
  <c r="AP82" i="1"/>
  <c r="AH82" i="1"/>
  <c r="Z82" i="1"/>
  <c r="BD82" i="1"/>
  <c r="AV82" i="1"/>
  <c r="AN82" i="1"/>
  <c r="AF82" i="1"/>
  <c r="AU82" i="1"/>
  <c r="AM82" i="1"/>
  <c r="AE82" i="1"/>
  <c r="AO82" i="1"/>
  <c r="AG82" i="1"/>
  <c r="Y82" i="1"/>
  <c r="BE82" i="1"/>
  <c r="BM82" i="1"/>
  <c r="AW82" i="1"/>
  <c r="BB375" i="1"/>
  <c r="AL375" i="1"/>
  <c r="AD375" i="1"/>
  <c r="BA375" i="1"/>
  <c r="AK375" i="1"/>
  <c r="AC375" i="1"/>
  <c r="AZ375" i="1"/>
  <c r="AR375" i="1"/>
  <c r="AJ375" i="1"/>
  <c r="AB375" i="1"/>
  <c r="AY375" i="1"/>
  <c r="AQ375" i="1"/>
  <c r="AI375" i="1"/>
  <c r="AA375" i="1"/>
  <c r="AX375" i="1"/>
  <c r="AP375" i="1"/>
  <c r="AH375" i="1"/>
  <c r="Z375" i="1"/>
  <c r="AW375" i="1"/>
  <c r="AO375" i="1"/>
  <c r="AG375" i="1"/>
  <c r="Y375" i="1"/>
  <c r="BL375" i="1"/>
  <c r="AV375" i="1"/>
  <c r="AN375" i="1"/>
  <c r="AF375" i="1"/>
  <c r="BC375" i="1"/>
  <c r="AU375" i="1"/>
  <c r="AM375" i="1"/>
  <c r="AE375" i="1"/>
  <c r="BB352" i="1"/>
  <c r="AL352" i="1"/>
  <c r="AD352" i="1"/>
  <c r="AK352" i="1"/>
  <c r="AC352" i="1"/>
  <c r="AR352" i="1"/>
  <c r="AJ352" i="1"/>
  <c r="AB352" i="1"/>
  <c r="AQ352" i="1"/>
  <c r="AI352" i="1"/>
  <c r="AA352" i="1"/>
  <c r="AP352" i="1"/>
  <c r="AH352" i="1"/>
  <c r="Z352" i="1"/>
  <c r="AO352" i="1"/>
  <c r="AG352" i="1"/>
  <c r="Y352" i="1"/>
  <c r="AN352" i="1"/>
  <c r="AF352" i="1"/>
  <c r="AM352" i="1"/>
  <c r="AE352" i="1"/>
  <c r="BA43" i="1"/>
  <c r="AK43" i="1"/>
  <c r="AC43" i="1"/>
  <c r="BH43" i="1"/>
  <c r="AZ43" i="1"/>
  <c r="AR43" i="1"/>
  <c r="AJ43" i="1"/>
  <c r="AB43" i="1"/>
  <c r="BG43" i="1"/>
  <c r="AY43" i="1"/>
  <c r="AQ43" i="1"/>
  <c r="AI43" i="1"/>
  <c r="AA43" i="1"/>
  <c r="AX43" i="1"/>
  <c r="AP43" i="1"/>
  <c r="AH43" i="1"/>
  <c r="Z43" i="1"/>
  <c r="BM43" i="1"/>
  <c r="AW43" i="1"/>
  <c r="AO43" i="1"/>
  <c r="AG43" i="1"/>
  <c r="Y43" i="1"/>
  <c r="AV43" i="1"/>
  <c r="AN43" i="1"/>
  <c r="AF43" i="1"/>
  <c r="BK43" i="1"/>
  <c r="AU43" i="1"/>
  <c r="AM43" i="1"/>
  <c r="AE43" i="1"/>
  <c r="BB43" i="1"/>
  <c r="AT43" i="1"/>
  <c r="AL43" i="1"/>
  <c r="AD43" i="1"/>
  <c r="BG259" i="1"/>
  <c r="AY259" i="1"/>
  <c r="AQ259" i="1"/>
  <c r="AI259" i="1"/>
  <c r="AA259" i="1"/>
  <c r="BF259" i="1"/>
  <c r="AX259" i="1"/>
  <c r="AP259" i="1"/>
  <c r="AH259" i="1"/>
  <c r="Z259" i="1"/>
  <c r="BM259" i="1"/>
  <c r="BE259" i="1"/>
  <c r="AW259" i="1"/>
  <c r="AO259" i="1"/>
  <c r="AG259" i="1"/>
  <c r="Y259" i="1"/>
  <c r="BD259" i="1"/>
  <c r="AV259" i="1"/>
  <c r="AN259" i="1"/>
  <c r="AF259" i="1"/>
  <c r="BC259" i="1"/>
  <c r="AM259" i="1"/>
  <c r="AE259" i="1"/>
  <c r="BB259" i="1"/>
  <c r="AL259" i="1"/>
  <c r="AD259" i="1"/>
  <c r="AZ259" i="1"/>
  <c r="AR259" i="1"/>
  <c r="AJ259" i="1"/>
  <c r="AB259" i="1"/>
  <c r="BA259" i="1"/>
  <c r="AK259" i="1"/>
  <c r="AC259" i="1"/>
  <c r="BG5" i="1"/>
  <c r="AY5" i="1"/>
  <c r="AQ5" i="1"/>
  <c r="AI5" i="1"/>
  <c r="AA5" i="1"/>
  <c r="AP5" i="1"/>
  <c r="AH5" i="1"/>
  <c r="Z5" i="1"/>
  <c r="BM5" i="1"/>
  <c r="BE5" i="1"/>
  <c r="AO5" i="1"/>
  <c r="AG5" i="1"/>
  <c r="Y5" i="1"/>
  <c r="AV5" i="1"/>
  <c r="AN5" i="1"/>
  <c r="AF5" i="1"/>
  <c r="BK5" i="1"/>
  <c r="BC5" i="1"/>
  <c r="AU5" i="1"/>
  <c r="AM5" i="1"/>
  <c r="AE5" i="1"/>
  <c r="BB5" i="1"/>
  <c r="AT5" i="1"/>
  <c r="AL5" i="1"/>
  <c r="AD5" i="1"/>
  <c r="BA5" i="1"/>
  <c r="AK5" i="1"/>
  <c r="AC5" i="1"/>
  <c r="BH5" i="1"/>
  <c r="AZ5" i="1"/>
  <c r="AR5" i="1"/>
  <c r="AJ5" i="1"/>
  <c r="AB5" i="1"/>
  <c r="BF269" i="1"/>
  <c r="AP269" i="1"/>
  <c r="AH269" i="1"/>
  <c r="Z269" i="1"/>
  <c r="AO269" i="1"/>
  <c r="AG269" i="1"/>
  <c r="Y269" i="1"/>
  <c r="AV269" i="1"/>
  <c r="AN269" i="1"/>
  <c r="AF269" i="1"/>
  <c r="AU269" i="1"/>
  <c r="AM269" i="1"/>
  <c r="AE269" i="1"/>
  <c r="BB269" i="1"/>
  <c r="AL269" i="1"/>
  <c r="AD269" i="1"/>
  <c r="BA269" i="1"/>
  <c r="AK269" i="1"/>
  <c r="AC269" i="1"/>
  <c r="AQ269" i="1"/>
  <c r="AI269" i="1"/>
  <c r="AA269" i="1"/>
  <c r="AB269" i="1"/>
  <c r="AR269" i="1"/>
  <c r="AJ269" i="1"/>
  <c r="BM440" i="1"/>
  <c r="AO440" i="1"/>
  <c r="AG440" i="1"/>
  <c r="Y440" i="1"/>
  <c r="AN440" i="1"/>
  <c r="AF440" i="1"/>
  <c r="BC440" i="1"/>
  <c r="AM440" i="1"/>
  <c r="AE440" i="1"/>
  <c r="BJ440" i="1"/>
  <c r="BB440" i="1"/>
  <c r="AL440" i="1"/>
  <c r="AD440" i="1"/>
  <c r="BA440" i="1"/>
  <c r="AK440" i="1"/>
  <c r="AC440" i="1"/>
  <c r="AZ440" i="1"/>
  <c r="AR440" i="1"/>
  <c r="AJ440" i="1"/>
  <c r="AB440" i="1"/>
  <c r="BG440" i="1"/>
  <c r="AQ440" i="1"/>
  <c r="AI440" i="1"/>
  <c r="AA440" i="1"/>
  <c r="AP440" i="1"/>
  <c r="AH440" i="1"/>
  <c r="Z440" i="1"/>
  <c r="BM47" i="1"/>
  <c r="BE47" i="1"/>
  <c r="AO47" i="1"/>
  <c r="AG47" i="1"/>
  <c r="Y47" i="1"/>
  <c r="BD47" i="1"/>
  <c r="AN47" i="1"/>
  <c r="AF47" i="1"/>
  <c r="AM47" i="1"/>
  <c r="AE47" i="1"/>
  <c r="BB47" i="1"/>
  <c r="AL47" i="1"/>
  <c r="AD47" i="1"/>
  <c r="BA47" i="1"/>
  <c r="AK47" i="1"/>
  <c r="AC47" i="1"/>
  <c r="AZ47" i="1"/>
  <c r="AR47" i="1"/>
  <c r="AJ47" i="1"/>
  <c r="AB47" i="1"/>
  <c r="BG47" i="1"/>
  <c r="AQ47" i="1"/>
  <c r="AI47" i="1"/>
  <c r="AA47" i="1"/>
  <c r="BF47" i="1"/>
  <c r="AX47" i="1"/>
  <c r="AP47" i="1"/>
  <c r="AH47" i="1"/>
  <c r="Z47" i="1"/>
  <c r="BG430" i="1"/>
  <c r="AY430" i="1"/>
  <c r="AQ430" i="1"/>
  <c r="AI430" i="1"/>
  <c r="AA430" i="1"/>
  <c r="BM430" i="1"/>
  <c r="BE430" i="1"/>
  <c r="AO430" i="1"/>
  <c r="AG430" i="1"/>
  <c r="Y430" i="1"/>
  <c r="AV430" i="1"/>
  <c r="AL430" i="1"/>
  <c r="AB430" i="1"/>
  <c r="AU430" i="1"/>
  <c r="AK430" i="1"/>
  <c r="Z430" i="1"/>
  <c r="BC430" i="1"/>
  <c r="AT430" i="1"/>
  <c r="AJ430" i="1"/>
  <c r="BB430" i="1"/>
  <c r="AH430" i="1"/>
  <c r="BK430" i="1"/>
  <c r="BA430" i="1"/>
  <c r="AR430" i="1"/>
  <c r="AF430" i="1"/>
  <c r="AZ430" i="1"/>
  <c r="AP430" i="1"/>
  <c r="AE430" i="1"/>
  <c r="AN430" i="1"/>
  <c r="AD430" i="1"/>
  <c r="BH430" i="1"/>
  <c r="AM430" i="1"/>
  <c r="AC430" i="1"/>
  <c r="AO173" i="1"/>
  <c r="AG173" i="1"/>
  <c r="Y173" i="1"/>
  <c r="AV173" i="1"/>
  <c r="AN173" i="1"/>
  <c r="AF173" i="1"/>
  <c r="AU173" i="1"/>
  <c r="AM173" i="1"/>
  <c r="AE173" i="1"/>
  <c r="BB173" i="1"/>
  <c r="AL173" i="1"/>
  <c r="AD173" i="1"/>
  <c r="BA173" i="1"/>
  <c r="AK173" i="1"/>
  <c r="AC173" i="1"/>
  <c r="AZ173" i="1"/>
  <c r="AR173" i="1"/>
  <c r="AJ173" i="1"/>
  <c r="AB173" i="1"/>
  <c r="BG173" i="1"/>
  <c r="AQ173" i="1"/>
  <c r="AI173" i="1"/>
  <c r="AA173" i="1"/>
  <c r="AP173" i="1"/>
  <c r="AH173" i="1"/>
  <c r="Z173" i="1"/>
  <c r="BC28" i="1"/>
  <c r="AM28" i="1"/>
  <c r="AE28" i="1"/>
  <c r="BJ28" i="1"/>
  <c r="BB28" i="1"/>
  <c r="AL28" i="1"/>
  <c r="AD28" i="1"/>
  <c r="AZ28" i="1"/>
  <c r="AR28" i="1"/>
  <c r="AJ28" i="1"/>
  <c r="AB28" i="1"/>
  <c r="AY28" i="1"/>
  <c r="AQ28" i="1"/>
  <c r="AI28" i="1"/>
  <c r="AA28" i="1"/>
  <c r="BF28" i="1"/>
  <c r="AP28" i="1"/>
  <c r="AH28" i="1"/>
  <c r="Z28" i="1"/>
  <c r="AN28" i="1"/>
  <c r="AF28" i="1"/>
  <c r="Y28" i="1"/>
  <c r="AO28" i="1"/>
  <c r="BA28" i="1"/>
  <c r="AK28" i="1"/>
  <c r="AG28" i="1"/>
  <c r="AC28" i="1"/>
  <c r="BG408" i="1"/>
  <c r="AY408" i="1"/>
  <c r="AQ408" i="1"/>
  <c r="AI408" i="1"/>
  <c r="AA408" i="1"/>
  <c r="BM408" i="1"/>
  <c r="BD408" i="1"/>
  <c r="AU408" i="1"/>
  <c r="AL408" i="1"/>
  <c r="AC408" i="1"/>
  <c r="AK408" i="1"/>
  <c r="AB408" i="1"/>
  <c r="BB408" i="1"/>
  <c r="AJ408" i="1"/>
  <c r="Z408" i="1"/>
  <c r="BA408" i="1"/>
  <c r="AR408" i="1"/>
  <c r="AH408" i="1"/>
  <c r="Y408" i="1"/>
  <c r="AZ408" i="1"/>
  <c r="AP408" i="1"/>
  <c r="AG408" i="1"/>
  <c r="BH408" i="1"/>
  <c r="AX408" i="1"/>
  <c r="AO408" i="1"/>
  <c r="AF408" i="1"/>
  <c r="BF408" i="1"/>
  <c r="AW408" i="1"/>
  <c r="AN408" i="1"/>
  <c r="AE408" i="1"/>
  <c r="BE408" i="1"/>
  <c r="AV408" i="1"/>
  <c r="AM408" i="1"/>
  <c r="AD408" i="1"/>
  <c r="AY314" i="1"/>
  <c r="AQ314" i="1"/>
  <c r="AI314" i="1"/>
  <c r="AA314" i="1"/>
  <c r="AP314" i="1"/>
  <c r="AH314" i="1"/>
  <c r="Z314" i="1"/>
  <c r="AV314" i="1"/>
  <c r="AN314" i="1"/>
  <c r="AF314" i="1"/>
  <c r="AU314" i="1"/>
  <c r="AM314" i="1"/>
  <c r="AE314" i="1"/>
  <c r="BA314" i="1"/>
  <c r="AK314" i="1"/>
  <c r="AC314" i="1"/>
  <c r="AR314" i="1"/>
  <c r="AO314" i="1"/>
  <c r="AL314" i="1"/>
  <c r="BB314" i="1"/>
  <c r="AJ314" i="1"/>
  <c r="AZ314" i="1"/>
  <c r="AG314" i="1"/>
  <c r="AD314" i="1"/>
  <c r="AB314" i="1"/>
  <c r="Y314" i="1"/>
  <c r="BG83" i="1"/>
  <c r="AQ83" i="1"/>
  <c r="AI83" i="1"/>
  <c r="AA83" i="1"/>
  <c r="BF83" i="1"/>
  <c r="AX83" i="1"/>
  <c r="AP83" i="1"/>
  <c r="AH83" i="1"/>
  <c r="Z83" i="1"/>
  <c r="BE83" i="1"/>
  <c r="AW83" i="1"/>
  <c r="AO83" i="1"/>
  <c r="AG83" i="1"/>
  <c r="Y83" i="1"/>
  <c r="BD83" i="1"/>
  <c r="AN83" i="1"/>
  <c r="AF83" i="1"/>
  <c r="AM83" i="1"/>
  <c r="AE83" i="1"/>
  <c r="BA83" i="1"/>
  <c r="AK83" i="1"/>
  <c r="AC83" i="1"/>
  <c r="AZ83" i="1"/>
  <c r="AR83" i="1"/>
  <c r="AJ83" i="1"/>
  <c r="AB83" i="1"/>
  <c r="AL83" i="1"/>
  <c r="AD83" i="1"/>
  <c r="BB83" i="1"/>
  <c r="BG184" i="1"/>
  <c r="AQ184" i="1"/>
  <c r="AI184" i="1"/>
  <c r="AA184" i="1"/>
  <c r="BF184" i="1"/>
  <c r="AP184" i="1"/>
  <c r="AH184" i="1"/>
  <c r="Z184" i="1"/>
  <c r="AO184" i="1"/>
  <c r="AG184" i="1"/>
  <c r="Y184" i="1"/>
  <c r="AN184" i="1"/>
  <c r="AF184" i="1"/>
  <c r="AM184" i="1"/>
  <c r="AE184" i="1"/>
  <c r="AL184" i="1"/>
  <c r="AD184" i="1"/>
  <c r="AK184" i="1"/>
  <c r="AC184" i="1"/>
  <c r="AR184" i="1"/>
  <c r="AJ184" i="1"/>
  <c r="AB184" i="1"/>
  <c r="AW30" i="1"/>
  <c r="AO30" i="1"/>
  <c r="AG30" i="1"/>
  <c r="Y30" i="1"/>
  <c r="AN30" i="1"/>
  <c r="AF30" i="1"/>
  <c r="BB30" i="1"/>
  <c r="AL30" i="1"/>
  <c r="AD30" i="1"/>
  <c r="BA30" i="1"/>
  <c r="AK30" i="1"/>
  <c r="AC30" i="1"/>
  <c r="AZ30" i="1"/>
  <c r="AR30" i="1"/>
  <c r="AJ30" i="1"/>
  <c r="AB30" i="1"/>
  <c r="AX30" i="1"/>
  <c r="AP30" i="1"/>
  <c r="AH30" i="1"/>
  <c r="Z30" i="1"/>
  <c r="AY30" i="1"/>
  <c r="AA30" i="1"/>
  <c r="AQ30" i="1"/>
  <c r="AM30" i="1"/>
  <c r="AI30" i="1"/>
  <c r="BC30" i="1"/>
  <c r="AE30" i="1"/>
  <c r="BG244" i="1"/>
  <c r="AY244" i="1"/>
  <c r="AQ244" i="1"/>
  <c r="AI244" i="1"/>
  <c r="AA244" i="1"/>
  <c r="AX244" i="1"/>
  <c r="AP244" i="1"/>
  <c r="AH244" i="1"/>
  <c r="Z244" i="1"/>
  <c r="BM244" i="1"/>
  <c r="AW244" i="1"/>
  <c r="AO244" i="1"/>
  <c r="AG244" i="1"/>
  <c r="Y244" i="1"/>
  <c r="AV244" i="1"/>
  <c r="AN244" i="1"/>
  <c r="AF244" i="1"/>
  <c r="BK244" i="1"/>
  <c r="BC244" i="1"/>
  <c r="AU244" i="1"/>
  <c r="AM244" i="1"/>
  <c r="AE244" i="1"/>
  <c r="BB244" i="1"/>
  <c r="AT244" i="1"/>
  <c r="AL244" i="1"/>
  <c r="AD244" i="1"/>
  <c r="BH244" i="1"/>
  <c r="AZ244" i="1"/>
  <c r="AR244" i="1"/>
  <c r="AJ244" i="1"/>
  <c r="AB244" i="1"/>
  <c r="AK244" i="1"/>
  <c r="AC244" i="1"/>
  <c r="BA244" i="1"/>
  <c r="BF160" i="1"/>
  <c r="AX160" i="1"/>
  <c r="AP160" i="1"/>
  <c r="AH160" i="1"/>
  <c r="Z160" i="1"/>
  <c r="BE160" i="1"/>
  <c r="AW160" i="1"/>
  <c r="AO160" i="1"/>
  <c r="AG160" i="1"/>
  <c r="Y160" i="1"/>
  <c r="BD160" i="1"/>
  <c r="AV160" i="1"/>
  <c r="AN160" i="1"/>
  <c r="AF160" i="1"/>
  <c r="BC160" i="1"/>
  <c r="AM160" i="1"/>
  <c r="AE160" i="1"/>
  <c r="BB160" i="1"/>
  <c r="AL160" i="1"/>
  <c r="AD160" i="1"/>
  <c r="BA160" i="1"/>
  <c r="AK160" i="1"/>
  <c r="AC160" i="1"/>
  <c r="AZ160" i="1"/>
  <c r="AR160" i="1"/>
  <c r="AJ160" i="1"/>
  <c r="AB160" i="1"/>
  <c r="BG160" i="1"/>
  <c r="AY160" i="1"/>
  <c r="AQ160" i="1"/>
  <c r="AI160" i="1"/>
  <c r="AA160" i="1"/>
  <c r="AP445" i="1"/>
  <c r="AH445" i="1"/>
  <c r="Z445" i="1"/>
  <c r="AO445" i="1"/>
  <c r="AG445" i="1"/>
  <c r="Y445" i="1"/>
  <c r="BD445" i="1"/>
  <c r="AN445" i="1"/>
  <c r="AF445" i="1"/>
  <c r="AM445" i="1"/>
  <c r="AE445" i="1"/>
  <c r="AL445" i="1"/>
  <c r="AD445" i="1"/>
  <c r="AK445" i="1"/>
  <c r="AC445" i="1"/>
  <c r="AR445" i="1"/>
  <c r="AJ445" i="1"/>
  <c r="AB445" i="1"/>
  <c r="AQ445" i="1"/>
  <c r="AI445" i="1"/>
  <c r="AA445" i="1"/>
  <c r="BB424" i="1"/>
  <c r="AL424" i="1"/>
  <c r="AD424" i="1"/>
  <c r="BA424" i="1"/>
  <c r="AK424" i="1"/>
  <c r="AC424" i="1"/>
  <c r="AZ424" i="1"/>
  <c r="AR424" i="1"/>
  <c r="AJ424" i="1"/>
  <c r="AB424" i="1"/>
  <c r="AY424" i="1"/>
  <c r="AQ424" i="1"/>
  <c r="AI424" i="1"/>
  <c r="AA424" i="1"/>
  <c r="AX424" i="1"/>
  <c r="AP424" i="1"/>
  <c r="AH424" i="1"/>
  <c r="Z424" i="1"/>
  <c r="AW424" i="1"/>
  <c r="AO424" i="1"/>
  <c r="AG424" i="1"/>
  <c r="Y424" i="1"/>
  <c r="AN424" i="1"/>
  <c r="AF424" i="1"/>
  <c r="BC424" i="1"/>
  <c r="AM424" i="1"/>
  <c r="AE424" i="1"/>
  <c r="BF8" i="1"/>
  <c r="AP8" i="1"/>
  <c r="AH8" i="1"/>
  <c r="Z8" i="1"/>
  <c r="BE8" i="1"/>
  <c r="AO8" i="1"/>
  <c r="AG8" i="1"/>
  <c r="Y8" i="1"/>
  <c r="BD8" i="1"/>
  <c r="AN8" i="1"/>
  <c r="AF8" i="1"/>
  <c r="AM8" i="1"/>
  <c r="AE8" i="1"/>
  <c r="AL8" i="1"/>
  <c r="AD8" i="1"/>
  <c r="AK8" i="1"/>
  <c r="AC8" i="1"/>
  <c r="AR8" i="1"/>
  <c r="AJ8" i="1"/>
  <c r="AB8" i="1"/>
  <c r="AQ8" i="1"/>
  <c r="AI8" i="1"/>
  <c r="AA8" i="1"/>
  <c r="BB429" i="1"/>
  <c r="AT429" i="1"/>
  <c r="AL429" i="1"/>
  <c r="AD429" i="1"/>
  <c r="AZ429" i="1"/>
  <c r="AQ429" i="1"/>
  <c r="AH429" i="1"/>
  <c r="Y429" i="1"/>
  <c r="BH429" i="1"/>
  <c r="AY429" i="1"/>
  <c r="AP429" i="1"/>
  <c r="AG429" i="1"/>
  <c r="BG429" i="1"/>
  <c r="AX429" i="1"/>
  <c r="AO429" i="1"/>
  <c r="AF429" i="1"/>
  <c r="AW429" i="1"/>
  <c r="AN429" i="1"/>
  <c r="AE429" i="1"/>
  <c r="BM429" i="1"/>
  <c r="AV429" i="1"/>
  <c r="AM429" i="1"/>
  <c r="AC429" i="1"/>
  <c r="AU429" i="1"/>
  <c r="AK429" i="1"/>
  <c r="AB429" i="1"/>
  <c r="BK429" i="1"/>
  <c r="BC429" i="1"/>
  <c r="AJ429" i="1"/>
  <c r="AA429" i="1"/>
  <c r="BA429" i="1"/>
  <c r="AR429" i="1"/>
  <c r="AI429" i="1"/>
  <c r="Z429" i="1"/>
  <c r="AM45" i="1"/>
  <c r="AE45" i="1"/>
  <c r="AL45" i="1"/>
  <c r="AD45" i="1"/>
  <c r="AK45" i="1"/>
  <c r="AC45" i="1"/>
  <c r="AR45" i="1"/>
  <c r="AJ45" i="1"/>
  <c r="AB45" i="1"/>
  <c r="BG45" i="1"/>
  <c r="AQ45" i="1"/>
  <c r="AI45" i="1"/>
  <c r="AA45" i="1"/>
  <c r="AP45" i="1"/>
  <c r="AH45" i="1"/>
  <c r="Z45" i="1"/>
  <c r="AO45" i="1"/>
  <c r="AG45" i="1"/>
  <c r="Y45" i="1"/>
  <c r="AN45" i="1"/>
  <c r="AF45" i="1"/>
  <c r="AN276" i="1"/>
  <c r="AF276" i="1"/>
  <c r="AM276" i="1"/>
  <c r="AE276" i="1"/>
  <c r="BI276" i="1"/>
  <c r="AK276" i="1"/>
  <c r="AC276" i="1"/>
  <c r="AQ276" i="1"/>
  <c r="AD276" i="1"/>
  <c r="AP276" i="1"/>
  <c r="AB276" i="1"/>
  <c r="AO276" i="1"/>
  <c r="AA276" i="1"/>
  <c r="AL276" i="1"/>
  <c r="Z276" i="1"/>
  <c r="AJ276" i="1"/>
  <c r="Y276" i="1"/>
  <c r="AI276" i="1"/>
  <c r="AH276" i="1"/>
  <c r="AR276" i="1"/>
  <c r="AG276" i="1"/>
  <c r="BE205" i="1"/>
  <c r="AW205" i="1"/>
  <c r="AO205" i="1"/>
  <c r="AG205" i="1"/>
  <c r="Y205" i="1"/>
  <c r="BC205" i="1"/>
  <c r="AK205" i="1"/>
  <c r="AB205" i="1"/>
  <c r="BB205" i="1"/>
  <c r="AJ205" i="1"/>
  <c r="AA205" i="1"/>
  <c r="BA205" i="1"/>
  <c r="AR205" i="1"/>
  <c r="AI205" i="1"/>
  <c r="Z205" i="1"/>
  <c r="AZ205" i="1"/>
  <c r="AQ205" i="1"/>
  <c r="AH205" i="1"/>
  <c r="BH205" i="1"/>
  <c r="AY205" i="1"/>
  <c r="AP205" i="1"/>
  <c r="AF205" i="1"/>
  <c r="BG205" i="1"/>
  <c r="AX205" i="1"/>
  <c r="AN205" i="1"/>
  <c r="AE205" i="1"/>
  <c r="BF205" i="1"/>
  <c r="AV205" i="1"/>
  <c r="AM205" i="1"/>
  <c r="AD205" i="1"/>
  <c r="AL205" i="1"/>
  <c r="AC205" i="1"/>
  <c r="BD205" i="1"/>
  <c r="AU205" i="1"/>
  <c r="BF324" i="1"/>
  <c r="AX324" i="1"/>
  <c r="AP324" i="1"/>
  <c r="AH324" i="1"/>
  <c r="Z324" i="1"/>
  <c r="BC324" i="1"/>
  <c r="AK324" i="1"/>
  <c r="AB324" i="1"/>
  <c r="BB324" i="1"/>
  <c r="AJ324" i="1"/>
  <c r="AA324" i="1"/>
  <c r="BA324" i="1"/>
  <c r="AR324" i="1"/>
  <c r="AI324" i="1"/>
  <c r="Y324" i="1"/>
  <c r="AZ324" i="1"/>
  <c r="AQ324" i="1"/>
  <c r="AG324" i="1"/>
  <c r="BH324" i="1"/>
  <c r="AY324" i="1"/>
  <c r="AO324" i="1"/>
  <c r="AF324" i="1"/>
  <c r="AW324" i="1"/>
  <c r="AN324" i="1"/>
  <c r="AE324" i="1"/>
  <c r="BE324" i="1"/>
  <c r="AV324" i="1"/>
  <c r="AM324" i="1"/>
  <c r="AD324" i="1"/>
  <c r="BM324" i="1"/>
  <c r="BD324" i="1"/>
  <c r="AU324" i="1"/>
  <c r="AL324" i="1"/>
  <c r="AC324" i="1"/>
  <c r="AS234" i="1"/>
  <c r="AS417" i="1"/>
  <c r="AS349" i="1"/>
  <c r="AS366" i="1"/>
  <c r="AS331" i="1"/>
  <c r="AS202" i="1"/>
  <c r="AS57" i="1"/>
  <c r="AS212" i="1"/>
  <c r="AS377" i="1"/>
  <c r="AS328" i="1"/>
  <c r="AS386" i="1"/>
  <c r="AS79" i="1"/>
  <c r="AM228" i="1"/>
  <c r="AE228" i="1"/>
  <c r="AL228" i="1"/>
  <c r="AD228" i="1"/>
  <c r="AK228" i="1"/>
  <c r="AC228" i="1"/>
  <c r="AR228" i="1"/>
  <c r="AJ228" i="1"/>
  <c r="AB228" i="1"/>
  <c r="AQ228" i="1"/>
  <c r="AI228" i="1"/>
  <c r="AA228" i="1"/>
  <c r="AP228" i="1"/>
  <c r="AH228" i="1"/>
  <c r="Z228" i="1"/>
  <c r="AO228" i="1"/>
  <c r="AG228" i="1"/>
  <c r="Y228" i="1"/>
  <c r="BD228" i="1"/>
  <c r="AN228" i="1"/>
  <c r="AF228" i="1"/>
  <c r="AY22" i="1"/>
  <c r="AQ22" i="1"/>
  <c r="AI22" i="1"/>
  <c r="AA22" i="1"/>
  <c r="AX22" i="1"/>
  <c r="AP22" i="1"/>
  <c r="AH22" i="1"/>
  <c r="Z22" i="1"/>
  <c r="AW22" i="1"/>
  <c r="AO22" i="1"/>
  <c r="AG22" i="1"/>
  <c r="Y22" i="1"/>
  <c r="AN22" i="1"/>
  <c r="AF22" i="1"/>
  <c r="BC22" i="1"/>
  <c r="AM22" i="1"/>
  <c r="AE22" i="1"/>
  <c r="BB22" i="1"/>
  <c r="AL22" i="1"/>
  <c r="AD22" i="1"/>
  <c r="BA22" i="1"/>
  <c r="AK22" i="1"/>
  <c r="AC22" i="1"/>
  <c r="BH22" i="1"/>
  <c r="AZ22" i="1"/>
  <c r="AR22" i="1"/>
  <c r="AJ22" i="1"/>
  <c r="AB22" i="1"/>
  <c r="BB295" i="1"/>
  <c r="AT295" i="1"/>
  <c r="AL295" i="1"/>
  <c r="AD295" i="1"/>
  <c r="AY295" i="1"/>
  <c r="AP295" i="1"/>
  <c r="AG295" i="1"/>
  <c r="BG295" i="1"/>
  <c r="AX295" i="1"/>
  <c r="AO295" i="1"/>
  <c r="AF295" i="1"/>
  <c r="AN295" i="1"/>
  <c r="AE295" i="1"/>
  <c r="BM295" i="1"/>
  <c r="AV295" i="1"/>
  <c r="AM295" i="1"/>
  <c r="AC295" i="1"/>
  <c r="AU295" i="1"/>
  <c r="AK295" i="1"/>
  <c r="AB295" i="1"/>
  <c r="BK295" i="1"/>
  <c r="BC295" i="1"/>
  <c r="AJ295" i="1"/>
  <c r="AA295" i="1"/>
  <c r="AZ295" i="1"/>
  <c r="AQ295" i="1"/>
  <c r="AH295" i="1"/>
  <c r="Y295" i="1"/>
  <c r="AI295" i="1"/>
  <c r="Z295" i="1"/>
  <c r="BA295" i="1"/>
  <c r="AR295" i="1"/>
  <c r="BF94" i="1"/>
  <c r="AP94" i="1"/>
  <c r="AH94" i="1"/>
  <c r="Z94" i="1"/>
  <c r="BE94" i="1"/>
  <c r="AO94" i="1"/>
  <c r="AG94" i="1"/>
  <c r="Y94" i="1"/>
  <c r="BD94" i="1"/>
  <c r="AN94" i="1"/>
  <c r="AF94" i="1"/>
  <c r="AM94" i="1"/>
  <c r="AE94" i="1"/>
  <c r="AL94" i="1"/>
  <c r="AD94" i="1"/>
  <c r="AK94" i="1"/>
  <c r="AC94" i="1"/>
  <c r="AR94" i="1"/>
  <c r="AJ94" i="1"/>
  <c r="AB94" i="1"/>
  <c r="AQ94" i="1"/>
  <c r="AI94" i="1"/>
  <c r="AA94" i="1"/>
  <c r="AL90" i="1"/>
  <c r="AD90" i="1"/>
  <c r="AK90" i="1"/>
  <c r="AC90" i="1"/>
  <c r="AR90" i="1"/>
  <c r="AJ90" i="1"/>
  <c r="AB90" i="1"/>
  <c r="BG90" i="1"/>
  <c r="AQ90" i="1"/>
  <c r="AI90" i="1"/>
  <c r="AA90" i="1"/>
  <c r="BF90" i="1"/>
  <c r="AP90" i="1"/>
  <c r="AH90" i="1"/>
  <c r="Z90" i="1"/>
  <c r="AO90" i="1"/>
  <c r="AG90" i="1"/>
  <c r="Y90" i="1"/>
  <c r="BD90" i="1"/>
  <c r="AV90" i="1"/>
  <c r="AN90" i="1"/>
  <c r="AF90" i="1"/>
  <c r="AU90" i="1"/>
  <c r="AM90" i="1"/>
  <c r="AE90" i="1"/>
  <c r="AW420" i="1"/>
  <c r="AO420" i="1"/>
  <c r="AG420" i="1"/>
  <c r="Y420" i="1"/>
  <c r="AN420" i="1"/>
  <c r="AF420" i="1"/>
  <c r="BC420" i="1"/>
  <c r="AM420" i="1"/>
  <c r="AE420" i="1"/>
  <c r="BB420" i="1"/>
  <c r="AL420" i="1"/>
  <c r="AD420" i="1"/>
  <c r="BA420" i="1"/>
  <c r="AK420" i="1"/>
  <c r="AC420" i="1"/>
  <c r="AZ420" i="1"/>
  <c r="AR420" i="1"/>
  <c r="AJ420" i="1"/>
  <c r="AB420" i="1"/>
  <c r="BG420" i="1"/>
  <c r="AY420" i="1"/>
  <c r="AQ420" i="1"/>
  <c r="AI420" i="1"/>
  <c r="AA420" i="1"/>
  <c r="AP420" i="1"/>
  <c r="AH420" i="1"/>
  <c r="Z420" i="1"/>
  <c r="AX420" i="1"/>
  <c r="AV92" i="1"/>
  <c r="AN92" i="1"/>
  <c r="AF92" i="1"/>
  <c r="BK92" i="1"/>
  <c r="AU92" i="1"/>
  <c r="AM92" i="1"/>
  <c r="AE92" i="1"/>
  <c r="BB92" i="1"/>
  <c r="AT92" i="1"/>
  <c r="AL92" i="1"/>
  <c r="AD92" i="1"/>
  <c r="BA92" i="1"/>
  <c r="AK92" i="1"/>
  <c r="AC92" i="1"/>
  <c r="AZ92" i="1"/>
  <c r="AR92" i="1"/>
  <c r="AJ92" i="1"/>
  <c r="AB92" i="1"/>
  <c r="BG92" i="1"/>
  <c r="AQ92" i="1"/>
  <c r="AI92" i="1"/>
  <c r="AA92" i="1"/>
  <c r="BF92" i="1"/>
  <c r="AP92" i="1"/>
  <c r="AH92" i="1"/>
  <c r="Z92" i="1"/>
  <c r="BM92" i="1"/>
  <c r="BE92" i="1"/>
  <c r="AO92" i="1"/>
  <c r="AG92" i="1"/>
  <c r="Y92" i="1"/>
  <c r="BD58" i="1"/>
  <c r="AV58" i="1"/>
  <c r="AN58" i="1"/>
  <c r="AF58" i="1"/>
  <c r="AU58" i="1"/>
  <c r="AM58" i="1"/>
  <c r="AE58" i="1"/>
  <c r="BB58" i="1"/>
  <c r="AL58" i="1"/>
  <c r="AD58" i="1"/>
  <c r="BA58" i="1"/>
  <c r="AK58" i="1"/>
  <c r="AC58" i="1"/>
  <c r="BH58" i="1"/>
  <c r="AZ58" i="1"/>
  <c r="AR58" i="1"/>
  <c r="AJ58" i="1"/>
  <c r="AB58" i="1"/>
  <c r="BG58" i="1"/>
  <c r="AY58" i="1"/>
  <c r="AQ58" i="1"/>
  <c r="AI58" i="1"/>
  <c r="AA58" i="1"/>
  <c r="BF58" i="1"/>
  <c r="AX58" i="1"/>
  <c r="AP58" i="1"/>
  <c r="AH58" i="1"/>
  <c r="Z58" i="1"/>
  <c r="BM58" i="1"/>
  <c r="BE58" i="1"/>
  <c r="AW58" i="1"/>
  <c r="AO58" i="1"/>
  <c r="AG58" i="1"/>
  <c r="Y58" i="1"/>
  <c r="BD84" i="1"/>
  <c r="AV84" i="1"/>
  <c r="AN84" i="1"/>
  <c r="AF84" i="1"/>
  <c r="BC84" i="1"/>
  <c r="AU84" i="1"/>
  <c r="AM84" i="1"/>
  <c r="AE84" i="1"/>
  <c r="BB84" i="1"/>
  <c r="AL84" i="1"/>
  <c r="AD84" i="1"/>
  <c r="BA84" i="1"/>
  <c r="AK84" i="1"/>
  <c r="AC84" i="1"/>
  <c r="BH84" i="1"/>
  <c r="AZ84" i="1"/>
  <c r="AR84" i="1"/>
  <c r="AJ84" i="1"/>
  <c r="AB84" i="1"/>
  <c r="BF84" i="1"/>
  <c r="AX84" i="1"/>
  <c r="AP84" i="1"/>
  <c r="AH84" i="1"/>
  <c r="Z84" i="1"/>
  <c r="BM84" i="1"/>
  <c r="BE84" i="1"/>
  <c r="AW84" i="1"/>
  <c r="AO84" i="1"/>
  <c r="AG84" i="1"/>
  <c r="Y84" i="1"/>
  <c r="BG84" i="1"/>
  <c r="AY84" i="1"/>
  <c r="AQ84" i="1"/>
  <c r="AI84" i="1"/>
  <c r="AA84" i="1"/>
  <c r="AW75" i="1"/>
  <c r="AO75" i="1"/>
  <c r="AG75" i="1"/>
  <c r="Y75" i="1"/>
  <c r="AZ75" i="1"/>
  <c r="AR75" i="1"/>
  <c r="AJ75" i="1"/>
  <c r="AB75" i="1"/>
  <c r="AX75" i="1"/>
  <c r="AM75" i="1"/>
  <c r="AC75" i="1"/>
  <c r="AV75" i="1"/>
  <c r="AL75" i="1"/>
  <c r="AA75" i="1"/>
  <c r="AU75" i="1"/>
  <c r="AK75" i="1"/>
  <c r="Z75" i="1"/>
  <c r="BL75" i="1"/>
  <c r="AI75" i="1"/>
  <c r="BC75" i="1"/>
  <c r="AH75" i="1"/>
  <c r="BB75" i="1"/>
  <c r="AQ75" i="1"/>
  <c r="AF75" i="1"/>
  <c r="BA75" i="1"/>
  <c r="AP75" i="1"/>
  <c r="AE75" i="1"/>
  <c r="AY75" i="1"/>
  <c r="AN75" i="1"/>
  <c r="AD75" i="1"/>
  <c r="AP86" i="1"/>
  <c r="AH86" i="1"/>
  <c r="Z86" i="1"/>
  <c r="BE86" i="1"/>
  <c r="AO86" i="1"/>
  <c r="AG86" i="1"/>
  <c r="Y86" i="1"/>
  <c r="AN86" i="1"/>
  <c r="AF86" i="1"/>
  <c r="AM86" i="1"/>
  <c r="AE86" i="1"/>
  <c r="AL86" i="1"/>
  <c r="AD86" i="1"/>
  <c r="AR86" i="1"/>
  <c r="AJ86" i="1"/>
  <c r="AB86" i="1"/>
  <c r="BG86" i="1"/>
  <c r="AQ86" i="1"/>
  <c r="AI86" i="1"/>
  <c r="AA86" i="1"/>
  <c r="AK86" i="1"/>
  <c r="AC86" i="1"/>
  <c r="AM155" i="1"/>
  <c r="AE155" i="1"/>
  <c r="BA155" i="1"/>
  <c r="AK155" i="1"/>
  <c r="AC155" i="1"/>
  <c r="BB155" i="1"/>
  <c r="AR155" i="1"/>
  <c r="AH155" i="1"/>
  <c r="AZ155" i="1"/>
  <c r="AQ155" i="1"/>
  <c r="AG155" i="1"/>
  <c r="AY155" i="1"/>
  <c r="AP155" i="1"/>
  <c r="AF155" i="1"/>
  <c r="BG155" i="1"/>
  <c r="AX155" i="1"/>
  <c r="AO155" i="1"/>
  <c r="AD155" i="1"/>
  <c r="BF155" i="1"/>
  <c r="AW155" i="1"/>
  <c r="AN155" i="1"/>
  <c r="AB155" i="1"/>
  <c r="BM155" i="1"/>
  <c r="BE155" i="1"/>
  <c r="AL155" i="1"/>
  <c r="AA155" i="1"/>
  <c r="BD155" i="1"/>
  <c r="AJ155" i="1"/>
  <c r="Z155" i="1"/>
  <c r="AI155" i="1"/>
  <c r="Y155" i="1"/>
  <c r="BA436" i="1"/>
  <c r="AK436" i="1"/>
  <c r="AC436" i="1"/>
  <c r="AZ436" i="1"/>
  <c r="AR436" i="1"/>
  <c r="AJ436" i="1"/>
  <c r="AB436" i="1"/>
  <c r="AY436" i="1"/>
  <c r="AQ436" i="1"/>
  <c r="AI436" i="1"/>
  <c r="AA436" i="1"/>
  <c r="AX436" i="1"/>
  <c r="AP436" i="1"/>
  <c r="AH436" i="1"/>
  <c r="Z436" i="1"/>
  <c r="AW436" i="1"/>
  <c r="AO436" i="1"/>
  <c r="AG436" i="1"/>
  <c r="Y436" i="1"/>
  <c r="BL436" i="1"/>
  <c r="AV436" i="1"/>
  <c r="AN436" i="1"/>
  <c r="AF436" i="1"/>
  <c r="BC436" i="1"/>
  <c r="AU436" i="1"/>
  <c r="AM436" i="1"/>
  <c r="AE436" i="1"/>
  <c r="BB436" i="1"/>
  <c r="AL436" i="1"/>
  <c r="AD436" i="1"/>
  <c r="AX103" i="1"/>
  <c r="AP103" i="1"/>
  <c r="AH103" i="1"/>
  <c r="Z103" i="1"/>
  <c r="AW103" i="1"/>
  <c r="AO103" i="1"/>
  <c r="AG103" i="1"/>
  <c r="Y103" i="1"/>
  <c r="AN103" i="1"/>
  <c r="AF103" i="1"/>
  <c r="BC103" i="1"/>
  <c r="AM103" i="1"/>
  <c r="AE103" i="1"/>
  <c r="BB103" i="1"/>
  <c r="AL103" i="1"/>
  <c r="AD103" i="1"/>
  <c r="BA103" i="1"/>
  <c r="AK103" i="1"/>
  <c r="AC103" i="1"/>
  <c r="AZ103" i="1"/>
  <c r="AR103" i="1"/>
  <c r="AJ103" i="1"/>
  <c r="AB103" i="1"/>
  <c r="AY103" i="1"/>
  <c r="AQ103" i="1"/>
  <c r="AI103" i="1"/>
  <c r="AA103" i="1"/>
  <c r="BM312" i="1"/>
  <c r="AO312" i="1"/>
  <c r="AG312" i="1"/>
  <c r="Y312" i="1"/>
  <c r="AV312" i="1"/>
  <c r="AN312" i="1"/>
  <c r="AF312" i="1"/>
  <c r="BB312" i="1"/>
  <c r="AL312" i="1"/>
  <c r="AD312" i="1"/>
  <c r="BA312" i="1"/>
  <c r="AK312" i="1"/>
  <c r="AC312" i="1"/>
  <c r="AY312" i="1"/>
  <c r="AQ312" i="1"/>
  <c r="AI312" i="1"/>
  <c r="AA312" i="1"/>
  <c r="AR312" i="1"/>
  <c r="AP312" i="1"/>
  <c r="AM312" i="1"/>
  <c r="AZ312" i="1"/>
  <c r="AJ312" i="1"/>
  <c r="AH312" i="1"/>
  <c r="AE312" i="1"/>
  <c r="AU312" i="1"/>
  <c r="AB312" i="1"/>
  <c r="Z312" i="1"/>
  <c r="AQ388" i="1"/>
  <c r="AI388" i="1"/>
  <c r="AA388" i="1"/>
  <c r="AP388" i="1"/>
  <c r="AH388" i="1"/>
  <c r="Z388" i="1"/>
  <c r="AO388" i="1"/>
  <c r="AG388" i="1"/>
  <c r="Y388" i="1"/>
  <c r="BD388" i="1"/>
  <c r="AN388" i="1"/>
  <c r="AF388" i="1"/>
  <c r="AL388" i="1"/>
  <c r="AK388" i="1"/>
  <c r="AJ388" i="1"/>
  <c r="AE388" i="1"/>
  <c r="AD388" i="1"/>
  <c r="AC388" i="1"/>
  <c r="AR388" i="1"/>
  <c r="AB388" i="1"/>
  <c r="AM388" i="1"/>
  <c r="BD225" i="1"/>
  <c r="AV225" i="1"/>
  <c r="AN225" i="1"/>
  <c r="AF225" i="1"/>
  <c r="AU225" i="1"/>
  <c r="AM225" i="1"/>
  <c r="AE225" i="1"/>
  <c r="AL225" i="1"/>
  <c r="AD225" i="1"/>
  <c r="AK225" i="1"/>
  <c r="AC225" i="1"/>
  <c r="AR225" i="1"/>
  <c r="AJ225" i="1"/>
  <c r="AB225" i="1"/>
  <c r="BG225" i="1"/>
  <c r="AQ225" i="1"/>
  <c r="AI225" i="1"/>
  <c r="AA225" i="1"/>
  <c r="AP225" i="1"/>
  <c r="AH225" i="1"/>
  <c r="Z225" i="1"/>
  <c r="AO225" i="1"/>
  <c r="AG225" i="1"/>
  <c r="Y225" i="1"/>
  <c r="BD111" i="1"/>
  <c r="AU111" i="1"/>
  <c r="AM111" i="1"/>
  <c r="AE111" i="1"/>
  <c r="BB111" i="1"/>
  <c r="AL111" i="1"/>
  <c r="AD111" i="1"/>
  <c r="BA111" i="1"/>
  <c r="AK111" i="1"/>
  <c r="AC111" i="1"/>
  <c r="AZ111" i="1"/>
  <c r="AR111" i="1"/>
  <c r="AJ111" i="1"/>
  <c r="AB111" i="1"/>
  <c r="AY111" i="1"/>
  <c r="AQ111" i="1"/>
  <c r="AI111" i="1"/>
  <c r="AA111" i="1"/>
  <c r="AX111" i="1"/>
  <c r="AP111" i="1"/>
  <c r="AH111" i="1"/>
  <c r="Z111" i="1"/>
  <c r="BF111" i="1"/>
  <c r="AW111" i="1"/>
  <c r="AO111" i="1"/>
  <c r="AG111" i="1"/>
  <c r="Y111" i="1"/>
  <c r="BE111" i="1"/>
  <c r="AV111" i="1"/>
  <c r="AN111" i="1"/>
  <c r="AF111" i="1"/>
  <c r="BD200" i="1"/>
  <c r="AV200" i="1"/>
  <c r="AN200" i="1"/>
  <c r="AF200" i="1"/>
  <c r="BG200" i="1"/>
  <c r="AO200" i="1"/>
  <c r="AE200" i="1"/>
  <c r="BF200" i="1"/>
  <c r="AM200" i="1"/>
  <c r="AD200" i="1"/>
  <c r="BM200" i="1"/>
  <c r="BE200" i="1"/>
  <c r="AU200" i="1"/>
  <c r="AL200" i="1"/>
  <c r="AC200" i="1"/>
  <c r="AT200" i="1"/>
  <c r="AK200" i="1"/>
  <c r="AB200" i="1"/>
  <c r="BK200" i="1"/>
  <c r="BB200" i="1"/>
  <c r="AJ200" i="1"/>
  <c r="AA200" i="1"/>
  <c r="BA200" i="1"/>
  <c r="AR200" i="1"/>
  <c r="AI200" i="1"/>
  <c r="Z200" i="1"/>
  <c r="AZ200" i="1"/>
  <c r="AQ200" i="1"/>
  <c r="AH200" i="1"/>
  <c r="Y200" i="1"/>
  <c r="BH200" i="1"/>
  <c r="AY200" i="1"/>
  <c r="AP200" i="1"/>
  <c r="AG200" i="1"/>
  <c r="AW374" i="1"/>
  <c r="AO374" i="1"/>
  <c r="AG374" i="1"/>
  <c r="Y374" i="1"/>
  <c r="AN374" i="1"/>
  <c r="AF374" i="1"/>
  <c r="BC374" i="1"/>
  <c r="AM374" i="1"/>
  <c r="AE374" i="1"/>
  <c r="BB374" i="1"/>
  <c r="AL374" i="1"/>
  <c r="AD374" i="1"/>
  <c r="BA374" i="1"/>
  <c r="AK374" i="1"/>
  <c r="AC374" i="1"/>
  <c r="AZ374" i="1"/>
  <c r="AR374" i="1"/>
  <c r="AJ374" i="1"/>
  <c r="AB374" i="1"/>
  <c r="AY374" i="1"/>
  <c r="AQ374" i="1"/>
  <c r="AI374" i="1"/>
  <c r="AA374" i="1"/>
  <c r="AX374" i="1"/>
  <c r="AP374" i="1"/>
  <c r="AH374" i="1"/>
  <c r="Z374" i="1"/>
  <c r="BG175" i="1"/>
  <c r="AY175" i="1"/>
  <c r="AQ175" i="1"/>
  <c r="AI175" i="1"/>
  <c r="AA175" i="1"/>
  <c r="BF175" i="1"/>
  <c r="AX175" i="1"/>
  <c r="AP175" i="1"/>
  <c r="AH175" i="1"/>
  <c r="Z175" i="1"/>
  <c r="BM175" i="1"/>
  <c r="BE175" i="1"/>
  <c r="AW175" i="1"/>
  <c r="AO175" i="1"/>
  <c r="AG175" i="1"/>
  <c r="Y175" i="1"/>
  <c r="BD175" i="1"/>
  <c r="AV175" i="1"/>
  <c r="AN175" i="1"/>
  <c r="AF175" i="1"/>
  <c r="BC175" i="1"/>
  <c r="AM175" i="1"/>
  <c r="AE175" i="1"/>
  <c r="BB175" i="1"/>
  <c r="AL175" i="1"/>
  <c r="AD175" i="1"/>
  <c r="BA175" i="1"/>
  <c r="AK175" i="1"/>
  <c r="AC175" i="1"/>
  <c r="AR175" i="1"/>
  <c r="AJ175" i="1"/>
  <c r="AB175" i="1"/>
  <c r="AZ175" i="1"/>
  <c r="BK342" i="1"/>
  <c r="AU342" i="1"/>
  <c r="AM342" i="1"/>
  <c r="AE342" i="1"/>
  <c r="BF342" i="1"/>
  <c r="AO342" i="1"/>
  <c r="AF342" i="1"/>
  <c r="AN342" i="1"/>
  <c r="AD342" i="1"/>
  <c r="AV342" i="1"/>
  <c r="AL342" i="1"/>
  <c r="AC342" i="1"/>
  <c r="AK342" i="1"/>
  <c r="AB342" i="1"/>
  <c r="AJ342" i="1"/>
  <c r="AA342" i="1"/>
  <c r="AR342" i="1"/>
  <c r="AI342" i="1"/>
  <c r="Z342" i="1"/>
  <c r="AQ342" i="1"/>
  <c r="AH342" i="1"/>
  <c r="Y342" i="1"/>
  <c r="BG342" i="1"/>
  <c r="AP342" i="1"/>
  <c r="AG342" i="1"/>
  <c r="BM384" i="1"/>
  <c r="AO384" i="1"/>
  <c r="AG384" i="1"/>
  <c r="Y384" i="1"/>
  <c r="BD384" i="1"/>
  <c r="AV384" i="1"/>
  <c r="AN384" i="1"/>
  <c r="AF384" i="1"/>
  <c r="AU384" i="1"/>
  <c r="AM384" i="1"/>
  <c r="AE384" i="1"/>
  <c r="BB384" i="1"/>
  <c r="AL384" i="1"/>
  <c r="AD384" i="1"/>
  <c r="BA384" i="1"/>
  <c r="AK384" i="1"/>
  <c r="AC384" i="1"/>
  <c r="AZ384" i="1"/>
  <c r="AR384" i="1"/>
  <c r="AJ384" i="1"/>
  <c r="AB384" i="1"/>
  <c r="BG384" i="1"/>
  <c r="AQ384" i="1"/>
  <c r="AI384" i="1"/>
  <c r="AA384" i="1"/>
  <c r="BF384" i="1"/>
  <c r="AP384" i="1"/>
  <c r="AH384" i="1"/>
  <c r="Z384" i="1"/>
  <c r="AW3" i="1"/>
  <c r="AO3" i="1"/>
  <c r="AG3" i="1"/>
  <c r="Y3" i="1"/>
  <c r="BL3" i="1"/>
  <c r="AV3" i="1"/>
  <c r="AN3" i="1"/>
  <c r="AF3" i="1"/>
  <c r="BC3" i="1"/>
  <c r="AU3" i="1"/>
  <c r="AM3" i="1"/>
  <c r="AE3" i="1"/>
  <c r="BB3" i="1"/>
  <c r="AL3" i="1"/>
  <c r="AD3" i="1"/>
  <c r="BA3" i="1"/>
  <c r="AK3" i="1"/>
  <c r="AC3" i="1"/>
  <c r="AZ3" i="1"/>
  <c r="AR3" i="1"/>
  <c r="AJ3" i="1"/>
  <c r="AB3" i="1"/>
  <c r="AY3" i="1"/>
  <c r="AQ3" i="1"/>
  <c r="AI3" i="1"/>
  <c r="AA3" i="1"/>
  <c r="AX3" i="1"/>
  <c r="AP3" i="1"/>
  <c r="AH3" i="1"/>
  <c r="Z3" i="1"/>
  <c r="AK444" i="1"/>
  <c r="AC444" i="1"/>
  <c r="AR444" i="1"/>
  <c r="AJ444" i="1"/>
  <c r="AB444" i="1"/>
  <c r="AQ444" i="1"/>
  <c r="AI444" i="1"/>
  <c r="AA444" i="1"/>
  <c r="AX444" i="1"/>
  <c r="AP444" i="1"/>
  <c r="AH444" i="1"/>
  <c r="Z444" i="1"/>
  <c r="AO444" i="1"/>
  <c r="AG444" i="1"/>
  <c r="Y444" i="1"/>
  <c r="BD444" i="1"/>
  <c r="AN444" i="1"/>
  <c r="AF444" i="1"/>
  <c r="AM444" i="1"/>
  <c r="AE444" i="1"/>
  <c r="AL444" i="1"/>
  <c r="AD444" i="1"/>
  <c r="BB313" i="1"/>
  <c r="AT313" i="1"/>
  <c r="AL313" i="1"/>
  <c r="AD313" i="1"/>
  <c r="BA313" i="1"/>
  <c r="AK313" i="1"/>
  <c r="AC313" i="1"/>
  <c r="BG313" i="1"/>
  <c r="AQ313" i="1"/>
  <c r="AI313" i="1"/>
  <c r="AA313" i="1"/>
  <c r="AX313" i="1"/>
  <c r="AP313" i="1"/>
  <c r="AH313" i="1"/>
  <c r="Z313" i="1"/>
  <c r="AV313" i="1"/>
  <c r="AN313" i="1"/>
  <c r="AF313" i="1"/>
  <c r="AO313" i="1"/>
  <c r="AM313" i="1"/>
  <c r="AJ313" i="1"/>
  <c r="AG313" i="1"/>
  <c r="AE313" i="1"/>
  <c r="AW313" i="1"/>
  <c r="AB313" i="1"/>
  <c r="BH313" i="1"/>
  <c r="AU313" i="1"/>
  <c r="Y313" i="1"/>
  <c r="AR313" i="1"/>
  <c r="AR104" i="1"/>
  <c r="AJ104" i="1"/>
  <c r="AB104" i="1"/>
  <c r="BG104" i="1"/>
  <c r="AQ104" i="1"/>
  <c r="AI104" i="1"/>
  <c r="AA104" i="1"/>
  <c r="BF104" i="1"/>
  <c r="AP104" i="1"/>
  <c r="AH104" i="1"/>
  <c r="Z104" i="1"/>
  <c r="BM104" i="1"/>
  <c r="BE104" i="1"/>
  <c r="AO104" i="1"/>
  <c r="AG104" i="1"/>
  <c r="Y104" i="1"/>
  <c r="AV104" i="1"/>
  <c r="AN104" i="1"/>
  <c r="AF104" i="1"/>
  <c r="BK104" i="1"/>
  <c r="AU104" i="1"/>
  <c r="AM104" i="1"/>
  <c r="AE104" i="1"/>
  <c r="BB104" i="1"/>
  <c r="AT104" i="1"/>
  <c r="AL104" i="1"/>
  <c r="AD104" i="1"/>
  <c r="BA104" i="1"/>
  <c r="AK104" i="1"/>
  <c r="AC104" i="1"/>
  <c r="BD217" i="1"/>
  <c r="AV217" i="1"/>
  <c r="AN217" i="1"/>
  <c r="AF217" i="1"/>
  <c r="BK217" i="1"/>
  <c r="AU217" i="1"/>
  <c r="AM217" i="1"/>
  <c r="AE217" i="1"/>
  <c r="BB217" i="1"/>
  <c r="AT217" i="1"/>
  <c r="AL217" i="1"/>
  <c r="AD217" i="1"/>
  <c r="BA217" i="1"/>
  <c r="AK217" i="1"/>
  <c r="AC217" i="1"/>
  <c r="BH217" i="1"/>
  <c r="AZ217" i="1"/>
  <c r="AR217" i="1"/>
  <c r="AJ217" i="1"/>
  <c r="AB217" i="1"/>
  <c r="BG217" i="1"/>
  <c r="AY217" i="1"/>
  <c r="AQ217" i="1"/>
  <c r="AI217" i="1"/>
  <c r="AA217" i="1"/>
  <c r="BF217" i="1"/>
  <c r="AP217" i="1"/>
  <c r="AH217" i="1"/>
  <c r="Z217" i="1"/>
  <c r="BM217" i="1"/>
  <c r="BE217" i="1"/>
  <c r="AO217" i="1"/>
  <c r="AG217" i="1"/>
  <c r="Y217" i="1"/>
  <c r="BK87" i="1"/>
  <c r="AU87" i="1"/>
  <c r="AM87" i="1"/>
  <c r="AE87" i="1"/>
  <c r="BB87" i="1"/>
  <c r="AT87" i="1"/>
  <c r="AL87" i="1"/>
  <c r="AD87" i="1"/>
  <c r="BA87" i="1"/>
  <c r="AK87" i="1"/>
  <c r="AC87" i="1"/>
  <c r="BH87" i="1"/>
  <c r="AZ87" i="1"/>
  <c r="AR87" i="1"/>
  <c r="AJ87" i="1"/>
  <c r="AB87" i="1"/>
  <c r="BG87" i="1"/>
  <c r="AY87" i="1"/>
  <c r="AQ87" i="1"/>
  <c r="AI87" i="1"/>
  <c r="AA87" i="1"/>
  <c r="AX87" i="1"/>
  <c r="AP87" i="1"/>
  <c r="AH87" i="1"/>
  <c r="Z87" i="1"/>
  <c r="BM87" i="1"/>
  <c r="AW87" i="1"/>
  <c r="AO87" i="1"/>
  <c r="AG87" i="1"/>
  <c r="Y87" i="1"/>
  <c r="AV87" i="1"/>
  <c r="AN87" i="1"/>
  <c r="AF87" i="1"/>
  <c r="BB258" i="1"/>
  <c r="AL258" i="1"/>
  <c r="AD258" i="1"/>
  <c r="BA258" i="1"/>
  <c r="AK258" i="1"/>
  <c r="AC258" i="1"/>
  <c r="AZ258" i="1"/>
  <c r="AR258" i="1"/>
  <c r="AJ258" i="1"/>
  <c r="AB258" i="1"/>
  <c r="BG258" i="1"/>
  <c r="AY258" i="1"/>
  <c r="AQ258" i="1"/>
  <c r="AI258" i="1"/>
  <c r="AA258" i="1"/>
  <c r="BF258" i="1"/>
  <c r="AX258" i="1"/>
  <c r="AP258" i="1"/>
  <c r="AH258" i="1"/>
  <c r="Z258" i="1"/>
  <c r="BM258" i="1"/>
  <c r="BE258" i="1"/>
  <c r="AW258" i="1"/>
  <c r="AO258" i="1"/>
  <c r="AG258" i="1"/>
  <c r="Y258" i="1"/>
  <c r="BC258" i="1"/>
  <c r="AM258" i="1"/>
  <c r="AE258" i="1"/>
  <c r="AN258" i="1"/>
  <c r="AF258" i="1"/>
  <c r="BD258" i="1"/>
  <c r="AV258" i="1"/>
  <c r="AS264" i="1"/>
  <c r="AS143" i="1"/>
  <c r="AS243" i="1"/>
  <c r="AS409" i="1"/>
  <c r="AS350" i="1"/>
  <c r="AS195" i="1"/>
  <c r="AS263" i="1"/>
  <c r="AS127" i="1"/>
  <c r="AS203" i="1"/>
  <c r="AS238" i="1"/>
  <c r="AS187" i="1"/>
  <c r="AS287" i="1"/>
  <c r="AS144" i="1"/>
  <c r="AS343" i="1"/>
  <c r="AS289" i="1"/>
  <c r="AS71" i="1"/>
  <c r="AS148" i="1"/>
  <c r="AS380" i="1"/>
  <c r="AS119" i="1"/>
  <c r="AS385" i="1"/>
  <c r="AS418" i="1"/>
  <c r="AN245" i="1"/>
  <c r="AF245" i="1"/>
  <c r="BK245" i="1"/>
  <c r="AM245" i="1"/>
  <c r="AE245" i="1"/>
  <c r="BB245" i="1"/>
  <c r="AT245" i="1"/>
  <c r="AL245" i="1"/>
  <c r="AD245" i="1"/>
  <c r="BA245" i="1"/>
  <c r="AK245" i="1"/>
  <c r="AC245" i="1"/>
  <c r="AR245" i="1"/>
  <c r="AJ245" i="1"/>
  <c r="AB245" i="1"/>
  <c r="BG245" i="1"/>
  <c r="AQ245" i="1"/>
  <c r="AI245" i="1"/>
  <c r="AA245" i="1"/>
  <c r="AO245" i="1"/>
  <c r="AG245" i="1"/>
  <c r="Y245" i="1"/>
  <c r="AP245" i="1"/>
  <c r="AH245" i="1"/>
  <c r="Z245" i="1"/>
  <c r="BH272" i="1"/>
  <c r="AZ272" i="1"/>
  <c r="AR272" i="1"/>
  <c r="AJ272" i="1"/>
  <c r="AB272" i="1"/>
  <c r="BG272" i="1"/>
  <c r="AY272" i="1"/>
  <c r="AQ272" i="1"/>
  <c r="AI272" i="1"/>
  <c r="AA272" i="1"/>
  <c r="AX272" i="1"/>
  <c r="AP272" i="1"/>
  <c r="AH272" i="1"/>
  <c r="Z272" i="1"/>
  <c r="BM272" i="1"/>
  <c r="AW272" i="1"/>
  <c r="AO272" i="1"/>
  <c r="AG272" i="1"/>
  <c r="Y272" i="1"/>
  <c r="AN272" i="1"/>
  <c r="AF272" i="1"/>
  <c r="BK272" i="1"/>
  <c r="BC272" i="1"/>
  <c r="AM272" i="1"/>
  <c r="AE272" i="1"/>
  <c r="BA272" i="1"/>
  <c r="AK272" i="1"/>
  <c r="AC272" i="1"/>
  <c r="BB272" i="1"/>
  <c r="AT272" i="1"/>
  <c r="AL272" i="1"/>
  <c r="AD272" i="1"/>
  <c r="AN108" i="1"/>
  <c r="AF108" i="1"/>
  <c r="BK108" i="1"/>
  <c r="AM108" i="1"/>
  <c r="AE108" i="1"/>
  <c r="BB108" i="1"/>
  <c r="AT108" i="1"/>
  <c r="AL108" i="1"/>
  <c r="AD108" i="1"/>
  <c r="BA108" i="1"/>
  <c r="AK108" i="1"/>
  <c r="AC108" i="1"/>
  <c r="AR108" i="1"/>
  <c r="AJ108" i="1"/>
  <c r="AB108" i="1"/>
  <c r="BG108" i="1"/>
  <c r="AQ108" i="1"/>
  <c r="AI108" i="1"/>
  <c r="AA108" i="1"/>
  <c r="BF108" i="1"/>
  <c r="AP108" i="1"/>
  <c r="AH108" i="1"/>
  <c r="Z108" i="1"/>
  <c r="BM108" i="1"/>
  <c r="BE108" i="1"/>
  <c r="AO108" i="1"/>
  <c r="AG108" i="1"/>
  <c r="Y108" i="1"/>
  <c r="AR358" i="1"/>
  <c r="AJ358" i="1"/>
  <c r="AB358" i="1"/>
  <c r="AQ358" i="1"/>
  <c r="AI358" i="1"/>
  <c r="AA358" i="1"/>
  <c r="AP358" i="1"/>
  <c r="AH358" i="1"/>
  <c r="Z358" i="1"/>
  <c r="AO358" i="1"/>
  <c r="AG358" i="1"/>
  <c r="Y358" i="1"/>
  <c r="AN358" i="1"/>
  <c r="AF358" i="1"/>
  <c r="AM358" i="1"/>
  <c r="AE358" i="1"/>
  <c r="BB358" i="1"/>
  <c r="AL358" i="1"/>
  <c r="AD358" i="1"/>
  <c r="AK358" i="1"/>
  <c r="AC358" i="1"/>
  <c r="BB322" i="1"/>
  <c r="AL322" i="1"/>
  <c r="AD322" i="1"/>
  <c r="BA322" i="1"/>
  <c r="AK322" i="1"/>
  <c r="AC322" i="1"/>
  <c r="AZ322" i="1"/>
  <c r="AR322" i="1"/>
  <c r="AJ322" i="1"/>
  <c r="AB322" i="1"/>
  <c r="AQ322" i="1"/>
  <c r="AI322" i="1"/>
  <c r="AA322" i="1"/>
  <c r="BF322" i="1"/>
  <c r="AX322" i="1"/>
  <c r="AP322" i="1"/>
  <c r="AH322" i="1"/>
  <c r="Z322" i="1"/>
  <c r="BD322" i="1"/>
  <c r="AV322" i="1"/>
  <c r="AN322" i="1"/>
  <c r="AF322" i="1"/>
  <c r="AU322" i="1"/>
  <c r="AM322" i="1"/>
  <c r="AE322" i="1"/>
  <c r="AO322" i="1"/>
  <c r="AG322" i="1"/>
  <c r="Y322" i="1"/>
  <c r="BE322" i="1"/>
  <c r="BG422" i="1"/>
  <c r="AY422" i="1"/>
  <c r="AQ422" i="1"/>
  <c r="AI422" i="1"/>
  <c r="AA422" i="1"/>
  <c r="BF422" i="1"/>
  <c r="AX422" i="1"/>
  <c r="AP422" i="1"/>
  <c r="AH422" i="1"/>
  <c r="Z422" i="1"/>
  <c r="BM422" i="1"/>
  <c r="BE422" i="1"/>
  <c r="AW422" i="1"/>
  <c r="AO422" i="1"/>
  <c r="AG422" i="1"/>
  <c r="Y422" i="1"/>
  <c r="BD422" i="1"/>
  <c r="AV422" i="1"/>
  <c r="AN422" i="1"/>
  <c r="AF422" i="1"/>
  <c r="BC422" i="1"/>
  <c r="AU422" i="1"/>
  <c r="AM422" i="1"/>
  <c r="AE422" i="1"/>
  <c r="BB422" i="1"/>
  <c r="AL422" i="1"/>
  <c r="AD422" i="1"/>
  <c r="BA422" i="1"/>
  <c r="AK422" i="1"/>
  <c r="AC422" i="1"/>
  <c r="AZ422" i="1"/>
  <c r="AR422" i="1"/>
  <c r="AJ422" i="1"/>
  <c r="AB422" i="1"/>
  <c r="BM181" i="1"/>
  <c r="AO181" i="1"/>
  <c r="AG181" i="1"/>
  <c r="Y181" i="1"/>
  <c r="AV181" i="1"/>
  <c r="AN181" i="1"/>
  <c r="AF181" i="1"/>
  <c r="BK181" i="1"/>
  <c r="AU181" i="1"/>
  <c r="AM181" i="1"/>
  <c r="AE181" i="1"/>
  <c r="BJ181" i="1"/>
  <c r="BB181" i="1"/>
  <c r="AT181" i="1"/>
  <c r="AL181" i="1"/>
  <c r="AD181" i="1"/>
  <c r="BI181" i="1"/>
  <c r="BA181" i="1"/>
  <c r="AK181" i="1"/>
  <c r="AC181" i="1"/>
  <c r="AZ181" i="1"/>
  <c r="AR181" i="1"/>
  <c r="AJ181" i="1"/>
  <c r="AB181" i="1"/>
  <c r="BG181" i="1"/>
  <c r="AQ181" i="1"/>
  <c r="AI181" i="1"/>
  <c r="AA181" i="1"/>
  <c r="AP181" i="1"/>
  <c r="AH181" i="1"/>
  <c r="Z181" i="1"/>
  <c r="AK299" i="1"/>
  <c r="AC299" i="1"/>
  <c r="AM299" i="1"/>
  <c r="AE299" i="1"/>
  <c r="AL299" i="1"/>
  <c r="AA299" i="1"/>
  <c r="AJ299" i="1"/>
  <c r="Z299" i="1"/>
  <c r="AT299" i="1"/>
  <c r="AI299" i="1"/>
  <c r="Y299" i="1"/>
  <c r="AR299" i="1"/>
  <c r="AH299" i="1"/>
  <c r="AQ299" i="1"/>
  <c r="AG299" i="1"/>
  <c r="BG299" i="1"/>
  <c r="AP299" i="1"/>
  <c r="AF299" i="1"/>
  <c r="AN299" i="1"/>
  <c r="AB299" i="1"/>
  <c r="AO299" i="1"/>
  <c r="AD299" i="1"/>
  <c r="BM395" i="1"/>
  <c r="BE395" i="1"/>
  <c r="AW395" i="1"/>
  <c r="AO395" i="1"/>
  <c r="AG395" i="1"/>
  <c r="Y395" i="1"/>
  <c r="BD395" i="1"/>
  <c r="AV395" i="1"/>
  <c r="AN395" i="1"/>
  <c r="AF395" i="1"/>
  <c r="AU395" i="1"/>
  <c r="AM395" i="1"/>
  <c r="AE395" i="1"/>
  <c r="BB395" i="1"/>
  <c r="AL395" i="1"/>
  <c r="AD395" i="1"/>
  <c r="BA395" i="1"/>
  <c r="AK395" i="1"/>
  <c r="AC395" i="1"/>
  <c r="BH395" i="1"/>
  <c r="AZ395" i="1"/>
  <c r="AR395" i="1"/>
  <c r="AJ395" i="1"/>
  <c r="AB395" i="1"/>
  <c r="BG395" i="1"/>
  <c r="AY395" i="1"/>
  <c r="AQ395" i="1"/>
  <c r="AI395" i="1"/>
  <c r="AA395" i="1"/>
  <c r="BF395" i="1"/>
  <c r="AX395" i="1"/>
  <c r="AP395" i="1"/>
  <c r="AH395" i="1"/>
  <c r="Z395" i="1"/>
  <c r="BA51" i="1"/>
  <c r="AK51" i="1"/>
  <c r="AC51" i="1"/>
  <c r="AZ51" i="1"/>
  <c r="AR51" i="1"/>
  <c r="AJ51" i="1"/>
  <c r="AB51" i="1"/>
  <c r="BG51" i="1"/>
  <c r="AY51" i="1"/>
  <c r="AQ51" i="1"/>
  <c r="AI51" i="1"/>
  <c r="AA51" i="1"/>
  <c r="BF51" i="1"/>
  <c r="AX51" i="1"/>
  <c r="AP51" i="1"/>
  <c r="AH51" i="1"/>
  <c r="Z51" i="1"/>
  <c r="BM51" i="1"/>
  <c r="BE51" i="1"/>
  <c r="AW51" i="1"/>
  <c r="AO51" i="1"/>
  <c r="AG51" i="1"/>
  <c r="Y51" i="1"/>
  <c r="BD51" i="1"/>
  <c r="AV51" i="1"/>
  <c r="AN51" i="1"/>
  <c r="AF51" i="1"/>
  <c r="BC51" i="1"/>
  <c r="AM51" i="1"/>
  <c r="AE51" i="1"/>
  <c r="BB51" i="1"/>
  <c r="AL51" i="1"/>
  <c r="AD51" i="1"/>
  <c r="AU142" i="1"/>
  <c r="AM142" i="1"/>
  <c r="AE142" i="1"/>
  <c r="BB142" i="1"/>
  <c r="AL142" i="1"/>
  <c r="AD142" i="1"/>
  <c r="BA142" i="1"/>
  <c r="AK142" i="1"/>
  <c r="AC142" i="1"/>
  <c r="AZ142" i="1"/>
  <c r="AR142" i="1"/>
  <c r="AJ142" i="1"/>
  <c r="AB142" i="1"/>
  <c r="AQ142" i="1"/>
  <c r="AI142" i="1"/>
  <c r="AA142" i="1"/>
  <c r="BF142" i="1"/>
  <c r="AX142" i="1"/>
  <c r="AP142" i="1"/>
  <c r="AH142" i="1"/>
  <c r="Z142" i="1"/>
  <c r="BE142" i="1"/>
  <c r="AO142" i="1"/>
  <c r="AG142" i="1"/>
  <c r="Y142" i="1"/>
  <c r="BD142" i="1"/>
  <c r="AV142" i="1"/>
  <c r="AN142" i="1"/>
  <c r="AF142" i="1"/>
  <c r="AV15" i="1"/>
  <c r="AN15" i="1"/>
  <c r="AF15" i="1"/>
  <c r="BK15" i="1"/>
  <c r="AU15" i="1"/>
  <c r="AM15" i="1"/>
  <c r="AE15" i="1"/>
  <c r="BB15" i="1"/>
  <c r="AT15" i="1"/>
  <c r="AL15" i="1"/>
  <c r="AD15" i="1"/>
  <c r="BA15" i="1"/>
  <c r="AK15" i="1"/>
  <c r="AC15" i="1"/>
  <c r="AR15" i="1"/>
  <c r="AJ15" i="1"/>
  <c r="AB15" i="1"/>
  <c r="BG15" i="1"/>
  <c r="AQ15" i="1"/>
  <c r="AI15" i="1"/>
  <c r="AA15" i="1"/>
  <c r="BF15" i="1"/>
  <c r="AP15" i="1"/>
  <c r="AH15" i="1"/>
  <c r="Z15" i="1"/>
  <c r="BM15" i="1"/>
  <c r="BE15" i="1"/>
  <c r="AO15" i="1"/>
  <c r="AG15" i="1"/>
  <c r="Y15" i="1"/>
  <c r="BC73" i="1"/>
  <c r="AU73" i="1"/>
  <c r="AM73" i="1"/>
  <c r="AE73" i="1"/>
  <c r="BF73" i="1"/>
  <c r="AX73" i="1"/>
  <c r="AP73" i="1"/>
  <c r="AH73" i="1"/>
  <c r="Z73" i="1"/>
  <c r="AJ73" i="1"/>
  <c r="Y73" i="1"/>
  <c r="AI73" i="1"/>
  <c r="BB73" i="1"/>
  <c r="AR73" i="1"/>
  <c r="AG73" i="1"/>
  <c r="BA73" i="1"/>
  <c r="AQ73" i="1"/>
  <c r="AF73" i="1"/>
  <c r="AZ73" i="1"/>
  <c r="AO73" i="1"/>
  <c r="AD73" i="1"/>
  <c r="BI73" i="1"/>
  <c r="AY73" i="1"/>
  <c r="AN73" i="1"/>
  <c r="AC73" i="1"/>
  <c r="AW73" i="1"/>
  <c r="AL73" i="1"/>
  <c r="AB73" i="1"/>
  <c r="AV73" i="1"/>
  <c r="AK73" i="1"/>
  <c r="AA73" i="1"/>
  <c r="AZ96" i="1"/>
  <c r="AR96" i="1"/>
  <c r="AJ96" i="1"/>
  <c r="AB96" i="1"/>
  <c r="AY96" i="1"/>
  <c r="AQ96" i="1"/>
  <c r="AI96" i="1"/>
  <c r="AA96" i="1"/>
  <c r="AP96" i="1"/>
  <c r="AH96" i="1"/>
  <c r="Z96" i="1"/>
  <c r="AO96" i="1"/>
  <c r="AG96" i="1"/>
  <c r="Y96" i="1"/>
  <c r="AN96" i="1"/>
  <c r="AF96" i="1"/>
  <c r="BC96" i="1"/>
  <c r="AM96" i="1"/>
  <c r="AE96" i="1"/>
  <c r="BB96" i="1"/>
  <c r="AL96" i="1"/>
  <c r="AD96" i="1"/>
  <c r="BA96" i="1"/>
  <c r="AK96" i="1"/>
  <c r="AC96" i="1"/>
  <c r="BD6" i="1"/>
  <c r="AN6" i="1"/>
  <c r="AF6" i="1"/>
  <c r="BC6" i="1"/>
  <c r="AM6" i="1"/>
  <c r="AE6" i="1"/>
  <c r="BB6" i="1"/>
  <c r="AL6" i="1"/>
  <c r="AD6" i="1"/>
  <c r="BA6" i="1"/>
  <c r="AK6" i="1"/>
  <c r="AC6" i="1"/>
  <c r="AZ6" i="1"/>
  <c r="AR6" i="1"/>
  <c r="AJ6" i="1"/>
  <c r="AB6" i="1"/>
  <c r="AY6" i="1"/>
  <c r="AQ6" i="1"/>
  <c r="AI6" i="1"/>
  <c r="AA6" i="1"/>
  <c r="BF6" i="1"/>
  <c r="AX6" i="1"/>
  <c r="AP6" i="1"/>
  <c r="AH6" i="1"/>
  <c r="Z6" i="1"/>
  <c r="BM6" i="1"/>
  <c r="BE6" i="1"/>
  <c r="AW6" i="1"/>
  <c r="AO6" i="1"/>
  <c r="AG6" i="1"/>
  <c r="Y6" i="1"/>
  <c r="AV50" i="1"/>
  <c r="AN50" i="1"/>
  <c r="AF50" i="1"/>
  <c r="BC50" i="1"/>
  <c r="AU50" i="1"/>
  <c r="AM50" i="1"/>
  <c r="AE50" i="1"/>
  <c r="BB50" i="1"/>
  <c r="AL50" i="1"/>
  <c r="AD50" i="1"/>
  <c r="AK50" i="1"/>
  <c r="AC50" i="1"/>
  <c r="BH50" i="1"/>
  <c r="AR50" i="1"/>
  <c r="AJ50" i="1"/>
  <c r="AB50" i="1"/>
  <c r="BG50" i="1"/>
  <c r="AQ50" i="1"/>
  <c r="AI50" i="1"/>
  <c r="AA50" i="1"/>
  <c r="BF50" i="1"/>
  <c r="AX50" i="1"/>
  <c r="AP50" i="1"/>
  <c r="AH50" i="1"/>
  <c r="Z50" i="1"/>
  <c r="BE50" i="1"/>
  <c r="AW50" i="1"/>
  <c r="AO50" i="1"/>
  <c r="AG50" i="1"/>
  <c r="Y50" i="1"/>
  <c r="AL137" i="1"/>
  <c r="AD137" i="1"/>
  <c r="AK137" i="1"/>
  <c r="AC137" i="1"/>
  <c r="AR137" i="1"/>
  <c r="AJ137" i="1"/>
  <c r="AB137" i="1"/>
  <c r="AQ137" i="1"/>
  <c r="AI137" i="1"/>
  <c r="AA137" i="1"/>
  <c r="BF137" i="1"/>
  <c r="AP137" i="1"/>
  <c r="AH137" i="1"/>
  <c r="Z137" i="1"/>
  <c r="BE137" i="1"/>
  <c r="AO137" i="1"/>
  <c r="AG137" i="1"/>
  <c r="Y137" i="1"/>
  <c r="AV137" i="1"/>
  <c r="AN137" i="1"/>
  <c r="AF137" i="1"/>
  <c r="AU137" i="1"/>
  <c r="AM137" i="1"/>
  <c r="AE137" i="1"/>
  <c r="BI279" i="1"/>
  <c r="BA279" i="1"/>
  <c r="AK279" i="1"/>
  <c r="AC279" i="1"/>
  <c r="AZ279" i="1"/>
  <c r="AR279" i="1"/>
  <c r="AJ279" i="1"/>
  <c r="AB279" i="1"/>
  <c r="AP279" i="1"/>
  <c r="AH279" i="1"/>
  <c r="Z279" i="1"/>
  <c r="AO279" i="1"/>
  <c r="AG279" i="1"/>
  <c r="Y279" i="1"/>
  <c r="AM279" i="1"/>
  <c r="AE279" i="1"/>
  <c r="AY279" i="1"/>
  <c r="AL279" i="1"/>
  <c r="AI279" i="1"/>
  <c r="AF279" i="1"/>
  <c r="AD279" i="1"/>
  <c r="AA279" i="1"/>
  <c r="AQ279" i="1"/>
  <c r="BB279" i="1"/>
  <c r="AN279" i="1"/>
  <c r="AP317" i="1"/>
  <c r="AH317" i="1"/>
  <c r="Z317" i="1"/>
  <c r="AO317" i="1"/>
  <c r="AG317" i="1"/>
  <c r="Y317" i="1"/>
  <c r="AV317" i="1"/>
  <c r="AN317" i="1"/>
  <c r="AF317" i="1"/>
  <c r="AU317" i="1"/>
  <c r="AM317" i="1"/>
  <c r="AE317" i="1"/>
  <c r="AL317" i="1"/>
  <c r="AD317" i="1"/>
  <c r="AR317" i="1"/>
  <c r="AJ317" i="1"/>
  <c r="AB317" i="1"/>
  <c r="AQ317" i="1"/>
  <c r="AI317" i="1"/>
  <c r="AA317" i="1"/>
  <c r="AK317" i="1"/>
  <c r="BI317" i="1"/>
  <c r="AC317" i="1"/>
  <c r="BM368" i="1"/>
  <c r="BE368" i="1"/>
  <c r="AW368" i="1"/>
  <c r="AO368" i="1"/>
  <c r="AG368" i="1"/>
  <c r="Y368" i="1"/>
  <c r="AM368" i="1"/>
  <c r="AE368" i="1"/>
  <c r="BB368" i="1"/>
  <c r="AL368" i="1"/>
  <c r="AD368" i="1"/>
  <c r="BA368" i="1"/>
  <c r="AK368" i="1"/>
  <c r="AC368" i="1"/>
  <c r="AZ368" i="1"/>
  <c r="AR368" i="1"/>
  <c r="AJ368" i="1"/>
  <c r="AB368" i="1"/>
  <c r="BG368" i="1"/>
  <c r="Z368" i="1"/>
  <c r="BF368" i="1"/>
  <c r="AQ368" i="1"/>
  <c r="BD368" i="1"/>
  <c r="AP368" i="1"/>
  <c r="AN368" i="1"/>
  <c r="AY368" i="1"/>
  <c r="AI368" i="1"/>
  <c r="AX368" i="1"/>
  <c r="AH368" i="1"/>
  <c r="AV368" i="1"/>
  <c r="AF368" i="1"/>
  <c r="AA368" i="1"/>
  <c r="AS53" i="1"/>
  <c r="AS77" i="1"/>
  <c r="AS446" i="1"/>
  <c r="AS311" i="1"/>
  <c r="AS334" i="1"/>
  <c r="AS67" i="1"/>
  <c r="AS165" i="1"/>
  <c r="AS294" i="1"/>
  <c r="AS146" i="1"/>
  <c r="AS357" i="1"/>
  <c r="AS260" i="1"/>
  <c r="AS60" i="1"/>
  <c r="AS261" i="1"/>
  <c r="AS55" i="1"/>
  <c r="AS360" i="1"/>
  <c r="AS129" i="1"/>
  <c r="AS256" i="1"/>
  <c r="AS97" i="1"/>
  <c r="AS139" i="1"/>
  <c r="AS179" i="1"/>
  <c r="AS33" i="1"/>
  <c r="AS163" i="1"/>
  <c r="BH221" i="1"/>
  <c r="AZ221" i="1"/>
  <c r="AR221" i="1"/>
  <c r="AJ221" i="1"/>
  <c r="AB221" i="1"/>
  <c r="BG221" i="1"/>
  <c r="AY221" i="1"/>
  <c r="AQ221" i="1"/>
  <c r="AI221" i="1"/>
  <c r="AA221" i="1"/>
  <c r="AP221" i="1"/>
  <c r="AH221" i="1"/>
  <c r="Z221" i="1"/>
  <c r="BM221" i="1"/>
  <c r="BE221" i="1"/>
  <c r="AO221" i="1"/>
  <c r="AG221" i="1"/>
  <c r="Y221" i="1"/>
  <c r="AV221" i="1"/>
  <c r="AN221" i="1"/>
  <c r="AF221" i="1"/>
  <c r="BK221" i="1"/>
  <c r="BC221" i="1"/>
  <c r="AU221" i="1"/>
  <c r="AM221" i="1"/>
  <c r="AE221" i="1"/>
  <c r="BB221" i="1"/>
  <c r="AT221" i="1"/>
  <c r="AL221" i="1"/>
  <c r="AD221" i="1"/>
  <c r="BA221" i="1"/>
  <c r="AK221" i="1"/>
  <c r="AC221" i="1"/>
  <c r="BM303" i="1"/>
  <c r="BE303" i="1"/>
  <c r="AO303" i="1"/>
  <c r="AG303" i="1"/>
  <c r="Y303" i="1"/>
  <c r="BG303" i="1"/>
  <c r="AQ303" i="1"/>
  <c r="AI303" i="1"/>
  <c r="AA303" i="1"/>
  <c r="BB303" i="1"/>
  <c r="AJ303" i="1"/>
  <c r="BA303" i="1"/>
  <c r="AH303" i="1"/>
  <c r="AZ303" i="1"/>
  <c r="AR303" i="1"/>
  <c r="AF303" i="1"/>
  <c r="BI303" i="1"/>
  <c r="AP303" i="1"/>
  <c r="AE303" i="1"/>
  <c r="AN303" i="1"/>
  <c r="AD303" i="1"/>
  <c r="BF303" i="1"/>
  <c r="AM303" i="1"/>
  <c r="AC303" i="1"/>
  <c r="BD303" i="1"/>
  <c r="AL303" i="1"/>
  <c r="AB303" i="1"/>
  <c r="AK303" i="1"/>
  <c r="Z303" i="1"/>
  <c r="AZ162" i="1"/>
  <c r="AR162" i="1"/>
  <c r="AJ162" i="1"/>
  <c r="AB162" i="1"/>
  <c r="BG162" i="1"/>
  <c r="AY162" i="1"/>
  <c r="AQ162" i="1"/>
  <c r="AI162" i="1"/>
  <c r="AA162" i="1"/>
  <c r="BF162" i="1"/>
  <c r="AX162" i="1"/>
  <c r="AP162" i="1"/>
  <c r="AH162" i="1"/>
  <c r="Z162" i="1"/>
  <c r="BM162" i="1"/>
  <c r="AW162" i="1"/>
  <c r="AO162" i="1"/>
  <c r="AG162" i="1"/>
  <c r="Y162" i="1"/>
  <c r="BD162" i="1"/>
  <c r="AN162" i="1"/>
  <c r="AF162" i="1"/>
  <c r="BC162" i="1"/>
  <c r="AM162" i="1"/>
  <c r="AE162" i="1"/>
  <c r="BB162" i="1"/>
  <c r="AL162" i="1"/>
  <c r="AD162" i="1"/>
  <c r="BA162" i="1"/>
  <c r="AK162" i="1"/>
  <c r="AC162" i="1"/>
  <c r="BF141" i="1"/>
  <c r="AP141" i="1"/>
  <c r="AH141" i="1"/>
  <c r="Z141" i="1"/>
  <c r="BE141" i="1"/>
  <c r="AO141" i="1"/>
  <c r="AG141" i="1"/>
  <c r="Y141" i="1"/>
  <c r="AV141" i="1"/>
  <c r="AN141" i="1"/>
  <c r="AF141" i="1"/>
  <c r="AU141" i="1"/>
  <c r="AM141" i="1"/>
  <c r="AE141" i="1"/>
  <c r="AL141" i="1"/>
  <c r="AD141" i="1"/>
  <c r="AK141" i="1"/>
  <c r="AC141" i="1"/>
  <c r="AR141" i="1"/>
  <c r="AJ141" i="1"/>
  <c r="AB141" i="1"/>
  <c r="AQ141" i="1"/>
  <c r="AI141" i="1"/>
  <c r="AA141" i="1"/>
  <c r="AR293" i="1"/>
  <c r="AJ293" i="1"/>
  <c r="AB293" i="1"/>
  <c r="BG293" i="1"/>
  <c r="AP293" i="1"/>
  <c r="AG293" i="1"/>
  <c r="AO293" i="1"/>
  <c r="AF293" i="1"/>
  <c r="BM293" i="1"/>
  <c r="AN293" i="1"/>
  <c r="AE293" i="1"/>
  <c r="AV293" i="1"/>
  <c r="AM293" i="1"/>
  <c r="AD293" i="1"/>
  <c r="BK293" i="1"/>
  <c r="AU293" i="1"/>
  <c r="AL293" i="1"/>
  <c r="AC293" i="1"/>
  <c r="AK293" i="1"/>
  <c r="AA293" i="1"/>
  <c r="AQ293" i="1"/>
  <c r="AH293" i="1"/>
  <c r="Y293" i="1"/>
  <c r="AI293" i="1"/>
  <c r="Z293" i="1"/>
  <c r="BJ190" i="1"/>
  <c r="BB190" i="1"/>
  <c r="AZ190" i="1"/>
  <c r="AR190" i="1"/>
  <c r="AJ190" i="1"/>
  <c r="AB190" i="1"/>
  <c r="BH190" i="1"/>
  <c r="AY190" i="1"/>
  <c r="AQ190" i="1"/>
  <c r="AI190" i="1"/>
  <c r="AA190" i="1"/>
  <c r="BG190" i="1"/>
  <c r="AX190" i="1"/>
  <c r="AP190" i="1"/>
  <c r="AH190" i="1"/>
  <c r="Z190" i="1"/>
  <c r="BF190" i="1"/>
  <c r="AW190" i="1"/>
  <c r="AO190" i="1"/>
  <c r="AG190" i="1"/>
  <c r="Y190" i="1"/>
  <c r="AV190" i="1"/>
  <c r="AN190" i="1"/>
  <c r="AF190" i="1"/>
  <c r="BM190" i="1"/>
  <c r="AU190" i="1"/>
  <c r="AM190" i="1"/>
  <c r="AE190" i="1"/>
  <c r="AT190" i="1"/>
  <c r="AL190" i="1"/>
  <c r="AD190" i="1"/>
  <c r="BA190" i="1"/>
  <c r="AK190" i="1"/>
  <c r="BK190" i="1"/>
  <c r="AC190" i="1"/>
  <c r="BF211" i="1"/>
  <c r="AP211" i="1"/>
  <c r="AH211" i="1"/>
  <c r="Z211" i="1"/>
  <c r="BM211" i="1"/>
  <c r="AO211" i="1"/>
  <c r="AG211" i="1"/>
  <c r="Y211" i="1"/>
  <c r="BD211" i="1"/>
  <c r="AV211" i="1"/>
  <c r="AN211" i="1"/>
  <c r="AF211" i="1"/>
  <c r="AU211" i="1"/>
  <c r="AM211" i="1"/>
  <c r="AE211" i="1"/>
  <c r="BB211" i="1"/>
  <c r="AT211" i="1"/>
  <c r="AL211" i="1"/>
  <c r="AD211" i="1"/>
  <c r="BA211" i="1"/>
  <c r="AK211" i="1"/>
  <c r="AC211" i="1"/>
  <c r="BH211" i="1"/>
  <c r="AZ211" i="1"/>
  <c r="AR211" i="1"/>
  <c r="AJ211" i="1"/>
  <c r="AB211" i="1"/>
  <c r="BG211" i="1"/>
  <c r="AQ211" i="1"/>
  <c r="AI211" i="1"/>
  <c r="AA211" i="1"/>
  <c r="AK355" i="1"/>
  <c r="AC355" i="1"/>
  <c r="AR355" i="1"/>
  <c r="AJ355" i="1"/>
  <c r="AB355" i="1"/>
  <c r="AQ355" i="1"/>
  <c r="AI355" i="1"/>
  <c r="AA355" i="1"/>
  <c r="AP355" i="1"/>
  <c r="AH355" i="1"/>
  <c r="Z355" i="1"/>
  <c r="AO355" i="1"/>
  <c r="AG355" i="1"/>
  <c r="Y355" i="1"/>
  <c r="AN355" i="1"/>
  <c r="AF355" i="1"/>
  <c r="AM355" i="1"/>
  <c r="AE355" i="1"/>
  <c r="BB355" i="1"/>
  <c r="AL355" i="1"/>
  <c r="AD355" i="1"/>
  <c r="BH439" i="1"/>
  <c r="AZ439" i="1"/>
  <c r="AR439" i="1"/>
  <c r="AJ439" i="1"/>
  <c r="AB439" i="1"/>
  <c r="BG439" i="1"/>
  <c r="AY439" i="1"/>
  <c r="AQ439" i="1"/>
  <c r="AI439" i="1"/>
  <c r="AA439" i="1"/>
  <c r="BF439" i="1"/>
  <c r="AP439" i="1"/>
  <c r="AH439" i="1"/>
  <c r="Z439" i="1"/>
  <c r="BM439" i="1"/>
  <c r="AO439" i="1"/>
  <c r="AG439" i="1"/>
  <c r="Y439" i="1"/>
  <c r="BD439" i="1"/>
  <c r="AV439" i="1"/>
  <c r="AN439" i="1"/>
  <c r="AF439" i="1"/>
  <c r="AU439" i="1"/>
  <c r="AM439" i="1"/>
  <c r="AE439" i="1"/>
  <c r="BB439" i="1"/>
  <c r="AT439" i="1"/>
  <c r="AL439" i="1"/>
  <c r="AD439" i="1"/>
  <c r="BA439" i="1"/>
  <c r="AK439" i="1"/>
  <c r="AC439" i="1"/>
  <c r="AP44" i="1"/>
  <c r="AH44" i="1"/>
  <c r="Z44" i="1"/>
  <c r="AO44" i="1"/>
  <c r="AG44" i="1"/>
  <c r="Y44" i="1"/>
  <c r="AN44" i="1"/>
  <c r="AF44" i="1"/>
  <c r="AM44" i="1"/>
  <c r="AE44" i="1"/>
  <c r="BB44" i="1"/>
  <c r="AT44" i="1"/>
  <c r="AL44" i="1"/>
  <c r="AD44" i="1"/>
  <c r="BA44" i="1"/>
  <c r="AK44" i="1"/>
  <c r="AC44" i="1"/>
  <c r="AR44" i="1"/>
  <c r="AJ44" i="1"/>
  <c r="AB44" i="1"/>
  <c r="BG44" i="1"/>
  <c r="AQ44" i="1"/>
  <c r="AI44" i="1"/>
  <c r="AA44" i="1"/>
  <c r="AP35" i="1"/>
  <c r="AH35" i="1"/>
  <c r="Z35" i="1"/>
  <c r="AO35" i="1"/>
  <c r="AG35" i="1"/>
  <c r="Y35" i="1"/>
  <c r="AN35" i="1"/>
  <c r="AF35" i="1"/>
  <c r="AM35" i="1"/>
  <c r="AE35" i="1"/>
  <c r="AL35" i="1"/>
  <c r="AD35" i="1"/>
  <c r="AK35" i="1"/>
  <c r="AC35" i="1"/>
  <c r="BG35" i="1"/>
  <c r="AQ35" i="1"/>
  <c r="AI35" i="1"/>
  <c r="AA35" i="1"/>
  <c r="AR35" i="1"/>
  <c r="AJ35" i="1"/>
  <c r="AB35" i="1"/>
  <c r="BF227" i="1"/>
  <c r="AX227" i="1"/>
  <c r="AP227" i="1"/>
  <c r="AH227" i="1"/>
  <c r="Z227" i="1"/>
  <c r="AO227" i="1"/>
  <c r="AG227" i="1"/>
  <c r="Y227" i="1"/>
  <c r="AN227" i="1"/>
  <c r="AF227" i="1"/>
  <c r="AM227" i="1"/>
  <c r="AE227" i="1"/>
  <c r="AL227" i="1"/>
  <c r="AD227" i="1"/>
  <c r="AK227" i="1"/>
  <c r="AC227" i="1"/>
  <c r="AR227" i="1"/>
  <c r="AJ227" i="1"/>
  <c r="AB227" i="1"/>
  <c r="AQ227" i="1"/>
  <c r="AI227" i="1"/>
  <c r="AA227" i="1"/>
  <c r="BA201" i="1"/>
  <c r="AK201" i="1"/>
  <c r="AC201" i="1"/>
  <c r="BH201" i="1"/>
  <c r="AY201" i="1"/>
  <c r="AP201" i="1"/>
  <c r="AG201" i="1"/>
  <c r="BG201" i="1"/>
  <c r="AO201" i="1"/>
  <c r="AF201" i="1"/>
  <c r="AN201" i="1"/>
  <c r="AE201" i="1"/>
  <c r="BM201" i="1"/>
  <c r="BE201" i="1"/>
  <c r="AV201" i="1"/>
  <c r="AM201" i="1"/>
  <c r="AD201" i="1"/>
  <c r="AU201" i="1"/>
  <c r="AL201" i="1"/>
  <c r="AB201" i="1"/>
  <c r="BK201" i="1"/>
  <c r="BC201" i="1"/>
  <c r="AT201" i="1"/>
  <c r="AJ201" i="1"/>
  <c r="AA201" i="1"/>
  <c r="BB201" i="1"/>
  <c r="AR201" i="1"/>
  <c r="AI201" i="1"/>
  <c r="Z201" i="1"/>
  <c r="AQ201" i="1"/>
  <c r="AH201" i="1"/>
  <c r="Y201" i="1"/>
  <c r="AZ201" i="1"/>
  <c r="BB68" i="1"/>
  <c r="AT68" i="1"/>
  <c r="AL68" i="1"/>
  <c r="BI68" i="1"/>
  <c r="AZ68" i="1"/>
  <c r="AQ68" i="1"/>
  <c r="AH68" i="1"/>
  <c r="Z68" i="1"/>
  <c r="AP68" i="1"/>
  <c r="AG68" i="1"/>
  <c r="Y68" i="1"/>
  <c r="BG68" i="1"/>
  <c r="AX68" i="1"/>
  <c r="AO68" i="1"/>
  <c r="AF68" i="1"/>
  <c r="BF68" i="1"/>
  <c r="AW68" i="1"/>
  <c r="AN68" i="1"/>
  <c r="AE68" i="1"/>
  <c r="BE68" i="1"/>
  <c r="AV68" i="1"/>
  <c r="AM68" i="1"/>
  <c r="AD68" i="1"/>
  <c r="BD68" i="1"/>
  <c r="AU68" i="1"/>
  <c r="AK68" i="1"/>
  <c r="AC68" i="1"/>
  <c r="BK68" i="1"/>
  <c r="AJ68" i="1"/>
  <c r="AB68" i="1"/>
  <c r="BA68" i="1"/>
  <c r="AR68" i="1"/>
  <c r="AI68" i="1"/>
  <c r="AA68" i="1"/>
  <c r="AO242" i="1"/>
  <c r="AG242" i="1"/>
  <c r="Y242" i="1"/>
  <c r="AL242" i="1"/>
  <c r="AD242" i="1"/>
  <c r="AK242" i="1"/>
  <c r="AC242" i="1"/>
  <c r="AR242" i="1"/>
  <c r="AJ242" i="1"/>
  <c r="AB242" i="1"/>
  <c r="AX242" i="1"/>
  <c r="AP242" i="1"/>
  <c r="AH242" i="1"/>
  <c r="Z242" i="1"/>
  <c r="AA242" i="1"/>
  <c r="AQ242" i="1"/>
  <c r="AN242" i="1"/>
  <c r="AM242" i="1"/>
  <c r="AI242" i="1"/>
  <c r="AF242" i="1"/>
  <c r="AE242" i="1"/>
  <c r="BK372" i="1"/>
  <c r="AU372" i="1"/>
  <c r="AM372" i="1"/>
  <c r="AE372" i="1"/>
  <c r="BA372" i="1"/>
  <c r="AK372" i="1"/>
  <c r="AC372" i="1"/>
  <c r="BH372" i="1"/>
  <c r="AZ372" i="1"/>
  <c r="AR372" i="1"/>
  <c r="AJ372" i="1"/>
  <c r="AB372" i="1"/>
  <c r="BG372" i="1"/>
  <c r="AY372" i="1"/>
  <c r="AQ372" i="1"/>
  <c r="AI372" i="1"/>
  <c r="AA372" i="1"/>
  <c r="AP372" i="1"/>
  <c r="AH372" i="1"/>
  <c r="Z372" i="1"/>
  <c r="AO372" i="1"/>
  <c r="AG372" i="1"/>
  <c r="Y372" i="1"/>
  <c r="AV372" i="1"/>
  <c r="AN372" i="1"/>
  <c r="AF372" i="1"/>
  <c r="AT372" i="1"/>
  <c r="AL372" i="1"/>
  <c r="AD372" i="1"/>
  <c r="BB372" i="1"/>
  <c r="BG266" i="1"/>
  <c r="AQ266" i="1"/>
  <c r="AI266" i="1"/>
  <c r="AA266" i="1"/>
  <c r="AP266" i="1"/>
  <c r="AH266" i="1"/>
  <c r="Z266" i="1"/>
  <c r="AO266" i="1"/>
  <c r="AG266" i="1"/>
  <c r="Y266" i="1"/>
  <c r="BD266" i="1"/>
  <c r="AV266" i="1"/>
  <c r="AN266" i="1"/>
  <c r="AF266" i="1"/>
  <c r="AU266" i="1"/>
  <c r="AM266" i="1"/>
  <c r="AE266" i="1"/>
  <c r="AL266" i="1"/>
  <c r="AD266" i="1"/>
  <c r="AR266" i="1"/>
  <c r="AJ266" i="1"/>
  <c r="AB266" i="1"/>
  <c r="AK266" i="1"/>
  <c r="AC266" i="1"/>
  <c r="AM150" i="1"/>
  <c r="AE150" i="1"/>
  <c r="BB150" i="1"/>
  <c r="AL150" i="1"/>
  <c r="AD150" i="1"/>
  <c r="BA150" i="1"/>
  <c r="AK150" i="1"/>
  <c r="AC150" i="1"/>
  <c r="AR150" i="1"/>
  <c r="AJ150" i="1"/>
  <c r="AB150" i="1"/>
  <c r="AQ150" i="1"/>
  <c r="AI150" i="1"/>
  <c r="AA150" i="1"/>
  <c r="AP150" i="1"/>
  <c r="AH150" i="1"/>
  <c r="Z150" i="1"/>
  <c r="AO150" i="1"/>
  <c r="AG150" i="1"/>
  <c r="Y150" i="1"/>
  <c r="AN150" i="1"/>
  <c r="AF150" i="1"/>
  <c r="AO273" i="1"/>
  <c r="AG273" i="1"/>
  <c r="Y273" i="1"/>
  <c r="AV273" i="1"/>
  <c r="AN273" i="1"/>
  <c r="AF273" i="1"/>
  <c r="BK273" i="1"/>
  <c r="AU273" i="1"/>
  <c r="AM273" i="1"/>
  <c r="AE273" i="1"/>
  <c r="BB273" i="1"/>
  <c r="AT273" i="1"/>
  <c r="AL273" i="1"/>
  <c r="AD273" i="1"/>
  <c r="BA273" i="1"/>
  <c r="AK273" i="1"/>
  <c r="AC273" i="1"/>
  <c r="BH273" i="1"/>
  <c r="AZ273" i="1"/>
  <c r="AR273" i="1"/>
  <c r="AJ273" i="1"/>
  <c r="AB273" i="1"/>
  <c r="AP273" i="1"/>
  <c r="AH273" i="1"/>
  <c r="Z273" i="1"/>
  <c r="AA273" i="1"/>
  <c r="BG273" i="1"/>
  <c r="AQ273" i="1"/>
  <c r="AI273" i="1"/>
  <c r="BD185" i="1"/>
  <c r="AV185" i="1"/>
  <c r="AN185" i="1"/>
  <c r="AF185" i="1"/>
  <c r="AU185" i="1"/>
  <c r="AM185" i="1"/>
  <c r="AE185" i="1"/>
  <c r="BB185" i="1"/>
  <c r="AL185" i="1"/>
  <c r="AD185" i="1"/>
  <c r="BA185" i="1"/>
  <c r="AK185" i="1"/>
  <c r="AC185" i="1"/>
  <c r="AR185" i="1"/>
  <c r="AJ185" i="1"/>
  <c r="AB185" i="1"/>
  <c r="BG185" i="1"/>
  <c r="AQ185" i="1"/>
  <c r="AI185" i="1"/>
  <c r="AA185" i="1"/>
  <c r="BF185" i="1"/>
  <c r="AX185" i="1"/>
  <c r="AP185" i="1"/>
  <c r="AH185" i="1"/>
  <c r="Z185" i="1"/>
  <c r="BE185" i="1"/>
  <c r="Y185" i="1"/>
  <c r="BM185" i="1"/>
  <c r="AO185" i="1"/>
  <c r="AG185" i="1"/>
  <c r="AZ29" i="1"/>
  <c r="AR29" i="1"/>
  <c r="AJ29" i="1"/>
  <c r="AB29" i="1"/>
  <c r="BG29" i="1"/>
  <c r="AY29" i="1"/>
  <c r="AQ29" i="1"/>
  <c r="AI29" i="1"/>
  <c r="AA29" i="1"/>
  <c r="AW29" i="1"/>
  <c r="AO29" i="1"/>
  <c r="AG29" i="1"/>
  <c r="Y29" i="1"/>
  <c r="AV29" i="1"/>
  <c r="AN29" i="1"/>
  <c r="AF29" i="1"/>
  <c r="BC29" i="1"/>
  <c r="AU29" i="1"/>
  <c r="AM29" i="1"/>
  <c r="AE29" i="1"/>
  <c r="BA29" i="1"/>
  <c r="AK29" i="1"/>
  <c r="AC29" i="1"/>
  <c r="AL29" i="1"/>
  <c r="BF29" i="1"/>
  <c r="AH29" i="1"/>
  <c r="AD29" i="1"/>
  <c r="Z29" i="1"/>
  <c r="BB29" i="1"/>
  <c r="AX29" i="1"/>
  <c r="AP29" i="1"/>
  <c r="BC95" i="1"/>
  <c r="AM95" i="1"/>
  <c r="AE95" i="1"/>
  <c r="BB95" i="1"/>
  <c r="AL95" i="1"/>
  <c r="AD95" i="1"/>
  <c r="BA95" i="1"/>
  <c r="AK95" i="1"/>
  <c r="AC95" i="1"/>
  <c r="AZ95" i="1"/>
  <c r="AR95" i="1"/>
  <c r="AJ95" i="1"/>
  <c r="AB95" i="1"/>
  <c r="AY95" i="1"/>
  <c r="AQ95" i="1"/>
  <c r="AI95" i="1"/>
  <c r="AA95" i="1"/>
  <c r="AP95" i="1"/>
  <c r="AH95" i="1"/>
  <c r="Z95" i="1"/>
  <c r="BM95" i="1"/>
  <c r="AO95" i="1"/>
  <c r="AG95" i="1"/>
  <c r="Y95" i="1"/>
  <c r="AN95" i="1"/>
  <c r="AF95" i="1"/>
  <c r="BD389" i="1"/>
  <c r="AV389" i="1"/>
  <c r="AN389" i="1"/>
  <c r="AF389" i="1"/>
  <c r="BK389" i="1"/>
  <c r="AM389" i="1"/>
  <c r="AE389" i="1"/>
  <c r="BB389" i="1"/>
  <c r="AT389" i="1"/>
  <c r="AL389" i="1"/>
  <c r="AD389" i="1"/>
  <c r="BA389" i="1"/>
  <c r="AK389" i="1"/>
  <c r="AC389" i="1"/>
  <c r="BG389" i="1"/>
  <c r="AY389" i="1"/>
  <c r="AQ389" i="1"/>
  <c r="AI389" i="1"/>
  <c r="AA389" i="1"/>
  <c r="BM389" i="1"/>
  <c r="BE389" i="1"/>
  <c r="AO389" i="1"/>
  <c r="AG389" i="1"/>
  <c r="Y389" i="1"/>
  <c r="Z389" i="1"/>
  <c r="AR389" i="1"/>
  <c r="BH389" i="1"/>
  <c r="AP389" i="1"/>
  <c r="BF389" i="1"/>
  <c r="AJ389" i="1"/>
  <c r="AH389" i="1"/>
  <c r="AZ389" i="1"/>
  <c r="AB389" i="1"/>
  <c r="AP247" i="1"/>
  <c r="AH247" i="1"/>
  <c r="Z247" i="1"/>
  <c r="AO247" i="1"/>
  <c r="AG247" i="1"/>
  <c r="Y247" i="1"/>
  <c r="AV247" i="1"/>
  <c r="AN247" i="1"/>
  <c r="AF247" i="1"/>
  <c r="BK247" i="1"/>
  <c r="AU247" i="1"/>
  <c r="AM247" i="1"/>
  <c r="AE247" i="1"/>
  <c r="BB247" i="1"/>
  <c r="AT247" i="1"/>
  <c r="AL247" i="1"/>
  <c r="AD247" i="1"/>
  <c r="BA247" i="1"/>
  <c r="AK247" i="1"/>
  <c r="AC247" i="1"/>
  <c r="BG247" i="1"/>
  <c r="AY247" i="1"/>
  <c r="AQ247" i="1"/>
  <c r="AI247" i="1"/>
  <c r="AA247" i="1"/>
  <c r="AZ247" i="1"/>
  <c r="AR247" i="1"/>
  <c r="AJ247" i="1"/>
  <c r="AB247" i="1"/>
  <c r="BG191" i="1"/>
  <c r="AQ191" i="1"/>
  <c r="AI191" i="1"/>
  <c r="AA191" i="1"/>
  <c r="BK191" i="1"/>
  <c r="AT191" i="1"/>
  <c r="AK191" i="1"/>
  <c r="AB191" i="1"/>
  <c r="BJ191" i="1"/>
  <c r="AJ191" i="1"/>
  <c r="Z191" i="1"/>
  <c r="AR191" i="1"/>
  <c r="AH191" i="1"/>
  <c r="Y191" i="1"/>
  <c r="AP191" i="1"/>
  <c r="AG191" i="1"/>
  <c r="BF191" i="1"/>
  <c r="AO191" i="1"/>
  <c r="AF191" i="1"/>
  <c r="AN191" i="1"/>
  <c r="AE191" i="1"/>
  <c r="AV191" i="1"/>
  <c r="AM191" i="1"/>
  <c r="AD191" i="1"/>
  <c r="AC191" i="1"/>
  <c r="AU191" i="1"/>
  <c r="AL191" i="1"/>
  <c r="AL265" i="1"/>
  <c r="AD265" i="1"/>
  <c r="BI265" i="1"/>
  <c r="AK265" i="1"/>
  <c r="AC265" i="1"/>
  <c r="AR265" i="1"/>
  <c r="AJ265" i="1"/>
  <c r="AB265" i="1"/>
  <c r="AQ265" i="1"/>
  <c r="AI265" i="1"/>
  <c r="AA265" i="1"/>
  <c r="AP265" i="1"/>
  <c r="AH265" i="1"/>
  <c r="Z265" i="1"/>
  <c r="AO265" i="1"/>
  <c r="AG265" i="1"/>
  <c r="Y265" i="1"/>
  <c r="AU265" i="1"/>
  <c r="AM265" i="1"/>
  <c r="AE265" i="1"/>
  <c r="AV265" i="1"/>
  <c r="AN265" i="1"/>
  <c r="AF265" i="1"/>
  <c r="AS70" i="1"/>
  <c r="AS21" i="1"/>
  <c r="AS196" i="1"/>
  <c r="AS383" i="1"/>
  <c r="AS132" i="1"/>
  <c r="AS414" i="1"/>
  <c r="AS443" i="1"/>
  <c r="AS115" i="1"/>
  <c r="AS164" i="1"/>
  <c r="AS52" i="1"/>
  <c r="AS361" i="1"/>
  <c r="AS373" i="1"/>
  <c r="AS241" i="1"/>
  <c r="AS332" i="1"/>
  <c r="AS253" i="1"/>
  <c r="AS435" i="1"/>
  <c r="AS275" i="1"/>
  <c r="AV23" i="1"/>
  <c r="AN23" i="1"/>
  <c r="AF23" i="1"/>
  <c r="BC23" i="1"/>
  <c r="AU23" i="1"/>
  <c r="AM23" i="1"/>
  <c r="AE23" i="1"/>
  <c r="BB23" i="1"/>
  <c r="AT23" i="1"/>
  <c r="AL23" i="1"/>
  <c r="AD23" i="1"/>
  <c r="BA23" i="1"/>
  <c r="AK23" i="1"/>
  <c r="AC23" i="1"/>
  <c r="AZ23" i="1"/>
  <c r="AR23" i="1"/>
  <c r="AJ23" i="1"/>
  <c r="AB23" i="1"/>
  <c r="AY23" i="1"/>
  <c r="AQ23" i="1"/>
  <c r="AI23" i="1"/>
  <c r="AA23" i="1"/>
  <c r="AP23" i="1"/>
  <c r="AH23" i="1"/>
  <c r="Z23" i="1"/>
  <c r="AO23" i="1"/>
  <c r="AG23" i="1"/>
  <c r="Y23" i="1"/>
  <c r="AU281" i="1"/>
  <c r="AM281" i="1"/>
  <c r="AE281" i="1"/>
  <c r="BJ281" i="1"/>
  <c r="AL281" i="1"/>
  <c r="AD281" i="1"/>
  <c r="AK281" i="1"/>
  <c r="AC281" i="1"/>
  <c r="AR281" i="1"/>
  <c r="AJ281" i="1"/>
  <c r="AB281" i="1"/>
  <c r="AQ281" i="1"/>
  <c r="AI281" i="1"/>
  <c r="AA281" i="1"/>
  <c r="AO281" i="1"/>
  <c r="AG281" i="1"/>
  <c r="Y281" i="1"/>
  <c r="AF281" i="1"/>
  <c r="Z281" i="1"/>
  <c r="AV281" i="1"/>
  <c r="AP281" i="1"/>
  <c r="AN281" i="1"/>
  <c r="AH281" i="1"/>
  <c r="BG338" i="1"/>
  <c r="AQ338" i="1"/>
  <c r="AI338" i="1"/>
  <c r="AA338" i="1"/>
  <c r="BF338" i="1"/>
  <c r="AP338" i="1"/>
  <c r="AH338" i="1"/>
  <c r="Z338" i="1"/>
  <c r="BM338" i="1"/>
  <c r="BE338" i="1"/>
  <c r="AO338" i="1"/>
  <c r="AG338" i="1"/>
  <c r="Y338" i="1"/>
  <c r="BD338" i="1"/>
  <c r="AN338" i="1"/>
  <c r="AF338" i="1"/>
  <c r="AM338" i="1"/>
  <c r="AE338" i="1"/>
  <c r="AL338" i="1"/>
  <c r="AD338" i="1"/>
  <c r="AK338" i="1"/>
  <c r="AC338" i="1"/>
  <c r="AR338" i="1"/>
  <c r="AJ338" i="1"/>
  <c r="AB338" i="1"/>
  <c r="AP280" i="1"/>
  <c r="AH280" i="1"/>
  <c r="Z280" i="1"/>
  <c r="AO280" i="1"/>
  <c r="AG280" i="1"/>
  <c r="Y280" i="1"/>
  <c r="BD280" i="1"/>
  <c r="AN280" i="1"/>
  <c r="AF280" i="1"/>
  <c r="AM280" i="1"/>
  <c r="AE280" i="1"/>
  <c r="AL280" i="1"/>
  <c r="AD280" i="1"/>
  <c r="AR280" i="1"/>
  <c r="AJ280" i="1"/>
  <c r="AB280" i="1"/>
  <c r="AK280" i="1"/>
  <c r="AI280" i="1"/>
  <c r="AC280" i="1"/>
  <c r="AA280" i="1"/>
  <c r="AQ280" i="1"/>
  <c r="BA226" i="1"/>
  <c r="AK226" i="1"/>
  <c r="AC226" i="1"/>
  <c r="AR226" i="1"/>
  <c r="AJ226" i="1"/>
  <c r="AB226" i="1"/>
  <c r="BG226" i="1"/>
  <c r="AQ226" i="1"/>
  <c r="AI226" i="1"/>
  <c r="AA226" i="1"/>
  <c r="AP226" i="1"/>
  <c r="AH226" i="1"/>
  <c r="Z226" i="1"/>
  <c r="BM226" i="1"/>
  <c r="AO226" i="1"/>
  <c r="AG226" i="1"/>
  <c r="Y226" i="1"/>
  <c r="AV226" i="1"/>
  <c r="AN226" i="1"/>
  <c r="AF226" i="1"/>
  <c r="AU226" i="1"/>
  <c r="AM226" i="1"/>
  <c r="AE226" i="1"/>
  <c r="BB226" i="1"/>
  <c r="AT226" i="1"/>
  <c r="AL226" i="1"/>
  <c r="AD226" i="1"/>
  <c r="BB174" i="1"/>
  <c r="AL174" i="1"/>
  <c r="AD174" i="1"/>
  <c r="BA174" i="1"/>
  <c r="AK174" i="1"/>
  <c r="AC174" i="1"/>
  <c r="AZ174" i="1"/>
  <c r="AR174" i="1"/>
  <c r="AJ174" i="1"/>
  <c r="AB174" i="1"/>
  <c r="AQ174" i="1"/>
  <c r="AI174" i="1"/>
  <c r="AA174" i="1"/>
  <c r="BF174" i="1"/>
  <c r="AP174" i="1"/>
  <c r="AH174" i="1"/>
  <c r="Z174" i="1"/>
  <c r="AO174" i="1"/>
  <c r="AG174" i="1"/>
  <c r="Y174" i="1"/>
  <c r="AV174" i="1"/>
  <c r="AN174" i="1"/>
  <c r="AF174" i="1"/>
  <c r="AU174" i="1"/>
  <c r="AM174" i="1"/>
  <c r="AE174" i="1"/>
  <c r="BC174" i="1"/>
  <c r="BE222" i="1"/>
  <c r="AO222" i="1"/>
  <c r="AG222" i="1"/>
  <c r="Y222" i="1"/>
  <c r="AV222" i="1"/>
  <c r="AN222" i="1"/>
  <c r="AF222" i="1"/>
  <c r="BK222" i="1"/>
  <c r="AU222" i="1"/>
  <c r="AM222" i="1"/>
  <c r="AE222" i="1"/>
  <c r="BB222" i="1"/>
  <c r="AT222" i="1"/>
  <c r="AL222" i="1"/>
  <c r="AD222" i="1"/>
  <c r="BA222" i="1"/>
  <c r="AK222" i="1"/>
  <c r="AC222" i="1"/>
  <c r="BH222" i="1"/>
  <c r="AR222" i="1"/>
  <c r="AJ222" i="1"/>
  <c r="AB222" i="1"/>
  <c r="BG222" i="1"/>
  <c r="AQ222" i="1"/>
  <c r="AI222" i="1"/>
  <c r="AA222" i="1"/>
  <c r="AP222" i="1"/>
  <c r="AH222" i="1"/>
  <c r="Z222" i="1"/>
  <c r="AK34" i="1"/>
  <c r="AC34" i="1"/>
  <c r="AR34" i="1"/>
  <c r="AJ34" i="1"/>
  <c r="AB34" i="1"/>
  <c r="BG34" i="1"/>
  <c r="AP34" i="1"/>
  <c r="AH34" i="1"/>
  <c r="Z34" i="1"/>
  <c r="AO34" i="1"/>
  <c r="AG34" i="1"/>
  <c r="Y34" i="1"/>
  <c r="AN34" i="1"/>
  <c r="AF34" i="1"/>
  <c r="AL34" i="1"/>
  <c r="AD34" i="1"/>
  <c r="AQ34" i="1"/>
  <c r="AM34" i="1"/>
  <c r="AI34" i="1"/>
  <c r="AE34" i="1"/>
  <c r="AA34" i="1"/>
  <c r="BC10" i="1"/>
  <c r="AM10" i="1"/>
  <c r="AE10" i="1"/>
  <c r="BB10" i="1"/>
  <c r="AL10" i="1"/>
  <c r="AD10" i="1"/>
  <c r="BA10" i="1"/>
  <c r="AK10" i="1"/>
  <c r="AC10" i="1"/>
  <c r="AZ10" i="1"/>
  <c r="AR10" i="1"/>
  <c r="AJ10" i="1"/>
  <c r="AB10" i="1"/>
  <c r="AY10" i="1"/>
  <c r="AQ10" i="1"/>
  <c r="AI10" i="1"/>
  <c r="AA10" i="1"/>
  <c r="AX10" i="1"/>
  <c r="AP10" i="1"/>
  <c r="AH10" i="1"/>
  <c r="Z10" i="1"/>
  <c r="AW10" i="1"/>
  <c r="AO10" i="1"/>
  <c r="AG10" i="1"/>
  <c r="Y10" i="1"/>
  <c r="AN10" i="1"/>
  <c r="AF10" i="1"/>
  <c r="AO89" i="1"/>
  <c r="AG89" i="1"/>
  <c r="Y89" i="1"/>
  <c r="AN89" i="1"/>
  <c r="AF89" i="1"/>
  <c r="AM89" i="1"/>
  <c r="AE89" i="1"/>
  <c r="BB89" i="1"/>
  <c r="AL89" i="1"/>
  <c r="AD89" i="1"/>
  <c r="BA89" i="1"/>
  <c r="AK89" i="1"/>
  <c r="AC89" i="1"/>
  <c r="AZ89" i="1"/>
  <c r="AR89" i="1"/>
  <c r="AJ89" i="1"/>
  <c r="AB89" i="1"/>
  <c r="AQ89" i="1"/>
  <c r="AI89" i="1"/>
  <c r="AA89" i="1"/>
  <c r="AP89" i="1"/>
  <c r="AH89" i="1"/>
  <c r="Z89" i="1"/>
  <c r="AU278" i="1"/>
  <c r="BA278" i="1"/>
  <c r="AK278" i="1"/>
  <c r="AC278" i="1"/>
  <c r="AR278" i="1"/>
  <c r="AJ278" i="1"/>
  <c r="AB278" i="1"/>
  <c r="BF278" i="1"/>
  <c r="AX278" i="1"/>
  <c r="AP278" i="1"/>
  <c r="AH278" i="1"/>
  <c r="Z278" i="1"/>
  <c r="BB278" i="1"/>
  <c r="AN278" i="1"/>
  <c r="AA278" i="1"/>
  <c r="AM278" i="1"/>
  <c r="Y278" i="1"/>
  <c r="AL278" i="1"/>
  <c r="AI278" i="1"/>
  <c r="BG278" i="1"/>
  <c r="AV278" i="1"/>
  <c r="AG278" i="1"/>
  <c r="BE278" i="1"/>
  <c r="AF278" i="1"/>
  <c r="BD278" i="1"/>
  <c r="AQ278" i="1"/>
  <c r="AE278" i="1"/>
  <c r="AO278" i="1"/>
  <c r="AD278" i="1"/>
  <c r="AZ249" i="1"/>
  <c r="AR249" i="1"/>
  <c r="AJ249" i="1"/>
  <c r="AB249" i="1"/>
  <c r="AY249" i="1"/>
  <c r="AQ249" i="1"/>
  <c r="AI249" i="1"/>
  <c r="AA249" i="1"/>
  <c r="AX249" i="1"/>
  <c r="AP249" i="1"/>
  <c r="AH249" i="1"/>
  <c r="Z249" i="1"/>
  <c r="AW249" i="1"/>
  <c r="AO249" i="1"/>
  <c r="AG249" i="1"/>
  <c r="Y249" i="1"/>
  <c r="AV249" i="1"/>
  <c r="AN249" i="1"/>
  <c r="AF249" i="1"/>
  <c r="BC249" i="1"/>
  <c r="AU249" i="1"/>
  <c r="AM249" i="1"/>
  <c r="AE249" i="1"/>
  <c r="BA249" i="1"/>
  <c r="AK249" i="1"/>
  <c r="AC249" i="1"/>
  <c r="BB249" i="1"/>
  <c r="AL249" i="1"/>
  <c r="AD249" i="1"/>
  <c r="AR46" i="1"/>
  <c r="AJ46" i="1"/>
  <c r="AB46" i="1"/>
  <c r="BG46" i="1"/>
  <c r="AQ46" i="1"/>
  <c r="AI46" i="1"/>
  <c r="AA46" i="1"/>
  <c r="AP46" i="1"/>
  <c r="AH46" i="1"/>
  <c r="Z46" i="1"/>
  <c r="AO46" i="1"/>
  <c r="AG46" i="1"/>
  <c r="Y46" i="1"/>
  <c r="AN46" i="1"/>
  <c r="AF46" i="1"/>
  <c r="AM46" i="1"/>
  <c r="AE46" i="1"/>
  <c r="AL46" i="1"/>
  <c r="AD46" i="1"/>
  <c r="AK46" i="1"/>
  <c r="AC46" i="1"/>
  <c r="AY99" i="1"/>
  <c r="AQ99" i="1"/>
  <c r="AI99" i="1"/>
  <c r="AA99" i="1"/>
  <c r="AX99" i="1"/>
  <c r="AP99" i="1"/>
  <c r="AH99" i="1"/>
  <c r="Z99" i="1"/>
  <c r="BE99" i="1"/>
  <c r="AW99" i="1"/>
  <c r="AO99" i="1"/>
  <c r="AG99" i="1"/>
  <c r="Y99" i="1"/>
  <c r="BD99" i="1"/>
  <c r="AN99" i="1"/>
  <c r="AF99" i="1"/>
  <c r="AM99" i="1"/>
  <c r="AE99" i="1"/>
  <c r="BB99" i="1"/>
  <c r="AL99" i="1"/>
  <c r="AD99" i="1"/>
  <c r="BA99" i="1"/>
  <c r="AK99" i="1"/>
  <c r="AC99" i="1"/>
  <c r="AZ99" i="1"/>
  <c r="AR99" i="1"/>
  <c r="AJ99" i="1"/>
  <c r="AB99" i="1"/>
  <c r="AW128" i="1"/>
  <c r="AO128" i="1"/>
  <c r="AG128" i="1"/>
  <c r="Y128" i="1"/>
  <c r="AN128" i="1"/>
  <c r="AF128" i="1"/>
  <c r="BC128" i="1"/>
  <c r="AM128" i="1"/>
  <c r="AE128" i="1"/>
  <c r="BB128" i="1"/>
  <c r="AL128" i="1"/>
  <c r="AD128" i="1"/>
  <c r="BA128" i="1"/>
  <c r="AK128" i="1"/>
  <c r="AC128" i="1"/>
  <c r="AZ128" i="1"/>
  <c r="AR128" i="1"/>
  <c r="AJ128" i="1"/>
  <c r="AB128" i="1"/>
  <c r="AY128" i="1"/>
  <c r="AQ128" i="1"/>
  <c r="AI128" i="1"/>
  <c r="AA128" i="1"/>
  <c r="AX128" i="1"/>
  <c r="AP128" i="1"/>
  <c r="AH128" i="1"/>
  <c r="Z128" i="1"/>
  <c r="BB396" i="1"/>
  <c r="AL396" i="1"/>
  <c r="AD396" i="1"/>
  <c r="BA396" i="1"/>
  <c r="AK396" i="1"/>
  <c r="AC396" i="1"/>
  <c r="AZ396" i="1"/>
  <c r="AR396" i="1"/>
  <c r="AJ396" i="1"/>
  <c r="AB396" i="1"/>
  <c r="BG396" i="1"/>
  <c r="AY396" i="1"/>
  <c r="AQ396" i="1"/>
  <c r="AI396" i="1"/>
  <c r="AA396" i="1"/>
  <c r="AX396" i="1"/>
  <c r="AP396" i="1"/>
  <c r="AH396" i="1"/>
  <c r="Z396" i="1"/>
  <c r="BM396" i="1"/>
  <c r="AW396" i="1"/>
  <c r="AO396" i="1"/>
  <c r="AG396" i="1"/>
  <c r="Y396" i="1"/>
  <c r="AN396" i="1"/>
  <c r="AF396" i="1"/>
  <c r="BC396" i="1"/>
  <c r="AM396" i="1"/>
  <c r="AE396" i="1"/>
  <c r="AL215" i="1"/>
  <c r="AD215" i="1"/>
  <c r="AK215" i="1"/>
  <c r="AC215" i="1"/>
  <c r="AR215" i="1"/>
  <c r="AJ215" i="1"/>
  <c r="AB215" i="1"/>
  <c r="BG215" i="1"/>
  <c r="AQ215" i="1"/>
  <c r="AI215" i="1"/>
  <c r="AA215" i="1"/>
  <c r="AP215" i="1"/>
  <c r="AH215" i="1"/>
  <c r="Z215" i="1"/>
  <c r="AO215" i="1"/>
  <c r="AG215" i="1"/>
  <c r="Y215" i="1"/>
  <c r="AN215" i="1"/>
  <c r="AF215" i="1"/>
  <c r="BK215" i="1"/>
  <c r="AM215" i="1"/>
  <c r="AE215" i="1"/>
  <c r="AZ135" i="1"/>
  <c r="AR135" i="1"/>
  <c r="AJ135" i="1"/>
  <c r="AB135" i="1"/>
  <c r="AY135" i="1"/>
  <c r="AQ135" i="1"/>
  <c r="AI135" i="1"/>
  <c r="AA135" i="1"/>
  <c r="BF135" i="1"/>
  <c r="AX135" i="1"/>
  <c r="AP135" i="1"/>
  <c r="AH135" i="1"/>
  <c r="Z135" i="1"/>
  <c r="BE135" i="1"/>
  <c r="AW135" i="1"/>
  <c r="AO135" i="1"/>
  <c r="AG135" i="1"/>
  <c r="Y135" i="1"/>
  <c r="BD135" i="1"/>
  <c r="AN135" i="1"/>
  <c r="AF135" i="1"/>
  <c r="AU135" i="1"/>
  <c r="AM135" i="1"/>
  <c r="AE135" i="1"/>
  <c r="BB135" i="1"/>
  <c r="AL135" i="1"/>
  <c r="AD135" i="1"/>
  <c r="BA135" i="1"/>
  <c r="AK135" i="1"/>
  <c r="AC135" i="1"/>
  <c r="BB31" i="1"/>
  <c r="AT31" i="1"/>
  <c r="AL31" i="1"/>
  <c r="AD31" i="1"/>
  <c r="BA31" i="1"/>
  <c r="AK31" i="1"/>
  <c r="AC31" i="1"/>
  <c r="BG31" i="1"/>
  <c r="AY31" i="1"/>
  <c r="AQ31" i="1"/>
  <c r="AI31" i="1"/>
  <c r="AA31" i="1"/>
  <c r="BF31" i="1"/>
  <c r="AP31" i="1"/>
  <c r="AH31" i="1"/>
  <c r="Z31" i="1"/>
  <c r="BM31" i="1"/>
  <c r="AO31" i="1"/>
  <c r="AG31" i="1"/>
  <c r="Y31" i="1"/>
  <c r="AU31" i="1"/>
  <c r="AM31" i="1"/>
  <c r="AE31" i="1"/>
  <c r="AN31" i="1"/>
  <c r="BD31" i="1"/>
  <c r="AJ31" i="1"/>
  <c r="AF31" i="1"/>
  <c r="AZ31" i="1"/>
  <c r="AB31" i="1"/>
  <c r="AV31" i="1"/>
  <c r="BH31" i="1"/>
  <c r="AR31" i="1"/>
  <c r="AO351" i="1"/>
  <c r="AG351" i="1"/>
  <c r="Y351" i="1"/>
  <c r="AN351" i="1"/>
  <c r="AF351" i="1"/>
  <c r="AM351" i="1"/>
  <c r="AE351" i="1"/>
  <c r="BB351" i="1"/>
  <c r="AL351" i="1"/>
  <c r="AD351" i="1"/>
  <c r="AK351" i="1"/>
  <c r="AC351" i="1"/>
  <c r="AR351" i="1"/>
  <c r="AJ351" i="1"/>
  <c r="AB351" i="1"/>
  <c r="AQ351" i="1"/>
  <c r="AI351" i="1"/>
  <c r="AA351" i="1"/>
  <c r="AP351" i="1"/>
  <c r="AH351" i="1"/>
  <c r="Z351" i="1"/>
  <c r="AP178" i="1"/>
  <c r="AH178" i="1"/>
  <c r="Z178" i="1"/>
  <c r="BM178" i="1"/>
  <c r="BE178" i="1"/>
  <c r="AO178" i="1"/>
  <c r="AG178" i="1"/>
  <c r="Y178" i="1"/>
  <c r="AV178" i="1"/>
  <c r="AN178" i="1"/>
  <c r="AF178" i="1"/>
  <c r="BK178" i="1"/>
  <c r="AU178" i="1"/>
  <c r="AM178" i="1"/>
  <c r="AE178" i="1"/>
  <c r="BB178" i="1"/>
  <c r="AT178" i="1"/>
  <c r="AL178" i="1"/>
  <c r="AD178" i="1"/>
  <c r="BA178" i="1"/>
  <c r="AK178" i="1"/>
  <c r="AC178" i="1"/>
  <c r="BH178" i="1"/>
  <c r="AR178" i="1"/>
  <c r="AJ178" i="1"/>
  <c r="AB178" i="1"/>
  <c r="AA178" i="1"/>
  <c r="BG178" i="1"/>
  <c r="AQ178" i="1"/>
  <c r="AI178" i="1"/>
  <c r="BI340" i="1"/>
  <c r="AK340" i="1"/>
  <c r="AC340" i="1"/>
  <c r="AR340" i="1"/>
  <c r="AJ340" i="1"/>
  <c r="AB340" i="1"/>
  <c r="BG340" i="1"/>
  <c r="AQ340" i="1"/>
  <c r="AI340" i="1"/>
  <c r="AA340" i="1"/>
  <c r="BF340" i="1"/>
  <c r="AP340" i="1"/>
  <c r="AH340" i="1"/>
  <c r="Z340" i="1"/>
  <c r="AO340" i="1"/>
  <c r="AG340" i="1"/>
  <c r="Y340" i="1"/>
  <c r="AN340" i="1"/>
  <c r="AF340" i="1"/>
  <c r="AM340" i="1"/>
  <c r="AE340" i="1"/>
  <c r="AL340" i="1"/>
  <c r="AD340" i="1"/>
  <c r="BC393" i="1"/>
  <c r="AM393" i="1"/>
  <c r="AE393" i="1"/>
  <c r="BB393" i="1"/>
  <c r="AL393" i="1"/>
  <c r="AD393" i="1"/>
  <c r="BA393" i="1"/>
  <c r="AK393" i="1"/>
  <c r="AC393" i="1"/>
  <c r="AZ393" i="1"/>
  <c r="AR393" i="1"/>
  <c r="AJ393" i="1"/>
  <c r="AB393" i="1"/>
  <c r="AY393" i="1"/>
  <c r="AQ393" i="1"/>
  <c r="AI393" i="1"/>
  <c r="AA393" i="1"/>
  <c r="AX393" i="1"/>
  <c r="AP393" i="1"/>
  <c r="AH393" i="1"/>
  <c r="Z393" i="1"/>
  <c r="AW393" i="1"/>
  <c r="AO393" i="1"/>
  <c r="AG393" i="1"/>
  <c r="Y393" i="1"/>
  <c r="AN393" i="1"/>
  <c r="AF393" i="1"/>
  <c r="AX367" i="1"/>
  <c r="AP367" i="1"/>
  <c r="AH367" i="1"/>
  <c r="Z367" i="1"/>
  <c r="AW367" i="1"/>
  <c r="AO367" i="1"/>
  <c r="AG367" i="1"/>
  <c r="Y367" i="1"/>
  <c r="BC367" i="1"/>
  <c r="AM367" i="1"/>
  <c r="AE367" i="1"/>
  <c r="AK367" i="1"/>
  <c r="AJ367" i="1"/>
  <c r="AI367" i="1"/>
  <c r="AF367" i="1"/>
  <c r="BB367" i="1"/>
  <c r="AR367" i="1"/>
  <c r="AD367" i="1"/>
  <c r="BA367" i="1"/>
  <c r="AQ367" i="1"/>
  <c r="AC367" i="1"/>
  <c r="AZ367" i="1"/>
  <c r="AN367" i="1"/>
  <c r="AB367" i="1"/>
  <c r="AY367" i="1"/>
  <c r="AL367" i="1"/>
  <c r="AA367" i="1"/>
  <c r="BM321" i="1"/>
  <c r="BE321" i="1"/>
  <c r="AO321" i="1"/>
  <c r="AG321" i="1"/>
  <c r="Y321" i="1"/>
  <c r="AV321" i="1"/>
  <c r="AN321" i="1"/>
  <c r="AF321" i="1"/>
  <c r="BK321" i="1"/>
  <c r="AU321" i="1"/>
  <c r="AM321" i="1"/>
  <c r="AE321" i="1"/>
  <c r="BB321" i="1"/>
  <c r="AT321" i="1"/>
  <c r="AL321" i="1"/>
  <c r="AD321" i="1"/>
  <c r="BA321" i="1"/>
  <c r="AK321" i="1"/>
  <c r="AC321" i="1"/>
  <c r="BG321" i="1"/>
  <c r="AQ321" i="1"/>
  <c r="AI321" i="1"/>
  <c r="AA321" i="1"/>
  <c r="BF321" i="1"/>
  <c r="AP321" i="1"/>
  <c r="AH321" i="1"/>
  <c r="Z321" i="1"/>
  <c r="AJ321" i="1"/>
  <c r="AB321" i="1"/>
  <c r="AZ321" i="1"/>
  <c r="AR321" i="1"/>
  <c r="BC270" i="1"/>
  <c r="AU270" i="1"/>
  <c r="AM270" i="1"/>
  <c r="AE270" i="1"/>
  <c r="BB270" i="1"/>
  <c r="AT270" i="1"/>
  <c r="AL270" i="1"/>
  <c r="AD270" i="1"/>
  <c r="BA270" i="1"/>
  <c r="AK270" i="1"/>
  <c r="AC270" i="1"/>
  <c r="AZ270" i="1"/>
  <c r="AR270" i="1"/>
  <c r="AJ270" i="1"/>
  <c r="AB270" i="1"/>
  <c r="BG270" i="1"/>
  <c r="AQ270" i="1"/>
  <c r="AI270" i="1"/>
  <c r="AA270" i="1"/>
  <c r="AX270" i="1"/>
  <c r="AP270" i="1"/>
  <c r="AH270" i="1"/>
  <c r="Z270" i="1"/>
  <c r="AV270" i="1"/>
  <c r="AN270" i="1"/>
  <c r="AF270" i="1"/>
  <c r="BM270" i="1"/>
  <c r="AW270" i="1"/>
  <c r="AO270" i="1"/>
  <c r="AG270" i="1"/>
  <c r="Y270" i="1"/>
  <c r="BA109" i="1"/>
  <c r="AK109" i="1"/>
  <c r="AC109" i="1"/>
  <c r="AR109" i="1"/>
  <c r="AJ109" i="1"/>
  <c r="AB109" i="1"/>
  <c r="BG109" i="1"/>
  <c r="AQ109" i="1"/>
  <c r="AI109" i="1"/>
  <c r="AA109" i="1"/>
  <c r="BF109" i="1"/>
  <c r="AP109" i="1"/>
  <c r="AH109" i="1"/>
  <c r="Z109" i="1"/>
  <c r="BM109" i="1"/>
  <c r="BE109" i="1"/>
  <c r="AO109" i="1"/>
  <c r="AG109" i="1"/>
  <c r="Y109" i="1"/>
  <c r="AN109" i="1"/>
  <c r="AF109" i="1"/>
  <c r="BK109" i="1"/>
  <c r="AM109" i="1"/>
  <c r="AE109" i="1"/>
  <c r="BB109" i="1"/>
  <c r="AT109" i="1"/>
  <c r="AL109" i="1"/>
  <c r="AD109" i="1"/>
  <c r="AM318" i="1"/>
  <c r="AE318" i="1"/>
  <c r="AL318" i="1"/>
  <c r="AD318" i="1"/>
  <c r="BI318" i="1"/>
  <c r="AK318" i="1"/>
  <c r="AC318" i="1"/>
  <c r="AR318" i="1"/>
  <c r="AJ318" i="1"/>
  <c r="AB318" i="1"/>
  <c r="AQ318" i="1"/>
  <c r="AI318" i="1"/>
  <c r="AA318" i="1"/>
  <c r="AO318" i="1"/>
  <c r="AG318" i="1"/>
  <c r="Y318" i="1"/>
  <c r="AN318" i="1"/>
  <c r="AF318" i="1"/>
  <c r="AP318" i="1"/>
  <c r="AH318" i="1"/>
  <c r="Z318" i="1"/>
  <c r="BA370" i="1"/>
  <c r="AK370" i="1"/>
  <c r="AC370" i="1"/>
  <c r="BG370" i="1"/>
  <c r="AY370" i="1"/>
  <c r="AQ370" i="1"/>
  <c r="AI370" i="1"/>
  <c r="AA370" i="1"/>
  <c r="BF370" i="1"/>
  <c r="AX370" i="1"/>
  <c r="AP370" i="1"/>
  <c r="AH370" i="1"/>
  <c r="Z370" i="1"/>
  <c r="BM370" i="1"/>
  <c r="BE370" i="1"/>
  <c r="AW370" i="1"/>
  <c r="AO370" i="1"/>
  <c r="AG370" i="1"/>
  <c r="Y370" i="1"/>
  <c r="BD370" i="1"/>
  <c r="AV370" i="1"/>
  <c r="AN370" i="1"/>
  <c r="AF370" i="1"/>
  <c r="BC370" i="1"/>
  <c r="AU370" i="1"/>
  <c r="AM370" i="1"/>
  <c r="AE370" i="1"/>
  <c r="BB370" i="1"/>
  <c r="AL370" i="1"/>
  <c r="AD370" i="1"/>
  <c r="BH370" i="1"/>
  <c r="AZ370" i="1"/>
  <c r="AR370" i="1"/>
  <c r="AJ370" i="1"/>
  <c r="AB370" i="1"/>
  <c r="AS356" i="1"/>
  <c r="AS138" i="1"/>
  <c r="AS326" i="1"/>
  <c r="AS123" i="1"/>
  <c r="AS300" i="1"/>
  <c r="AS323" i="1"/>
  <c r="AS116" i="1"/>
  <c r="AS85" i="1"/>
  <c r="AS106" i="1"/>
  <c r="AS415" i="1"/>
  <c r="AS291" i="1"/>
  <c r="AS59" i="1"/>
  <c r="AS359" i="1"/>
  <c r="AS24" i="1"/>
  <c r="AS387" i="1"/>
  <c r="AS91" i="1"/>
  <c r="AS88" i="1"/>
  <c r="AS232" i="1"/>
  <c r="AS274" i="1"/>
  <c r="AS117" i="1"/>
  <c r="BD346" i="1"/>
  <c r="AN346" i="1"/>
  <c r="AF346" i="1"/>
  <c r="AM346" i="1"/>
  <c r="AE346" i="1"/>
  <c r="AQ346" i="1"/>
  <c r="AI346" i="1"/>
  <c r="AA346" i="1"/>
  <c r="BF346" i="1"/>
  <c r="AP346" i="1"/>
  <c r="AH346" i="1"/>
  <c r="Z346" i="1"/>
  <c r="AO346" i="1"/>
  <c r="AG346" i="1"/>
  <c r="Y346" i="1"/>
  <c r="AR346" i="1"/>
  <c r="AL346" i="1"/>
  <c r="AK346" i="1"/>
  <c r="AJ346" i="1"/>
  <c r="AD346" i="1"/>
  <c r="AC346" i="1"/>
  <c r="AB346" i="1"/>
  <c r="BD237" i="1"/>
  <c r="AV237" i="1"/>
  <c r="AN237" i="1"/>
  <c r="AF237" i="1"/>
  <c r="AZ237" i="1"/>
  <c r="AR237" i="1"/>
  <c r="AJ237" i="1"/>
  <c r="AB237" i="1"/>
  <c r="AQ237" i="1"/>
  <c r="AI237" i="1"/>
  <c r="AA237" i="1"/>
  <c r="AK237" i="1"/>
  <c r="BF237" i="1"/>
  <c r="AU237" i="1"/>
  <c r="AH237" i="1"/>
  <c r="AG237" i="1"/>
  <c r="AE237" i="1"/>
  <c r="BB237" i="1"/>
  <c r="AP237" i="1"/>
  <c r="AD237" i="1"/>
  <c r="BA237" i="1"/>
  <c r="AO237" i="1"/>
  <c r="AC237" i="1"/>
  <c r="AM237" i="1"/>
  <c r="Z237" i="1"/>
  <c r="AL237" i="1"/>
  <c r="Y237" i="1"/>
  <c r="BM152" i="1"/>
  <c r="BE152" i="1"/>
  <c r="AO152" i="1"/>
  <c r="AG152" i="1"/>
  <c r="Y152" i="1"/>
  <c r="BD152" i="1"/>
  <c r="AV152" i="1"/>
  <c r="AN152" i="1"/>
  <c r="AF152" i="1"/>
  <c r="BC152" i="1"/>
  <c r="AU152" i="1"/>
  <c r="AM152" i="1"/>
  <c r="AE152" i="1"/>
  <c r="BB152" i="1"/>
  <c r="AT152" i="1"/>
  <c r="AL152" i="1"/>
  <c r="AD152" i="1"/>
  <c r="BA152" i="1"/>
  <c r="AK152" i="1"/>
  <c r="AC152" i="1"/>
  <c r="BH152" i="1"/>
  <c r="AZ152" i="1"/>
  <c r="AR152" i="1"/>
  <c r="AJ152" i="1"/>
  <c r="AB152" i="1"/>
  <c r="BG152" i="1"/>
  <c r="AY152" i="1"/>
  <c r="AQ152" i="1"/>
  <c r="AI152" i="1"/>
  <c r="AA152" i="1"/>
  <c r="BF152" i="1"/>
  <c r="AP152" i="1"/>
  <c r="AH152" i="1"/>
  <c r="Z152" i="1"/>
  <c r="BD158" i="1"/>
  <c r="AM158" i="1"/>
  <c r="AE158" i="1"/>
  <c r="BB158" i="1"/>
  <c r="AL158" i="1"/>
  <c r="AD158" i="1"/>
  <c r="BA158" i="1"/>
  <c r="AK158" i="1"/>
  <c r="AC158" i="1"/>
  <c r="AZ158" i="1"/>
  <c r="AR158" i="1"/>
  <c r="AJ158" i="1"/>
  <c r="AB158" i="1"/>
  <c r="BG158" i="1"/>
  <c r="AY158" i="1"/>
  <c r="AQ158" i="1"/>
  <c r="AI158" i="1"/>
  <c r="AA158" i="1"/>
  <c r="BF158" i="1"/>
  <c r="AX158" i="1"/>
  <c r="AP158" i="1"/>
  <c r="AH158" i="1"/>
  <c r="Z158" i="1"/>
  <c r="AO158" i="1"/>
  <c r="AN158" i="1"/>
  <c r="BE158" i="1"/>
  <c r="AG158" i="1"/>
  <c r="AF158" i="1"/>
  <c r="BM158" i="1"/>
  <c r="AW158" i="1"/>
  <c r="Y158" i="1"/>
  <c r="AZ62" i="1"/>
  <c r="AR62" i="1"/>
  <c r="AJ62" i="1"/>
  <c r="AB62" i="1"/>
  <c r="BG62" i="1"/>
  <c r="AY62" i="1"/>
  <c r="AQ62" i="1"/>
  <c r="AI62" i="1"/>
  <c r="AA62" i="1"/>
  <c r="BF62" i="1"/>
  <c r="AX62" i="1"/>
  <c r="AP62" i="1"/>
  <c r="AH62" i="1"/>
  <c r="Z62" i="1"/>
  <c r="BM62" i="1"/>
  <c r="BE62" i="1"/>
  <c r="AW62" i="1"/>
  <c r="AO62" i="1"/>
  <c r="AG62" i="1"/>
  <c r="Y62" i="1"/>
  <c r="BD62" i="1"/>
  <c r="AN62" i="1"/>
  <c r="AF62" i="1"/>
  <c r="BC62" i="1"/>
  <c r="AM62" i="1"/>
  <c r="AE62" i="1"/>
  <c r="BB62" i="1"/>
  <c r="AL62" i="1"/>
  <c r="AD62" i="1"/>
  <c r="BA62" i="1"/>
  <c r="AK62" i="1"/>
  <c r="AC62" i="1"/>
  <c r="BM120" i="1"/>
  <c r="BE120" i="1"/>
  <c r="AW120" i="1"/>
  <c r="AO120" i="1"/>
  <c r="AG120" i="1"/>
  <c r="Y120" i="1"/>
  <c r="BD120" i="1"/>
  <c r="AV120" i="1"/>
  <c r="AN120" i="1"/>
  <c r="AF120" i="1"/>
  <c r="BB120" i="1"/>
  <c r="AL120" i="1"/>
  <c r="AD120" i="1"/>
  <c r="BA120" i="1"/>
  <c r="AK120" i="1"/>
  <c r="AC120" i="1"/>
  <c r="AZ120" i="1"/>
  <c r="AR120" i="1"/>
  <c r="AJ120" i="1"/>
  <c r="AB120" i="1"/>
  <c r="BF120" i="1"/>
  <c r="AX120" i="1"/>
  <c r="AP120" i="1"/>
  <c r="AH120" i="1"/>
  <c r="Z120" i="1"/>
  <c r="AM120" i="1"/>
  <c r="AI120" i="1"/>
  <c r="BG120" i="1"/>
  <c r="AE120" i="1"/>
  <c r="BC120" i="1"/>
  <c r="AA120" i="1"/>
  <c r="AY120" i="1"/>
  <c r="AQ120" i="1"/>
  <c r="BB64" i="1"/>
  <c r="AL64" i="1"/>
  <c r="AD64" i="1"/>
  <c r="BA64" i="1"/>
  <c r="AK64" i="1"/>
  <c r="AC64" i="1"/>
  <c r="AR64" i="1"/>
  <c r="AJ64" i="1"/>
  <c r="AB64" i="1"/>
  <c r="BG64" i="1"/>
  <c r="AQ64" i="1"/>
  <c r="AI64" i="1"/>
  <c r="AA64" i="1"/>
  <c r="BF64" i="1"/>
  <c r="AX64" i="1"/>
  <c r="AP64" i="1"/>
  <c r="AH64" i="1"/>
  <c r="Z64" i="1"/>
  <c r="BM64" i="1"/>
  <c r="BE64" i="1"/>
  <c r="AO64" i="1"/>
  <c r="AG64" i="1"/>
  <c r="Y64" i="1"/>
  <c r="BD64" i="1"/>
  <c r="AN64" i="1"/>
  <c r="AF64" i="1"/>
  <c r="AM64" i="1"/>
  <c r="AE64" i="1"/>
  <c r="BA218" i="1"/>
  <c r="AK218" i="1"/>
  <c r="AC218" i="1"/>
  <c r="AZ218" i="1"/>
  <c r="AR218" i="1"/>
  <c r="AJ218" i="1"/>
  <c r="AB218" i="1"/>
  <c r="AY218" i="1"/>
  <c r="AQ218" i="1"/>
  <c r="AI218" i="1"/>
  <c r="AA218" i="1"/>
  <c r="AX218" i="1"/>
  <c r="AP218" i="1"/>
  <c r="AH218" i="1"/>
  <c r="Z218" i="1"/>
  <c r="AW218" i="1"/>
  <c r="AO218" i="1"/>
  <c r="AG218" i="1"/>
  <c r="Y218" i="1"/>
  <c r="AN218" i="1"/>
  <c r="AF218" i="1"/>
  <c r="BC218" i="1"/>
  <c r="AM218" i="1"/>
  <c r="AE218" i="1"/>
  <c r="BB218" i="1"/>
  <c r="AL218" i="1"/>
  <c r="AD218" i="1"/>
  <c r="BB13" i="1"/>
  <c r="AT13" i="1"/>
  <c r="AL13" i="1"/>
  <c r="AD13" i="1"/>
  <c r="BA13" i="1"/>
  <c r="AK13" i="1"/>
  <c r="AC13" i="1"/>
  <c r="BH13" i="1"/>
  <c r="AZ13" i="1"/>
  <c r="AR13" i="1"/>
  <c r="AJ13" i="1"/>
  <c r="AB13" i="1"/>
  <c r="BG13" i="1"/>
  <c r="AY13" i="1"/>
  <c r="AQ13" i="1"/>
  <c r="AI13" i="1"/>
  <c r="AA13" i="1"/>
  <c r="BF13" i="1"/>
  <c r="AP13" i="1"/>
  <c r="AH13" i="1"/>
  <c r="Z13" i="1"/>
  <c r="BM13" i="1"/>
  <c r="AO13" i="1"/>
  <c r="AG13" i="1"/>
  <c r="Y13" i="1"/>
  <c r="BD13" i="1"/>
  <c r="AV13" i="1"/>
  <c r="AN13" i="1"/>
  <c r="AF13" i="1"/>
  <c r="BC13" i="1"/>
  <c r="AU13" i="1"/>
  <c r="AM13" i="1"/>
  <c r="AE13" i="1"/>
  <c r="BM105" i="1"/>
  <c r="BE105" i="1"/>
  <c r="AO105" i="1"/>
  <c r="AG105" i="1"/>
  <c r="Y105" i="1"/>
  <c r="BD105" i="1"/>
  <c r="AV105" i="1"/>
  <c r="AN105" i="1"/>
  <c r="AF105" i="1"/>
  <c r="BK105" i="1"/>
  <c r="BC105" i="1"/>
  <c r="AM105" i="1"/>
  <c r="AE105" i="1"/>
  <c r="BB105" i="1"/>
  <c r="AT105" i="1"/>
  <c r="AL105" i="1"/>
  <c r="AD105" i="1"/>
  <c r="BA105" i="1"/>
  <c r="AK105" i="1"/>
  <c r="AC105" i="1"/>
  <c r="BH105" i="1"/>
  <c r="AZ105" i="1"/>
  <c r="AR105" i="1"/>
  <c r="AJ105" i="1"/>
  <c r="AB105" i="1"/>
  <c r="BG105" i="1"/>
  <c r="AY105" i="1"/>
  <c r="AQ105" i="1"/>
  <c r="AI105" i="1"/>
  <c r="AA105" i="1"/>
  <c r="BF105" i="1"/>
  <c r="AP105" i="1"/>
  <c r="AH105" i="1"/>
  <c r="Z105" i="1"/>
  <c r="AY107" i="1"/>
  <c r="AQ107" i="1"/>
  <c r="AI107" i="1"/>
  <c r="AA107" i="1"/>
  <c r="BF107" i="1"/>
  <c r="AX107" i="1"/>
  <c r="AP107" i="1"/>
  <c r="AH107" i="1"/>
  <c r="Z107" i="1"/>
  <c r="BE107" i="1"/>
  <c r="AW107" i="1"/>
  <c r="AO107" i="1"/>
  <c r="AG107" i="1"/>
  <c r="Y107" i="1"/>
  <c r="AV107" i="1"/>
  <c r="AN107" i="1"/>
  <c r="AF107" i="1"/>
  <c r="BC107" i="1"/>
  <c r="AU107" i="1"/>
  <c r="AM107" i="1"/>
  <c r="AE107" i="1"/>
  <c r="BB107" i="1"/>
  <c r="AL107" i="1"/>
  <c r="AD107" i="1"/>
  <c r="BA107" i="1"/>
  <c r="AK107" i="1"/>
  <c r="AC107" i="1"/>
  <c r="AZ107" i="1"/>
  <c r="AR107" i="1"/>
  <c r="AJ107" i="1"/>
  <c r="AB107" i="1"/>
  <c r="AV192" i="1"/>
  <c r="AN192" i="1"/>
  <c r="AF192" i="1"/>
  <c r="AT192" i="1"/>
  <c r="AK192" i="1"/>
  <c r="AB192" i="1"/>
  <c r="BJ192" i="1"/>
  <c r="AJ192" i="1"/>
  <c r="AA192" i="1"/>
  <c r="AR192" i="1"/>
  <c r="AI192" i="1"/>
  <c r="Z192" i="1"/>
  <c r="BH192" i="1"/>
  <c r="AQ192" i="1"/>
  <c r="AH192" i="1"/>
  <c r="Y192" i="1"/>
  <c r="BG192" i="1"/>
  <c r="AY192" i="1"/>
  <c r="AP192" i="1"/>
  <c r="AG192" i="1"/>
  <c r="BF192" i="1"/>
  <c r="AO192" i="1"/>
  <c r="AE192" i="1"/>
  <c r="AM192" i="1"/>
  <c r="AD192" i="1"/>
  <c r="AU192" i="1"/>
  <c r="AL192" i="1"/>
  <c r="AC192" i="1"/>
  <c r="BB4" i="1"/>
  <c r="AL4" i="1"/>
  <c r="AD4" i="1"/>
  <c r="BI4" i="1"/>
  <c r="BA4" i="1"/>
  <c r="AK4" i="1"/>
  <c r="AC4" i="1"/>
  <c r="AZ4" i="1"/>
  <c r="AR4" i="1"/>
  <c r="AJ4" i="1"/>
  <c r="AB4" i="1"/>
  <c r="AQ4" i="1"/>
  <c r="AI4" i="1"/>
  <c r="AA4" i="1"/>
  <c r="AP4" i="1"/>
  <c r="AH4" i="1"/>
  <c r="Z4" i="1"/>
  <c r="AO4" i="1"/>
  <c r="AG4" i="1"/>
  <c r="Y4" i="1"/>
  <c r="AN4" i="1"/>
  <c r="AF4" i="1"/>
  <c r="AM4" i="1"/>
  <c r="AE4" i="1"/>
  <c r="BD166" i="1"/>
  <c r="AN166" i="1"/>
  <c r="AF166" i="1"/>
  <c r="BC166" i="1"/>
  <c r="AU166" i="1"/>
  <c r="AM166" i="1"/>
  <c r="AE166" i="1"/>
  <c r="BB166" i="1"/>
  <c r="AL166" i="1"/>
  <c r="AD166" i="1"/>
  <c r="BA166" i="1"/>
  <c r="AK166" i="1"/>
  <c r="AC166" i="1"/>
  <c r="AZ166" i="1"/>
  <c r="AR166" i="1"/>
  <c r="AJ166" i="1"/>
  <c r="AB166" i="1"/>
  <c r="AY166" i="1"/>
  <c r="AQ166" i="1"/>
  <c r="AI166" i="1"/>
  <c r="AA166" i="1"/>
  <c r="BF166" i="1"/>
  <c r="AX166" i="1"/>
  <c r="AP166" i="1"/>
  <c r="AH166" i="1"/>
  <c r="Z166" i="1"/>
  <c r="AO166" i="1"/>
  <c r="AG166" i="1"/>
  <c r="Y166" i="1"/>
  <c r="BE166" i="1"/>
  <c r="BM166" i="1"/>
  <c r="AW166" i="1"/>
  <c r="BB48" i="1"/>
  <c r="AL48" i="1"/>
  <c r="AD48" i="1"/>
  <c r="BA48" i="1"/>
  <c r="AK48" i="1"/>
  <c r="AC48" i="1"/>
  <c r="AZ48" i="1"/>
  <c r="AR48" i="1"/>
  <c r="AJ48" i="1"/>
  <c r="AB48" i="1"/>
  <c r="AY48" i="1"/>
  <c r="AQ48" i="1"/>
  <c r="AI48" i="1"/>
  <c r="AA48" i="1"/>
  <c r="AP48" i="1"/>
  <c r="AH48" i="1"/>
  <c r="Z48" i="1"/>
  <c r="AO48" i="1"/>
  <c r="AG48" i="1"/>
  <c r="Y48" i="1"/>
  <c r="AV48" i="1"/>
  <c r="AN48" i="1"/>
  <c r="AF48" i="1"/>
  <c r="AU48" i="1"/>
  <c r="AM48" i="1"/>
  <c r="AE48" i="1"/>
  <c r="BB113" i="1"/>
  <c r="AT113" i="1"/>
  <c r="AL113" i="1"/>
  <c r="AD113" i="1"/>
  <c r="BA113" i="1"/>
  <c r="AK113" i="1"/>
  <c r="AC113" i="1"/>
  <c r="BF113" i="1"/>
  <c r="AP113" i="1"/>
  <c r="AH113" i="1"/>
  <c r="Z113" i="1"/>
  <c r="BK113" i="1"/>
  <c r="AU113" i="1"/>
  <c r="AM113" i="1"/>
  <c r="AE113" i="1"/>
  <c r="AQ113" i="1"/>
  <c r="AA113" i="1"/>
  <c r="BM113" i="1"/>
  <c r="AO113" i="1"/>
  <c r="Y113" i="1"/>
  <c r="AN113" i="1"/>
  <c r="AJ113" i="1"/>
  <c r="AI113" i="1"/>
  <c r="AG113" i="1"/>
  <c r="BG113" i="1"/>
  <c r="AV113" i="1"/>
  <c r="AF113" i="1"/>
  <c r="BE113" i="1"/>
  <c r="AR113" i="1"/>
  <c r="AB113" i="1"/>
  <c r="AL344" i="1"/>
  <c r="AD344" i="1"/>
  <c r="AO344" i="1"/>
  <c r="AG344" i="1"/>
  <c r="Y344" i="1"/>
  <c r="AM344" i="1"/>
  <c r="AE344" i="1"/>
  <c r="AJ344" i="1"/>
  <c r="AI344" i="1"/>
  <c r="AH344" i="1"/>
  <c r="AR344" i="1"/>
  <c r="AF344" i="1"/>
  <c r="BG344" i="1"/>
  <c r="AQ344" i="1"/>
  <c r="AC344" i="1"/>
  <c r="BF344" i="1"/>
  <c r="AP344" i="1"/>
  <c r="AB344" i="1"/>
  <c r="AN344" i="1"/>
  <c r="AA344" i="1"/>
  <c r="AK344" i="1"/>
  <c r="Z344" i="1"/>
  <c r="AR286" i="1"/>
  <c r="AJ286" i="1"/>
  <c r="AB286" i="1"/>
  <c r="BG286" i="1"/>
  <c r="AQ286" i="1"/>
  <c r="AI286" i="1"/>
  <c r="AA286" i="1"/>
  <c r="BF286" i="1"/>
  <c r="AX286" i="1"/>
  <c r="AP286" i="1"/>
  <c r="AH286" i="1"/>
  <c r="Z286" i="1"/>
  <c r="BM286" i="1"/>
  <c r="BE286" i="1"/>
  <c r="AW286" i="1"/>
  <c r="AO286" i="1"/>
  <c r="AG286" i="1"/>
  <c r="Y286" i="1"/>
  <c r="BD286" i="1"/>
  <c r="AV286" i="1"/>
  <c r="AN286" i="1"/>
  <c r="AF286" i="1"/>
  <c r="AU286" i="1"/>
  <c r="AM286" i="1"/>
  <c r="AE286" i="1"/>
  <c r="BA286" i="1"/>
  <c r="AK286" i="1"/>
  <c r="AC286" i="1"/>
  <c r="BB286" i="1"/>
  <c r="AL286" i="1"/>
  <c r="AD286" i="1"/>
  <c r="AP78" i="1"/>
  <c r="AH78" i="1"/>
  <c r="Z78" i="1"/>
  <c r="AN78" i="1"/>
  <c r="AF78" i="1"/>
  <c r="AM78" i="1"/>
  <c r="AE78" i="1"/>
  <c r="AT78" i="1"/>
  <c r="AL78" i="1"/>
  <c r="AD78" i="1"/>
  <c r="AQ78" i="1"/>
  <c r="AI78" i="1"/>
  <c r="AA78" i="1"/>
  <c r="AR78" i="1"/>
  <c r="AO78" i="1"/>
  <c r="AK78" i="1"/>
  <c r="AJ78" i="1"/>
  <c r="AG78" i="1"/>
  <c r="AC78" i="1"/>
  <c r="AB78" i="1"/>
  <c r="Y78" i="1"/>
  <c r="AR319" i="1"/>
  <c r="AJ319" i="1"/>
  <c r="AB319" i="1"/>
  <c r="AQ319" i="1"/>
  <c r="AI319" i="1"/>
  <c r="AA319" i="1"/>
  <c r="AP319" i="1"/>
  <c r="AH319" i="1"/>
  <c r="Z319" i="1"/>
  <c r="AO319" i="1"/>
  <c r="AG319" i="1"/>
  <c r="Y319" i="1"/>
  <c r="AN319" i="1"/>
  <c r="AF319" i="1"/>
  <c r="AL319" i="1"/>
  <c r="AD319" i="1"/>
  <c r="BI319" i="1"/>
  <c r="AK319" i="1"/>
  <c r="AC319" i="1"/>
  <c r="AM319" i="1"/>
  <c r="AE319" i="1"/>
  <c r="AM36" i="1"/>
  <c r="AE36" i="1"/>
  <c r="AL36" i="1"/>
  <c r="AD36" i="1"/>
  <c r="AK36" i="1"/>
  <c r="AC36" i="1"/>
  <c r="AR36" i="1"/>
  <c r="AJ36" i="1"/>
  <c r="AB36" i="1"/>
  <c r="BG36" i="1"/>
  <c r="AQ36" i="1"/>
  <c r="AI36" i="1"/>
  <c r="AA36" i="1"/>
  <c r="AP36" i="1"/>
  <c r="AH36" i="1"/>
  <c r="Z36" i="1"/>
  <c r="AO36" i="1"/>
  <c r="AG36" i="1"/>
  <c r="AN36" i="1"/>
  <c r="AF36" i="1"/>
  <c r="Y36" i="1"/>
  <c r="AO38" i="1"/>
  <c r="AG38" i="1"/>
  <c r="Y38" i="1"/>
  <c r="AV38" i="1"/>
  <c r="AN38" i="1"/>
  <c r="AF38" i="1"/>
  <c r="BK38" i="1"/>
  <c r="AU38" i="1"/>
  <c r="AM38" i="1"/>
  <c r="AE38" i="1"/>
  <c r="AL38" i="1"/>
  <c r="AD38" i="1"/>
  <c r="AK38" i="1"/>
  <c r="AC38" i="1"/>
  <c r="AR38" i="1"/>
  <c r="AJ38" i="1"/>
  <c r="AB38" i="1"/>
  <c r="BG38" i="1"/>
  <c r="AQ38" i="1"/>
  <c r="AI38" i="1"/>
  <c r="AA38" i="1"/>
  <c r="AP38" i="1"/>
  <c r="AH38" i="1"/>
  <c r="Z38" i="1"/>
  <c r="AN354" i="1"/>
  <c r="AF354" i="1"/>
  <c r="AM354" i="1"/>
  <c r="AE354" i="1"/>
  <c r="BB354" i="1"/>
  <c r="AL354" i="1"/>
  <c r="AD354" i="1"/>
  <c r="AK354" i="1"/>
  <c r="AC354" i="1"/>
  <c r="AR354" i="1"/>
  <c r="AJ354" i="1"/>
  <c r="AB354" i="1"/>
  <c r="AQ354" i="1"/>
  <c r="AI354" i="1"/>
  <c r="AA354" i="1"/>
  <c r="AP354" i="1"/>
  <c r="AH354" i="1"/>
  <c r="Z354" i="1"/>
  <c r="AO354" i="1"/>
  <c r="AG354" i="1"/>
  <c r="Y354" i="1"/>
  <c r="BM423" i="1"/>
  <c r="AW423" i="1"/>
  <c r="AO423" i="1"/>
  <c r="AG423" i="1"/>
  <c r="Y423" i="1"/>
  <c r="AN423" i="1"/>
  <c r="AF423" i="1"/>
  <c r="BC423" i="1"/>
  <c r="AM423" i="1"/>
  <c r="AE423" i="1"/>
  <c r="BB423" i="1"/>
  <c r="AL423" i="1"/>
  <c r="AD423" i="1"/>
  <c r="BA423" i="1"/>
  <c r="AK423" i="1"/>
  <c r="AC423" i="1"/>
  <c r="AZ423" i="1"/>
  <c r="AR423" i="1"/>
  <c r="AJ423" i="1"/>
  <c r="AB423" i="1"/>
  <c r="BG423" i="1"/>
  <c r="AY423" i="1"/>
  <c r="AQ423" i="1"/>
  <c r="AI423" i="1"/>
  <c r="AA423" i="1"/>
  <c r="AX423" i="1"/>
  <c r="AP423" i="1"/>
  <c r="AH423" i="1"/>
  <c r="Z423" i="1"/>
  <c r="AS333" i="1"/>
  <c r="AS63" i="1"/>
  <c r="AS74" i="1"/>
  <c r="AS432" i="1"/>
  <c r="AS151" i="1"/>
  <c r="AS98" i="1"/>
  <c r="AS101" i="1"/>
  <c r="AS214" i="1"/>
  <c r="AS219" i="1"/>
  <c r="AS330" i="1"/>
  <c r="AS288" i="1"/>
  <c r="AS131" i="1"/>
  <c r="AS65" i="1"/>
  <c r="AS416" i="1"/>
  <c r="AS17" i="1"/>
  <c r="AS140" i="1"/>
  <c r="G21" i="31"/>
  <c r="G144" i="31"/>
  <c r="F144" i="31" s="1"/>
  <c r="D2" i="55"/>
  <c r="B5" i="49"/>
  <c r="B2" i="2"/>
  <c r="F4" i="49"/>
  <c r="V2" i="38"/>
  <c r="L3" i="31"/>
  <c r="N4" i="31"/>
  <c r="G87" i="31" l="1"/>
  <c r="F87" i="31" s="1"/>
  <c r="G88" i="31"/>
  <c r="F88" i="31" s="1"/>
  <c r="G82" i="31"/>
  <c r="F82" i="31" s="1"/>
  <c r="G86" i="31"/>
  <c r="F86" i="31" s="1"/>
  <c r="G78" i="31"/>
  <c r="F78" i="31" s="1"/>
  <c r="G85" i="31"/>
  <c r="F85" i="31" s="1"/>
  <c r="G77" i="31"/>
  <c r="F77" i="31" s="1"/>
  <c r="G90" i="31"/>
  <c r="F90" i="31" s="1"/>
  <c r="G80" i="31"/>
  <c r="F80" i="31" s="1"/>
  <c r="AB20" i="2" a="1"/>
  <c r="AB20" i="2" s="1"/>
  <c r="G96" i="31"/>
  <c r="F96" i="31" s="1"/>
  <c r="G207" i="31"/>
  <c r="F207" i="31" s="1"/>
  <c r="G67" i="31"/>
  <c r="F67" i="31" s="1"/>
  <c r="G60" i="31"/>
  <c r="F60" i="31" s="1"/>
  <c r="G53" i="31"/>
  <c r="F53" i="31" s="1"/>
  <c r="G46" i="31"/>
  <c r="F46" i="31" s="1"/>
  <c r="G39" i="31"/>
  <c r="F39" i="31" s="1"/>
  <c r="G33" i="31"/>
  <c r="F33" i="31" s="1"/>
  <c r="G26" i="31"/>
  <c r="F26" i="31" s="1"/>
  <c r="G84" i="31"/>
  <c r="F84" i="31" s="1"/>
  <c r="Y80" i="2"/>
  <c r="AD80" i="2" a="1"/>
  <c r="AD80" i="2" s="1"/>
  <c r="AE80" i="2" s="1" a="1"/>
  <c r="AE80" i="2" s="1"/>
  <c r="AA80" i="2"/>
  <c r="AB80" i="2" s="1"/>
  <c r="AX80" i="2" s="1"/>
  <c r="Y78" i="2"/>
  <c r="AD78" i="2" a="1"/>
  <c r="AD78" i="2" s="1"/>
  <c r="AE78" i="2" s="1" a="1"/>
  <c r="AE78" i="2" s="1"/>
  <c r="AA78" i="2"/>
  <c r="AB78" i="2" s="1"/>
  <c r="AX78" i="2" s="1"/>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75" i="31"/>
  <c r="F75" i="31" s="1"/>
  <c r="G76" i="31"/>
  <c r="F76" i="31" s="1"/>
  <c r="AS270" i="1"/>
  <c r="AS50" i="1"/>
  <c r="AS313" i="1"/>
  <c r="AS278" i="1"/>
  <c r="AS23" i="1"/>
  <c r="AS155" i="1"/>
  <c r="AS92" i="1"/>
  <c r="AS66" i="1"/>
  <c r="AS159" i="1"/>
  <c r="AS339" i="1"/>
  <c r="AS342" i="1"/>
  <c r="AS352" i="1"/>
  <c r="AS36" i="1"/>
  <c r="AS48" i="1"/>
  <c r="AS4" i="1"/>
  <c r="AS192" i="1"/>
  <c r="AS393" i="1"/>
  <c r="AS351" i="1"/>
  <c r="AS281" i="1"/>
  <c r="AS95" i="1"/>
  <c r="AS242" i="1"/>
  <c r="AS355" i="1"/>
  <c r="AS303" i="1"/>
  <c r="AS322" i="1"/>
  <c r="AS108" i="1"/>
  <c r="AS444" i="1"/>
  <c r="AS225" i="1"/>
  <c r="AS75" i="1"/>
  <c r="AS420" i="1"/>
  <c r="AS295" i="1"/>
  <c r="AS445" i="1"/>
  <c r="AS83" i="1"/>
  <c r="AS47" i="1"/>
  <c r="AS347" i="1"/>
  <c r="AS284" i="1"/>
  <c r="AS240" i="1"/>
  <c r="AS262" i="1"/>
  <c r="AS268" i="1"/>
  <c r="AS369" i="1"/>
  <c r="AS107" i="1"/>
  <c r="AS13" i="1"/>
  <c r="AS370" i="1"/>
  <c r="AS318" i="1"/>
  <c r="AS141" i="1"/>
  <c r="AS181" i="1"/>
  <c r="AS272" i="1"/>
  <c r="AS258" i="1"/>
  <c r="AS3" i="1"/>
  <c r="AS84" i="1"/>
  <c r="AS228" i="1"/>
  <c r="AS375" i="1"/>
  <c r="AS220" i="1"/>
  <c r="AS213" i="1"/>
  <c r="AS254" i="1"/>
  <c r="AS302" i="1"/>
  <c r="AS39" i="1"/>
  <c r="AS78" i="1"/>
  <c r="AS218" i="1"/>
  <c r="AS64" i="1"/>
  <c r="AS158" i="1"/>
  <c r="AS109" i="1"/>
  <c r="AS222" i="1"/>
  <c r="AS191" i="1"/>
  <c r="AS29" i="1"/>
  <c r="AS185" i="1"/>
  <c r="AS68" i="1"/>
  <c r="AS293" i="1"/>
  <c r="AS15" i="1"/>
  <c r="AS395" i="1"/>
  <c r="AS324" i="1"/>
  <c r="AS45" i="1"/>
  <c r="AS244" i="1"/>
  <c r="AS269" i="1"/>
  <c r="AS82" i="1"/>
  <c r="AS72" i="1"/>
  <c r="AS365" i="1"/>
  <c r="AS32" i="1"/>
  <c r="AS110" i="1"/>
  <c r="AS198" i="1"/>
  <c r="AS354" i="1"/>
  <c r="AS237" i="1"/>
  <c r="AS128" i="1"/>
  <c r="AS46" i="1"/>
  <c r="AS10" i="1"/>
  <c r="AS226" i="1"/>
  <c r="AS280" i="1"/>
  <c r="AS35" i="1"/>
  <c r="AS44" i="1"/>
  <c r="AS190" i="1"/>
  <c r="AS137" i="1"/>
  <c r="AS6" i="1"/>
  <c r="AS299" i="1"/>
  <c r="AS374" i="1"/>
  <c r="AS200" i="1"/>
  <c r="AS103" i="1"/>
  <c r="AS90" i="1"/>
  <c r="AS424" i="1"/>
  <c r="AS259" i="1"/>
  <c r="AS7" i="1"/>
  <c r="AS176" i="1"/>
  <c r="AS186" i="1"/>
  <c r="AS197" i="1"/>
  <c r="AS41" i="1"/>
  <c r="AS286" i="1"/>
  <c r="AS105" i="1"/>
  <c r="AS120" i="1"/>
  <c r="AS396" i="1"/>
  <c r="AS265" i="1"/>
  <c r="AS150" i="1"/>
  <c r="AS227" i="1"/>
  <c r="AS221" i="1"/>
  <c r="AS142" i="1"/>
  <c r="AS217" i="1"/>
  <c r="AS104" i="1"/>
  <c r="AS175" i="1"/>
  <c r="AS388" i="1"/>
  <c r="AS312" i="1"/>
  <c r="AS94" i="1"/>
  <c r="AS22" i="1"/>
  <c r="AS160" i="1"/>
  <c r="AS173" i="1"/>
  <c r="AS440" i="1"/>
  <c r="AS69" i="1"/>
  <c r="AS412" i="1"/>
  <c r="AS296" i="1"/>
  <c r="AS38" i="1"/>
  <c r="AS346" i="1"/>
  <c r="AS249" i="1"/>
  <c r="AS34" i="1"/>
  <c r="AS174" i="1"/>
  <c r="AS338" i="1"/>
  <c r="AS211" i="1"/>
  <c r="AS162" i="1"/>
  <c r="AS96" i="1"/>
  <c r="AS358" i="1"/>
  <c r="AS111" i="1"/>
  <c r="AS5" i="1"/>
  <c r="AS421" i="1"/>
  <c r="AS248" i="1"/>
  <c r="AS442" i="1"/>
  <c r="AS419" i="1"/>
  <c r="AS177" i="1"/>
  <c r="AS252" i="1"/>
  <c r="AS425" i="1"/>
  <c r="AS391" i="1"/>
  <c r="AS285" i="1"/>
  <c r="AS427" i="1"/>
  <c r="AS134" i="1"/>
  <c r="AS423" i="1"/>
  <c r="AS319" i="1"/>
  <c r="AS113" i="1"/>
  <c r="AS62" i="1"/>
  <c r="AS152" i="1"/>
  <c r="AS321" i="1"/>
  <c r="AS367" i="1"/>
  <c r="AS178" i="1"/>
  <c r="AS215" i="1"/>
  <c r="AS99" i="1"/>
  <c r="AS89" i="1"/>
  <c r="AS389" i="1"/>
  <c r="AS266" i="1"/>
  <c r="AS201" i="1"/>
  <c r="AS317" i="1"/>
  <c r="AS87" i="1"/>
  <c r="AS384" i="1"/>
  <c r="AS436" i="1"/>
  <c r="AS205" i="1"/>
  <c r="AS8" i="1"/>
  <c r="AS184" i="1"/>
  <c r="AS314" i="1"/>
  <c r="AS430" i="1"/>
  <c r="AS43" i="1"/>
  <c r="AS267" i="1"/>
  <c r="AS428" i="1"/>
  <c r="AS157" i="1"/>
  <c r="AS344" i="1"/>
  <c r="AS166" i="1"/>
  <c r="AS340" i="1"/>
  <c r="AS31" i="1"/>
  <c r="AS135" i="1"/>
  <c r="AS247" i="1"/>
  <c r="AS273" i="1"/>
  <c r="AS372" i="1"/>
  <c r="AS439" i="1"/>
  <c r="AS368" i="1"/>
  <c r="AS279" i="1"/>
  <c r="AS73" i="1"/>
  <c r="AS51" i="1"/>
  <c r="AS422" i="1"/>
  <c r="AS245" i="1"/>
  <c r="AS86" i="1"/>
  <c r="AS58" i="1"/>
  <c r="AS276" i="1"/>
  <c r="AS429" i="1"/>
  <c r="AS30" i="1"/>
  <c r="AS408" i="1"/>
  <c r="AS28" i="1"/>
  <c r="AS80" i="1"/>
  <c r="AS153" i="1"/>
  <c r="AS16" i="1"/>
  <c r="AS154" i="1"/>
  <c r="AS161" i="1"/>
  <c r="AS341" i="1"/>
  <c r="AS394" i="1"/>
  <c r="AS257" i="1"/>
  <c r="AS381" i="1"/>
  <c r="AS246" i="1"/>
  <c r="G208" i="31"/>
  <c r="F208" i="31" s="1"/>
  <c r="G20" i="31"/>
  <c r="F20" i="31" s="1"/>
  <c r="G19" i="31"/>
  <c r="F19" i="31" s="1"/>
  <c r="G18" i="31"/>
  <c r="F18" i="31" s="1"/>
  <c r="G143" i="31"/>
  <c r="F143" i="31" s="1"/>
  <c r="G189" i="31"/>
  <c r="F189" i="31" s="1"/>
  <c r="G176" i="31"/>
  <c r="F176" i="31" s="1"/>
  <c r="G130" i="31"/>
  <c r="F130" i="31" s="1"/>
  <c r="G64" i="31"/>
  <c r="F64" i="31" s="1"/>
  <c r="G57" i="31"/>
  <c r="F57" i="31" s="1"/>
  <c r="G50" i="31"/>
  <c r="F50" i="31" s="1"/>
  <c r="G43" i="31"/>
  <c r="F43" i="31" s="1"/>
  <c r="G37" i="31"/>
  <c r="F37" i="31" s="1"/>
  <c r="G30" i="31"/>
  <c r="F30" i="31" s="1"/>
  <c r="G23" i="31"/>
  <c r="F23" i="31" s="1"/>
  <c r="G92" i="31"/>
  <c r="F92" i="31" s="1"/>
  <c r="G99" i="31"/>
  <c r="F99" i="31" s="1"/>
  <c r="G203" i="31"/>
  <c r="F203" i="31" s="1"/>
  <c r="G157" i="31"/>
  <c r="F157" i="31" s="1"/>
  <c r="G161" i="31"/>
  <c r="F161" i="31" s="1"/>
  <c r="G115" i="31"/>
  <c r="F115" i="31" s="1"/>
  <c r="G121" i="31"/>
  <c r="F121" i="31" s="1"/>
  <c r="G167" i="31"/>
  <c r="F167" i="31" s="1"/>
  <c r="F12" i="31"/>
  <c r="G81" i="31"/>
  <c r="F81" i="31" s="1"/>
  <c r="G79" i="31"/>
  <c r="F79" i="31" s="1"/>
  <c r="G166" i="31"/>
  <c r="F166" i="31" s="1"/>
  <c r="G119" i="31"/>
  <c r="F119" i="31" s="1"/>
  <c r="G219" i="31"/>
  <c r="F219" i="31" s="1"/>
  <c r="G209" i="31"/>
  <c r="F209" i="31" s="1"/>
  <c r="G175" i="31"/>
  <c r="F175" i="31" s="1"/>
  <c r="G129" i="31"/>
  <c r="F129" i="31" s="1"/>
  <c r="G160" i="31"/>
  <c r="F160" i="31" s="1"/>
  <c r="G206" i="31"/>
  <c r="F206" i="31" s="1"/>
  <c r="G146" i="31"/>
  <c r="F146" i="31" s="1"/>
  <c r="G102" i="31"/>
  <c r="F102" i="31" s="1"/>
  <c r="F21" i="31"/>
  <c r="G133" i="31"/>
  <c r="F133" i="31" s="1"/>
  <c r="G179" i="31"/>
  <c r="F179" i="31" s="1"/>
  <c r="G180" i="31"/>
  <c r="F180" i="31" s="1"/>
  <c r="G134" i="31"/>
  <c r="F134" i="31" s="1"/>
  <c r="G16" i="31"/>
  <c r="F16" i="31" s="1"/>
  <c r="R56" i="2"/>
  <c r="R36" i="2"/>
  <c r="Q55" i="2"/>
  <c r="Q35" i="2"/>
  <c r="AD81" i="2" a="1"/>
  <c r="AD81" i="2" s="1"/>
  <c r="AE81" i="2" s="1" a="1"/>
  <c r="AE81" i="2" s="1"/>
  <c r="AA81" i="2"/>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Y81" i="2"/>
  <c r="Y61" i="2"/>
  <c r="V57" i="2"/>
  <c r="Y41" i="2"/>
  <c r="V37" i="2"/>
  <c r="G83" i="31"/>
  <c r="F83" i="31" s="1"/>
  <c r="G159" i="31"/>
  <c r="F159" i="31" s="1"/>
  <c r="G205" i="31"/>
  <c r="F205" i="31" s="1"/>
  <c r="G136" i="31"/>
  <c r="F136" i="31" s="1"/>
  <c r="G182" i="31"/>
  <c r="F182"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12" i="31"/>
  <c r="F212"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AB72" i="2" s="1"/>
  <c r="AX72" i="2" s="1"/>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25" i="31"/>
  <c r="F125" i="31" s="1"/>
  <c r="G153" i="31"/>
  <c r="F153" i="31" s="1"/>
  <c r="G47" i="31"/>
  <c r="F47" i="31" s="1"/>
  <c r="G44" i="31"/>
  <c r="F44" i="31" s="1"/>
  <c r="G98" i="31"/>
  <c r="F98" i="31" s="1"/>
  <c r="G216" i="31"/>
  <c r="F216" i="31" s="1"/>
  <c r="G188" i="31"/>
  <c r="F188" i="31" s="1"/>
  <c r="G107" i="31"/>
  <c r="F107" i="31" s="1"/>
  <c r="G140" i="31"/>
  <c r="F140" i="31" s="1"/>
  <c r="G151" i="31"/>
  <c r="F151" i="31" s="1"/>
  <c r="G71" i="31"/>
  <c r="F71" i="31" s="1"/>
  <c r="G106" i="31"/>
  <c r="F106" i="31" s="1"/>
  <c r="G148" i="31"/>
  <c r="F148" i="31" s="1"/>
  <c r="G173" i="31"/>
  <c r="F173" i="31" s="1"/>
  <c r="G51" i="31"/>
  <c r="F51" i="31" s="1"/>
  <c r="G38" i="31"/>
  <c r="F38" i="31" s="1"/>
  <c r="G100" i="31"/>
  <c r="G31" i="31"/>
  <c r="F31" i="31" s="1"/>
  <c r="G202" i="31"/>
  <c r="F202" i="31" s="1"/>
  <c r="G41" i="31"/>
  <c r="F41" i="31" s="1"/>
  <c r="G169" i="31"/>
  <c r="F169" i="31" s="1"/>
  <c r="G120" i="31"/>
  <c r="F120" i="31" s="1"/>
  <c r="G48" i="31"/>
  <c r="F48" i="31" s="1"/>
  <c r="G191" i="31"/>
  <c r="F191" i="31" s="1"/>
  <c r="G198" i="31"/>
  <c r="F198" i="31" s="1"/>
  <c r="G199" i="31"/>
  <c r="F199" i="31" s="1"/>
  <c r="G174" i="31"/>
  <c r="F174" i="31" s="1"/>
  <c r="G213" i="31"/>
  <c r="F213" i="31" s="1"/>
  <c r="G93" i="31"/>
  <c r="F93" i="31" s="1"/>
  <c r="G127" i="31"/>
  <c r="F127" i="31" s="1"/>
  <c r="G162" i="31"/>
  <c r="F162" i="31" s="1"/>
  <c r="G163" i="31"/>
  <c r="F163" i="31" s="1"/>
  <c r="G56" i="31"/>
  <c r="F56" i="31" s="1"/>
  <c r="G168" i="31"/>
  <c r="F168" i="31" s="1"/>
  <c r="G201" i="31"/>
  <c r="F201" i="31" s="1"/>
  <c r="G73" i="31"/>
  <c r="F73" i="31" s="1"/>
  <c r="G158" i="31"/>
  <c r="F158" i="31" s="1"/>
  <c r="G150" i="31"/>
  <c r="F150" i="31" s="1"/>
  <c r="G42" i="31"/>
  <c r="F42" i="31" s="1"/>
  <c r="G55" i="31"/>
  <c r="G215" i="31"/>
  <c r="F215" i="31" s="1"/>
  <c r="G34" i="31"/>
  <c r="F34" i="31" s="1"/>
  <c r="G65" i="31"/>
  <c r="F65" i="31" s="1"/>
  <c r="G186" i="31"/>
  <c r="F186" i="31" s="1"/>
  <c r="G111" i="31"/>
  <c r="F111" i="31" s="1"/>
  <c r="G32" i="31"/>
  <c r="F32" i="31" s="1"/>
  <c r="G104" i="31"/>
  <c r="F104" i="31" s="1"/>
  <c r="G113" i="31"/>
  <c r="F113" i="31" s="1"/>
  <c r="G124" i="31"/>
  <c r="F124" i="31" s="1"/>
  <c r="G132" i="31"/>
  <c r="F132" i="31" s="1"/>
  <c r="G193" i="31"/>
  <c r="F193" i="31" s="1"/>
  <c r="G28" i="31"/>
  <c r="F28" i="31" s="1"/>
  <c r="G45" i="31"/>
  <c r="F45" i="31" s="1"/>
  <c r="G61" i="31"/>
  <c r="F61" i="31" s="1"/>
  <c r="G52" i="31"/>
  <c r="F52" i="31" s="1"/>
  <c r="G110" i="31"/>
  <c r="F110" i="31" s="1"/>
  <c r="G178" i="31"/>
  <c r="F178" i="31" s="1"/>
  <c r="G105" i="31"/>
  <c r="F105" i="31" s="1"/>
  <c r="G155" i="31"/>
  <c r="F155" i="31" s="1"/>
  <c r="G194" i="31"/>
  <c r="F194" i="31" s="1"/>
  <c r="G197" i="31"/>
  <c r="F197" i="31" s="1"/>
  <c r="G152" i="31"/>
  <c r="F152" i="31" s="1"/>
  <c r="G204" i="31"/>
  <c r="F204" i="31" s="1"/>
  <c r="G103" i="31"/>
  <c r="F103" i="31" s="1"/>
  <c r="G131" i="31"/>
  <c r="F131" i="31" s="1"/>
  <c r="G29" i="31"/>
  <c r="F29" i="31" s="1"/>
  <c r="G94" i="31"/>
  <c r="F94" i="31" s="1"/>
  <c r="G210" i="31"/>
  <c r="F210" i="31" s="1"/>
  <c r="G217" i="31"/>
  <c r="F217" i="31" s="1"/>
  <c r="G181" i="31"/>
  <c r="F181" i="31" s="1"/>
  <c r="G149" i="31"/>
  <c r="F149" i="31" s="1"/>
  <c r="G142" i="31"/>
  <c r="F142" i="31" s="1"/>
  <c r="G59" i="31"/>
  <c r="F59" i="31" s="1"/>
  <c r="G218" i="31"/>
  <c r="F218" i="31" s="1"/>
  <c r="G40" i="31"/>
  <c r="F40" i="31" s="1"/>
  <c r="G123" i="31"/>
  <c r="F123" i="31" s="1"/>
  <c r="G36" i="31"/>
  <c r="F36" i="31" s="1"/>
  <c r="G54" i="31"/>
  <c r="F54" i="31" s="1"/>
  <c r="G145" i="31"/>
  <c r="F145" i="31" s="1"/>
  <c r="G117" i="31"/>
  <c r="F117" i="31" s="1"/>
  <c r="G62" i="31"/>
  <c r="F62" i="31" s="1"/>
  <c r="G49" i="31"/>
  <c r="F49" i="31" s="1"/>
  <c r="G27" i="31"/>
  <c r="F27" i="31" s="1"/>
  <c r="G66" i="31"/>
  <c r="F66" i="31" s="1"/>
  <c r="G25" i="31"/>
  <c r="F25" i="31" s="1"/>
  <c r="G177" i="31"/>
  <c r="F177" i="31" s="1"/>
  <c r="G68" i="31"/>
  <c r="F68" i="31" s="1"/>
  <c r="G118" i="31"/>
  <c r="F118" i="31" s="1"/>
  <c r="G165" i="31"/>
  <c r="F165" i="31" s="1"/>
  <c r="G116" i="31"/>
  <c r="F116" i="31" s="1"/>
  <c r="G187" i="31"/>
  <c r="F187" i="31" s="1"/>
  <c r="G95" i="31"/>
  <c r="F95" i="31" s="1"/>
  <c r="G126" i="31"/>
  <c r="F126" i="31" s="1"/>
  <c r="G97" i="31"/>
  <c r="F97" i="31" s="1"/>
  <c r="G139" i="31"/>
  <c r="F139" i="31" s="1"/>
  <c r="G211" i="31"/>
  <c r="G185" i="31"/>
  <c r="F185" i="31" s="1"/>
  <c r="G122" i="31"/>
  <c r="F122" i="31" s="1"/>
  <c r="G70" i="31"/>
  <c r="F70" i="31" s="1"/>
  <c r="G112" i="31"/>
  <c r="F112" i="31" s="1"/>
  <c r="G109" i="31"/>
  <c r="F109" i="31" s="1"/>
  <c r="G63" i="31"/>
  <c r="F63" i="31" s="1"/>
  <c r="G58" i="31"/>
  <c r="F58" i="31" s="1"/>
  <c r="G128" i="31"/>
  <c r="F128" i="31" s="1"/>
  <c r="G101" i="31"/>
  <c r="F101" i="31" s="1"/>
  <c r="G72" i="31"/>
  <c r="G195" i="31"/>
  <c r="F195" i="31" s="1"/>
  <c r="G108" i="31"/>
  <c r="F108" i="31" s="1"/>
  <c r="G147" i="31"/>
  <c r="F147" i="31" s="1"/>
  <c r="G214" i="31"/>
  <c r="F214" i="31" s="1"/>
  <c r="G74" i="31"/>
  <c r="F74" i="31" s="1"/>
  <c r="G89" i="31"/>
  <c r="F89" i="31" s="1"/>
  <c r="G164" i="31"/>
  <c r="F164" i="31" s="1"/>
  <c r="G91" i="31"/>
  <c r="F91" i="31" s="1"/>
  <c r="G156" i="31"/>
  <c r="F156" i="31" s="1"/>
  <c r="G172" i="31"/>
  <c r="F172" i="31" s="1"/>
  <c r="G184" i="31"/>
  <c r="F184" i="31" s="1"/>
  <c r="G183" i="31"/>
  <c r="F183" i="31" s="1"/>
  <c r="G141" i="31"/>
  <c r="F141" i="31" s="1"/>
  <c r="G35" i="31"/>
  <c r="F35" i="31" s="1"/>
  <c r="Y22" i="2"/>
  <c r="G135" i="31"/>
  <c r="F135" i="31" s="1"/>
  <c r="G69" i="31"/>
  <c r="G114" i="31"/>
  <c r="F114" i="31" s="1"/>
  <c r="G171" i="31"/>
  <c r="F171" i="31" s="1"/>
  <c r="G2" i="31"/>
  <c r="F2" i="31" s="1"/>
  <c r="G137" i="31"/>
  <c r="F137" i="31" s="1"/>
  <c r="G170" i="31"/>
  <c r="F170" i="31" s="1"/>
  <c r="G196" i="31"/>
  <c r="F196" i="31" s="1"/>
  <c r="G138" i="31"/>
  <c r="F138" i="31" s="1"/>
  <c r="G24" i="31"/>
  <c r="F24" i="31" s="1"/>
  <c r="AB79" i="2" l="1"/>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11" i="31"/>
  <c r="L4" i="31"/>
  <c r="L5" i="31" s="1"/>
  <c r="F72" i="31"/>
  <c r="F55" i="31"/>
  <c r="F100" i="31"/>
  <c r="F69"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52" i="2" a="1"/>
  <c r="AO52" i="2" s="1"/>
  <c r="AO34" i="2" a="1"/>
  <c r="AO34" i="2" s="1"/>
  <c r="AE34" i="2" a="1"/>
  <c r="AE34" i="2" s="1"/>
  <c r="AO54" i="2" a="1"/>
  <c r="AO54" i="2" s="1"/>
  <c r="AO44" i="2" a="1"/>
  <c r="AO44" i="2" s="1"/>
  <c r="AE44" i="2" a="1"/>
  <c r="AE44" i="2" s="1"/>
  <c r="AE53" i="2" a="1"/>
  <c r="AE53"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s="1"/>
  <c r="BA59" i="2" l="1"/>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Z59" i="2" s="1"/>
  <c r="AY26" i="2"/>
  <c r="BA26" i="2" s="1"/>
  <c r="AY32" i="2"/>
  <c r="BA32" i="2" s="1"/>
  <c r="AY24" i="2"/>
  <c r="BA24" i="2" s="1"/>
  <c r="AY22" i="2"/>
  <c r="BA22" i="2" s="1"/>
  <c r="AY25" i="2"/>
  <c r="BA25" i="2" s="1"/>
  <c r="BB59" i="2" l="1"/>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45"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59" i="2" l="1"/>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74" i="55" l="1"/>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6" i="55"/>
  <c r="C102" i="55"/>
  <c r="C67" i="55"/>
  <c r="H4" i="38"/>
  <c r="L4" i="49"/>
  <c r="K12" i="31"/>
  <c r="H2" i="38"/>
  <c r="L2" i="49"/>
  <c r="K10" i="31"/>
  <c r="K11" i="31"/>
  <c r="L3" i="49"/>
  <c r="H3" i="38"/>
  <c r="C89" i="55" l="1"/>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<sst xmlns="http://schemas.openxmlformats.org/spreadsheetml/2006/main" count="4895" uniqueCount="946">
  <si>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</si>
  <si>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</si>
  <si>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</si>
  <si>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</si>
  <si>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</si>
  <si>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</si>
  <si>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</si>
  <si>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</si>
  <si>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</si>
  <si>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</si>
  <si>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</si>
  <si>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</si>
  <si>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</si>
  <si>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</si>
  <si>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</si>
  <si>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</si>
  <si>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</si>
  <si>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</si>
  <si>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</si>
  <si>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</si>
  <si>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</si>
  <si>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</si>
  <si>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</si>
  <si>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</si>
  <si>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</si>
  <si>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</si>
  <si>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</si>
  <si>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</si>
  <si>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</si>
  <si>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</si>
  <si>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</si>
  <si>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</si>
  <si>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</si>
  <si>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</si>
  <si>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</si>
  <si>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</si>
  <si>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</si>
  <si>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</si>
  <si>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</si>
  <si>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</si>
  <si>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</si>
  <si>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</si>
  <si>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</si>
  <si>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</si>
  <si>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</si>
  <si>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</si>
  <si>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</si>
  <si>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</si>
  <si>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</si>
  <si>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</si>
  <si>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</si>
  <si>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</si>
  <si>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</si>
  <si>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</si>
  <si>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</si>
  <si>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</si>
  <si>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</si>
  <si>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</si>
  <si>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</si>
  <si>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</si>
  <si>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</si>
  <si>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</si>
  <si>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</si>
  <si>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</si>
  <si>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</si>
  <si>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</si>
  <si>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</si>
  <si>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</si>
  <si>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</si>
  <si>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</si>
  <si>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</si>
  <si>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</si>
  <si>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</si>
  <si>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</si>
  <si>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</si>
  <si>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</si>
  <si>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</si>
  <si>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</si>
  <si>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</si>
  <si>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</si>
  <si>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</si>
  <si>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</si>
  <si>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</si>
  <si>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</si>
  <si>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</si>
  <si>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</si>
  <si>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</si>
  <si>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</si>
  <si>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</si>
  <si>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</si>
  <si>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</si>
  <si>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</si>
  <si>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</si>
  <si>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</si>
  <si>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</si>
  <si>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</si>
  <si>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</si>
  <si>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</si>
  <si>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</si>
  <si>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</si>
  <si>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</si>
  <si>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</si>
  <si>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</si>
  <si>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</si>
  <si>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</si>
  <si>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</si>
  <si>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</si>
  <si>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</si>
  <si>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</si>
  <si>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</si>
  <si>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</si>
  <si>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</si>
  <si>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Fuse</t>
  </si>
  <si>
    <t>Fusion</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</si>
  <si>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</si>
  <si>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</si>
  <si>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</si>
  <si>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</si>
  <si>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</si>
  <si>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</si>
  <si>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</si>
  <si>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</si>
  <si>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</si>
  <si>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</si>
  <si>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</si>
  <si>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</si>
  <si>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</si>
  <si>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</si>
  <si>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</si>
  <si>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</si>
  <si>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</si>
  <si>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</si>
  <si>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</si>
  <si>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</si>
  <si>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</si>
  <si>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</si>
  <si>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</si>
  <si>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</si>
  <si>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</si>
  <si>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</si>
  <si>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</si>
  <si>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</si>
  <si>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</si>
  <si>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</si>
  <si>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</si>
  <si>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</si>
  <si>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</si>
  <si>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</si>
  <si>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</si>
  <si>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</si>
  <si>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</si>
  <si>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</si>
  <si>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</si>
  <si>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</si>
  <si>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</si>
  <si>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</si>
  <si>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</si>
  <si>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</si>
  <si>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</si>
  <si>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</si>
  <si>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</si>
  <si>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</si>
  <si>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</si>
  <si>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</si>
  <si>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</si>
  <si>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</si>
  <si>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</si>
  <si>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</si>
  <si>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</si>
  <si>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</si>
  <si>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</si>
  <si>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</si>
  <si>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</si>
  <si>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</si>
  <si>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</si>
  <si>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</si>
  <si>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</si>
  <si>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</si>
  <si>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</si>
  <si>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</si>
  <si>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</si>
  <si>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</si>
  <si>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</si>
  <si>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</si>
  <si>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</si>
  <si>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</si>
  <si>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</si>
  <si>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</si>
  <si>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</si>
  <si>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</si>
  <si>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</si>
  <si>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</si>
  <si>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</si>
  <si>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</si>
  <si>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</si>
  <si>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</si>
  <si>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</si>
  <si>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</si>
  <si>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</si>
  <si>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</si>
  <si>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</si>
  <si>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</si>
  <si>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</si>
  <si>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</si>
  <si>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</si>
  <si>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</si>
  <si>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</si>
  <si>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</si>
  <si>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</si>
  <si>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</si>
  <si>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</si>
  <si>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</si>
  <si>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</si>
  <si>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</si>
  <si>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</si>
  <si>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</si>
  <si>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</si>
  <si>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</si>
  <si>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</si>
  <si>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</si>
  <si>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</si>
  <si>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</si>
  <si>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</si>
  <si>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</si>
  <si>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</si>
  <si>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</si>
  <si>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</si>
  <si>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</si>
  <si>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</si>
  <si>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</si>
  <si>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</si>
  <si>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</si>
  <si>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</si>
  <si>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</si>
  <si>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</si>
  <si>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</si>
  <si>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</si>
  <si>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</si>
  <si>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</si>
  <si>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</si>
  <si>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</si>
  <si>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</si>
  <si>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</si>
  <si>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</si>
  <si>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</si>
  <si>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</si>
  <si>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</si>
  <si>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</si>
  <si>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</si>
  <si>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</si>
  <si>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</si>
  <si>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</si>
  <si>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</si>
  <si>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</si>
  <si>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</si>
  <si>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</si>
  <si>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</si>
  <si>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</si>
  <si>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</si>
  <si>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</si>
  <si>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</si>
  <si>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</si>
  <si>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</si>
  <si>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</si>
  <si>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</si>
  <si>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</si>
  <si>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</si>
  <si>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</si>
  <si>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</si>
  <si>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</si>
  <si>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</si>
  <si>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</si>
  <si>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</si>
  <si>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</si>
  <si>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</si>
  <si>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</si>
  <si>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</si>
  <si>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</si>
  <si>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</si>
  <si>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</si>
  <si>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</si>
  <si>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</si>
  <si>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</si>
  <si>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</si>
  <si>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</si>
  <si>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</si>
  <si>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</si>
  <si>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</si>
  <si>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</si>
  <si>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</si>
  <si>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</si>
  <si>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</si>
  <si>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</si>
  <si>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</si>
  <si>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</si>
  <si>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</si>
  <si>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</si>
  <si>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</si>
  <si>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</si>
  <si>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</si>
  <si>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</si>
  <si>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</si>
  <si>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</si>
  <si>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</si>
  <si>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</si>
  <si>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Core</t>
  </si>
  <si>
    <t>Elite</t>
  </si>
  <si>
    <t>Ultra</t>
  </si>
  <si>
    <t>Eleven Sports Network</t>
  </si>
  <si>
    <t>Fox Life</t>
  </si>
  <si>
    <t>Epix Hits and Showtime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</si>
  <si>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</si>
  <si>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</si>
  <si>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</si>
  <si>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</si>
  <si>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</si>
  <si>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</si>
  <si>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</si>
  <si>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</si>
  <si>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</si>
  <si>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</si>
  <si>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</si>
  <si>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</si>
  <si>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</si>
  <si>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</si>
  <si>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</si>
  <si>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</si>
  <si>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</si>
  <si>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</si>
  <si>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Epix2</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</si>
  <si>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</si>
  <si>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</si>
  <si>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</si>
  <si>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</si>
  <si>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</si>
  <si>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</si>
  <si>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</si>
  <si>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</si>
  <si>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</si>
  <si>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</si>
  <si>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</si>
  <si>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</si>
  <si>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</si>
  <si>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</si>
  <si>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</si>
  <si>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Playstation Emerging Filmmakers Program</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</si>
  <si>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</si>
  <si>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</si>
  <si>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</si>
  <si>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</si>
  <si>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</si>
  <si>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</si>
  <si>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</si>
  <si>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</si>
  <si>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</si>
  <si>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</si>
  <si>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</si>
  <si>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</si>
  <si>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</si>
  <si>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</si>
  <si>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</si>
  <si>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</si>
  <si>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</si>
  <si>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</si>
  <si>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</si>
  <si>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</si>
  <si>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</si>
  <si>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</si>
  <si>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</si>
  <si>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</si>
  <si>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</si>
  <si>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</si>
  <si>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</si>
  <si>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</si>
  <si>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</si>
  <si>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</si>
  <si>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</si>
  <si>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</si>
  <si>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</si>
  <si>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</si>
  <si>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</si>
  <si>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</si>
  <si>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</si>
  <si>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</si>
  <si>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</si>
  <si>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</si>
  <si>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</si>
  <si>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</si>
  <si>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</si>
  <si>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</si>
  <si>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</si>
  <si>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</si>
  <si>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</si>
  <si>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</si>
  <si>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</si>
  <si>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</si>
  <si>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</si>
  <si>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</si>
  <si>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</si>
  <si>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</si>
  <si>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</si>
  <si>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</si>
  <si>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</si>
  <si>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</si>
  <si>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</si>
  <si>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</si>
  <si>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</si>
  <si>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</si>
  <si>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</si>
  <si>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</si>
  <si>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</si>
  <si>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</si>
  <si>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</si>
  <si>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</si>
  <si>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</si>
  <si>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</si>
  <si>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</si>
  <si>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</si>
  <si>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</si>
  <si>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</si>
  <si>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</si>
  <si>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</si>
  <si>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</si>
  <si>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</si>
  <si>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</si>
  <si>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</si>
  <si>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</si>
  <si>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</si>
  <si>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</si>
  <si>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</si>
  <si>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</si>
  <si>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</si>
  <si>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</si>
  <si>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</si>
  <si>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</si>
  <si>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</si>
  <si>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</si>
  <si>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</si>
  <si>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</si>
  <si>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</si>
  <si>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</si>
  <si>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</si>
  <si>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</si>
  <si>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</si>
  <si>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</si>
  <si>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</si>
  <si>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</si>
  <si>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</si>
  <si>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</si>
  <si>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</si>
  <si>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</si>
  <si>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</si>
  <si>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</si>
  <si>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</si>
  <si>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</si>
  <si>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</si>
  <si>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</si>
  <si>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</si>
  <si>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</si>
  <si>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</si>
  <si>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</si>
  <si>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</si>
  <si>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</si>
  <si>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</si>
  <si>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</si>
  <si>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</si>
  <si>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</si>
  <si>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</si>
  <si>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</si>
  <si>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</si>
  <si>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</si>
  <si>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</si>
  <si>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</si>
  <si>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</si>
  <si>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</si>
  <si>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</si>
  <si>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</si>
  <si>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</si>
  <si>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</si>
  <si>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</si>
  <si>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</si>
  <si>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</si>
  <si>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</si>
  <si>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</si>
  <si>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</si>
  <si>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</si>
  <si>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</si>
  <si>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</si>
  <si>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</si>
  <si>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</si>
  <si>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</si>
  <si>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</si>
  <si>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</si>
  <si>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</si>
  <si>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</si>
  <si>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</si>
  <si>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</si>
  <si>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</si>
  <si>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</si>
  <si>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</si>
  <si>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</si>
  <si>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</si>
  <si>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</si>
  <si>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</si>
  <si>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</si>
  <si>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</si>
  <si>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</si>
  <si>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</si>
  <si>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</si>
  <si>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</si>
  <si>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</si>
  <si>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</si>
  <si>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</si>
  <si>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</si>
  <si>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</si>
  <si>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</si>
  <si>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</si>
  <si>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</si>
  <si>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</si>
  <si>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</si>
  <si>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</si>
  <si>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</si>
  <si>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</si>
  <si>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</si>
  <si>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</si>
  <si>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</si>
  <si>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</si>
  <si>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</si>
  <si>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</si>
  <si>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</si>
  <si>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</si>
  <si>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</si>
  <si>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</si>
  <si>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</si>
  <si>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</si>
  <si>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</si>
  <si>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</si>
  <si>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</si>
  <si>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</si>
  <si>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</si>
  <si>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</si>
  <si>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</si>
  <si>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</si>
  <si>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</si>
  <si>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</si>
  <si>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</si>
  <si>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</si>
  <si>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</si>
  <si>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</si>
  <si>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</si>
  <si>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</si>
  <si>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</si>
  <si>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</si>
  <si>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</si>
  <si>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</si>
  <si>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</si>
  <si>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</si>
  <si>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</si>
  <si>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</si>
  <si>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</si>
  <si>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</si>
  <si>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</si>
  <si>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</si>
  <si>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</si>
  <si>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</si>
  <si>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</si>
  <si>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</si>
  <si>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</si>
  <si>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</si>
  <si>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</si>
  <si>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</si>
  <si>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</si>
  <si>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</si>
  <si>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</si>
  <si>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</si>
  <si>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</si>
  <si>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</si>
  <si>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</si>
  <si>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</si>
  <si>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</si>
  <si>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</si>
  <si>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</si>
  <si>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</si>
  <si>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</si>
  <si>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</si>
  <si>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</si>
  <si>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</si>
  <si>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</si>
  <si>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</si>
  <si>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</si>
  <si>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</si>
  <si>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</si>
  <si>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</si>
  <si>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</si>
  <si>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</si>
  <si>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</si>
  <si>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</si>
  <si>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</si>
  <si>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</si>
  <si>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</si>
  <si>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</si>
  <si>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</si>
  <si>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</si>
  <si>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</si>
  <si>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</si>
  <si>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</si>
  <si>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</si>
  <si>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</si>
  <si>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</si>
  <si>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</si>
  <si>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</si>
  <si>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</si>
  <si>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</si>
  <si>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</si>
  <si>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</si>
  <si>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</si>
  <si>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</si>
  <si>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</si>
  <si>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</si>
  <si>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</si>
  <si>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</si>
  <si>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</si>
  <si>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</si>
  <si>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</si>
  <si>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</si>
  <si>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</si>
  <si>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</si>
  <si>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</si>
  <si>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</si>
  <si>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</si>
  <si>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</si>
  <si>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</si>
  <si>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</si>
  <si>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</si>
  <si>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</si>
  <si>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</si>
  <si>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</si>
  <si>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</si>
  <si>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</si>
  <si>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</si>
  <si>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</si>
  <si>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</si>
  <si>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</si>
  <si>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</si>
  <si>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</si>
  <si>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</si>
  <si>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</si>
  <si>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</si>
  <si>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</si>
  <si>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</si>
  <si>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</si>
  <si>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</si>
  <si>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</si>
  <si>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</si>
  <si>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</si>
  <si>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</si>
  <si>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</si>
  <si>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</si>
  <si>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</si>
  <si>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</si>
  <si>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</si>
  <si>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</si>
  <si>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</si>
  <si>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</si>
  <si>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</si>
  <si>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</si>
  <si>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</si>
  <si>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</si>
  <si>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</si>
  <si>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</si>
  <si>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</si>
  <si>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</si>
  <si>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</si>
  <si>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</si>
  <si>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</si>
  <si>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</si>
  <si>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</si>
  <si>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</si>
  <si>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</si>
  <si>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</si>
  <si>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</si>
  <si>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</si>
  <si>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</si>
  <si>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</si>
  <si>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</si>
  <si>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</si>
  <si>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</si>
  <si>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</si>
  <si>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</si>
  <si>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</si>
  <si>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</si>
  <si>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</si>
  <si>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</si>
  <si>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</si>
  <si>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</si>
  <si>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</si>
  <si>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</si>
  <si>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</si>
  <si>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</si>
  <si>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</si>
  <si>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</si>
  <si>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</si>
  <si>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</si>
  <si>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</si>
  <si>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</si>
  <si>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</si>
  <si>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</si>
  <si>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</si>
  <si>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</si>
  <si>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</si>
  <si>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</si>
  <si>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</si>
  <si>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</si>
  <si>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</si>
  <si>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</si>
  <si>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</si>
  <si>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</si>
  <si>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</si>
  <si>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</si>
  <si>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</si>
  <si>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PS Vue Spotlight</t>
  </si>
  <si>
    <t>Genius Brands Network</t>
  </si>
  <si>
    <t>Genius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</si>
  <si>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</si>
  <si>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</si>
  <si>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</si>
  <si>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</si>
  <si>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</si>
  <si>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</si>
  <si>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</si>
  <si>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</si>
  <si>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</si>
  <si>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</si>
  <si>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</si>
  <si>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</si>
  <si>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</si>
  <si>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</si>
  <si>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</si>
  <si>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</si>
  <si>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</si>
  <si>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</si>
  <si>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</si>
  <si>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</si>
  <si>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</si>
  <si>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</si>
  <si>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</si>
  <si>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</si>
  <si>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</si>
  <si>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</si>
  <si>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</si>
  <si>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</si>
  <si>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</si>
  <si>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EPIX Hits</t>
  </si>
  <si>
    <t>SHOWTIME</t>
  </si>
  <si>
    <t>Hi-Yah!</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</si>
  <si>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</si>
  <si>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</si>
  <si>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</si>
  <si>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</si>
  <si>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</si>
  <si>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</si>
  <si>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</si>
  <si>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</si>
  <si>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</si>
  <si>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</si>
  <si>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</si>
  <si>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</si>
  <si>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</si>
  <si>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INTI Network</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</si>
  <si>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</si>
  <si>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</si>
  <si>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</si>
  <si>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</si>
  <si>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</si>
  <si>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</si>
  <si>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</si>
  <si>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</si>
  <si>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</si>
  <si>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</si>
  <si>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</si>
  <si>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</si>
  <si>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</si>
  <si>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</si>
  <si>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</si>
  <si>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</si>
  <si>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</si>
  <si>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StartTV</t>
  </si>
  <si>
    <t>Urban Movie Channel</t>
  </si>
  <si>
    <t>UMC</t>
  </si>
  <si>
    <t>Acorn</t>
  </si>
  <si>
    <t>Acorn TV</t>
  </si>
  <si>
    <t>TYT, TYT Network</t>
  </si>
  <si>
    <t>Cnt</t>
  </si>
  <si>
    <t>Best of Spanish</t>
  </si>
  <si>
    <t>beIN Sports Connect La Liga</t>
  </si>
  <si>
    <t>Ingles Para Todos</t>
  </si>
  <si>
    <t>Mexicanal</t>
  </si>
  <si>
    <t>Mispel</t>
  </si>
  <si>
    <t>Telefe Internacional</t>
  </si>
  <si>
    <t>Telemicro</t>
  </si>
  <si>
    <t>Caribe Extra</t>
  </si>
  <si>
    <t>Centroamérica Extra</t>
  </si>
  <si>
    <t>España Extra</t>
  </si>
  <si>
    <t>México Extra</t>
  </si>
  <si>
    <t>UpTV, Up Faith &amp; Family, Up Faith and Family</t>
  </si>
  <si>
    <t>Espanol Pack</t>
  </si>
  <si>
    <t>Sports Pack</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</si>
  <si>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</si>
  <si>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</si>
  <si>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</si>
  <si>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</si>
  <si>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</si>
  <si>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</si>
  <si>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</si>
  <si>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</si>
  <si>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</si>
  <si>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</si>
  <si>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</si>
  <si>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</si>
  <si>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</si>
  <si>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</si>
  <si>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</si>
  <si>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</si>
  <si>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</si>
  <si>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</si>
  <si>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</si>
  <si>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</si>
  <si>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</si>
  <si>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</si>
  <si>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</si>
  <si>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</si>
  <si>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</si>
  <si>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</si>
  <si>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</si>
  <si>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</si>
  <si>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</si>
  <si>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</si>
  <si>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</si>
  <si>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</si>
  <si>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</si>
  <si>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</si>
  <si>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</si>
  <si>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</si>
  <si>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</si>
  <si>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</si>
  <si>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</si>
  <si>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</si>
  <si>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</si>
  <si>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</si>
  <si>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</si>
  <si>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</si>
  <si>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Beta</t>
  </si>
  <si>
    <t>Screens=2 DVR=50 hrs (upgrade to Enhanced DVR for 200 hrs)</t>
  </si>
  <si>
    <t>Screens=2 (upgrade to Family Share for 3 screens), DVR=30 hrs (upgrade Cloud DVR Plus=500hrs)</t>
  </si>
  <si>
    <t>Screens=1, No DVR</t>
  </si>
  <si>
    <t>cDVR</t>
  </si>
  <si>
    <t>Unlimited Screens</t>
  </si>
  <si>
    <t>Enhanced Cloud DVR</t>
  </si>
  <si>
    <t>Hulu with Live TV: Enhanced Cloud DVR</t>
  </si>
  <si>
    <t>Hulu with Live TV: Unlimited Screens</t>
  </si>
  <si>
    <t>3rd Screen</t>
  </si>
  <si>
    <t>AT&amp;T TV Now: 3rd Screen</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</si>
  <si>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</si>
  <si>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</si>
  <si>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</si>
  <si>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</si>
  <si>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</si>
  <si>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</si>
  <si>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</si>
  <si>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</si>
  <si>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</si>
  <si>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</si>
  <si>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</si>
  <si>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</si>
  <si>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</si>
  <si>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DAZN</t>
  </si>
  <si>
    <t>Mav TV</t>
  </si>
  <si>
    <t>Teleformula</t>
  </si>
  <si>
    <t>Canal 52 Mx</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</si>
  <si>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</si>
  <si>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</si>
  <si>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</si>
  <si>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</si>
  <si>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</si>
  <si>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</si>
  <si>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</si>
  <si>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</si>
  <si>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</si>
  <si>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</si>
  <si>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</si>
  <si>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</si>
  <si>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</si>
  <si>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</si>
  <si>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</si>
  <si>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Screens=3, DVR=unlimited but 30 days</t>
  </si>
  <si>
    <t>ACC Network Extra</t>
  </si>
  <si>
    <t>Sudamérica Extra</t>
  </si>
  <si>
    <t>Screens=2 ($5 for a third screen) DVR=20 hrs/30 days</t>
  </si>
  <si>
    <t>Screens=3, DVR=unlimited/9mos</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</si>
  <si>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</si>
  <si>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</si>
  <si>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Exclude</t>
  </si>
  <si>
    <r>
      <t xml:space="preserve">Screens=5, DVR=unlimited </t>
    </r>
    <r>
      <rPr>
        <b/>
        <sz val="10"/>
        <color rgb="FFFF0000"/>
        <rFont val="Calibri"/>
        <family val="2"/>
        <scheme val="minor"/>
      </rPr>
      <t>(Sony shutting down Jan 1, 2020)</t>
    </r>
  </si>
  <si>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</si>
  <si>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</si>
  <si>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</si>
  <si>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</si>
  <si>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</si>
  <si>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</si>
  <si>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</si>
  <si>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</si>
  <si>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</si>
  <si>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</si>
  <si>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</si>
  <si>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</si>
  <si>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</si>
  <si>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</si>
  <si>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</si>
  <si>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</si>
  <si>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</si>
  <si>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</si>
  <si>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Screens=3 (Orange+Blue Screens=4), Cloud DVR=50hrs for $5 (10 hrs free)</t>
  </si>
  <si>
    <t>Sling: Cloud DVR</t>
  </si>
  <si>
    <t>Hulu with Live TV: No Ads</t>
  </si>
  <si>
    <t>No Ads</t>
  </si>
  <si>
    <t>Nick Music</t>
  </si>
  <si>
    <t xml:space="preserve">Screens=?, Cloud DVR is future. Must be spectrum internet customer. </t>
  </si>
  <si>
    <t>Jan 2020 Edition - Cord Cutting Wizard by Bill Hladik</t>
  </si>
  <si>
    <t>Fubo Latino Quarterly</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</si>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</sst>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0">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993">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451</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70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845.57158703704" missingItemsLimit="0" createdVersion="6" refreshedVersion="6" minRefreshableVersion="3" recordCount="449" xr:uid="{BC500BA4-8601-4A2B-A0A3-992A9D9863AE}">
  <cacheSource type="worksheet">
    <worksheetSource name="mydata"/>
  </cacheSource>
  <cacheFields count="91">
    <cacheField name="Network" numFmtId="0">
      <sharedItems count="449">
        <s v="[DVR]"/>
        <s v="¡Hola! TV"/>
        <s v="A Wealth of Entertainment"/>
        <s v="A&amp;E"/>
        <s v="ABC"/>
        <s v="ABC News Live"/>
        <s v="ACC Network"/>
        <s v="ACC Network Extra"/>
        <s v="AccuWeather"/>
        <s v="Acorn"/>
        <s v="Altres Series"/>
        <s v="AMC"/>
        <s v="AMC Premiere"/>
        <s v="American Heroes"/>
        <s v="Animal Planet"/>
        <s v="Antena 3"/>
        <s v="Aspire"/>
        <s v="AT&amp;T TV Now: 3rd Screen"/>
        <s v="Atrecine"/>
        <s v="Atres Series"/>
        <s v="Audience"/>
        <s v="AXS TV"/>
        <s v="AZ Cinema"/>
        <s v="Az Clic"/>
        <s v="AZ Corazón"/>
        <s v="Azteca"/>
        <s v="Baby First"/>
        <s v="BabyTV"/>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52 Mx"/>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urt TV"/>
        <s v="COZI"/>
        <s v="C-SPAN"/>
        <s v="C-SPAN2"/>
        <s v="CubaMax"/>
        <s v="Curiosity Stream"/>
        <s v="CW"/>
        <s v="DAZN"/>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pix Hits and Showtime"/>
        <s v="ESPN"/>
        <s v="ESPN 2"/>
        <s v="ESPN 3"/>
        <s v="ESPN Bases Loaded"/>
        <s v="ESPN Classic"/>
        <s v="ESPN College Extra"/>
        <s v="ESPN Deportes"/>
        <s v="ESPN Goal Line"/>
        <s v="ESPNews"/>
        <s v="ESPNu"/>
        <s v="Estrella TV"/>
        <s v="Estudio 5"/>
        <s v="Euro News"/>
        <s v="EVTV"/>
        <s v="Fight Network"/>
        <s v="FlixLatino"/>
        <s v="FM"/>
        <s v="Fntsy Sports Network"/>
        <s v="Food Network"/>
        <s v="ForoTV"/>
        <s v="FOX"/>
        <s v="Fox Business"/>
        <s v="Fox College Sports Regionals"/>
        <s v="Fox Deportes"/>
        <s v="Fox News"/>
        <s v="Fox Soccer Plus"/>
        <s v="Fox Sports 1"/>
        <s v="Fox Sports 2"/>
        <s v="Fox Sports Regionals"/>
        <s v="Foxlife"/>
        <s v="France24"/>
        <s v="France24 Espanol"/>
        <s v="Freeform"/>
        <s v="Frndly: Classic"/>
        <s v="Frndly: Premium"/>
        <s v="Fubo Cycling"/>
        <s v="Fubo Sports Network"/>
        <s v="Fubo TV: Cloud DVR Plus"/>
        <s v="Fubo TV: Family Share"/>
        <s v="Fuse"/>
        <s v="Fusion"/>
        <s v="FX"/>
        <s v="FX Movie Channel"/>
        <s v="FXX"/>
        <s v="FYI"/>
        <s v="Galavision"/>
        <s v="Game Plus"/>
        <s v="Game Show Network"/>
        <s v="Genius"/>
        <s v="GetTV"/>
        <s v="Ginx Esports TV"/>
        <s v="Golf Channel"/>
        <s v="GolTV"/>
        <s v="GolTV Spanish"/>
        <s v="Great American Country"/>
        <s v="Grokker"/>
        <s v="Hallmark"/>
        <s v="Hallmark Drama"/>
        <s v="Hallmark Movies &amp; Mysteries"/>
        <s v="Hallmark Movies Now"/>
        <s v="HBO"/>
        <s v="HBO Cinemax"/>
        <s v="HBO Family"/>
        <s v="HBO Latino"/>
        <s v="HDnet Movies"/>
        <s v="Here TV"/>
        <s v="HGTV"/>
        <s v="History"/>
        <s v="History En Español"/>
        <s v="HITN TV"/>
        <s v="Hi-YAH!"/>
        <s v="HLN"/>
        <s v="Hopster"/>
        <s v="HorseTV"/>
        <s v="Hulu with Live TV: Enhanced Cloud DVR"/>
        <s v="Hulu with Live TV: No Ads"/>
        <s v="Hulu with Live TV: Unlimited Screens"/>
        <s v="IFC"/>
        <s v="IndieWave"/>
        <s v="InfoWars"/>
        <s v="Ingles Para Todos"/>
        <s v="Insp"/>
        <s v="INTI Network"/>
        <s v="Investigation Discovery"/>
        <s v="IVC Net"/>
        <s v="Justice Central"/>
        <s v="Law And Crime"/>
        <s v="Lifetime"/>
        <s v="Lifetime Movie Network"/>
        <s v="Light TV"/>
        <s v="Lion Mountain TV"/>
        <s v="Local Now"/>
        <s v="Logo"/>
        <s v="Longhorn Network"/>
        <s v="Los Angeles Football Club"/>
        <s v="Magnolia Selects"/>
        <s v="Mas Chic"/>
        <s v="Mav TV"/>
        <s v="MegaTV"/>
        <s v="Mexicanal"/>
        <s v="Milenio Televisión"/>
        <s v="Mispel"/>
        <s v="MLB Game of the Week"/>
        <s v="MLB Network"/>
        <s v="MLB Strike Zone"/>
        <s v="Monsters &amp; Nightmares"/>
        <s v="Motor Trend"/>
        <s v="MSG"/>
        <s v="MSG+"/>
        <s v="MSNBC"/>
        <s v="MTV"/>
        <s v="MTV Classic"/>
        <s v="MTV Live"/>
        <s v="MTV2"/>
        <s v="MTVu"/>
        <s v="Multimedios"/>
        <s v="MynetworkTV"/>
        <s v="NASA TV"/>
        <s v="Nat Geo Mundo"/>
        <s v="Nat Geo Wild"/>
        <s v="National Geographic"/>
        <s v="Nautical Channel"/>
        <s v="NBA League Pass"/>
        <s v="NBA TV"/>
        <s v="NBC"/>
        <s v="NBC Sports Network"/>
        <s v="NBC Sports Regionals"/>
        <s v="NDTV 24X7"/>
        <s v="NECN"/>
        <s v="NESN National"/>
        <s v="News18"/>
        <s v="Newsmax"/>
        <s v="Newsy"/>
        <s v="NFL Network"/>
        <s v="NFL Red Zone"/>
        <s v="NHL Network"/>
        <s v="Nick Jr."/>
        <s v="Nick Music"/>
        <s v="Nickelodeon"/>
        <s v="Nicktoons"/>
        <s v="NTN24"/>
        <s v="Nuestra Tele"/>
        <s v="OAN Encore"/>
        <s v="OAN Events"/>
        <s v="Olympic Channel"/>
        <s v="One American News"/>
        <s v="Orlando City"/>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station Emerging Filmmakers Program"/>
        <s v="POP"/>
        <s v="PPV Channel"/>
        <s v="PS Vue Spotlight"/>
        <s v="Pursuit Channel"/>
        <s v="PX Sports"/>
        <s v="QVC"/>
        <s v="QVC 2"/>
        <s v="RAI Italia"/>
        <s v="RCN Novelas"/>
        <s v="Reelz"/>
        <s v="Revolt"/>
        <s v="RFD-TV"/>
        <s v="Ride TV"/>
        <s v="RMS Canal"/>
        <s v="RT America"/>
        <s v="RT Documentary"/>
        <s v="RT Espanol"/>
        <s v="RTP Internacional"/>
        <s v="Science"/>
        <s v="SEC Network"/>
        <s v="SEC Network+"/>
        <s v="Showtime"/>
        <s v="Showtime 2"/>
        <s v="Showtime Beyond"/>
        <s v="Showtime Brand"/>
        <s v="Showtime Exetreme"/>
        <s v="Showtime Family"/>
        <s v="Showtime Next"/>
        <s v="Showtime Showcase"/>
        <s v="Showtime West"/>
        <s v="Showtime Women"/>
        <s v="Shudder"/>
        <s v="Sling: 4 for $10 Deal"/>
        <s v="Sling: Cloud DVR"/>
        <s v="Sling: Total TV Deal"/>
        <s v="Smithsonian"/>
        <s v="SNY"/>
        <s v="Sony Movie Channel"/>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hit"/>
        <s v="Telehit Urbano"/>
        <s v="Telemicro"/>
        <s v="Telemundo"/>
        <s v="Teleritmo"/>
        <s v="Teleuniverso"/>
        <s v="Tennis Channel"/>
        <s v="The Blaze"/>
        <s v="The Country Network"/>
        <s v="The Cowboy Channel"/>
        <s v="The Young Turks"/>
        <s v="TLC"/>
        <s v="Tlnovelas"/>
        <s v="TNT"/>
        <s v="Todo Noticias"/>
        <s v="Tr3S"/>
        <s v="Travel Channel"/>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y C TV"/>
        <s v="Unimas"/>
        <s v="Universal Kids"/>
        <s v="Universo"/>
        <s v="Univision"/>
        <s v="Univision Tlnovelas"/>
        <s v="Up"/>
        <s v="Urban Movie Channel"/>
        <s v="USA Network"/>
        <s v="Ve Plus TV"/>
        <s v="VH1"/>
        <s v="Viceland"/>
        <s v="Videorola"/>
        <s v="Viendomovies"/>
        <s v="VME"/>
        <s v="Vme Kids"/>
        <s v="VSIN"/>
        <s v="WAPA America"/>
        <s v="Warriors &amp; Gangsters"/>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PS Vue" numFmtId="164">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acheField>
    <cacheField name="Vidgo qualify" numFmtId="0">
      <sharedItems containsMixedTypes="1" containsNumber="1" containsInteger="1" minValue="1" maxValue="2"/>
    </cacheField>
    <cacheField name="Vidgo Latino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9">
  <r>
    <x v="0"/>
    <m/>
    <s v="Addon"/>
    <m/>
    <x v="0"/>
    <s v="Yes"/>
    <s v="Yes"/>
    <s v="Yes"/>
    <s v="Yes"/>
    <s v="Yes"/>
    <s v="Yes"/>
    <s v="Yes"/>
    <s v="Yes"/>
    <s v="Yes"/>
    <x v="0"/>
    <s v="Yes"/>
    <s v="Yes"/>
    <s v="Yes"/>
    <m/>
    <m/>
    <s v="Classic"/>
    <m/>
    <m/>
    <s v="cDVR"/>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
    <s v="Hola T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s v="Yes"/>
    <s v="Yes"/>
    <s v="Yes"/>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m/>
    <m/>
    <s v="Yes"/>
    <s v="Yes"/>
    <s v="Yes"/>
    <s v="Yes"/>
    <s v="Yes"/>
    <x v="1"/>
    <s v="Yes"/>
    <m/>
    <s v="Yes"/>
    <s v="Yes"/>
    <m/>
    <m/>
    <s v="Yes"/>
    <m/>
    <s v="Yes"/>
    <n v="1"/>
    <s v=""/>
    <s v=""/>
    <s v=""/>
    <s v=""/>
    <s v=""/>
    <s v=""/>
    <s v=""/>
    <s v=""/>
    <s v=""/>
    <s v=""/>
    <s v=""/>
    <s v=""/>
    <s v=""/>
    <s v=""/>
    <s v=""/>
    <s v=""/>
    <s v=""/>
    <s v=""/>
    <s v=""/>
    <n v="1"/>
    <n v="1"/>
    <n v="1"/>
    <n v="1"/>
    <s v=""/>
    <s v=""/>
    <n v="1"/>
    <n v="1"/>
    <n v="1"/>
    <n v="1"/>
    <n v="1"/>
    <s v=""/>
    <n v="1"/>
    <s v=""/>
    <n v="1"/>
    <n v="1"/>
    <s v=""/>
    <s v=""/>
    <n v="1"/>
    <s v=""/>
    <n v="1"/>
    <n v="0"/>
    <n v="0"/>
    <n v="0"/>
    <n v="0"/>
    <n v="1"/>
    <s v=""/>
    <s v=""/>
    <s v=""/>
    <s v=""/>
    <s v=""/>
    <s v=""/>
    <s v=""/>
    <s v=""/>
    <s v=""/>
    <s v=""/>
    <s v=""/>
    <s v=""/>
    <s v=""/>
    <s v=""/>
    <s v=""/>
    <s v=""/>
    <s v=""/>
    <s v=""/>
    <s v=""/>
    <s v=""/>
    <s v=""/>
  </r>
  <r>
    <x v="4"/>
    <s v=""/>
    <s v="Broadcast networks"/>
    <n v="1"/>
    <x v="1"/>
    <m/>
    <m/>
    <s v="Yes"/>
    <s v="Yes"/>
    <s v="Yes"/>
    <s v="Yes"/>
    <s v="Yes"/>
    <s v="Yes"/>
    <s v="Yes"/>
    <x v="0"/>
    <s v="Yes"/>
    <s v="Yes"/>
    <m/>
    <m/>
    <m/>
    <m/>
    <s v="Yes"/>
    <m/>
    <m/>
    <s v=""/>
    <s v=""/>
    <s v=""/>
    <s v=""/>
    <s v=""/>
    <s v=""/>
    <s v=""/>
    <s v=""/>
    <s v=""/>
    <s v=""/>
    <n v="1"/>
    <s v=""/>
    <s v=""/>
    <s v=""/>
    <s v=""/>
    <s v=""/>
    <s v=""/>
    <s v=""/>
    <s v=""/>
    <s v=""/>
    <n v="1"/>
    <s v=""/>
    <s v=""/>
    <s v=""/>
    <n v="1"/>
    <n v="1"/>
    <n v="1"/>
    <n v="1"/>
    <n v="1"/>
    <n v="1"/>
    <n v="1"/>
    <n v="1"/>
    <n v="1"/>
    <s v=""/>
    <s v=""/>
    <s v=""/>
    <s v=""/>
    <s v=""/>
    <n v="1"/>
    <s v=""/>
    <s v=""/>
    <n v="0"/>
    <n v="0"/>
    <n v="0"/>
    <n v="0"/>
    <n v="1"/>
    <s v=""/>
    <s v=""/>
    <s v=""/>
    <s v=""/>
    <s v=""/>
    <s v=""/>
    <s v=""/>
    <s v=""/>
    <s v=""/>
    <s v=""/>
    <s v=""/>
    <s v=""/>
    <s v=""/>
    <s v=""/>
    <s v=""/>
    <s v=""/>
    <s v=""/>
    <s v=""/>
    <s v=""/>
    <s v=""/>
    <s v=""/>
  </r>
  <r>
    <x v="5"/>
    <s v=""/>
    <s v="News"/>
    <s v=""/>
    <x v="1"/>
    <m/>
    <m/>
    <m/>
    <m/>
    <m/>
    <m/>
    <m/>
    <m/>
    <m/>
    <x v="1"/>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s v="ACCN"/>
    <s v="Sports"/>
    <s v=""/>
    <x v="1"/>
    <s v="Sports Extra"/>
    <s v="Sports Extra"/>
    <m/>
    <m/>
    <m/>
    <m/>
    <m/>
    <m/>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m/>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
    <s v="News"/>
    <s v=""/>
    <x v="1"/>
    <m/>
    <m/>
    <s v="Yes"/>
    <s v="Yes"/>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Entertainment"/>
    <s v=""/>
    <x v="1"/>
    <m/>
    <m/>
    <m/>
    <m/>
    <m/>
    <m/>
    <m/>
    <m/>
    <m/>
    <x v="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s v=""/>
    <s v="Entertainment"/>
    <s v=""/>
    <x v="0"/>
    <s v="Yes"/>
    <s v="Yes"/>
    <m/>
    <m/>
    <s v="Yes"/>
    <s v="Yes"/>
    <s v="Yes"/>
    <s v="Yes"/>
    <s v="Yes"/>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Premium movies"/>
    <s v=""/>
    <x v="1"/>
    <m/>
    <m/>
    <m/>
    <m/>
    <m/>
    <m/>
    <m/>
    <m/>
    <m/>
    <x v="3"/>
    <m/>
    <m/>
    <s v="AMC Premie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AHC, American Heroes Channel, American Heroes Network"/>
    <s v="Entertainment"/>
    <s v=""/>
    <x v="0"/>
    <s v="Heartland Extra"/>
    <s v="Heartland Extra"/>
    <m/>
    <m/>
    <m/>
    <m/>
    <s v="Yes"/>
    <s v="Yes"/>
    <m/>
    <x v="1"/>
    <s v="Entertainment"/>
    <s v="Elit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nimal Planet (East &amp; West)"/>
    <s v="Lifestyle"/>
    <s v=""/>
    <x v="0"/>
    <m/>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
    <s v="Spanish"/>
    <s v=""/>
    <x v="1"/>
    <s v="España Extra"/>
    <s v="España Extra"/>
    <s v="Espanol"/>
    <s v="Espanol"/>
    <s v="Espanol"/>
    <s v="Espanol"/>
    <s v="Espanol"/>
    <s v="Espanol"/>
    <s v="Yes"/>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AspireTV, Aspire TV"/>
    <s v="Lifestyle"/>
    <n v="1"/>
    <x v="0"/>
    <m/>
    <m/>
    <m/>
    <m/>
    <m/>
    <m/>
    <s v="Yes"/>
    <s v="Yes"/>
    <m/>
    <x v="1"/>
    <m/>
    <m/>
    <m/>
    <m/>
    <m/>
    <m/>
    <s v="Yes"/>
    <m/>
    <m/>
    <n v="1"/>
    <s v=""/>
    <s v=""/>
    <s v=""/>
    <s v=""/>
    <s v=""/>
    <s v=""/>
    <s v=""/>
    <s v=""/>
    <s v=""/>
    <s v=""/>
    <s v=""/>
    <s v=""/>
    <s v=""/>
    <s v=""/>
    <s v=""/>
    <s v=""/>
    <s v=""/>
    <s v=""/>
    <s v=""/>
    <n v="1"/>
    <n v="1"/>
    <s v=""/>
    <s v=""/>
    <s v=""/>
    <s v=""/>
    <s v=""/>
    <s v=""/>
    <n v="1"/>
    <n v="1"/>
    <s v=""/>
    <s v=""/>
    <s v=""/>
    <s v=""/>
    <s v=""/>
    <s v=""/>
    <s v=""/>
    <s v=""/>
    <n v="1"/>
    <s v=""/>
    <s v=""/>
    <n v="0"/>
    <n v="0"/>
    <n v="0"/>
    <n v="0"/>
    <n v="2"/>
    <s v=""/>
    <s v=""/>
    <s v=""/>
    <s v=""/>
    <s v=""/>
    <s v=""/>
    <s v=""/>
    <s v=""/>
    <s v=""/>
    <s v=""/>
    <s v=""/>
    <s v=""/>
    <s v=""/>
    <s v=""/>
    <s v=""/>
    <s v=""/>
    <s v=""/>
    <s v=""/>
    <s v=""/>
    <s v=""/>
    <s v=""/>
  </r>
  <r>
    <x v="17"/>
    <m/>
    <s v="Addon"/>
    <m/>
    <x v="1"/>
    <m/>
    <m/>
    <s v="3rd Screen"/>
    <s v="3rd Screen"/>
    <s v="3rd Screen"/>
    <s v="3rd Screen"/>
    <s v="3rd Screen"/>
    <s v="3rd Screen"/>
    <s v="3rd Screen"/>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Entertainment"/>
    <s v=""/>
    <x v="1"/>
    <m/>
    <m/>
    <s v="Yes"/>
    <s v="Yes"/>
    <s v="Yes"/>
    <s v="Yes"/>
    <s v="Yes"/>
    <s v="Yes"/>
    <s v="Yes"/>
    <x v="1"/>
    <m/>
    <m/>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s v=""/>
    <s v="Entertainment"/>
    <s v=""/>
    <x v="0"/>
    <s v="Yes"/>
    <s v="Yes"/>
    <m/>
    <m/>
    <s v="Yes"/>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s v="TV Azteca"/>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s v="BabyFirst, BabyFirst TV"/>
    <s v="Kids and family"/>
    <s v=""/>
    <x v="1"/>
    <m/>
    <m/>
    <m/>
    <m/>
    <s v="Yes"/>
    <s v="Yes"/>
    <s v="Yes"/>
    <s v="Yes"/>
    <s v="Yes"/>
    <x v="1"/>
    <m/>
    <s v="Yes"/>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BabyTV Español"/>
    <s v="Kids and family"/>
    <s v=""/>
    <x v="1"/>
    <s v="Best of Spanish"/>
    <s v="Best of Spanish"/>
    <s v="Espanol"/>
    <s v="Espanol"/>
    <s v="Espanol"/>
    <s v="Espanol"/>
    <s v="Espanol"/>
    <s v="Espanol"/>
    <s v="Yes"/>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
    <s v="Spanish"/>
    <s v=""/>
    <x v="1"/>
    <m/>
    <m/>
    <s v="Espanol"/>
    <s v="Espanol"/>
    <s v="Espanol"/>
    <s v="Espanol"/>
    <s v="Espanol"/>
    <s v="Espanol"/>
    <s v="Yes"/>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m/>
    <s v="Entertainment"/>
    <s v=""/>
    <x v="0"/>
    <s v="Yes"/>
    <s v="Yes"/>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s v="BBC News"/>
    <s v="News"/>
    <s v=""/>
    <x v="0"/>
    <s v="News Extra"/>
    <s v="News Extra"/>
    <m/>
    <m/>
    <m/>
    <m/>
    <s v="Yes"/>
    <s v="Yes"/>
    <m/>
    <x v="0"/>
    <m/>
    <s v="Elite"/>
    <s v="Fubo Extra"/>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Bein 4"/>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Bein 5"/>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ein 6"/>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7"/>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8"/>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Sports Connect La Liga"/>
    <s v="Sports"/>
    <s v=""/>
    <x v="1"/>
    <s v="Best of Spanish"/>
    <s v="Best of Spanish"/>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s v="Sports"/>
    <s v=""/>
    <x v="1"/>
    <s v="Best of Spanish"/>
    <s v="Best of Spanish"/>
    <m/>
    <m/>
    <m/>
    <m/>
    <m/>
    <m/>
    <m/>
    <x v="1"/>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
    <s v="Sports"/>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En Español, Bein Sports Spanish, Bein Spanish"/>
    <s v="Sports"/>
    <s v=""/>
    <x v="1"/>
    <s v="Best of Spanish"/>
    <s v="Best of Spanish"/>
    <m/>
    <m/>
    <m/>
    <m/>
    <m/>
    <m/>
    <m/>
    <x v="1"/>
    <m/>
    <s v="Sports Pack"/>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m/>
    <s v="International"/>
    <s v=""/>
    <x v="1"/>
    <m/>
    <m/>
    <m/>
    <m/>
    <m/>
    <m/>
    <m/>
    <m/>
    <m/>
    <x v="1"/>
    <m/>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Entertainment"/>
    <s v=""/>
    <x v="0"/>
    <s v="Lifestyle Extra"/>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Entertainment"/>
    <s v=""/>
    <x v="0"/>
    <m/>
    <m/>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
    <s v="Music channels"/>
    <s v=""/>
    <x v="1"/>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
    <s v="Music channels"/>
    <s v=""/>
    <x v="1"/>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BTN, Big Ten"/>
    <s v="Regional sports networks"/>
    <s v=""/>
    <x v="1"/>
    <m/>
    <m/>
    <m/>
    <s v="Yes"/>
    <m/>
    <s v="Yes"/>
    <s v="Yes"/>
    <s v="Yes"/>
    <m/>
    <x v="0"/>
    <s v="Yes"/>
    <s v="Core"/>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Bloomberg, Bloomberg Television"/>
    <s v="News"/>
    <s v=""/>
    <x v="1"/>
    <s v="Yes"/>
    <s v="Yes"/>
    <m/>
    <m/>
    <s v="Yes"/>
    <s v="Yes"/>
    <s v="Yes"/>
    <s v="Yes"/>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
    <s v="Kids and family"/>
    <s v=""/>
    <x v="1"/>
    <s v="Kids Extra"/>
    <s v="Kids Extra"/>
    <s v="Yes"/>
    <s v="Yes"/>
    <m/>
    <m/>
    <m/>
    <s v="Yes"/>
    <s v="Yes"/>
    <x v="1"/>
    <s v="Yes"/>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s v=""/>
    <s v="Lifestyle"/>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s v=""/>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Caracol TV"/>
    <s v="Spanish"/>
    <s v=""/>
    <x v="1"/>
    <s v="Sudamérica Extra"/>
    <s v="Sudaméric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s v="CN, Adult Swim"/>
    <s v="Kids and family"/>
    <n v="1"/>
    <x v="1"/>
    <s v="Yes"/>
    <s v="Yes"/>
    <s v="Yes"/>
    <s v="Yes"/>
    <s v="Yes"/>
    <s v="Yes"/>
    <s v="Yes"/>
    <s v="Yes"/>
    <m/>
    <x v="0"/>
    <s v="Yes"/>
    <s v="Yes"/>
    <s v="Yes"/>
    <s v="Yes"/>
    <m/>
    <m/>
    <m/>
    <m/>
    <m/>
    <s v=""/>
    <s v=""/>
    <s v=""/>
    <s v=""/>
    <s v=""/>
    <s v=""/>
    <s v=""/>
    <s v=""/>
    <s v=""/>
    <s v=""/>
    <n v="1"/>
    <s v=""/>
    <s v=""/>
    <s v=""/>
    <s v=""/>
    <s v=""/>
    <s v=""/>
    <s v=""/>
    <s v=""/>
    <s v=""/>
    <n v="1"/>
    <s v=""/>
    <n v="1"/>
    <n v="1"/>
    <n v="1"/>
    <n v="1"/>
    <n v="1"/>
    <n v="1"/>
    <n v="1"/>
    <n v="1"/>
    <s v=""/>
    <n v="1"/>
    <n v="1"/>
    <s v=""/>
    <n v="1"/>
    <n v="1"/>
    <s v=""/>
    <s v=""/>
    <s v=""/>
    <s v=""/>
    <s v=""/>
    <n v="0"/>
    <n v="0"/>
    <n v="0"/>
    <n v="0"/>
    <n v="3"/>
    <s v=""/>
    <s v=""/>
    <s v=""/>
    <s v=""/>
    <s v=""/>
    <s v=""/>
    <s v=""/>
    <s v=""/>
    <s v=""/>
    <s v=""/>
    <s v=""/>
    <s v=""/>
    <s v=""/>
    <s v=""/>
    <s v=""/>
    <s v=""/>
    <s v=""/>
    <s v=""/>
    <s v=""/>
    <s v=""/>
    <s v=""/>
  </r>
  <r>
    <x v="57"/>
    <m/>
    <s v="Kids and family"/>
    <s v=""/>
    <x v="1"/>
    <m/>
    <m/>
    <m/>
    <m/>
    <m/>
    <m/>
    <m/>
    <m/>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m/>
    <s v="Kids and family"/>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s v=""/>
    <s v="Broadcast networks"/>
    <n v="1"/>
    <x v="1"/>
    <m/>
    <m/>
    <s v="Yes"/>
    <s v="Yes"/>
    <s v="Yes"/>
    <s v="Yes"/>
    <s v="Yes"/>
    <s v="Yes"/>
    <s v="Yes"/>
    <x v="0"/>
    <s v="Yes"/>
    <s v="Yes"/>
    <s v="Yes"/>
    <m/>
    <m/>
    <m/>
    <m/>
    <m/>
    <m/>
    <s v=""/>
    <s v=""/>
    <s v=""/>
    <s v=""/>
    <s v=""/>
    <s v=""/>
    <s v=""/>
    <s v=""/>
    <s v=""/>
    <s v=""/>
    <n v="1"/>
    <s v=""/>
    <s v=""/>
    <s v=""/>
    <s v=""/>
    <s v=""/>
    <s v=""/>
    <s v=""/>
    <s v=""/>
    <s v=""/>
    <n v="1"/>
    <s v=""/>
    <s v=""/>
    <s v=""/>
    <n v="1"/>
    <n v="1"/>
    <n v="1"/>
    <n v="1"/>
    <n v="1"/>
    <n v="1"/>
    <n v="1"/>
    <n v="1"/>
    <n v="1"/>
    <s v=""/>
    <n v="1"/>
    <s v=""/>
    <s v=""/>
    <s v=""/>
    <s v=""/>
    <s v=""/>
    <s v=""/>
    <n v="0"/>
    <n v="0"/>
    <n v="0"/>
    <n v="0"/>
    <n v="1"/>
    <s v=""/>
    <s v=""/>
    <s v=""/>
    <s v=""/>
    <s v=""/>
    <s v=""/>
    <s v=""/>
    <s v=""/>
    <s v=""/>
    <s v=""/>
    <s v=""/>
    <s v=""/>
    <s v=""/>
    <s v=""/>
    <s v=""/>
    <s v=""/>
    <s v=""/>
    <s v=""/>
    <s v=""/>
    <s v=""/>
    <s v=""/>
  </r>
  <r>
    <x v="61"/>
    <s v="CBS News"/>
    <s v="News"/>
    <s v=""/>
    <x v="1"/>
    <m/>
    <m/>
    <m/>
    <m/>
    <m/>
    <m/>
    <m/>
    <m/>
    <m/>
    <x v="1"/>
    <s v="Yes"/>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s v="CBSsn, CBS Sports, CBS Sn"/>
    <s v="Sports"/>
    <s v=""/>
    <x v="1"/>
    <m/>
    <m/>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Centroamerica TV"/>
    <s v="Spanish"/>
    <s v=""/>
    <x v="1"/>
    <s v="Centroamérica Extra"/>
    <s v="Centro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heddar Business, Cheddar Business News"/>
    <s v="News"/>
    <s v=""/>
    <x v="0"/>
    <s v="Yes"/>
    <s v="Yes"/>
    <s v="Yes"/>
    <s v="Yes"/>
    <m/>
    <s v="Yes"/>
    <s v="Yes"/>
    <s v="Yes"/>
    <m/>
    <x v="0"/>
    <s v="Yes"/>
    <s v="Yes"/>
    <s v="Yes"/>
    <m/>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Cheddar News"/>
    <s v="News"/>
    <s v=""/>
    <x v="0"/>
    <s v="Yes"/>
    <s v="Yes"/>
    <m/>
    <m/>
    <m/>
    <m/>
    <m/>
    <m/>
    <m/>
    <x v="0"/>
    <m/>
    <s v="Elite"/>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s v="Best of Spanish"/>
    <s v="Best of Spanish"/>
    <s v="Espanol"/>
    <s v="Espanol"/>
    <s v="Espanol"/>
    <s v="Espanol"/>
    <s v="Espanol"/>
    <s v="Espanol"/>
    <s v="Yes"/>
    <x v="1"/>
    <m/>
    <s v="Espanol Pack"/>
    <s v="Fubo Latino Quarterly"/>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m/>
    <s v="Movies"/>
    <s v=""/>
    <x v="1"/>
    <s v="CineFest"/>
    <s v="CineFest"/>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Premium movies"/>
    <s v=""/>
    <x v="1"/>
    <m/>
    <m/>
    <s v="Cinemax"/>
    <s v="Yes"/>
    <s v="Cinemax"/>
    <s v="Cinemax"/>
    <s v="Cinemax"/>
    <s v="Cinemax"/>
    <s v="Cinemax"/>
    <x v="1"/>
    <s v="Cinemax"/>
    <s v="Cinemax"/>
    <m/>
    <s v="Cine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Movies"/>
    <s v=""/>
    <x v="1"/>
    <s v="Cinemoi"/>
    <s v="Cinemoi"/>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
    <s v="Entertainment"/>
    <s v=""/>
    <x v="0"/>
    <m/>
    <m/>
    <m/>
    <m/>
    <m/>
    <m/>
    <m/>
    <m/>
    <m/>
    <x v="1"/>
    <m/>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Entertainment"/>
    <s v=""/>
    <x v="0"/>
    <s v="Comedy Extra"/>
    <s v="Comedy Extra"/>
    <m/>
    <s v="Yes"/>
    <s v="Yes"/>
    <s v="Yes"/>
    <s v="Yes"/>
    <s v="Yes"/>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Music channels"/>
    <s v=""/>
    <x v="1"/>
    <m/>
    <m/>
    <m/>
    <m/>
    <m/>
    <m/>
    <m/>
    <m/>
    <m/>
    <x v="1"/>
    <m/>
    <m/>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News"/>
    <s v=""/>
    <x v="1"/>
    <s v="News Extra"/>
    <s v="News Extra"/>
    <s v="Yes"/>
    <s v="Yes"/>
    <s v="Yes"/>
    <s v="Yes"/>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News"/>
    <s v=""/>
    <x v="1"/>
    <m/>
    <m/>
    <s v="Yes"/>
    <s v="Yes"/>
    <m/>
    <s v="Yes"/>
    <s v="Yes"/>
    <s v="Yes"/>
    <m/>
    <x v="0"/>
    <s v="Entertainment"/>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News"/>
    <s v=""/>
    <x v="1"/>
    <s v="Yes"/>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CNN En Espanol, CNN Espanol"/>
    <s v="Spanish"/>
    <s v=""/>
    <x v="1"/>
    <m/>
    <m/>
    <s v="Espanol"/>
    <s v="Espanol"/>
    <s v="Espanol"/>
    <s v="Espanol"/>
    <s v="Espanol"/>
    <s v="Espanol"/>
    <s v="Yes"/>
    <x v="1"/>
    <s v="Espanol"/>
    <s v="Espanol Pack"/>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
    <s v="News"/>
    <s v=""/>
    <x v="1"/>
    <m/>
    <m/>
    <m/>
    <m/>
    <m/>
    <m/>
    <m/>
    <m/>
    <m/>
    <x v="1"/>
    <s v="Yes"/>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CC"/>
    <s v="Entertainment"/>
    <s v=""/>
    <x v="0"/>
    <s v="Yes"/>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m/>
    <s v="Entertainment"/>
    <s v=""/>
    <x v="1"/>
    <s v="Comedy Dynamics"/>
    <s v="Comedy Dynamic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Comet"/>
    <s v="Entertainment"/>
    <s v=""/>
    <x v="1"/>
    <s v="Yes"/>
    <s v="Yes"/>
    <m/>
    <m/>
    <m/>
    <m/>
    <m/>
    <m/>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s v="ConTV"/>
    <s v="Kids and family"/>
    <s v=""/>
    <x v="1"/>
    <s v="CONtv"/>
    <s v="CON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s v=""/>
    <s v="Lifestyle"/>
    <n v="1"/>
    <x v="0"/>
    <s v="Lifestyle Extra"/>
    <s v="Lifestyle Extra"/>
    <m/>
    <m/>
    <m/>
    <s v="Yes"/>
    <s v="Yes"/>
    <s v="Yes"/>
    <m/>
    <x v="1"/>
    <s v="Entertainment"/>
    <s v="Core"/>
    <s v="Fubo Extra"/>
    <m/>
    <m/>
    <m/>
    <s v="Plus"/>
    <m/>
    <s v="Yes"/>
    <n v="1"/>
    <s v=""/>
    <s v=""/>
    <s v=""/>
    <s v=""/>
    <s v=""/>
    <s v=""/>
    <s v=""/>
    <s v=""/>
    <s v=""/>
    <s v=""/>
    <s v=""/>
    <s v=""/>
    <s v=""/>
    <s v=""/>
    <s v=""/>
    <s v=""/>
    <s v=""/>
    <s v=""/>
    <s v=""/>
    <n v="1"/>
    <n v="1"/>
    <n v="2"/>
    <n v="2"/>
    <s v=""/>
    <s v=""/>
    <s v=""/>
    <n v="1"/>
    <n v="1"/>
    <n v="1"/>
    <s v=""/>
    <s v=""/>
    <n v="2"/>
    <s v=""/>
    <n v="2"/>
    <s v=""/>
    <s v=""/>
    <s v=""/>
    <n v="2"/>
    <s v=""/>
    <n v="1"/>
    <n v="0"/>
    <n v="0"/>
    <n v="0"/>
    <n v="0"/>
    <n v="3"/>
    <s v=""/>
    <s v=""/>
    <s v=""/>
    <s v=""/>
    <s v=""/>
    <s v=""/>
    <s v=""/>
    <s v=""/>
    <s v=""/>
    <s v=""/>
    <s v=""/>
    <s v=""/>
    <s v=""/>
    <s v=""/>
    <s v=""/>
    <s v=""/>
    <s v=""/>
    <s v=""/>
    <s v=""/>
    <s v=""/>
    <s v=""/>
  </r>
  <r>
    <x v="91"/>
    <s v="CourtTV"/>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s v="Cozy TV, Cozi TV"/>
    <s v="Entertainment"/>
    <s v=""/>
    <x v="1"/>
    <m/>
    <m/>
    <m/>
    <m/>
    <m/>
    <m/>
    <m/>
    <m/>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s v="CuriosityStream"/>
    <s v="Lifestyle"/>
    <s v=""/>
    <x v="1"/>
    <s v="CuriosityStream"/>
    <s v="CuriosityStream"/>
    <m/>
    <m/>
    <m/>
    <m/>
    <m/>
    <m/>
    <m/>
    <x v="4"/>
    <m/>
    <s v="CuriosityStrea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s v="The CW"/>
    <s v="Broadcast networks"/>
    <s v=""/>
    <x v="1"/>
    <m/>
    <m/>
    <s v="Yes"/>
    <s v="Yes"/>
    <s v="Yes"/>
    <s v="Yes"/>
    <s v="Yes"/>
    <s v="Yes"/>
    <m/>
    <x v="0"/>
    <s v="Ye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m/>
    <s v="Sports"/>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
    <s v="Spanish"/>
    <s v=""/>
    <x v="1"/>
    <m/>
    <m/>
    <s v="Espanol"/>
    <s v="Espanol"/>
    <s v="Espanol"/>
    <s v="Espanol"/>
    <s v="Espanol"/>
    <s v="Espanol"/>
    <s v="Yes"/>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m/>
    <s v="Spanish"/>
    <s v=""/>
    <x v="1"/>
    <m/>
    <m/>
    <m/>
    <m/>
    <m/>
    <m/>
    <m/>
    <m/>
    <m/>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
    <s v="Lifestyle"/>
    <s v=""/>
    <x v="0"/>
    <s v="Heartland Extra"/>
    <s v="Heartland Extra"/>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Discovery, Discovery (East &amp; West)"/>
    <s v="Entertainment"/>
    <s v=""/>
    <x v="0"/>
    <m/>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Discovery En Español, Discovery En Espanol Hd, Discovery Espanol"/>
    <s v="Spanish"/>
    <s v=""/>
    <x v="1"/>
    <s v="Best of Spanish"/>
    <s v="Best of Spanish"/>
    <s v="Espanol"/>
    <s v="Espanol"/>
    <s v="Espanol"/>
    <s v="Espanol"/>
    <s v="Espanol"/>
    <s v="Espanol"/>
    <s v="Yes"/>
    <x v="1"/>
    <s v="Espanol"/>
    <s v="Espanol Pack"/>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Familia Hd"/>
    <s v="Spanish"/>
    <s v=""/>
    <x v="1"/>
    <s v="Best of Spanish"/>
    <s v="Best of Spanish"/>
    <s v="Espanol"/>
    <s v="Espanol"/>
    <s v="Espanol"/>
    <s v="Espanol"/>
    <s v="Espanol"/>
    <s v="Espanol"/>
    <s v="Yes"/>
    <x v="1"/>
    <s v="Espanol"/>
    <s v="Espanol Pack"/>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Family Channel"/>
    <s v="Kids and family"/>
    <s v=""/>
    <x v="0"/>
    <m/>
    <m/>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covery Life Channel"/>
    <s v="Lifestyle"/>
    <s v=""/>
    <x v="0"/>
    <m/>
    <m/>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ney"/>
    <s v="Kids and family"/>
    <s v=""/>
    <x v="1"/>
    <s v="Yes"/>
    <m/>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ney Jr, DISNEY-JR"/>
    <s v="Kids and family"/>
    <s v=""/>
    <x v="1"/>
    <s v="Kids Extra"/>
    <s v="Kids Extra"/>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NEY-XD"/>
    <s v="Kids and family"/>
    <s v=""/>
    <x v="1"/>
    <s v="Kids Extra"/>
    <s v="Kids Extra"/>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o It Yourself, DIY Network"/>
    <s v="Lifestyle"/>
    <s v=""/>
    <x v="0"/>
    <s v="Lifestyle Extra"/>
    <s v="Lifestyle Extra"/>
    <m/>
    <m/>
    <m/>
    <m/>
    <s v="Yes"/>
    <s v="Yes"/>
    <m/>
    <x v="1"/>
    <s v="Entertainment"/>
    <s v="Cor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m/>
    <s v="Entertainment"/>
    <s v=""/>
    <x v="1"/>
    <s v="Docurama"/>
    <s v="Docuram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s v="DogTV"/>
    <s v="Lifestyle"/>
    <s v=""/>
    <x v="1"/>
    <s v="DOGTV"/>
    <s v="DOG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m/>
    <s v="Entertainment"/>
    <s v=""/>
    <x v="1"/>
    <s v="Dove Channel"/>
    <s v="Dove Channe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m/>
    <s v="Lifestyle"/>
    <s v=""/>
    <x v="1"/>
    <s v="DOX"/>
    <s v="DO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s v="Duck TV"/>
    <s v="Kids and family"/>
    <s v=""/>
    <x v="1"/>
    <s v="Kids Extra"/>
    <s v="Kid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s v="E! Now, E! Network"/>
    <s v="Lifestyle"/>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m/>
    <s v="Sports"/>
    <s v=""/>
    <x v="1"/>
    <s v="Echoboom Sports"/>
    <s v="Echoboom Spor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s v="Ecuavisa"/>
    <s v="Spanish"/>
    <s v=""/>
    <x v="1"/>
    <s v="Sudamérica Extra"/>
    <s v="Sudamérica Extra"/>
    <s v="Espanol"/>
    <s v="Espanol"/>
    <s v="Espanol"/>
    <s v="Espanol"/>
    <s v="Espanol"/>
    <s v="Espanol"/>
    <s v="Yes"/>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m/>
    <s v="Lifestyle"/>
    <s v=""/>
    <x v="1"/>
    <m/>
    <m/>
    <m/>
    <m/>
    <m/>
    <m/>
    <m/>
    <m/>
    <m/>
    <x v="1"/>
    <m/>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s v="Eleven Sports Network"/>
    <s v="Regional sports networks"/>
    <s v=""/>
    <x v="1"/>
    <m/>
    <m/>
    <m/>
    <m/>
    <m/>
    <m/>
    <m/>
    <m/>
    <m/>
    <x v="1"/>
    <m/>
    <s v="Sports Pack"/>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
    <s v="Premium movies"/>
    <s v=""/>
    <x v="1"/>
    <s v="Epix"/>
    <s v="Epix"/>
    <s v="Epix"/>
    <s v="Epix"/>
    <s v="Epix"/>
    <s v="Epix"/>
    <s v="Epix"/>
    <s v="Epix"/>
    <s v="Epix"/>
    <x v="5"/>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Epix2"/>
    <s v="Premium movies"/>
    <s v=""/>
    <x v="1"/>
    <s v="Epix"/>
    <s v="Epi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Premium movies"/>
    <s v=""/>
    <x v="1"/>
    <s v="Yes"/>
    <s v="Y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1"/>
    <s v="Epix"/>
    <s v="Epix"/>
    <m/>
    <m/>
    <m/>
    <m/>
    <m/>
    <m/>
    <m/>
    <x v="1"/>
    <m/>
    <s v="Epix Hit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Premium movies"/>
    <s v=""/>
    <x v="1"/>
    <m/>
    <m/>
    <m/>
    <m/>
    <m/>
    <m/>
    <m/>
    <m/>
    <m/>
    <x v="1"/>
    <m/>
    <s v="Premiu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Sports"/>
    <s v=""/>
    <x v="1"/>
    <s v="Yes"/>
    <m/>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ESPN2"/>
    <s v="Sports"/>
    <s v=""/>
    <x v="1"/>
    <s v="Yes"/>
    <m/>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ESPN3"/>
    <s v="Sports"/>
    <s v=""/>
    <x v="1"/>
    <s v="Yes"/>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ort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orts"/>
    <s v=""/>
    <x v="1"/>
    <m/>
    <m/>
    <m/>
    <m/>
    <m/>
    <m/>
    <m/>
    <m/>
    <m/>
    <x v="1"/>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anish"/>
    <s v=""/>
    <x v="1"/>
    <m/>
    <m/>
    <s v="Desportes"/>
    <s v="Desportes"/>
    <s v="Desportes"/>
    <s v="Desportes"/>
    <s v="Desportes"/>
    <s v="Desportes"/>
    <s v="Yes"/>
    <x v="1"/>
    <s v="Espanol"/>
    <s v="Elite"/>
    <m/>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
    <s v="Sports"/>
    <s v=""/>
    <x v="1"/>
    <s v="Sports Extra"/>
    <s v="Sports Extra"/>
    <m/>
    <m/>
    <m/>
    <m/>
    <m/>
    <m/>
    <m/>
    <x v="1"/>
    <s v="Yes"/>
    <s v="Sports Pack"/>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ESPN News"/>
    <s v="Sport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ESPN U"/>
    <s v="Sport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
    <s v="Spanish"/>
    <s v=""/>
    <x v="1"/>
    <s v="Best of Spanish"/>
    <s v="Best of Spanish"/>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s v="Euronews"/>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
    <s v="Sports"/>
    <s v=""/>
    <x v="1"/>
    <m/>
    <m/>
    <m/>
    <m/>
    <m/>
    <m/>
    <m/>
    <m/>
    <m/>
    <x v="1"/>
    <m/>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Spanish"/>
    <s v=""/>
    <x v="1"/>
    <s v="FlixLatino"/>
    <s v="FlixLatin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m/>
    <s v="Music channels"/>
    <s v=""/>
    <x v="1"/>
    <m/>
    <m/>
    <m/>
    <m/>
    <m/>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Food"/>
    <s v="Lifestyle"/>
    <s v=""/>
    <x v="0"/>
    <s v="Yes"/>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Spanish"/>
    <s v=""/>
    <x v="1"/>
    <m/>
    <m/>
    <s v="Espanol"/>
    <s v="Espanol"/>
    <s v="Espanol"/>
    <s v="Espanol"/>
    <s v="Espanol"/>
    <s v="Espanol"/>
    <s v="Yes"/>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Broadcast networks"/>
    <n v="1"/>
    <x v="1"/>
    <m/>
    <s v="Yes"/>
    <s v="Yes"/>
    <s v="Yes"/>
    <s v="Yes"/>
    <s v="Yes"/>
    <s v="Yes"/>
    <s v="Yes"/>
    <s v="Yes"/>
    <x v="0"/>
    <s v="Yes"/>
    <s v="Yes"/>
    <s v="Yes"/>
    <m/>
    <m/>
    <m/>
    <s v="Yes"/>
    <m/>
    <m/>
    <s v=""/>
    <s v=""/>
    <s v=""/>
    <s v=""/>
    <s v=""/>
    <s v=""/>
    <s v=""/>
    <s v=""/>
    <s v=""/>
    <s v=""/>
    <n v="1"/>
    <s v=""/>
    <s v=""/>
    <s v=""/>
    <s v=""/>
    <s v=""/>
    <s v=""/>
    <s v=""/>
    <s v=""/>
    <s v=""/>
    <n v="1"/>
    <s v=""/>
    <s v=""/>
    <n v="1"/>
    <n v="1"/>
    <n v="1"/>
    <n v="1"/>
    <n v="1"/>
    <n v="1"/>
    <n v="1"/>
    <n v="1"/>
    <n v="1"/>
    <n v="1"/>
    <s v=""/>
    <n v="1"/>
    <s v=""/>
    <s v=""/>
    <s v=""/>
    <n v="1"/>
    <s v=""/>
    <s v=""/>
    <n v="0"/>
    <n v="0"/>
    <n v="0"/>
    <n v="0"/>
    <n v="1"/>
    <s v=""/>
    <s v=""/>
    <s v=""/>
    <s v=""/>
    <s v=""/>
    <s v=""/>
    <s v=""/>
    <s v=""/>
    <s v=""/>
    <s v=""/>
    <s v=""/>
    <s v=""/>
    <s v=""/>
    <s v=""/>
    <s v=""/>
    <s v=""/>
    <s v=""/>
    <s v=""/>
    <s v=""/>
    <s v=""/>
    <s v=""/>
  </r>
  <r>
    <x v="153"/>
    <s v="Fox Business Network"/>
    <s v="News"/>
    <s v=""/>
    <x v="1"/>
    <s v="News Extra"/>
    <s v="News Extra"/>
    <s v="Yes"/>
    <s v="Yes"/>
    <s v="Yes"/>
    <s v="Yes"/>
    <s v="Yes"/>
    <s v="Yes"/>
    <m/>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Regional sports network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
    <s v="Spanish"/>
    <s v=""/>
    <x v="1"/>
    <m/>
    <m/>
    <s v="Desportes"/>
    <s v="Desportes"/>
    <s v="Desportes"/>
    <s v="Desportes"/>
    <s v="Desportes"/>
    <s v="Desportes"/>
    <s v="Yes"/>
    <x v="1"/>
    <m/>
    <s v="Elite"/>
    <s v="Fubo Latino Quarterly"/>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FNC, Fox News Channel"/>
    <s v="News"/>
    <s v=""/>
    <x v="1"/>
    <m/>
    <s v="Yes"/>
    <s v="Yes"/>
    <s v="Yes"/>
    <s v="Yes"/>
    <s v="Yes"/>
    <s v="Yes"/>
    <s v="Yes"/>
    <m/>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
    <s v="Sports"/>
    <s v=""/>
    <x v="1"/>
    <m/>
    <m/>
    <m/>
    <m/>
    <m/>
    <m/>
    <m/>
    <m/>
    <m/>
    <x v="6"/>
    <m/>
    <s v="FOX Soccer Plus"/>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S1, FS 1"/>
    <s v="Sports"/>
    <s v=""/>
    <x v="1"/>
    <m/>
    <s v="Yes"/>
    <s v="Yes"/>
    <s v="Yes"/>
    <s v="Yes"/>
    <s v="Yes"/>
    <s v="Yes"/>
    <s v="Yes"/>
    <s v="Yes"/>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S2, FS 2,"/>
    <s v="Sports"/>
    <s v=""/>
    <x v="1"/>
    <s v="Sports Extra"/>
    <s v="Sports Extra"/>
    <m/>
    <s v="Yes"/>
    <m/>
    <m/>
    <s v="Yes"/>
    <s v="Yes"/>
    <m/>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ox RSNs, Fox Sports"/>
    <s v="Regional sports networks"/>
    <n v="1"/>
    <x v="1"/>
    <m/>
    <m/>
    <s v="Yes"/>
    <s v="Yes"/>
    <s v="Yes"/>
    <s v="Yes"/>
    <s v="Yes"/>
    <s v="Yes"/>
    <s v="Yes"/>
    <x v="0"/>
    <m/>
    <s v="Core"/>
    <m/>
    <m/>
    <m/>
    <m/>
    <m/>
    <m/>
    <m/>
    <s v=""/>
    <s v=""/>
    <s v=""/>
    <s v=""/>
    <s v=""/>
    <s v=""/>
    <s v=""/>
    <s v=""/>
    <s v=""/>
    <s v=""/>
    <n v="1"/>
    <s v=""/>
    <s v=""/>
    <s v=""/>
    <s v=""/>
    <s v=""/>
    <s v=""/>
    <s v=""/>
    <s v=""/>
    <s v=""/>
    <n v="1"/>
    <s v=""/>
    <s v=""/>
    <s v=""/>
    <n v="1"/>
    <n v="1"/>
    <n v="1"/>
    <n v="1"/>
    <n v="1"/>
    <n v="1"/>
    <n v="1"/>
    <n v="1"/>
    <s v=""/>
    <s v=""/>
    <s v=""/>
    <s v=""/>
    <s v=""/>
    <s v=""/>
    <s v=""/>
    <s v=""/>
    <s v=""/>
    <n v="0"/>
    <n v="0"/>
    <n v="0"/>
    <n v="0"/>
    <n v="2"/>
    <s v=""/>
    <s v=""/>
    <s v=""/>
    <s v=""/>
    <s v=""/>
    <s v=""/>
    <s v=""/>
    <s v=""/>
    <s v=""/>
    <s v=""/>
    <s v=""/>
    <s v=""/>
    <s v=""/>
    <s v=""/>
    <s v=""/>
    <s v=""/>
    <s v=""/>
    <s v=""/>
    <s v=""/>
    <s v=""/>
    <s v=""/>
  </r>
  <r>
    <x v="161"/>
    <s v="Fox Life"/>
    <s v="Spanish"/>
    <s v=""/>
    <x v="1"/>
    <m/>
    <m/>
    <s v="Espanol"/>
    <s v="Espanol"/>
    <s v="Espanol"/>
    <s v="Espanol"/>
    <s v="Espanol"/>
    <s v="Espanol"/>
    <s v="Yes"/>
    <x v="1"/>
    <m/>
    <s v="Espanol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s v="France 24"/>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m/>
    <s v="Spanish"/>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s v="Free Form"/>
    <s v="Kids and family"/>
    <s v=""/>
    <x v="1"/>
    <s v="Yes"/>
    <m/>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m/>
    <s v="Addon"/>
    <m/>
    <x v="1"/>
    <m/>
    <m/>
    <m/>
    <m/>
    <m/>
    <m/>
    <m/>
    <m/>
    <m/>
    <x v="1"/>
    <m/>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m/>
    <s v="Addon"/>
    <m/>
    <x v="1"/>
    <m/>
    <m/>
    <m/>
    <m/>
    <m/>
    <m/>
    <m/>
    <m/>
    <m/>
    <x v="1"/>
    <m/>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s v=""/>
    <s v="Sports"/>
    <s v=""/>
    <x v="1"/>
    <m/>
    <m/>
    <m/>
    <m/>
    <m/>
    <m/>
    <m/>
    <m/>
    <m/>
    <x v="1"/>
    <m/>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s v=""/>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m/>
    <s v="Addon"/>
    <m/>
    <x v="1"/>
    <m/>
    <m/>
    <m/>
    <m/>
    <m/>
    <m/>
    <m/>
    <m/>
    <m/>
    <x v="1"/>
    <m/>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m/>
    <s v="Addon"/>
    <m/>
    <x v="1"/>
    <m/>
    <m/>
    <m/>
    <m/>
    <m/>
    <m/>
    <m/>
    <m/>
    <m/>
    <x v="1"/>
    <m/>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
    <s v="Music channels"/>
    <s v=""/>
    <x v="1"/>
    <s v="Yes"/>
    <s v="Yes"/>
    <m/>
    <m/>
    <m/>
    <s v="Yes"/>
    <s v="Yes"/>
    <s v="Yes"/>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
    <s v="News"/>
    <s v=""/>
    <x v="1"/>
    <m/>
    <m/>
    <m/>
    <m/>
    <m/>
    <m/>
    <m/>
    <m/>
    <m/>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
    <s v="Entertainment"/>
    <s v=""/>
    <x v="1"/>
    <m/>
    <s v="Yes"/>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FXM, FX Movies"/>
    <s v="Movies"/>
    <s v=""/>
    <x v="1"/>
    <s v="Hollywood Extra"/>
    <s v="Hollywood Extra"/>
    <s v="Yes"/>
    <s v="Yes"/>
    <m/>
    <m/>
    <s v="Yes"/>
    <s v="Yes"/>
    <m/>
    <x v="0"/>
    <s v="Yes"/>
    <s v="Elit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
    <s v="Entertainment"/>
    <s v=""/>
    <x v="1"/>
    <s v="Hollywood Extra"/>
    <s v="Hollywood Extra"/>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Fyi,"/>
    <s v="Lifestyle"/>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alavisión"/>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ame+"/>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SN"/>
    <s v="Entertainment"/>
    <s v=""/>
    <x v="0"/>
    <s v="Comedy Extra"/>
    <s v="Comedy Extra"/>
    <m/>
    <m/>
    <m/>
    <s v="Yes"/>
    <s v="Yes"/>
    <s v="Yes"/>
    <m/>
    <x v="1"/>
    <m/>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enius Brands Network"/>
    <s v="Kids and family"/>
    <s v=""/>
    <x v="1"/>
    <s v="Genius Brands Network"/>
    <s v="Genius Brands Network"/>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m/>
    <s v="Entertainment"/>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INX"/>
    <s v="Sports"/>
    <s v=""/>
    <x v="1"/>
    <m/>
    <m/>
    <m/>
    <m/>
    <m/>
    <m/>
    <m/>
    <m/>
    <m/>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olf, Golf Network, The Golf Channel, NBC Golf"/>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GolTV English"/>
    <s v="Sports"/>
    <s v=""/>
    <x v="1"/>
    <m/>
    <m/>
    <s v="Desportes"/>
    <s v="Desportes"/>
    <s v="Desportes"/>
    <s v="Desportes"/>
    <s v="Desportes"/>
    <s v="Desportes"/>
    <s v="Yes"/>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GAC"/>
    <s v="Entertainment"/>
    <s v=""/>
    <x v="0"/>
    <s v="Heartland Extra"/>
    <s v="Heartland Extra"/>
    <m/>
    <m/>
    <m/>
    <m/>
    <s v="Yes"/>
    <s v="Yes"/>
    <s v="Yes"/>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m/>
    <s v="International"/>
    <s v=""/>
    <x v="1"/>
    <s v="Grokker"/>
    <s v="Grokk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Hallmark Channel"/>
    <s v="Kids and family"/>
    <s v=""/>
    <x v="0"/>
    <s v="Lifestyle Extra"/>
    <s v="Lifestyle Extra"/>
    <s v="Yes"/>
    <s v="Yes"/>
    <s v="Yes"/>
    <s v="Yes"/>
    <s v="Yes"/>
    <s v="Yes"/>
    <m/>
    <x v="1"/>
    <m/>
    <s v="Cor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
    <s v="Kids and family"/>
    <s v=""/>
    <x v="0"/>
    <s v="Lifestyle Extra"/>
    <s v="Lifestyle Extra"/>
    <m/>
    <m/>
    <m/>
    <m/>
    <m/>
    <m/>
    <m/>
    <x v="1"/>
    <m/>
    <s v="Elite"/>
    <s v="Yes"/>
    <m/>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Hallmark Movies"/>
    <s v="Kids and family"/>
    <s v=""/>
    <x v="0"/>
    <s v="Lifestyle Extra"/>
    <s v="Lifestyle Extra"/>
    <m/>
    <m/>
    <s v="Yes"/>
    <m/>
    <m/>
    <m/>
    <m/>
    <x v="1"/>
    <m/>
    <s v="Elit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m/>
    <s v="Kids and family"/>
    <s v=""/>
    <x v="1"/>
    <s v="Hallmark Movies Now"/>
    <s v="Hallmark Movies Now"/>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Home Box Office"/>
    <s v="Premium movies"/>
    <s v=""/>
    <x v="1"/>
    <m/>
    <m/>
    <s v="Yes"/>
    <s v="Yes"/>
    <m/>
    <m/>
    <m/>
    <m/>
    <m/>
    <x v="1"/>
    <s v="HBO"/>
    <s v="HBO"/>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
    <s v="Premium movies"/>
    <s v=""/>
    <x v="1"/>
    <m/>
    <m/>
    <m/>
    <m/>
    <m/>
    <m/>
    <m/>
    <m/>
    <m/>
    <x v="1"/>
    <m/>
    <s v="HBO Cinemax"/>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
    <s v="Movies"/>
    <s v=""/>
    <x v="1"/>
    <s v="Hollywood Extra"/>
    <s v="Hollywood Extra"/>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m/>
    <s v="Lifestyle"/>
    <s v=""/>
    <x v="1"/>
    <s v="Here TV"/>
    <s v="Here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
    <s v="Lifestyle"/>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History Channel, The History Channel"/>
    <s v="Entertainment"/>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History Channel En Español"/>
    <s v="Spanish"/>
    <s v=""/>
    <x v="1"/>
    <s v="Best of Spanish"/>
    <s v="Best of Spanish"/>
    <s v="Espanol"/>
    <s v="Espanol"/>
    <s v="Espanol"/>
    <s v="Espanol"/>
    <s v="Espanol"/>
    <s v="Espanol"/>
    <s v="Yes"/>
    <x v="1"/>
    <s v="Espanol"/>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Sports"/>
    <s v=""/>
    <x v="1"/>
    <m/>
    <m/>
    <m/>
    <m/>
    <m/>
    <m/>
    <m/>
    <m/>
    <m/>
    <x v="1"/>
    <m/>
    <s v="Hi-Yah!"/>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s v=""/>
    <s v="News"/>
    <s v=""/>
    <x v="1"/>
    <s v="News Extra"/>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Kids and family"/>
    <s v=""/>
    <x v="1"/>
    <s v="Hopster"/>
    <s v="Hopst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m/>
    <s v="Addon"/>
    <m/>
    <x v="1"/>
    <m/>
    <m/>
    <m/>
    <m/>
    <m/>
    <m/>
    <m/>
    <m/>
    <m/>
    <x v="1"/>
    <s v="Enhanced Cloud DVR"/>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Addon"/>
    <m/>
    <x v="1"/>
    <m/>
    <m/>
    <m/>
    <m/>
    <m/>
    <m/>
    <m/>
    <m/>
    <m/>
    <x v="1"/>
    <s v="No Ad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Addon"/>
    <m/>
    <x v="1"/>
    <m/>
    <m/>
    <m/>
    <m/>
    <m/>
    <m/>
    <m/>
    <m/>
    <m/>
    <x v="1"/>
    <s v="Unlimited Screen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s v=""/>
    <s v="Entertainment"/>
    <s v=""/>
    <x v="0"/>
    <s v="Yes"/>
    <s v="Yes"/>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m/>
    <s v="Entertainment"/>
    <s v=""/>
    <x v="1"/>
    <m/>
    <m/>
    <m/>
    <m/>
    <m/>
    <m/>
    <m/>
    <m/>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ID, ID (East &amp; West)"/>
    <s v="Entertainment"/>
    <s v=""/>
    <x v="0"/>
    <s v="Yes"/>
    <s v="Yes"/>
    <m/>
    <m/>
    <s v="Yes"/>
    <s v="Yes"/>
    <s v="Yes"/>
    <s v="Yes"/>
    <m/>
    <x v="0"/>
    <s v="Yes"/>
    <s v="Yes"/>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Law &amp; Crime, Law&amp;Crime"/>
    <s v="News"/>
    <s v=""/>
    <x v="0"/>
    <s v="News Extra"/>
    <s v="News Extra"/>
    <m/>
    <m/>
    <m/>
    <m/>
    <m/>
    <m/>
    <m/>
    <x v="1"/>
    <m/>
    <s v="Core"/>
    <m/>
    <m/>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s v="Lifetime TV Shows &amp; Movies"/>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Lmn, Lifetime Movies"/>
    <s v="Movies"/>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
    <s v="Entertainment"/>
    <s v=""/>
    <x v="1"/>
    <m/>
    <m/>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m/>
    <s v="Entertainment"/>
    <s v=""/>
    <x v="1"/>
    <s v="Lion Mountain TV"/>
    <s v="Lion Mountain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
    <s v="News"/>
    <s v=""/>
    <x v="1"/>
    <s v="Yes"/>
    <s v="Yes"/>
    <m/>
    <m/>
    <m/>
    <m/>
    <m/>
    <m/>
    <m/>
    <x v="0"/>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s v=""/>
    <s v="Lifestyle"/>
    <s v=""/>
    <x v="0"/>
    <s v="Comedy Extra"/>
    <s v="Comedy Extra"/>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s v=""/>
    <s v="Regional sports networks"/>
    <s v=""/>
    <x v="1"/>
    <s v="Sports Extra"/>
    <s v="Sports Extra"/>
    <m/>
    <s v="Yes"/>
    <m/>
    <m/>
    <m/>
    <m/>
    <m/>
    <x v="1"/>
    <m/>
    <s v="Sports Pack"/>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s v="LAFC"/>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m/>
    <s v="Movies"/>
    <s v=""/>
    <x v="1"/>
    <s v="Magnolia Selects"/>
    <s v="Magnolia Selec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International"/>
    <s v=""/>
    <x v="1"/>
    <m/>
    <m/>
    <m/>
    <m/>
    <m/>
    <m/>
    <m/>
    <m/>
    <m/>
    <x v="1"/>
    <m/>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s v="MAVTV"/>
    <s v="Sports"/>
    <s v=""/>
    <x v="1"/>
    <m/>
    <m/>
    <m/>
    <m/>
    <m/>
    <m/>
    <m/>
    <m/>
    <m/>
    <x v="1"/>
    <m/>
    <m/>
    <s v="Adventure Plu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m/>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s v="MLB, MLBN"/>
    <s v="Sports"/>
    <s v=""/>
    <x v="1"/>
    <s v="Sports Extra"/>
    <s v="Sports Extra"/>
    <m/>
    <m/>
    <m/>
    <s v="Yes"/>
    <s v="Yes"/>
    <s v="Yes"/>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MLB Network Strike Zone, MLB Network StrikeZone"/>
    <s v="Sports"/>
    <s v=""/>
    <x v="1"/>
    <s v="Sports Extra"/>
    <s v="Sports Extra"/>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m/>
    <s v="Entertainment"/>
    <s v=""/>
    <x v="1"/>
    <s v="Monsters &amp; Nightmares"/>
    <s v="Monsters &amp; Nightma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Motortrend, MotorTrend Network, Velocity"/>
    <s v="Sports"/>
    <s v=""/>
    <x v="0"/>
    <s v="Yes"/>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News"/>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
    <s v="Entertainment"/>
    <s v=""/>
    <x v="0"/>
    <s v="Comedy Extra"/>
    <s v="Comedy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
    <s v="Music channels"/>
    <s v=""/>
    <x v="0"/>
    <m/>
    <m/>
    <m/>
    <m/>
    <m/>
    <m/>
    <s v="Yes"/>
    <s v="Yes"/>
    <m/>
    <x v="1"/>
    <m/>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
    <s v="Music channels"/>
    <s v=""/>
    <x v="0"/>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MTV 2"/>
    <s v="Entertainment"/>
    <s v=""/>
    <x v="0"/>
    <s v="Comedy Extra"/>
    <s v="Comedy Extra"/>
    <m/>
    <m/>
    <s v="Yes"/>
    <s v="Yes"/>
    <s v="Yes"/>
    <s v="Yes"/>
    <m/>
    <x v="1"/>
    <m/>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MTV U"/>
    <s v="Music channels"/>
    <s v=""/>
    <x v="1"/>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Multimedios Televisión"/>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My Network TV, My TV"/>
    <s v="Broadcast networks"/>
    <s v=""/>
    <x v="1"/>
    <m/>
    <m/>
    <s v="Yes"/>
    <s v="Yes"/>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NASA"/>
    <s v="Entertainment"/>
    <s v=""/>
    <x v="1"/>
    <m/>
    <m/>
    <m/>
    <m/>
    <m/>
    <m/>
    <m/>
    <m/>
    <m/>
    <x v="1"/>
    <s v="Yes"/>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
    <s v="Spanish"/>
    <s v=""/>
    <x v="1"/>
    <m/>
    <m/>
    <s v="Espanol"/>
    <s v="Espanol"/>
    <s v="Espanol"/>
    <s v="Espanol"/>
    <s v="Espanol"/>
    <s v="Espanol"/>
    <s v="Yes"/>
    <x v="1"/>
    <m/>
    <s v="Espanol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NGW, Natgeo Wild"/>
    <s v="Lifestyle"/>
    <s v=""/>
    <x v="1"/>
    <s v="Heartland Extra"/>
    <s v="Heartland Extra"/>
    <s v="Yes"/>
    <s v="Yes"/>
    <m/>
    <m/>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NGC, National Geographic Channel, Natgeo, NAT GEO"/>
    <s v="Entertainment"/>
    <s v=""/>
    <x v="1"/>
    <m/>
    <s v="Yes"/>
    <s v="Yes"/>
    <s v="Yes"/>
    <s v="Yes"/>
    <s v="Yes"/>
    <s v="Yes"/>
    <s v="Yes"/>
    <s v="Yes"/>
    <x v="0"/>
    <m/>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m/>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Sports"/>
    <s v=""/>
    <x v="1"/>
    <m/>
    <m/>
    <m/>
    <m/>
    <m/>
    <m/>
    <m/>
    <m/>
    <m/>
    <x v="7"/>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
    <s v="Sports"/>
    <s v=""/>
    <x v="1"/>
    <s v="Sports Extra"/>
    <s v="Sports Extra"/>
    <m/>
    <m/>
    <m/>
    <m/>
    <s v="Yes"/>
    <s v="Yes"/>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
    <s v="Broadcast networks"/>
    <n v="1"/>
    <x v="1"/>
    <m/>
    <s v="Yes"/>
    <s v="Yes"/>
    <s v="Yes"/>
    <s v="Yes"/>
    <s v="Yes"/>
    <s v="Yes"/>
    <s v="Yes"/>
    <s v="Yes"/>
    <x v="0"/>
    <s v="Yes"/>
    <s v="Yes"/>
    <s v="Yes"/>
    <m/>
    <m/>
    <m/>
    <m/>
    <m/>
    <m/>
    <s v=""/>
    <s v=""/>
    <s v=""/>
    <s v=""/>
    <s v=""/>
    <s v=""/>
    <s v=""/>
    <s v=""/>
    <s v=""/>
    <s v=""/>
    <n v="1"/>
    <s v=""/>
    <s v=""/>
    <s v=""/>
    <s v=""/>
    <s v=""/>
    <s v=""/>
    <s v=""/>
    <s v=""/>
    <s v=""/>
    <n v="1"/>
    <s v=""/>
    <s v=""/>
    <n v="1"/>
    <n v="1"/>
    <n v="1"/>
    <n v="1"/>
    <n v="1"/>
    <n v="1"/>
    <n v="1"/>
    <n v="1"/>
    <n v="1"/>
    <n v="1"/>
    <s v=""/>
    <n v="1"/>
    <s v=""/>
    <s v=""/>
    <s v=""/>
    <s v=""/>
    <s v=""/>
    <s v=""/>
    <n v="0"/>
    <n v="0"/>
    <n v="0"/>
    <n v="0"/>
    <n v="1"/>
    <s v=""/>
    <s v=""/>
    <s v=""/>
    <s v=""/>
    <s v=""/>
    <s v=""/>
    <s v=""/>
    <s v=""/>
    <s v=""/>
    <s v=""/>
    <s v=""/>
    <s v=""/>
    <s v=""/>
    <s v=""/>
    <s v=""/>
    <s v=""/>
    <s v=""/>
    <s v=""/>
    <s v=""/>
    <s v=""/>
    <s v=""/>
  </r>
  <r>
    <x v="257"/>
    <s v="NBCSN, NBC Sports"/>
    <s v="Sports"/>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NBC RSNs"/>
    <s v="Regional sports networks"/>
    <s v=""/>
    <x v="1"/>
    <m/>
    <s v="Y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ESN"/>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ews 18"/>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NewsmaxTV"/>
    <s v="News"/>
    <s v=""/>
    <x v="1"/>
    <s v="News Extra"/>
    <s v="News Extra"/>
    <m/>
    <m/>
    <m/>
    <m/>
    <m/>
    <m/>
    <m/>
    <x v="1"/>
    <m/>
    <m/>
    <m/>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
    <s v="News"/>
    <s v=""/>
    <x v="1"/>
    <s v="Yes"/>
    <s v="Yes"/>
    <m/>
    <m/>
    <m/>
    <m/>
    <m/>
    <m/>
    <m/>
    <x v="0"/>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Sports"/>
    <s v=""/>
    <x v="1"/>
    <m/>
    <s v="Yes"/>
    <m/>
    <m/>
    <m/>
    <m/>
    <m/>
    <m/>
    <m/>
    <x v="1"/>
    <m/>
    <s v="Core"/>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NFL Redzone"/>
    <s v="Sports"/>
    <s v=""/>
    <x v="1"/>
    <s v="Sports Extra"/>
    <s v="Sports Extra"/>
    <m/>
    <m/>
    <m/>
    <m/>
    <m/>
    <m/>
    <m/>
    <x v="1"/>
    <m/>
    <s v="Sports Pack"/>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
    <s v="Sports"/>
    <s v=""/>
    <x v="1"/>
    <s v="Sports Extra"/>
    <s v="Sports Extra"/>
    <m/>
    <m/>
    <m/>
    <m/>
    <s v="Yes"/>
    <s v="Yes"/>
    <m/>
    <x v="1"/>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ick Jr, Nick Jur, NickJr"/>
    <s v="Kids and family"/>
    <s v=""/>
    <x v="0"/>
    <s v="Kids Extra"/>
    <s v="Yes"/>
    <s v="Yes"/>
    <s v="Yes"/>
    <m/>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m/>
    <s v="Music channel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ickelodeon/Nick At Nite"/>
    <s v="Kids and family"/>
    <s v=""/>
    <x v="0"/>
    <m/>
    <m/>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Nick Toons"/>
    <s v="Kids and family"/>
    <s v=""/>
    <x v="0"/>
    <s v="Kids Extra"/>
    <s v="Kids Extra"/>
    <m/>
    <m/>
    <m/>
    <s v="Yes"/>
    <s v="Yes"/>
    <s v="Yes"/>
    <m/>
    <x v="1"/>
    <m/>
    <m/>
    <s v="Fubo Extra"/>
    <s v="Yes"/>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NTN 24"/>
    <s v="Spanish"/>
    <s v=""/>
    <x v="1"/>
    <s v="Best of Spanish"/>
    <s v="Best of Spanish"/>
    <s v="Espanol"/>
    <s v="Espanol"/>
    <s v="Espanol"/>
    <s v="Espanol"/>
    <s v="Espanol"/>
    <s v="Espanol"/>
    <s v="Yes"/>
    <x v="1"/>
    <m/>
    <m/>
    <s v="Entretenimiento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
    <s v="Spanish"/>
    <s v=""/>
    <x v="1"/>
    <s v="Sudamérica Extra"/>
    <s v="Sudamérica Extra"/>
    <s v="Espanol"/>
    <s v="Espanol"/>
    <s v="Espanol"/>
    <s v="Espanol"/>
    <s v="Espanol"/>
    <s v="Espanol"/>
    <s v="Yes"/>
    <x v="1"/>
    <m/>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m/>
    <s v="Lifestyle"/>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m/>
    <s v="News"/>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Olympics Channel"/>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ne America News Network"/>
    <s v="News"/>
    <s v=""/>
    <x v="1"/>
    <m/>
    <m/>
    <m/>
    <m/>
    <s v="Yes"/>
    <s v="Yes"/>
    <s v="Yes"/>
    <s v="Yes"/>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Outdoor"/>
    <s v="Lifestyle"/>
    <s v=""/>
    <x v="1"/>
    <s v="Heartland Extra"/>
    <s v="Heartland Extra"/>
    <m/>
    <m/>
    <m/>
    <m/>
    <m/>
    <m/>
    <m/>
    <x v="1"/>
    <m/>
    <m/>
    <s v="Adventure Plu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Outside Television"/>
    <s v="Sports"/>
    <s v=""/>
    <x v="1"/>
    <s v="Sports Extra"/>
    <s v="Sports Extra"/>
    <m/>
    <m/>
    <m/>
    <m/>
    <m/>
    <m/>
    <m/>
    <x v="1"/>
    <m/>
    <s v="Sports Pack"/>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m/>
    <s v="Sports"/>
    <s v=""/>
    <x v="1"/>
    <s v="Outside TV Features"/>
    <s v="Outside TV Featu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
    <s v="Lifestyle"/>
    <s v=""/>
    <x v="1"/>
    <m/>
    <m/>
    <s v="Yes"/>
    <s v="Yes"/>
    <s v="Yes"/>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Oprah Winfrey Network"/>
    <s v="Lifestyle"/>
    <s v=""/>
    <x v="0"/>
    <m/>
    <m/>
    <m/>
    <m/>
    <m/>
    <s v="Yes"/>
    <s v="Yes"/>
    <s v="Yes"/>
    <m/>
    <x v="0"/>
    <m/>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Oxygen Network"/>
    <s v="Lifestyle"/>
    <s v=""/>
    <x v="1"/>
    <s v="Lifestyle Extra"/>
    <s v="Lifestyle Extra"/>
    <s v="Yes"/>
    <s v="Yes"/>
    <m/>
    <m/>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Pac12 National Feed, Pac-12, Pac 12 Networks"/>
    <s v="Regional sports networks"/>
    <s v=""/>
    <x v="1"/>
    <s v="Sports Extra"/>
    <s v="Sports Extra"/>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m/>
    <s v="International"/>
    <s v=""/>
    <x v="1"/>
    <s v="Pantaya"/>
    <s v="Pantay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Paramount, Paramount Network Canada"/>
    <s v="Entertainment"/>
    <s v=""/>
    <x v="0"/>
    <s v="Comedy Extra"/>
    <s v="Yes"/>
    <m/>
    <s v="Yes"/>
    <s v="Yes"/>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
    <s v="Broadcast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
    <s v="Kids and family"/>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PeopleTV"/>
    <s v="Lifestyle"/>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
    <s v="Movies"/>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Pop TV"/>
    <s v="Lifestyle"/>
    <s v=""/>
    <x v="1"/>
    <m/>
    <m/>
    <m/>
    <m/>
    <m/>
    <s v="Yes"/>
    <s v="Yes"/>
    <s v="Yes"/>
    <m/>
    <x v="0"/>
    <s v="Yes"/>
    <s v="Core"/>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m/>
    <s v="Entertainment"/>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s v="Pursuit"/>
    <s v="Lifestyle"/>
    <s v=""/>
    <x v="1"/>
    <s v="Heartland Extra"/>
    <s v="Heartland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QVC Live"/>
    <s v="Lifestyle"/>
    <s v=""/>
    <x v="1"/>
    <m/>
    <m/>
    <s v="Yes"/>
    <s v="Yes"/>
    <s v="Yes"/>
    <s v="Yes"/>
    <s v="Yes"/>
    <s v="Yes"/>
    <s v="Yes"/>
    <x v="1"/>
    <m/>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QVC2, QVC Plus"/>
    <s v="Lifestyle"/>
    <s v=""/>
    <x v="1"/>
    <m/>
    <m/>
    <s v="Yes"/>
    <s v="Yes"/>
    <s v="Yes"/>
    <s v="Yes"/>
    <s v="Yes"/>
    <s v="Yes"/>
    <s v="Yes"/>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m/>
    <s v="International"/>
    <s v=""/>
    <x v="1"/>
    <m/>
    <m/>
    <m/>
    <m/>
    <m/>
    <m/>
    <m/>
    <m/>
    <m/>
    <x v="1"/>
    <m/>
    <m/>
    <s v="RAI Itali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s v=""/>
    <s v="Entertainment"/>
    <s v=""/>
    <x v="1"/>
    <s v="Hollywood Extra"/>
    <s v="Hollywoo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s v=""/>
    <s v="Music channels"/>
    <s v=""/>
    <x v="0"/>
    <s v="Comedy Extra"/>
    <s v="Comedy Extra"/>
    <s v="Yes"/>
    <s v="Yes"/>
    <m/>
    <m/>
    <s v="Yes"/>
    <s v="Yes"/>
    <m/>
    <x v="1"/>
    <m/>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s v="RFDTV"/>
    <s v="Lifestyle"/>
    <s v=""/>
    <x v="1"/>
    <s v="Heartland Extra"/>
    <s v="Heartlan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
    <s v="Lifestyle"/>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m/>
    <s v="Spanish"/>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m/>
    <s v="News"/>
    <s v=""/>
    <x v="1"/>
    <s v="News Extra"/>
    <s v="News Extra"/>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m/>
    <s v="Spanish"/>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RTPI"/>
    <s v="International"/>
    <s v=""/>
    <x v="1"/>
    <m/>
    <m/>
    <m/>
    <m/>
    <m/>
    <m/>
    <m/>
    <m/>
    <m/>
    <x v="1"/>
    <m/>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Science Channel"/>
    <s v="Lifestyle"/>
    <s v=""/>
    <x v="0"/>
    <s v="News Extra"/>
    <s v="News Extra"/>
    <m/>
    <m/>
    <m/>
    <s v="Yes"/>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SEC, SEC ESPN Network"/>
    <s v="Regional sports network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s v="Showtime"/>
    <s v="Showtime"/>
    <s v="Showtime"/>
    <s v="Showtime"/>
    <s v="Showtime"/>
    <s v="Showtime"/>
    <s v="Showtime"/>
    <x v="8"/>
    <s v="Showtime"/>
    <s v="Showtime"/>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m/>
    <m/>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Showtime Extreme"/>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Movies"/>
    <s v=""/>
    <x v="1"/>
    <m/>
    <m/>
    <m/>
    <m/>
    <m/>
    <m/>
    <m/>
    <m/>
    <m/>
    <x v="9"/>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m/>
    <s v="Addon"/>
    <m/>
    <x v="1"/>
    <s v="4 for $10 Deal"/>
    <s v="4 for $10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m/>
    <s v="Addon"/>
    <m/>
    <x v="1"/>
    <s v="Cloud DVR"/>
    <s v="Cloud DV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m/>
    <s v="Addon"/>
    <m/>
    <x v="1"/>
    <s v="Total TV Deal"/>
    <s v="Total TV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Smithsonian Channel"/>
    <s v="Lifestyle"/>
    <s v=""/>
    <x v="1"/>
    <m/>
    <m/>
    <m/>
    <m/>
    <m/>
    <m/>
    <m/>
    <m/>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SportsNet New York"/>
    <s v="Regional sports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Movies"/>
    <s v=""/>
    <x v="1"/>
    <m/>
    <m/>
    <m/>
    <m/>
    <m/>
    <m/>
    <m/>
    <m/>
    <m/>
    <x v="1"/>
    <m/>
    <s v="Elite"/>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Sports"/>
    <s v=""/>
    <x v="1"/>
    <s v="Heartland Extra"/>
    <s v="Heartland Extra"/>
    <m/>
    <m/>
    <m/>
    <m/>
    <s v="Yes"/>
    <s v="Yes"/>
    <m/>
    <x v="1"/>
    <m/>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Sports"/>
    <s v=""/>
    <x v="1"/>
    <s v="Yes"/>
    <s v="Yes"/>
    <m/>
    <m/>
    <m/>
    <m/>
    <m/>
    <m/>
    <m/>
    <x v="1"/>
    <m/>
    <s v="Elite"/>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StartTV"/>
    <s v="Entertainment"/>
    <s v=""/>
    <x v="1"/>
    <m/>
    <m/>
    <m/>
    <m/>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Premium movies"/>
    <s v=""/>
    <x v="1"/>
    <s v="Starz"/>
    <s v="Starz"/>
    <s v="Starz"/>
    <s v="Starz"/>
    <s v="Starz"/>
    <s v="Starz"/>
    <s v="Starz"/>
    <s v="Starz"/>
    <s v="Starz"/>
    <x v="10"/>
    <s v="Starz"/>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m/>
    <s v="Music channels"/>
    <s v=""/>
    <x v="1"/>
    <s v="Stingray Karaoke"/>
    <s v="Stingray Karaoke"/>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m/>
    <s v="Music channels"/>
    <s v=""/>
    <x v="1"/>
    <s v="Stingray Qello"/>
    <s v="Stingray Qell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
    <s v="Movies"/>
    <s v=""/>
    <x v="1"/>
    <m/>
    <m/>
    <m/>
    <m/>
    <m/>
    <m/>
    <m/>
    <m/>
    <m/>
    <x v="1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Sundance, SundanceTV"/>
    <s v="Entertainment"/>
    <s v=""/>
    <x v="0"/>
    <s v="Hollywood Extra"/>
    <s v="Hollywood Extra"/>
    <m/>
    <m/>
    <m/>
    <s v="Yes"/>
    <s v="Yes"/>
    <s v="Yes"/>
    <m/>
    <x v="0"/>
    <m/>
    <s v="Core"/>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s v=""/>
    <s v="Entertainment"/>
    <s v=""/>
    <x v="1"/>
    <m/>
    <s v="Yes"/>
    <s v="Yes"/>
    <s v="Yes"/>
    <s v="Yes"/>
    <s v="Yes"/>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
    <s v="Lifestyle"/>
    <s v=""/>
    <x v="0"/>
    <m/>
    <m/>
    <m/>
    <m/>
    <m/>
    <m/>
    <m/>
    <m/>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s v=""/>
    <s v="Entertainment"/>
    <s v=""/>
    <x v="1"/>
    <s v="Yes"/>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m/>
    <s v="Kids and family"/>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s v="Teennick"/>
    <s v="Kids and family"/>
    <s v=""/>
    <x v="0"/>
    <s v="Kids Extra"/>
    <s v="Kids Extra"/>
    <m/>
    <m/>
    <s v="Yes"/>
    <s v="Yes"/>
    <s v="Yes"/>
    <s v="Yes"/>
    <m/>
    <x v="1"/>
    <m/>
    <m/>
    <s v="Fubo Extra"/>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s v="Telefe Internacional"/>
    <s v="Spanish"/>
    <s v=""/>
    <x v="1"/>
    <s v="Sudamérica Extra"/>
    <s v="Sudamérica Extra"/>
    <s v="Espanol"/>
    <s v="Espanol"/>
    <s v="Espanol"/>
    <s v="Espanol"/>
    <s v="Espanol"/>
    <s v="Espanol"/>
    <s v="Yes"/>
    <x v="1"/>
    <m/>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m/>
    <s v="Spanish"/>
    <s v=""/>
    <x v="1"/>
    <m/>
    <m/>
    <m/>
    <m/>
    <m/>
    <m/>
    <m/>
    <m/>
    <m/>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RITMOSON"/>
    <s v="Spanish"/>
    <s v=""/>
    <x v="1"/>
    <m/>
    <m/>
    <m/>
    <m/>
    <m/>
    <m/>
    <m/>
    <m/>
    <m/>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
    <s v="Spanish"/>
    <s v=""/>
    <x v="1"/>
    <m/>
    <m/>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Tennis"/>
    <s v="Sports"/>
    <s v=""/>
    <x v="1"/>
    <s v="Sports Extra"/>
    <s v="Sports Extra"/>
    <m/>
    <s v="Yes"/>
    <m/>
    <s v="Yes"/>
    <s v="Yes"/>
    <s v="Yes"/>
    <m/>
    <x v="0"/>
    <m/>
    <s v="Cor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TheBlaze, Blaze TV"/>
    <s v="New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CountryTV"/>
    <s v="Music channels"/>
    <s v=""/>
    <x v="1"/>
    <s v="The Country Network"/>
    <s v="The Country Network"/>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
    <s v="Sports"/>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TYT, TYT Network"/>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TLC (East &amp; West)"/>
    <s v="Lifestyle"/>
    <s v=""/>
    <x v="0"/>
    <m/>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m/>
    <s v="Spanish"/>
    <s v=""/>
    <x v="1"/>
    <m/>
    <m/>
    <m/>
    <m/>
    <m/>
    <m/>
    <m/>
    <m/>
    <m/>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
    <s v="Entertainment"/>
    <s v=""/>
    <x v="1"/>
    <s v="Yes"/>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
    <s v="Spanish"/>
    <s v=""/>
    <x v="1"/>
    <m/>
    <m/>
    <s v="Espanol"/>
    <s v="Espanol"/>
    <s v="Espanol"/>
    <s v="Espanol"/>
    <s v="Espanol"/>
    <s v="Espanol"/>
    <s v="Yes"/>
    <x v="1"/>
    <m/>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ravel Network"/>
    <s v="Lifestyle"/>
    <s v=""/>
    <x v="0"/>
    <s v="Yes"/>
    <s v="Yes"/>
    <m/>
    <m/>
    <m/>
    <s v="Yes"/>
    <s v="Yes"/>
    <s v="Yes"/>
    <m/>
    <x v="0"/>
    <s v="Yes"/>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ru TV"/>
    <s v="Entertainment"/>
    <s v=""/>
    <x v="1"/>
    <s v="Comedy Extra"/>
    <s v="Yes"/>
    <s v="Yes"/>
    <s v="Yes"/>
    <s v="Yes"/>
    <s v="Yes"/>
    <s v="Yes"/>
    <s v="Yes"/>
    <m/>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Univision Deportes, Univision Deportes Network"/>
    <s v="Spanish"/>
    <s v=""/>
    <x v="1"/>
    <m/>
    <m/>
    <s v="Desportes"/>
    <s v="Desportes"/>
    <s v="Desportes"/>
    <s v="Desportes"/>
    <s v="Desport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10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1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2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3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4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5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UDNxtra6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TUDNxtra7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TUDNxtra8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s v="TUDNxtra9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s v="TCM"/>
    <s v="Movies"/>
    <s v=""/>
    <x v="1"/>
    <s v="Hollywood Extra"/>
    <s v="Hollywood Extra"/>
    <s v="Yes"/>
    <s v="Yes"/>
    <s v="Yes"/>
    <s v="Yes"/>
    <s v="Yes"/>
    <s v="Yes"/>
    <m/>
    <x v="0"/>
    <s v="Yes"/>
    <s v="Core"/>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s v=""/>
    <s v="Kids and family"/>
    <s v=""/>
    <x v="0"/>
    <s v="Comedy Extra"/>
    <s v="Comedy Extra"/>
    <m/>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m/>
    <s v="Lifestyle"/>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m/>
    <s v="Sports"/>
    <s v=""/>
    <x v="1"/>
    <m/>
    <m/>
    <m/>
    <m/>
    <m/>
    <m/>
    <s v="Yes"/>
    <s v="Yes"/>
    <m/>
    <x v="1"/>
    <m/>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m/>
    <s v="Sports"/>
    <s v=""/>
    <x v="1"/>
    <m/>
    <m/>
    <m/>
    <m/>
    <m/>
    <m/>
    <m/>
    <m/>
    <m/>
    <x v="1"/>
    <m/>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Tyc Sports"/>
    <s v="Sports"/>
    <s v=""/>
    <x v="1"/>
    <s v="Sudamérica Extra"/>
    <s v="Sudamérica Extra"/>
    <s v="Desportes"/>
    <s v="Desportes"/>
    <s v="Desportes"/>
    <s v="Desportes"/>
    <s v="Desportes"/>
    <s v="Desportes"/>
    <s v="Yes"/>
    <x v="1"/>
    <m/>
    <m/>
    <s v="Sports Plus with NFL RedZone"/>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Unimás"/>
    <s v="Spanish"/>
    <s v=""/>
    <x v="1"/>
    <m/>
    <m/>
    <s v="Espanol"/>
    <s v="Espanol"/>
    <s v="Espanol"/>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
    <s v="Kids and family"/>
    <s v=""/>
    <x v="1"/>
    <m/>
    <m/>
    <s v="Yes"/>
    <s v="Yes"/>
    <m/>
    <m/>
    <s v="Yes"/>
    <s v="Yes"/>
    <m/>
    <x v="0"/>
    <s v="Yes"/>
    <s v="Elit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NBC Universo"/>
    <s v="Spanish"/>
    <s v=""/>
    <x v="1"/>
    <s v="Best of Spanish"/>
    <s v="Best of Spanish"/>
    <s v="Espanol"/>
    <s v="Espanol"/>
    <s v="Espanol"/>
    <s v="Espanol"/>
    <s v="Yes"/>
    <s v="Yes"/>
    <s v="Yes"/>
    <x v="0"/>
    <s v="Espanol"/>
    <s v="Espanol Pack"/>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UpTV, Up Faith &amp; Family, Up Faith and Family"/>
    <s v="Kids and family"/>
    <s v=""/>
    <x v="0"/>
    <s v="UP Faith &amp; Family"/>
    <s v="UP Faith &amp; Family"/>
    <m/>
    <m/>
    <m/>
    <s v="Yes"/>
    <s v="Yes"/>
    <s v="Yes"/>
    <s v="Yes"/>
    <x v="1"/>
    <m/>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UMC"/>
    <s v="Movies"/>
    <s v=""/>
    <x v="1"/>
    <m/>
    <m/>
    <m/>
    <m/>
    <m/>
    <m/>
    <m/>
    <m/>
    <m/>
    <x v="1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USA"/>
    <s v="Entertainment"/>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Venevisión, VePlus"/>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VH 1"/>
    <s v="Entertainment"/>
    <s v=""/>
    <x v="0"/>
    <s v="Lifestyle Extra"/>
    <s v="Lifestyle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Vice"/>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Video Rola"/>
    <s v="Spanish"/>
    <s v=""/>
    <x v="1"/>
    <s v="México Extra"/>
    <s v="México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
    <s v="Sports"/>
    <s v=""/>
    <x v="1"/>
    <s v="VSIN"/>
    <s v="VSIN"/>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Wapa América"/>
    <s v="International"/>
    <s v=""/>
    <x v="1"/>
    <m/>
    <m/>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m/>
    <s v="Entertainment"/>
    <s v=""/>
    <x v="1"/>
    <s v="Warriors &amp; Gangsters"/>
    <s v="Warriors &amp; Gangster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m/>
    <s v="Sport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s v="WeTV"/>
    <s v="Lifestyle"/>
    <s v=""/>
    <x v="0"/>
    <s v="Lifestyle Extra"/>
    <s v="Lifestyle Extra"/>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The Weather Channel"/>
    <s v="News"/>
    <s v=""/>
    <x v="1"/>
    <m/>
    <m/>
    <m/>
    <m/>
    <m/>
    <s v="Yes"/>
    <s v="Yes"/>
    <s v="Yes"/>
    <s v="Yes"/>
    <x v="1"/>
    <m/>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m/>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m/>
    <s v="Sport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WFN"/>
    <s v="Sports"/>
    <s v=""/>
    <x v="1"/>
    <s v="Heartland Extra"/>
    <s v="Heartland Extra"/>
    <m/>
    <m/>
    <m/>
    <m/>
    <m/>
    <m/>
    <m/>
    <x v="1"/>
    <m/>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s v="Yes"/>
    <s v="Regional sports networks"/>
    <s v=""/>
    <x v="1"/>
    <m/>
    <m/>
    <m/>
    <s v="Yes"/>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s v=""/>
    <s v="Entertainment"/>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s v=""/>
    <s v="Lifestyle"/>
    <s v=""/>
    <x v="1"/>
    <s v="Lifestyle Extra"/>
    <s v="Lifestyl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7"/>
    <m/>
    <s v="Sport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4" firstHeaderRow="2" firstDataRow="2" firstDataCol="1" rowPageCount="1" colPageCount="1"/>
  <pivotFields count="91">
    <pivotField axis="axisRow" compact="0" outline="0" showAll="0" sortType="ascending" defaultSubtotal="0">
      <items count="4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9">
    <i>
      <x/>
    </i>
    <i>
      <x v="4"/>
    </i>
    <i>
      <x v="6"/>
    </i>
    <i>
      <x v="11"/>
    </i>
    <i>
      <x v="14"/>
    </i>
    <i>
      <x v="29"/>
    </i>
    <i>
      <x v="30"/>
    </i>
    <i>
      <x v="45"/>
    </i>
    <i>
      <x v="49"/>
    </i>
    <i>
      <x v="56"/>
    </i>
    <i>
      <x v="60"/>
    </i>
    <i>
      <x v="62"/>
    </i>
    <i>
      <x v="66"/>
    </i>
    <i>
      <x v="67"/>
    </i>
    <i>
      <x v="80"/>
    </i>
    <i>
      <x v="81"/>
    </i>
    <i>
      <x v="82"/>
    </i>
    <i>
      <x v="88"/>
    </i>
    <i>
      <x v="92"/>
    </i>
    <i>
      <x v="97"/>
    </i>
    <i>
      <x v="103"/>
    </i>
    <i>
      <x v="108"/>
    </i>
    <i>
      <x v="109"/>
    </i>
    <i>
      <x v="110"/>
    </i>
    <i>
      <x v="118"/>
    </i>
    <i>
      <x v="132"/>
    </i>
    <i>
      <x v="133"/>
    </i>
    <i>
      <x v="140"/>
    </i>
    <i>
      <x v="141"/>
    </i>
    <i>
      <x v="150"/>
    </i>
    <i>
      <x v="152"/>
    </i>
    <i>
      <x v="153"/>
    </i>
    <i>
      <x v="156"/>
    </i>
    <i>
      <x v="158"/>
    </i>
    <i>
      <x v="159"/>
    </i>
    <i>
      <x v="160"/>
    </i>
    <i>
      <x v="164"/>
    </i>
    <i>
      <x v="173"/>
    </i>
    <i>
      <x v="174"/>
    </i>
    <i>
      <x v="175"/>
    </i>
    <i>
      <x v="183"/>
    </i>
    <i>
      <x v="198"/>
    </i>
    <i>
      <x v="203"/>
    </i>
    <i>
      <x v="209"/>
    </i>
    <i>
      <x v="215"/>
    </i>
    <i>
      <x v="223"/>
    </i>
    <i>
      <x v="226"/>
    </i>
    <i>
      <x v="234"/>
    </i>
    <i>
      <x v="235"/>
    </i>
    <i>
      <x v="238"/>
    </i>
    <i>
      <x v="241"/>
    </i>
    <i>
      <x v="248"/>
    </i>
    <i>
      <x v="251"/>
    </i>
    <i>
      <x v="252"/>
    </i>
    <i>
      <x v="255"/>
    </i>
    <i>
      <x v="256"/>
    </i>
    <i>
      <x v="257"/>
    </i>
    <i>
      <x v="260"/>
    </i>
    <i>
      <x v="261"/>
    </i>
    <i>
      <x v="264"/>
    </i>
    <i>
      <x v="276"/>
    </i>
    <i>
      <x v="278"/>
    </i>
    <i>
      <x v="283"/>
    </i>
    <i>
      <x v="284"/>
    </i>
    <i>
      <x v="295"/>
    </i>
    <i>
      <x v="296"/>
    </i>
    <i>
      <x v="301"/>
    </i>
    <i>
      <x v="320"/>
    </i>
    <i>
      <x v="336"/>
    </i>
    <i>
      <x v="337"/>
    </i>
    <i>
      <x v="344"/>
    </i>
    <i>
      <x v="363"/>
    </i>
    <i>
      <x v="366"/>
    </i>
    <i>
      <x v="367"/>
    </i>
    <i>
      <x v="368"/>
    </i>
    <i>
      <x v="379"/>
    </i>
    <i>
      <x v="382"/>
    </i>
    <i>
      <x v="386"/>
    </i>
    <i>
      <x v="387"/>
    </i>
    <i>
      <x v="389"/>
    </i>
    <i>
      <x v="392"/>
    </i>
    <i>
      <x v="393"/>
    </i>
    <i>
      <x v="406"/>
    </i>
    <i>
      <x v="419"/>
    </i>
    <i>
      <x v="420"/>
    </i>
    <i>
      <x v="425"/>
    </i>
    <i>
      <x v="437"/>
    </i>
    <i>
      <x v="442"/>
    </i>
    <i>
      <x v="443"/>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91">
    <pivotField axis="axisRow" compact="0" outline="0" showAll="0" sortType="ascending" defaultSubtotal="0">
      <items count="4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3"/>
    </i>
    <i>
      <x v="13"/>
    </i>
    <i>
      <x v="16"/>
    </i>
    <i>
      <x v="21"/>
    </i>
    <i>
      <x v="41"/>
    </i>
    <i>
      <x v="42"/>
    </i>
    <i>
      <x v="76"/>
    </i>
    <i>
      <x v="78"/>
    </i>
    <i>
      <x v="85"/>
    </i>
    <i>
      <x v="90"/>
    </i>
    <i>
      <x v="102"/>
    </i>
    <i>
      <x v="106"/>
    </i>
    <i>
      <x v="107"/>
    </i>
    <i>
      <x v="111"/>
    </i>
    <i>
      <x v="176"/>
    </i>
    <i>
      <x v="179"/>
    </i>
    <i>
      <x v="186"/>
    </i>
    <i>
      <x v="188"/>
    </i>
    <i>
      <x v="189"/>
    </i>
    <i>
      <x v="190"/>
    </i>
    <i>
      <x v="199"/>
    </i>
    <i>
      <x v="218"/>
    </i>
    <i>
      <x v="219"/>
    </i>
    <i>
      <x v="220"/>
    </i>
    <i>
      <x v="224"/>
    </i>
    <i>
      <x v="242"/>
    </i>
    <i>
      <x v="243"/>
    </i>
    <i>
      <x v="244"/>
    </i>
    <i>
      <x v="245"/>
    </i>
    <i>
      <x v="268"/>
    </i>
    <i>
      <x v="270"/>
    </i>
    <i>
      <x v="271"/>
    </i>
    <i>
      <x v="293"/>
    </i>
    <i>
      <x v="297"/>
    </i>
    <i>
      <x v="311"/>
    </i>
    <i>
      <x v="319"/>
    </i>
    <i>
      <x v="370"/>
    </i>
    <i>
      <x v="410"/>
    </i>
    <i>
      <x v="423"/>
    </i>
    <i>
      <x v="427"/>
    </i>
    <i>
      <x v="428"/>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fubo.tv/welcome"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playstation.com/en-us/network/vu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pectrum.net/support/tv/tv-channel-apps/?domain-redirect=tru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2" t="s">
        <v>927</v>
      </c>
    </row>
    <row r="2" spans="2:2" ht="14.6" x14ac:dyDescent="0.4">
      <c r="B2" s="2" t="str">
        <f>HYPERLINK("http://wjhladik.github.io/","Latest version of this wizard is located here: http://wjhladik.github.io/")</f>
        <v>Latest version of this wizard is located here: http://wjhladik.github.io/</v>
      </c>
    </row>
    <row r="4" spans="2:2" x14ac:dyDescent="0.35">
      <c r="B4" s="143" t="s">
        <v>432</v>
      </c>
    </row>
    <row r="5" spans="2:2" x14ac:dyDescent="0.35">
      <c r="B5" s="26" t="s">
        <v>657</v>
      </c>
    </row>
    <row r="6" spans="2:2" x14ac:dyDescent="0.35">
      <c r="B6" s="26" t="s">
        <v>433</v>
      </c>
    </row>
    <row r="8" spans="2:2" x14ac:dyDescent="0.35">
      <c r="B8" s="143" t="s">
        <v>611</v>
      </c>
    </row>
    <row r="9" spans="2:2" x14ac:dyDescent="0.35">
      <c r="B9" s="26" t="s">
        <v>612</v>
      </c>
    </row>
    <row r="10" spans="2:2" x14ac:dyDescent="0.35">
      <c r="B10" s="26" t="s">
        <v>613</v>
      </c>
    </row>
    <row r="11" spans="2:2" x14ac:dyDescent="0.35">
      <c r="B11" s="39" t="s">
        <v>659</v>
      </c>
    </row>
    <row r="12" spans="2:2" x14ac:dyDescent="0.35">
      <c r="B12" s="39" t="s">
        <v>660</v>
      </c>
    </row>
    <row r="13" spans="2:2" x14ac:dyDescent="0.35">
      <c r="B13" s="26" t="s">
        <v>702</v>
      </c>
    </row>
    <row r="14" spans="2:2" x14ac:dyDescent="0.35">
      <c r="B14" s="26" t="s">
        <v>700</v>
      </c>
    </row>
    <row r="15" spans="2:2" x14ac:dyDescent="0.35">
      <c r="B15" s="39" t="s">
        <v>661</v>
      </c>
    </row>
    <row r="16" spans="2:2" x14ac:dyDescent="0.35">
      <c r="B16" s="39" t="s">
        <v>662</v>
      </c>
    </row>
    <row r="17" spans="2:2" x14ac:dyDescent="0.35">
      <c r="B17" s="39" t="s">
        <v>663</v>
      </c>
    </row>
    <row r="18" spans="2:2" x14ac:dyDescent="0.35">
      <c r="B18" s="26" t="s">
        <v>701</v>
      </c>
    </row>
    <row r="19" spans="2:2" x14ac:dyDescent="0.35">
      <c r="B19" s="26" t="s">
        <v>703</v>
      </c>
    </row>
    <row r="20" spans="2:2" x14ac:dyDescent="0.35">
      <c r="B20" s="26" t="s">
        <v>614</v>
      </c>
    </row>
    <row r="22" spans="2:2" x14ac:dyDescent="0.35">
      <c r="B22" s="143" t="s">
        <v>417</v>
      </c>
    </row>
    <row r="23" spans="2:2" x14ac:dyDescent="0.35">
      <c r="B23" s="26" t="s">
        <v>615</v>
      </c>
    </row>
    <row r="24" spans="2:2" x14ac:dyDescent="0.35">
      <c r="B24" s="26" t="s">
        <v>616</v>
      </c>
    </row>
    <row r="25" spans="2:2" x14ac:dyDescent="0.35">
      <c r="B25" s="26" t="s">
        <v>704</v>
      </c>
    </row>
    <row r="26" spans="2:2" x14ac:dyDescent="0.35">
      <c r="B26" s="26" t="s">
        <v>664</v>
      </c>
    </row>
    <row r="27" spans="2:2" x14ac:dyDescent="0.35">
      <c r="B27" s="26" t="s">
        <v>617</v>
      </c>
    </row>
    <row r="28" spans="2:2" x14ac:dyDescent="0.35">
      <c r="B28" s="26" t="s">
        <v>658</v>
      </c>
    </row>
    <row r="29" spans="2:2" x14ac:dyDescent="0.35">
      <c r="B29" s="26" t="s">
        <v>618</v>
      </c>
    </row>
    <row r="30" spans="2:2" x14ac:dyDescent="0.35">
      <c r="B30" s="26" t="s">
        <v>591</v>
      </c>
    </row>
    <row r="31" spans="2:2" x14ac:dyDescent="0.35">
      <c r="B31" s="26" t="s">
        <v>665</v>
      </c>
    </row>
    <row r="32" spans="2:2" x14ac:dyDescent="0.35">
      <c r="B32" s="26" t="s">
        <v>312</v>
      </c>
    </row>
    <row r="33" spans="1:2" x14ac:dyDescent="0.35">
      <c r="B33" s="26" t="s">
        <v>666</v>
      </c>
    </row>
    <row r="34" spans="1:2" x14ac:dyDescent="0.35">
      <c r="B34" s="26" t="s">
        <v>667</v>
      </c>
    </row>
    <row r="36" spans="1:2" x14ac:dyDescent="0.35">
      <c r="B36" s="26" t="s">
        <v>668</v>
      </c>
    </row>
    <row r="37" spans="1:2" x14ac:dyDescent="0.35">
      <c r="B37" s="26" t="s">
        <v>434</v>
      </c>
    </row>
    <row r="38" spans="1:2" x14ac:dyDescent="0.35">
      <c r="B38" s="26" t="s">
        <v>741</v>
      </c>
    </row>
    <row r="39" spans="1:2" x14ac:dyDescent="0.35">
      <c r="B39" s="39" t="s">
        <v>435</v>
      </c>
    </row>
    <row r="40" spans="1:2" x14ac:dyDescent="0.35">
      <c r="B40" s="39"/>
    </row>
    <row r="41" spans="1:2" x14ac:dyDescent="0.35">
      <c r="B41" s="143" t="s">
        <v>608</v>
      </c>
    </row>
    <row r="42" spans="1:2" x14ac:dyDescent="0.35">
      <c r="A42" s="146"/>
      <c r="B42" s="26" t="s">
        <v>619</v>
      </c>
    </row>
    <row r="43" spans="1:2" x14ac:dyDescent="0.35">
      <c r="A43" s="147"/>
      <c r="B43" s="26" t="s">
        <v>620</v>
      </c>
    </row>
    <row r="44" spans="1:2" x14ac:dyDescent="0.35">
      <c r="A44" s="148" t="s">
        <v>609</v>
      </c>
      <c r="B44" s="144" t="s">
        <v>628</v>
      </c>
    </row>
    <row r="45" spans="1:2" x14ac:dyDescent="0.35">
      <c r="A45" s="149">
        <v>1</v>
      </c>
      <c r="B45" s="26" t="s">
        <v>621</v>
      </c>
    </row>
    <row r="46" spans="1:2" x14ac:dyDescent="0.35">
      <c r="A46" s="150">
        <v>2</v>
      </c>
      <c r="B46" s="26" t="s">
        <v>622</v>
      </c>
    </row>
    <row r="47" spans="1:2" ht="13.3" thickBot="1" x14ac:dyDescent="0.4">
      <c r="A47" s="151">
        <v>3</v>
      </c>
      <c r="B47" s="26" t="s">
        <v>623</v>
      </c>
    </row>
    <row r="48" spans="1:2" ht="13.3" thickBot="1" x14ac:dyDescent="0.4">
      <c r="A48" s="152"/>
      <c r="B48" s="144" t="s">
        <v>624</v>
      </c>
    </row>
    <row r="49" spans="1:2" x14ac:dyDescent="0.35">
      <c r="A49" s="153"/>
      <c r="B49" s="144" t="s">
        <v>625</v>
      </c>
    </row>
    <row r="50" spans="1:2" x14ac:dyDescent="0.35">
      <c r="A50" s="154"/>
      <c r="B50" s="144" t="s">
        <v>626</v>
      </c>
    </row>
    <row r="51" spans="1:2" x14ac:dyDescent="0.35">
      <c r="A51" s="155"/>
      <c r="B51" s="144" t="s">
        <v>627</v>
      </c>
    </row>
    <row r="52" spans="1:2" x14ac:dyDescent="0.35">
      <c r="A52" s="156" t="s">
        <v>609</v>
      </c>
      <c r="B52" s="144" t="s">
        <v>629</v>
      </c>
    </row>
    <row r="54" spans="1:2" x14ac:dyDescent="0.35">
      <c r="B54" s="143" t="s">
        <v>537</v>
      </c>
    </row>
    <row r="55" spans="1:2" x14ac:dyDescent="0.35">
      <c r="B55" s="26" t="s">
        <v>538</v>
      </c>
    </row>
    <row r="56" spans="1:2" x14ac:dyDescent="0.35">
      <c r="B56" s="26" t="s">
        <v>436</v>
      </c>
    </row>
    <row r="57" spans="1:2" x14ac:dyDescent="0.35">
      <c r="B57" s="26" t="s">
        <v>416</v>
      </c>
    </row>
    <row r="58" spans="1:2" x14ac:dyDescent="0.35">
      <c r="B58" s="39" t="s">
        <v>427</v>
      </c>
    </row>
    <row r="60" spans="1:2" x14ac:dyDescent="0.35">
      <c r="B60" s="143" t="s">
        <v>421</v>
      </c>
    </row>
    <row r="61" spans="1:2" x14ac:dyDescent="0.35">
      <c r="B61" s="26" t="s">
        <v>437</v>
      </c>
    </row>
    <row r="62" spans="1:2" x14ac:dyDescent="0.35">
      <c r="B62" s="26" t="s">
        <v>422</v>
      </c>
    </row>
    <row r="63" spans="1:2" x14ac:dyDescent="0.35">
      <c r="B63" s="26" t="s">
        <v>438</v>
      </c>
    </row>
    <row r="64" spans="1:2" x14ac:dyDescent="0.35">
      <c r="B64" s="26" t="s">
        <v>423</v>
      </c>
    </row>
    <row r="65" spans="2:2" x14ac:dyDescent="0.35">
      <c r="B65" s="26" t="s">
        <v>439</v>
      </c>
    </row>
    <row r="66" spans="2:2" x14ac:dyDescent="0.35">
      <c r="B66" s="26" t="s">
        <v>904</v>
      </c>
    </row>
    <row r="67" spans="2:2" x14ac:dyDescent="0.35">
      <c r="B67" s="26" t="s">
        <v>905</v>
      </c>
    </row>
    <row r="68" spans="2:2" x14ac:dyDescent="0.35">
      <c r="B68" s="26" t="s">
        <v>440</v>
      </c>
    </row>
    <row r="70" spans="2:2" x14ac:dyDescent="0.35">
      <c r="B70" s="143" t="s">
        <v>420</v>
      </c>
    </row>
    <row r="71" spans="2:2" x14ac:dyDescent="0.35">
      <c r="B71" s="157" t="str">
        <f>HYPERLINK("https://mybundle.tv","Another web based tool/wizard also exists at: https://mybundle.tv (try it if you'd like)")</f>
        <v>Another web based tool/wizard also exists at: https://mybundle.tv (try it if you'd like)</v>
      </c>
    </row>
    <row r="72" spans="2:2" x14ac:dyDescent="0.35">
      <c r="B72" s="157" t="str">
        <f>HYPERLINK("https://www.suppose.tv","Another web based tool/wizard also exists at: https://www.suppose.tv (try it if you'd like)")</f>
        <v>Another web based tool/wizard also exists at: https://www.suppose.tv (try it if you'd like)</v>
      </c>
    </row>
    <row r="73" spans="2:2" x14ac:dyDescent="0.35">
      <c r="B73" s="157"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906</v>
      </c>
    </row>
    <row r="75" spans="2:2" x14ac:dyDescent="0.35">
      <c r="B75" s="157"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425</v>
      </c>
    </row>
    <row r="77" spans="2:2" x14ac:dyDescent="0.35">
      <c r="B77" s="26" t="s">
        <v>424</v>
      </c>
    </row>
    <row r="78" spans="2:2" x14ac:dyDescent="0.35">
      <c r="B78" s="26" t="s">
        <v>428</v>
      </c>
    </row>
    <row r="79" spans="2:2" x14ac:dyDescent="0.35">
      <c r="B79" s="26" t="s">
        <v>899</v>
      </c>
    </row>
    <row r="80" spans="2:2" x14ac:dyDescent="0.35">
      <c r="B80" s="26" t="s">
        <v>900</v>
      </c>
    </row>
    <row r="81" spans="2:2" x14ac:dyDescent="0.35">
      <c r="B81" s="26" t="s">
        <v>907</v>
      </c>
    </row>
    <row r="83" spans="2:2" x14ac:dyDescent="0.35">
      <c r="B83" s="143" t="s">
        <v>429</v>
      </c>
    </row>
    <row r="84" spans="2:2" x14ac:dyDescent="0.35">
      <c r="B84" s="26" t="s">
        <v>669</v>
      </c>
    </row>
    <row r="85" spans="2:2" x14ac:dyDescent="0.35">
      <c r="B85" s="26" t="s">
        <v>908</v>
      </c>
    </row>
    <row r="86" spans="2:2" x14ac:dyDescent="0.35">
      <c r="B86" s="26" t="s">
        <v>476</v>
      </c>
    </row>
    <row r="87" spans="2:2" x14ac:dyDescent="0.35">
      <c r="B87" s="26" t="s">
        <v>426</v>
      </c>
    </row>
    <row r="88" spans="2:2" x14ac:dyDescent="0.35">
      <c r="B88" s="26" t="s">
        <v>441</v>
      </c>
    </row>
    <row r="89" spans="2:2" x14ac:dyDescent="0.35">
      <c r="B89" s="26" t="s">
        <v>430</v>
      </c>
    </row>
    <row r="90" spans="2:2" x14ac:dyDescent="0.35">
      <c r="B90" s="26" t="s">
        <v>630</v>
      </c>
    </row>
    <row r="91" spans="2:2" x14ac:dyDescent="0.35">
      <c r="B91" s="26" t="s">
        <v>477</v>
      </c>
    </row>
    <row r="92" spans="2:2" x14ac:dyDescent="0.35">
      <c r="B92" s="26" t="s">
        <v>909</v>
      </c>
    </row>
    <row r="115" spans="2:2" x14ac:dyDescent="0.35">
      <c r="B115" s="145" t="s">
        <v>592</v>
      </c>
    </row>
    <row r="151" spans="2:2" x14ac:dyDescent="0.35">
      <c r="B151" s="145" t="s">
        <v>493</v>
      </c>
    </row>
    <row r="192" spans="2:2" x14ac:dyDescent="0.35">
      <c r="B192" s="145" t="s">
        <v>705</v>
      </c>
    </row>
    <row r="235" spans="2:2" x14ac:dyDescent="0.35">
      <c r="B235" s="145" t="s">
        <v>715</v>
      </c>
    </row>
    <row r="276" spans="2:2" x14ac:dyDescent="0.35">
      <c r="B276" s="145" t="s">
        <v>670</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1" customWidth="1"/>
    <col min="15" max="15" width="32.765625" style="26" customWidth="1"/>
    <col min="16" max="16384" width="9.23046875" style="26"/>
  </cols>
  <sheetData>
    <row r="1" spans="1:37" ht="26.15" thickBot="1" x14ac:dyDescent="0.4">
      <c r="A1" s="25" t="s">
        <v>554</v>
      </c>
      <c r="B1" s="130" t="s">
        <v>571</v>
      </c>
      <c r="C1" s="25" t="s">
        <v>184</v>
      </c>
      <c r="D1" s="25" t="s">
        <v>565</v>
      </c>
      <c r="E1" s="25" t="s">
        <v>560</v>
      </c>
      <c r="F1" s="25" t="s">
        <v>561</v>
      </c>
      <c r="G1" s="25" t="s">
        <v>562</v>
      </c>
      <c r="H1" s="25" t="s">
        <v>563</v>
      </c>
      <c r="I1" s="25" t="s">
        <v>564</v>
      </c>
      <c r="J1" s="25" t="s">
        <v>566</v>
      </c>
      <c r="K1" s="25" t="s">
        <v>567</v>
      </c>
      <c r="L1" s="25" t="s">
        <v>568</v>
      </c>
      <c r="M1" s="25" t="s">
        <v>569</v>
      </c>
      <c r="N1" s="179" t="s">
        <v>606</v>
      </c>
      <c r="O1" s="25" t="s">
        <v>555</v>
      </c>
      <c r="R1" s="131" t="str">
        <f t="array" ref="R1:AK1">TRANSPOSE(A2:A21)</f>
        <v>Philo</v>
      </c>
      <c r="S1" s="131" t="str">
        <v>Sling Orange</v>
      </c>
      <c r="T1" s="131" t="str">
        <v>Sling Blue</v>
      </c>
      <c r="U1" s="131" t="str">
        <v>AT&amp;T TV Now Plus</v>
      </c>
      <c r="V1" s="131" t="str">
        <v>AT&amp;T TV Now Max</v>
      </c>
      <c r="W1" s="131" t="str">
        <v>AT&amp;T TV Now Entertainment</v>
      </c>
      <c r="X1" s="131" t="str">
        <v>AT&amp;T TV Now Choice</v>
      </c>
      <c r="Y1" s="131" t="str">
        <v>AT&amp;T TV Now Xtra</v>
      </c>
      <c r="Z1" s="131" t="str">
        <v>AT&amp;T TV Now Ultimate</v>
      </c>
      <c r="AA1" s="131" t="str">
        <v>AT&amp;T TV Now Optimo Mas</v>
      </c>
      <c r="AB1" s="131" t="str">
        <v>YouTube TV</v>
      </c>
      <c r="AC1" s="131" t="str">
        <v>Hulu with Live TV</v>
      </c>
      <c r="AD1" s="131" t="str">
        <v>PS Vue</v>
      </c>
      <c r="AE1" s="131" t="str">
        <v>Fubo TV</v>
      </c>
      <c r="AF1" s="131" t="str">
        <v>AT&amp;T Watch TV</v>
      </c>
      <c r="AG1" s="131" t="str">
        <v>KlowdTV</v>
      </c>
      <c r="AH1" s="131" t="str">
        <v>Frndly TV</v>
      </c>
      <c r="AI1" s="131" t="str">
        <v>Vidgo</v>
      </c>
      <c r="AJ1" s="131" t="str">
        <v>Vidgo Latino</v>
      </c>
      <c r="AK1" s="131" t="str">
        <v>Spectrum TV Essentials</v>
      </c>
    </row>
    <row r="2" spans="1:37" ht="13.3" thickBot="1" x14ac:dyDescent="0.4">
      <c r="A2" s="71" t="s">
        <v>185</v>
      </c>
      <c r="B2" s="132" t="s">
        <v>570</v>
      </c>
      <c r="C2" s="133">
        <v>20</v>
      </c>
      <c r="D2" s="28" t="s">
        <v>1</v>
      </c>
      <c r="E2" s="28" t="s">
        <v>1</v>
      </c>
      <c r="F2" s="28" t="s">
        <v>1</v>
      </c>
      <c r="G2" s="28" t="s">
        <v>1</v>
      </c>
      <c r="H2" s="28" t="s">
        <v>1</v>
      </c>
      <c r="I2" s="28" t="s">
        <v>1</v>
      </c>
      <c r="J2" s="28"/>
      <c r="K2" s="28"/>
      <c r="L2" s="28"/>
      <c r="M2" s="28"/>
      <c r="N2" s="180" t="s">
        <v>894</v>
      </c>
      <c r="O2" s="134" t="s">
        <v>84</v>
      </c>
    </row>
    <row r="3" spans="1:37" ht="13.3" thickBot="1" x14ac:dyDescent="0.4">
      <c r="A3" s="71" t="s">
        <v>186</v>
      </c>
      <c r="B3" s="132" t="s">
        <v>570</v>
      </c>
      <c r="C3" s="107">
        <v>30</v>
      </c>
      <c r="D3" s="28" t="s">
        <v>850</v>
      </c>
      <c r="E3" s="28" t="s">
        <v>1</v>
      </c>
      <c r="F3" s="28" t="s">
        <v>1</v>
      </c>
      <c r="G3" s="28" t="s">
        <v>1</v>
      </c>
      <c r="H3" s="28" t="s">
        <v>1</v>
      </c>
      <c r="I3" s="28" t="s">
        <v>1</v>
      </c>
      <c r="J3" s="28" t="s">
        <v>1</v>
      </c>
      <c r="K3" s="28" t="s">
        <v>1</v>
      </c>
      <c r="L3" s="28" t="s">
        <v>1</v>
      </c>
      <c r="M3" s="28"/>
      <c r="N3" s="180" t="s">
        <v>920</v>
      </c>
      <c r="O3" s="134" t="s">
        <v>517</v>
      </c>
    </row>
    <row r="4" spans="1:37" ht="13.3" thickBot="1" x14ac:dyDescent="0.4">
      <c r="A4" s="71" t="s">
        <v>187</v>
      </c>
      <c r="B4" s="132" t="s">
        <v>570</v>
      </c>
      <c r="C4" s="107">
        <v>30</v>
      </c>
      <c r="D4" s="28" t="s">
        <v>850</v>
      </c>
      <c r="E4" s="28" t="s">
        <v>1</v>
      </c>
      <c r="F4" s="28" t="s">
        <v>1</v>
      </c>
      <c r="G4" s="28" t="s">
        <v>1</v>
      </c>
      <c r="H4" s="28" t="s">
        <v>1</v>
      </c>
      <c r="I4" s="28" t="s">
        <v>1</v>
      </c>
      <c r="J4" s="28" t="s">
        <v>1</v>
      </c>
      <c r="K4" s="28" t="s">
        <v>1</v>
      </c>
      <c r="L4" s="28" t="s">
        <v>1</v>
      </c>
      <c r="M4" s="28"/>
      <c r="N4" s="180" t="s">
        <v>921</v>
      </c>
      <c r="O4" s="134" t="s">
        <v>517</v>
      </c>
    </row>
    <row r="5" spans="1:37" ht="13.3" thickBot="1" x14ac:dyDescent="0.4">
      <c r="A5" s="71" t="s">
        <v>742</v>
      </c>
      <c r="B5" s="132" t="s">
        <v>570</v>
      </c>
      <c r="C5" s="107">
        <v>65</v>
      </c>
      <c r="D5" s="28" t="s">
        <v>851</v>
      </c>
      <c r="E5" s="28" t="s">
        <v>1</v>
      </c>
      <c r="F5" s="28" t="s">
        <v>1</v>
      </c>
      <c r="G5" s="28" t="s">
        <v>1</v>
      </c>
      <c r="H5" s="28" t="s">
        <v>1</v>
      </c>
      <c r="I5" s="28" t="s">
        <v>1</v>
      </c>
      <c r="J5" s="28" t="s">
        <v>1</v>
      </c>
      <c r="K5" s="28"/>
      <c r="L5" s="28" t="s">
        <v>1</v>
      </c>
      <c r="M5" s="28"/>
      <c r="N5" s="180" t="s">
        <v>897</v>
      </c>
      <c r="O5" s="134" t="s">
        <v>556</v>
      </c>
    </row>
    <row r="6" spans="1:37" ht="13.3" thickBot="1" x14ac:dyDescent="0.4">
      <c r="A6" s="71" t="s">
        <v>743</v>
      </c>
      <c r="B6" s="132" t="s">
        <v>570</v>
      </c>
      <c r="C6" s="107">
        <v>80</v>
      </c>
      <c r="D6" s="28" t="s">
        <v>851</v>
      </c>
      <c r="E6" s="28" t="s">
        <v>1</v>
      </c>
      <c r="F6" s="28" t="s">
        <v>1</v>
      </c>
      <c r="G6" s="28" t="s">
        <v>1</v>
      </c>
      <c r="H6" s="28" t="s">
        <v>1</v>
      </c>
      <c r="I6" s="28" t="s">
        <v>1</v>
      </c>
      <c r="J6" s="28" t="s">
        <v>1</v>
      </c>
      <c r="K6" s="28"/>
      <c r="L6" s="28" t="s">
        <v>1</v>
      </c>
      <c r="M6" s="28"/>
      <c r="N6" s="180" t="s">
        <v>897</v>
      </c>
      <c r="O6" s="134" t="s">
        <v>556</v>
      </c>
    </row>
    <row r="7" spans="1:37" ht="13.3" thickBot="1" x14ac:dyDescent="0.4">
      <c r="A7" s="71" t="s">
        <v>744</v>
      </c>
      <c r="B7" s="132" t="s">
        <v>570</v>
      </c>
      <c r="C7" s="107">
        <v>93</v>
      </c>
      <c r="D7" s="28" t="s">
        <v>851</v>
      </c>
      <c r="E7" s="28" t="s">
        <v>1</v>
      </c>
      <c r="F7" s="28" t="s">
        <v>1</v>
      </c>
      <c r="G7" s="28" t="s">
        <v>1</v>
      </c>
      <c r="H7" s="28" t="s">
        <v>1</v>
      </c>
      <c r="I7" s="28" t="s">
        <v>1</v>
      </c>
      <c r="J7" s="28" t="s">
        <v>1</v>
      </c>
      <c r="K7" s="28"/>
      <c r="L7" s="28" t="s">
        <v>1</v>
      </c>
      <c r="M7" s="28"/>
      <c r="N7" s="180" t="s">
        <v>897</v>
      </c>
      <c r="O7" s="134" t="s">
        <v>556</v>
      </c>
    </row>
    <row r="8" spans="1:37" ht="13.3" thickBot="1" x14ac:dyDescent="0.4">
      <c r="A8" s="71" t="s">
        <v>745</v>
      </c>
      <c r="B8" s="132" t="s">
        <v>570</v>
      </c>
      <c r="C8" s="107">
        <v>110</v>
      </c>
      <c r="D8" s="28" t="s">
        <v>851</v>
      </c>
      <c r="E8" s="28" t="s">
        <v>1</v>
      </c>
      <c r="F8" s="28" t="s">
        <v>1</v>
      </c>
      <c r="G8" s="28" t="s">
        <v>1</v>
      </c>
      <c r="H8" s="28" t="s">
        <v>1</v>
      </c>
      <c r="I8" s="28" t="s">
        <v>1</v>
      </c>
      <c r="J8" s="28" t="s">
        <v>1</v>
      </c>
      <c r="K8" s="28"/>
      <c r="L8" s="28" t="s">
        <v>1</v>
      </c>
      <c r="M8" s="28"/>
      <c r="N8" s="180" t="s">
        <v>897</v>
      </c>
      <c r="O8" s="134" t="s">
        <v>556</v>
      </c>
    </row>
    <row r="9" spans="1:37" ht="13.3" thickBot="1" x14ac:dyDescent="0.4">
      <c r="A9" s="71" t="s">
        <v>746</v>
      </c>
      <c r="B9" s="132" t="s">
        <v>570</v>
      </c>
      <c r="C9" s="107">
        <v>124</v>
      </c>
      <c r="D9" s="28" t="s">
        <v>851</v>
      </c>
      <c r="E9" s="28" t="s">
        <v>1</v>
      </c>
      <c r="F9" s="28" t="s">
        <v>1</v>
      </c>
      <c r="G9" s="28" t="s">
        <v>1</v>
      </c>
      <c r="H9" s="28" t="s">
        <v>1</v>
      </c>
      <c r="I9" s="28" t="s">
        <v>1</v>
      </c>
      <c r="J9" s="28" t="s">
        <v>1</v>
      </c>
      <c r="K9" s="28"/>
      <c r="L9" s="28" t="s">
        <v>1</v>
      </c>
      <c r="M9" s="28"/>
      <c r="N9" s="180" t="s">
        <v>897</v>
      </c>
      <c r="O9" s="134" t="s">
        <v>556</v>
      </c>
    </row>
    <row r="10" spans="1:37" ht="13.3" thickBot="1" x14ac:dyDescent="0.4">
      <c r="A10" s="71" t="s">
        <v>747</v>
      </c>
      <c r="B10" s="132" t="s">
        <v>570</v>
      </c>
      <c r="C10" s="107">
        <v>135</v>
      </c>
      <c r="D10" s="28" t="s">
        <v>851</v>
      </c>
      <c r="E10" s="28" t="s">
        <v>1</v>
      </c>
      <c r="F10" s="28" t="s">
        <v>1</v>
      </c>
      <c r="G10" s="28" t="s">
        <v>1</v>
      </c>
      <c r="H10" s="28" t="s">
        <v>1</v>
      </c>
      <c r="I10" s="28" t="s">
        <v>1</v>
      </c>
      <c r="J10" s="28" t="s">
        <v>1</v>
      </c>
      <c r="K10" s="28"/>
      <c r="L10" s="28" t="s">
        <v>1</v>
      </c>
      <c r="M10" s="28"/>
      <c r="N10" s="180" t="s">
        <v>897</v>
      </c>
      <c r="O10" s="134" t="s">
        <v>556</v>
      </c>
    </row>
    <row r="11" spans="1:37" ht="13.3" thickBot="1" x14ac:dyDescent="0.4">
      <c r="A11" s="71" t="s">
        <v>748</v>
      </c>
      <c r="B11" s="132" t="s">
        <v>570</v>
      </c>
      <c r="C11" s="107">
        <v>86</v>
      </c>
      <c r="D11" s="28" t="s">
        <v>851</v>
      </c>
      <c r="E11" s="28" t="s">
        <v>1</v>
      </c>
      <c r="F11" s="28" t="s">
        <v>1</v>
      </c>
      <c r="G11" s="28" t="s">
        <v>1</v>
      </c>
      <c r="H11" s="28" t="s">
        <v>1</v>
      </c>
      <c r="I11" s="28" t="s">
        <v>1</v>
      </c>
      <c r="J11" s="28" t="s">
        <v>1</v>
      </c>
      <c r="K11" s="28"/>
      <c r="L11" s="28" t="s">
        <v>1</v>
      </c>
      <c r="M11" s="28"/>
      <c r="N11" s="180" t="s">
        <v>897</v>
      </c>
      <c r="O11" s="134" t="s">
        <v>556</v>
      </c>
    </row>
    <row r="12" spans="1:37" ht="13.3" thickBot="1" x14ac:dyDescent="0.4">
      <c r="A12" s="71" t="s">
        <v>171</v>
      </c>
      <c r="B12" s="132" t="s">
        <v>570</v>
      </c>
      <c r="C12" s="107">
        <v>50</v>
      </c>
      <c r="D12" s="28" t="s">
        <v>1</v>
      </c>
      <c r="E12" s="28" t="s">
        <v>1</v>
      </c>
      <c r="F12" s="28" t="s">
        <v>1</v>
      </c>
      <c r="G12" s="28" t="s">
        <v>1</v>
      </c>
      <c r="H12" s="28" t="s">
        <v>1</v>
      </c>
      <c r="I12" s="28" t="s">
        <v>1</v>
      </c>
      <c r="J12" s="28" t="s">
        <v>1</v>
      </c>
      <c r="K12" s="28" t="s">
        <v>1</v>
      </c>
      <c r="L12" s="28" t="s">
        <v>1</v>
      </c>
      <c r="M12" s="28"/>
      <c r="N12" s="180" t="s">
        <v>898</v>
      </c>
      <c r="O12" s="134" t="s">
        <v>557</v>
      </c>
    </row>
    <row r="13" spans="1:37" ht="13.3" thickBot="1" x14ac:dyDescent="0.4">
      <c r="A13" s="71" t="s">
        <v>170</v>
      </c>
      <c r="B13" s="132" t="s">
        <v>570</v>
      </c>
      <c r="C13" s="107">
        <v>55</v>
      </c>
      <c r="D13" s="28" t="s">
        <v>1</v>
      </c>
      <c r="E13" s="28" t="s">
        <v>1</v>
      </c>
      <c r="F13" s="28" t="s">
        <v>1</v>
      </c>
      <c r="G13" s="28" t="s">
        <v>1</v>
      </c>
      <c r="H13" s="28" t="s">
        <v>1</v>
      </c>
      <c r="I13" s="28" t="s">
        <v>1</v>
      </c>
      <c r="J13" s="28" t="s">
        <v>1</v>
      </c>
      <c r="K13" s="28" t="s">
        <v>1</v>
      </c>
      <c r="L13" s="28" t="s">
        <v>1</v>
      </c>
      <c r="M13" s="28"/>
      <c r="N13" s="180" t="s">
        <v>852</v>
      </c>
      <c r="O13" s="134" t="s">
        <v>85</v>
      </c>
    </row>
    <row r="14" spans="1:37" ht="13.3" thickBot="1" x14ac:dyDescent="0.4">
      <c r="A14" s="71" t="s">
        <v>188</v>
      </c>
      <c r="B14" s="132" t="s">
        <v>901</v>
      </c>
      <c r="C14" s="107">
        <v>50</v>
      </c>
      <c r="D14" s="28" t="s">
        <v>1</v>
      </c>
      <c r="E14" s="28" t="s">
        <v>1</v>
      </c>
      <c r="F14" s="28" t="s">
        <v>1</v>
      </c>
      <c r="G14" s="28" t="s">
        <v>1</v>
      </c>
      <c r="H14" s="28" t="s">
        <v>1</v>
      </c>
      <c r="I14" s="28" t="s">
        <v>1</v>
      </c>
      <c r="J14" s="28" t="s">
        <v>1</v>
      </c>
      <c r="K14" s="28"/>
      <c r="L14" s="28" t="s">
        <v>1</v>
      </c>
      <c r="M14" s="28" t="s">
        <v>1</v>
      </c>
      <c r="N14" s="180" t="s">
        <v>902</v>
      </c>
      <c r="O14" s="134" t="s">
        <v>558</v>
      </c>
    </row>
    <row r="15" spans="1:37" ht="13.3" thickBot="1" x14ac:dyDescent="0.4">
      <c r="A15" s="71" t="s">
        <v>189</v>
      </c>
      <c r="B15" s="132" t="s">
        <v>570</v>
      </c>
      <c r="C15" s="107">
        <v>55</v>
      </c>
      <c r="D15" s="28" t="s">
        <v>1</v>
      </c>
      <c r="E15" s="28" t="s">
        <v>1</v>
      </c>
      <c r="F15" s="28" t="s">
        <v>1</v>
      </c>
      <c r="G15" s="28" t="s">
        <v>1</v>
      </c>
      <c r="H15" s="28" t="s">
        <v>1</v>
      </c>
      <c r="I15" s="28" t="s">
        <v>1</v>
      </c>
      <c r="J15" s="28" t="s">
        <v>1</v>
      </c>
      <c r="K15" s="28"/>
      <c r="L15" s="28"/>
      <c r="M15" s="28"/>
      <c r="N15" s="180" t="s">
        <v>853</v>
      </c>
      <c r="O15" s="134" t="s">
        <v>559</v>
      </c>
    </row>
    <row r="16" spans="1:37" ht="13.3" thickBot="1" x14ac:dyDescent="0.4">
      <c r="A16" s="71" t="s">
        <v>233</v>
      </c>
      <c r="B16" s="132" t="s">
        <v>570</v>
      </c>
      <c r="C16" s="107">
        <v>15</v>
      </c>
      <c r="D16" s="28"/>
      <c r="E16" s="28" t="s">
        <v>1</v>
      </c>
      <c r="F16" s="28" t="s">
        <v>1</v>
      </c>
      <c r="G16" s="28" t="s">
        <v>1</v>
      </c>
      <c r="H16" s="28" t="s">
        <v>1</v>
      </c>
      <c r="I16" s="28"/>
      <c r="J16" s="28"/>
      <c r="K16" s="28"/>
      <c r="L16" s="28"/>
      <c r="M16" s="28"/>
      <c r="N16" s="180" t="s">
        <v>854</v>
      </c>
      <c r="O16" s="135" t="s">
        <v>183</v>
      </c>
    </row>
    <row r="17" spans="1:15" ht="13.3" thickBot="1" x14ac:dyDescent="0.4">
      <c r="A17" s="71" t="s">
        <v>632</v>
      </c>
      <c r="B17" s="132" t="s">
        <v>570</v>
      </c>
      <c r="C17" s="107">
        <v>5</v>
      </c>
      <c r="D17" s="28"/>
      <c r="E17" s="28" t="s">
        <v>1</v>
      </c>
      <c r="F17" s="28" t="s">
        <v>1</v>
      </c>
      <c r="G17" s="28" t="s">
        <v>1</v>
      </c>
      <c r="H17" s="28" t="s">
        <v>1</v>
      </c>
      <c r="I17" s="28" t="s">
        <v>1</v>
      </c>
      <c r="J17" s="28" t="s">
        <v>1</v>
      </c>
      <c r="K17" s="28"/>
      <c r="L17" s="28" t="s">
        <v>1</v>
      </c>
      <c r="M17" s="28"/>
      <c r="N17" s="180" t="s">
        <v>854</v>
      </c>
      <c r="O17" s="134" t="s">
        <v>644</v>
      </c>
    </row>
    <row r="18" spans="1:15" ht="13.3" thickBot="1" x14ac:dyDescent="0.4">
      <c r="A18" s="71" t="s">
        <v>866</v>
      </c>
      <c r="B18" s="132" t="s">
        <v>570</v>
      </c>
      <c r="C18" s="107">
        <v>6</v>
      </c>
      <c r="D18" s="28" t="s">
        <v>850</v>
      </c>
      <c r="E18" s="28" t="s">
        <v>1</v>
      </c>
      <c r="F18" s="28" t="s">
        <v>1</v>
      </c>
      <c r="G18" s="28" t="s">
        <v>1</v>
      </c>
      <c r="H18" s="28" t="s">
        <v>1</v>
      </c>
      <c r="I18" s="28" t="s">
        <v>1</v>
      </c>
      <c r="J18" s="28" t="s">
        <v>1</v>
      </c>
      <c r="K18" s="28"/>
      <c r="L18" s="28"/>
      <c r="M18" s="28"/>
      <c r="N18" s="180" t="s">
        <v>868</v>
      </c>
      <c r="O18" s="134" t="s">
        <v>869</v>
      </c>
    </row>
    <row r="19" spans="1:15" ht="13.3" thickBot="1" x14ac:dyDescent="0.4">
      <c r="A19" s="71" t="s">
        <v>867</v>
      </c>
      <c r="B19" s="132" t="s">
        <v>570</v>
      </c>
      <c r="C19" s="107">
        <v>40</v>
      </c>
      <c r="D19" s="28" t="s">
        <v>607</v>
      </c>
      <c r="E19" s="28" t="s">
        <v>1</v>
      </c>
      <c r="F19" s="28" t="s">
        <v>1</v>
      </c>
      <c r="G19" s="28"/>
      <c r="H19" s="28" t="s">
        <v>1</v>
      </c>
      <c r="I19" s="28" t="s">
        <v>1</v>
      </c>
      <c r="J19" s="28"/>
      <c r="K19" s="28" t="s">
        <v>1</v>
      </c>
      <c r="L19" s="28"/>
      <c r="M19" s="28"/>
      <c r="N19" s="180" t="s">
        <v>887</v>
      </c>
      <c r="O19" s="134" t="s">
        <v>871</v>
      </c>
    </row>
    <row r="20" spans="1:15" ht="13.3" thickBot="1" x14ac:dyDescent="0.4">
      <c r="A20" s="71" t="s">
        <v>886</v>
      </c>
      <c r="B20" s="132" t="s">
        <v>570</v>
      </c>
      <c r="C20" s="107">
        <v>15</v>
      </c>
      <c r="D20" s="28" t="s">
        <v>607</v>
      </c>
      <c r="E20" s="28" t="s">
        <v>1</v>
      </c>
      <c r="F20" s="28" t="s">
        <v>1</v>
      </c>
      <c r="G20" s="28"/>
      <c r="H20" s="28" t="s">
        <v>1</v>
      </c>
      <c r="I20" s="28" t="s">
        <v>1</v>
      </c>
      <c r="J20" s="28"/>
      <c r="K20" s="28" t="s">
        <v>1</v>
      </c>
      <c r="L20" s="28"/>
      <c r="M20" s="28"/>
      <c r="N20" s="180" t="s">
        <v>887</v>
      </c>
      <c r="O20" s="134" t="s">
        <v>871</v>
      </c>
    </row>
    <row r="21" spans="1:15" ht="13.3" thickBot="1" x14ac:dyDescent="0.4">
      <c r="A21" s="71" t="s">
        <v>190</v>
      </c>
      <c r="B21" s="132" t="s">
        <v>570</v>
      </c>
      <c r="C21" s="107">
        <v>15</v>
      </c>
      <c r="D21" s="28" t="s">
        <v>607</v>
      </c>
      <c r="E21" s="28" t="s">
        <v>1</v>
      </c>
      <c r="F21" s="28" t="s">
        <v>1</v>
      </c>
      <c r="G21" s="28" t="s">
        <v>1</v>
      </c>
      <c r="H21" s="28" t="s">
        <v>1</v>
      </c>
      <c r="I21" s="28" t="s">
        <v>1</v>
      </c>
      <c r="J21" s="28"/>
      <c r="K21" s="28" t="s">
        <v>1</v>
      </c>
      <c r="L21" s="28" t="s">
        <v>1</v>
      </c>
      <c r="M21" s="28"/>
      <c r="N21" s="183" t="s">
        <v>926</v>
      </c>
      <c r="O21" s="134" t="s">
        <v>730</v>
      </c>
    </row>
  </sheetData>
  <conditionalFormatting sqref="B2:B17 B21:B22">
    <cfRule type="expression" dxfId="992" priority="14">
      <formula>B2="Exclude"</formula>
    </cfRule>
  </conditionalFormatting>
  <conditionalFormatting sqref="A21 A2:A16">
    <cfRule type="expression" dxfId="991" priority="12">
      <formula>B2="Exclude"</formula>
    </cfRule>
  </conditionalFormatting>
  <conditionalFormatting sqref="A17">
    <cfRule type="expression" dxfId="990" priority="9">
      <formula>B17="Exclude"</formula>
    </cfRule>
  </conditionalFormatting>
  <conditionalFormatting sqref="B6:B11">
    <cfRule type="expression" dxfId="989" priority="8">
      <formula>B6="Exclude"</formula>
    </cfRule>
  </conditionalFormatting>
  <conditionalFormatting sqref="B19">
    <cfRule type="expression" dxfId="988" priority="6">
      <formula>B19="Exclude"</formula>
    </cfRule>
  </conditionalFormatting>
  <conditionalFormatting sqref="A19">
    <cfRule type="expression" dxfId="987" priority="5">
      <formula>B19="Exclude"</formula>
    </cfRule>
  </conditionalFormatting>
  <conditionalFormatting sqref="B18">
    <cfRule type="expression" dxfId="986" priority="4">
      <formula>B18="Exclude"</formula>
    </cfRule>
  </conditionalFormatting>
  <conditionalFormatting sqref="A18">
    <cfRule type="expression" dxfId="985" priority="3">
      <formula>B18="Exclude"</formula>
    </cfRule>
  </conditionalFormatting>
  <conditionalFormatting sqref="B20">
    <cfRule type="expression" dxfId="984" priority="2">
      <formula>B20="Exclude"</formula>
    </cfRule>
  </conditionalFormatting>
  <conditionalFormatting sqref="A20">
    <cfRule type="expression" dxfId="983"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13" r:id="rId5" xr:uid="{5BB12F37-3EDD-49EF-94FD-ABA544A0780E}"/>
    <hyperlink ref="O12" r:id="rId6" xr:uid="{32BDE9BC-0DC1-43B2-9BD6-C9851931BA0F}"/>
    <hyperlink ref="O14" r:id="rId7" xr:uid="{2DFBF7CA-7BA0-46FC-930A-558F6B75EBD3}"/>
    <hyperlink ref="O15" r:id="rId8" xr:uid="{9F06EF7C-450D-4763-8EAD-E1E70838A9F8}"/>
    <hyperlink ref="O7" r:id="rId9" xr:uid="{9E947A34-F1F9-41FB-97C5-AAFDB492FE1C}"/>
    <hyperlink ref="O8" r:id="rId10" xr:uid="{FD9C0AD1-1955-489E-9DA0-7F3232E47F17}"/>
    <hyperlink ref="O9" r:id="rId11" xr:uid="{CCB77643-743F-4089-93A0-8AF7521DFFF2}"/>
    <hyperlink ref="O10" r:id="rId12" xr:uid="{F3BBB392-FFB9-4226-8854-84FC79295FF1}"/>
    <hyperlink ref="O11" r:id="rId13" xr:uid="{1EF21A71-3496-4C5E-9976-AFE824DD8B81}"/>
    <hyperlink ref="O3" r:id="rId14" xr:uid="{FCB10BE6-C08D-48EB-A5A0-DBB2EB120734}"/>
    <hyperlink ref="O4" r:id="rId15" xr:uid="{EEF82746-0898-4379-8E29-7FD9AB9F032C}"/>
    <hyperlink ref="O21" r:id="rId16" xr:uid="{1E50655C-53F0-4236-8464-8CFDC3E9E46A}"/>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455</v>
      </c>
      <c r="D1" s="102" t="s">
        <v>488</v>
      </c>
      <c r="F1" s="101" t="s">
        <v>456</v>
      </c>
      <c r="H1" s="47" t="s">
        <v>465</v>
      </c>
      <c r="I1" s="55"/>
      <c r="J1" s="55"/>
      <c r="K1" s="55"/>
      <c r="L1" s="55"/>
      <c r="M1" s="55"/>
      <c r="N1" s="56"/>
      <c r="O1" s="65"/>
      <c r="P1" s="65"/>
      <c r="R1" s="120" t="s">
        <v>552</v>
      </c>
      <c r="S1" s="112"/>
      <c r="T1" s="139" t="str">
        <f>IF(profile="","No profile loaded",profile)</f>
        <v>No profile loaded</v>
      </c>
      <c r="U1" s="139"/>
      <c r="V1" s="140" t="str">
        <f ca="1">Profiles!D4</f>
        <v/>
      </c>
      <c r="BA1" s="74" t="s">
        <v>466</v>
      </c>
      <c r="BB1" s="42" t="s">
        <v>466</v>
      </c>
    </row>
    <row r="2" spans="1:54" s="78" customFormat="1" ht="12.45" thickBot="1" x14ac:dyDescent="0.4">
      <c r="A2" s="76">
        <v>1</v>
      </c>
      <c r="B2" s="77" t="str">
        <f ca="1">"Required ("&amp;COUNTIF(Data!$BR:$BR,1)&amp;")"</f>
        <v>Required (5)</v>
      </c>
      <c r="D2" s="79"/>
      <c r="F2" s="79" t="s">
        <v>466</v>
      </c>
      <c r="H2" s="90" t="str">
        <f ca="1">Analysis!C18</f>
        <v>(#1) Philo with (+0 Add-Ons) / YouTube TV (+0 Add-Ons)  [%100 of marked] for $70</v>
      </c>
      <c r="I2" s="91"/>
      <c r="J2" s="91"/>
      <c r="K2" s="91"/>
      <c r="L2" s="91"/>
      <c r="M2" s="91"/>
      <c r="N2" s="91"/>
      <c r="O2" s="91"/>
      <c r="P2" s="92"/>
      <c r="R2" s="120" t="s">
        <v>553</v>
      </c>
      <c r="S2" s="136"/>
      <c r="T2" s="137" t="str">
        <f>marker_pick</f>
        <v>3 - Mild Interest</v>
      </c>
      <c r="U2" s="137"/>
      <c r="V2" s="138" t="str">
        <f ca="1">COUNTIFS(Data!D:D,1)&amp;" marked"</f>
        <v>9 marked</v>
      </c>
      <c r="BA2" s="75" t="s">
        <v>467</v>
      </c>
      <c r="BB2" s="78" t="s">
        <v>843</v>
      </c>
    </row>
    <row r="3" spans="1:54" s="78" customFormat="1" x14ac:dyDescent="0.35">
      <c r="A3" s="76">
        <v>2</v>
      </c>
      <c r="B3" s="94" t="str">
        <f ca="1">"High Interest ("&amp;COUNTIF(Data!$BR:$BR,2)&amp;")"</f>
        <v>High Interest (2)</v>
      </c>
      <c r="D3" s="48"/>
      <c r="F3" s="95" t="s">
        <v>457</v>
      </c>
      <c r="H3" s="52" t="str">
        <f ca="1">Analysis!D18</f>
        <v>(#2) AT&amp;T TV Now Plus with (+0 Add-Ons) / Philo (+0 Add-Ons)  [%100 of marked] for $85</v>
      </c>
      <c r="P3" s="80"/>
      <c r="R3" s="120" t="s">
        <v>474</v>
      </c>
      <c r="S3" s="109"/>
      <c r="T3" s="122" t="str">
        <f>IF(price_limit&gt;0,price_limit,"No Limit")</f>
        <v>No Limit</v>
      </c>
      <c r="U3" s="110"/>
      <c r="V3" s="111" t="str">
        <f>IF(ISNUMBER(price_limit),COUNTIF(WhatIf!G:G,"&gt;"&amp;price_limit)&amp;" exclusions","")</f>
        <v/>
      </c>
      <c r="BA3" s="75" t="s">
        <v>468</v>
      </c>
      <c r="BB3" s="78" t="s">
        <v>444</v>
      </c>
    </row>
    <row r="4" spans="1:54" s="78" customFormat="1" x14ac:dyDescent="0.35">
      <c r="A4" s="76">
        <v>3</v>
      </c>
      <c r="B4" s="96" t="str">
        <f ca="1">"Mild Interest ("&amp;COUNTIF(Data!$BR:$BR,3)&amp;")"</f>
        <v>Mild Interest (2)</v>
      </c>
      <c r="D4" s="104" t="s">
        <v>489</v>
      </c>
      <c r="F4" s="98" t="s">
        <v>458</v>
      </c>
      <c r="H4" s="53" t="str">
        <f ca="1">Analysis!E18</f>
        <v>(#3) AT&amp;T TV Now Max with (+0 Add-Ons) / Philo (+0 Add-Ons)  [%100 of marked] for $100</v>
      </c>
      <c r="I4" s="99"/>
      <c r="J4" s="99"/>
      <c r="K4" s="99"/>
      <c r="L4" s="99"/>
      <c r="M4" s="99"/>
      <c r="N4" s="99"/>
      <c r="O4" s="99"/>
      <c r="P4" s="100"/>
      <c r="R4" s="120" t="s">
        <v>593</v>
      </c>
      <c r="S4" s="109"/>
      <c r="T4" s="121" t="str">
        <f>IF(price_weight_used&lt;&gt;50,price_weight_used,"Price &amp; Networks - Equal Weighting")</f>
        <v>Price &amp; Networks - Equal Weighting</v>
      </c>
      <c r="U4" s="110"/>
      <c r="V4" s="111"/>
      <c r="BA4" s="75" t="s">
        <v>469</v>
      </c>
      <c r="BB4" s="78" t="s">
        <v>198</v>
      </c>
    </row>
    <row r="5" spans="1:54" x14ac:dyDescent="0.35">
      <c r="BA5" s="75" t="str">
        <f>Services!A2</f>
        <v>Philo</v>
      </c>
      <c r="BB5" s="42" t="s">
        <v>207</v>
      </c>
    </row>
    <row r="6" spans="1:54" s="88" customFormat="1" ht="24" x14ac:dyDescent="0.35">
      <c r="A6" s="85"/>
      <c r="B6" s="86" t="s">
        <v>444</v>
      </c>
      <c r="C6" s="87"/>
      <c r="D6" s="86" t="s">
        <v>198</v>
      </c>
      <c r="E6" s="87"/>
      <c r="F6" s="86" t="s">
        <v>207</v>
      </c>
      <c r="G6" s="87"/>
      <c r="H6" s="86" t="s">
        <v>452</v>
      </c>
      <c r="I6" s="87"/>
      <c r="J6" s="86" t="s">
        <v>280</v>
      </c>
      <c r="K6" s="87"/>
      <c r="L6" s="86" t="s">
        <v>445</v>
      </c>
      <c r="M6" s="87"/>
      <c r="N6" s="86" t="s">
        <v>453</v>
      </c>
      <c r="O6" s="87"/>
      <c r="P6" s="86" t="s">
        <v>454</v>
      </c>
      <c r="Q6" s="87"/>
      <c r="R6" s="86" t="s">
        <v>214</v>
      </c>
      <c r="S6" s="87"/>
      <c r="T6" s="86" t="s">
        <v>447</v>
      </c>
      <c r="U6" s="87"/>
      <c r="V6" s="86" t="s">
        <v>206</v>
      </c>
      <c r="W6" s="87"/>
      <c r="X6" s="86" t="s">
        <v>450</v>
      </c>
      <c r="Y6" s="87"/>
      <c r="Z6" s="86" t="s">
        <v>843</v>
      </c>
      <c r="BA6" s="75" t="str">
        <f>Services!A3</f>
        <v>Sling Orange</v>
      </c>
      <c r="BB6" s="88" t="s">
        <v>452</v>
      </c>
    </row>
    <row r="7" spans="1:54" ht="24" x14ac:dyDescent="0.35">
      <c r="A7" s="43">
        <v>1</v>
      </c>
      <c r="B7" s="43" t="str">
        <f>IFERROR(INDEX(Data!A$1:$A$1002,_xlfn.AGGREGATE(15,6,((Data!$C$1:$C$1002=B$6)/(Data!$C$1:$C$1002=B$6))*ROW(Data!$C$1:$C$1002),ROW(B7)-ROW(B$6)),1),"")</f>
        <v>ABC</v>
      </c>
      <c r="C7" s="43"/>
      <c r="D7" s="43" t="str">
        <f>IFERROR(INDEX(Data!$A$1:C$1002,_xlfn.AGGREGATE(15,6,((Data!$C$1:$C$1002=D$6)/(Data!$C$1:$C$1002=D$6))*ROW(Data!$C$1:$C$1002),ROW(D7)-ROW(D$6)),1),"")</f>
        <v>Animal Planet</v>
      </c>
      <c r="E7" s="43"/>
      <c r="F7" s="43" t="str">
        <f>IFERROR(INDEX(Data!$A$1:E$1002,_xlfn.AGGREGATE(15,6,((Data!$C$1:$C$1002=F$6)/(Data!$C$1:$C$1002=F$6))*ROW(Data!$C$1:$C$1002),ROW(F7)-ROW(F$6)),1),"")</f>
        <v>ACC Network</v>
      </c>
      <c r="G7" s="43"/>
      <c r="H7" s="43" t="str">
        <f>IFERROR(INDEX(Data!$A$1:G$1002,_xlfn.AGGREGATE(15,6,((Data!$C$1:$C$1002=H$6)/(Data!$C$1:$C$1002=H$6))*ROW(Data!$C$1:$C$1002),ROW(H7)-ROW(H$6)),1),"")</f>
        <v>Big Ten Network</v>
      </c>
      <c r="I7" s="43"/>
      <c r="J7" s="43" t="str">
        <f>IFERROR(INDEX(Data!$A$1:I$1002,_xlfn.AGGREGATE(15,6,((Data!$C$1:$C$1002=J$6)/(Data!$C$1:$C$1002=J$6))*ROW(Data!$C$1:$C$1002),ROW(J7)-ROW(J$6)),1),"")</f>
        <v>A Wealth of Entertainment</v>
      </c>
      <c r="K7" s="43"/>
      <c r="L7" s="43" t="str">
        <f>IFERROR(INDEX(Data!$A$1:K$1002,_xlfn.AGGREGATE(15,6,((Data!$C$1:$C$1002=L$6)/(Data!$C$1:$C$1002=L$6))*ROW(Data!$C$1:$C$1002),ROW(L7)-ROW(L$6)),1),"")</f>
        <v>CineFest</v>
      </c>
      <c r="M7" s="43"/>
      <c r="N7" s="43" t="str">
        <f>IFERROR(INDEX(Data!$A$1:M$1002,_xlfn.AGGREGATE(15,6,((Data!$C$1:$C$1002=N$6)/(Data!$C$1:$C$1002=N$6))*ROW(Data!$C$1:$C$1002),ROW(N7)-ROW(N$6)),1),"")</f>
        <v>AMC Premiere</v>
      </c>
      <c r="O7" s="43"/>
      <c r="P7" s="43" t="str">
        <f>IFERROR(INDEX(Data!$A$1:O$1002,_xlfn.AGGREGATE(15,6,((Data!$C$1:$C$1002=P$6)/(Data!$C$1:$C$1002=P$6))*ROW(Data!$C$1:$C$1002),ROW(P7)-ROW(P$6)),1),"")</f>
        <v>Baby First</v>
      </c>
      <c r="Q7" s="43"/>
      <c r="R7" s="43" t="str">
        <f>IFERROR(INDEX(Data!$A$1:Q$1002,_xlfn.AGGREGATE(15,6,((Data!$C$1:$C$1002=R$6)/(Data!$C$1:$C$1002=R$6))*ROW(Data!$C$1:$C$1002),ROW(R7)-ROW(R$6)),1),"")</f>
        <v>ABC News Live</v>
      </c>
      <c r="S7" s="43"/>
      <c r="T7" s="43" t="str">
        <f>IFERROR(INDEX(Data!$A$1:R$1002,_xlfn.AGGREGATE(15,6,((Data!$C$1:$C$1002=T$6)/(Data!$C$1:$C$1002=T$6))*ROW(Data!$C$1:$C$1002),ROW(T7)-ROW(T$6)),1),"")</f>
        <v>BET Jams</v>
      </c>
      <c r="U7" s="43"/>
      <c r="V7" s="43" t="str">
        <f>IFERROR(INDEX(Data!$A$1:X$1002,_xlfn.AGGREGATE(15,6,((Data!$C$1:$C$1002=V$6)/(Data!$C$1:$C$1002=V$6))*ROW(Data!$C$1:$C$1002),ROW(V7)-ROW(V$6)),1),"")</f>
        <v>¡Hola! TV</v>
      </c>
      <c r="W7" s="43"/>
      <c r="X7" s="43" t="str">
        <f>IFERROR(INDEX(Data!$A$1:Z$1002,_xlfn.AGGREGATE(15,6,((Data!$C$1:$C$1002=X$6)/(Data!$C$1:$C$1002=X$6))*ROW(Data!$C$1:$C$1002),ROW(X7)-ROW(X$6)),1),"")</f>
        <v>Benfica TV</v>
      </c>
      <c r="Y7" s="43"/>
      <c r="Z7" s="43" t="str">
        <f>IFERROR(INDEX(Data!$A$1:AB$1002,_xlfn.AGGREGATE(15,6,((Data!$C$1:$C$1002=Z$6)/(Data!$C$1:$C$1002=Z$6))*ROW(Data!$C$1:$C$1002),ROW(Z7)-ROW(Z$6)),1),"")</f>
        <v>[DVR]</v>
      </c>
      <c r="BA7" s="75" t="str">
        <f>Services!A4</f>
        <v>Sling Blue</v>
      </c>
      <c r="BB7" s="42" t="s">
        <v>280</v>
      </c>
    </row>
    <row r="8" spans="1:54" ht="24" x14ac:dyDescent="0.35">
      <c r="A8" s="43">
        <v>1</v>
      </c>
      <c r="B8" s="43" t="str">
        <f>IFERROR(INDEX(Data!A$1:$A$1002,_xlfn.AGGREGATE(15,6,((Data!$C$1:$C$1002=B$6)/(Data!$C$1:$C$1002=B$6))*ROW(Data!$C$1:$C$1002),ROW(B8)-ROW(B$6)),1),"")</f>
        <v>CBS</v>
      </c>
      <c r="C8" s="43">
        <v>2</v>
      </c>
      <c r="D8" s="43" t="str">
        <f>IFERROR(INDEX(Data!$A$1:C$1002,_xlfn.AGGREGATE(15,6,((Data!$C$1:$C$1002=D$6)/(Data!$C$1:$C$1002=D$6))*ROW(Data!$C$1:$C$1002),ROW(D8)-ROW(D$6)),1),"")</f>
        <v>Aspire</v>
      </c>
      <c r="E8" s="43"/>
      <c r="F8" s="43" t="str">
        <f>IFERROR(INDEX(Data!$A$1:E$1002,_xlfn.AGGREGATE(15,6,((Data!$C$1:$C$1002=F$6)/(Data!$C$1:$C$1002=F$6))*ROW(Data!$C$1:$C$1002),ROW(F8)-ROW(F$6)),1),"")</f>
        <v>ACC Network Extra</v>
      </c>
      <c r="G8" s="43"/>
      <c r="H8" s="43" t="str">
        <f>IFERROR(INDEX(Data!$A$1:G$1002,_xlfn.AGGREGATE(15,6,((Data!$C$1:$C$1002=H$6)/(Data!$C$1:$C$1002=H$6))*ROW(Data!$C$1:$C$1002),ROW(H8)-ROW(H$6)),1),"")</f>
        <v>Eleven Sports</v>
      </c>
      <c r="I8" s="43">
        <v>1</v>
      </c>
      <c r="J8" s="43" t="str">
        <f>IFERROR(INDEX(Data!$A$1:I$1002,_xlfn.AGGREGATE(15,6,((Data!$C$1:$C$1002=J$6)/(Data!$C$1:$C$1002=J$6))*ROW(Data!$C$1:$C$1002),ROW(J8)-ROW(J$6)),1),"")</f>
        <v>A&amp;E</v>
      </c>
      <c r="K8" s="43"/>
      <c r="L8" s="43" t="str">
        <f>IFERROR(INDEX(Data!$A$1:K$1002,_xlfn.AGGREGATE(15,6,((Data!$C$1:$C$1002=L$6)/(Data!$C$1:$C$1002=L$6))*ROW(Data!$C$1:$C$1002),ROW(L8)-ROW(L$6)),1),"")</f>
        <v>Cinemoi</v>
      </c>
      <c r="M8" s="43"/>
      <c r="N8" s="43" t="str">
        <f>IFERROR(INDEX(Data!$A$1:M$1002,_xlfn.AGGREGATE(15,6,((Data!$C$1:$C$1002=N$6)/(Data!$C$1:$C$1002=N$6))*ROW(Data!$C$1:$C$1002),ROW(N8)-ROW(N$6)),1),"")</f>
        <v>Cinemax</v>
      </c>
      <c r="O8" s="43"/>
      <c r="P8" s="43" t="str">
        <f>IFERROR(INDEX(Data!$A$1:O$1002,_xlfn.AGGREGATE(15,6,((Data!$C$1:$C$1002=P$6)/(Data!$C$1:$C$1002=P$6))*ROW(Data!$C$1:$C$1002),ROW(P8)-ROW(P$6)),1),"")</f>
        <v>BabyTV</v>
      </c>
      <c r="Q8" s="43"/>
      <c r="R8" s="43" t="str">
        <f>IFERROR(INDEX(Data!$A$1:Q$1002,_xlfn.AGGREGATE(15,6,((Data!$C$1:$C$1002=R$6)/(Data!$C$1:$C$1002=R$6))*ROW(Data!$C$1:$C$1002),ROW(R8)-ROW(R$6)),1),"")</f>
        <v>AccuWeather</v>
      </c>
      <c r="S8" s="43"/>
      <c r="T8" s="43" t="str">
        <f>IFERROR(INDEX(Data!$A$1:R$1002,_xlfn.AGGREGATE(15,6,((Data!$C$1:$C$1002=T$6)/(Data!$C$1:$C$1002=T$6))*ROW(Data!$C$1:$C$1002),ROW(T8)-ROW(T$6)),1),"")</f>
        <v>BET Soul</v>
      </c>
      <c r="U8" s="43"/>
      <c r="V8" s="43" t="str">
        <f>IFERROR(INDEX(Data!$A$1:X$1002,_xlfn.AGGREGATE(15,6,((Data!$C$1:$C$1002=V$6)/(Data!$C$1:$C$1002=V$6))*ROW(Data!$C$1:$C$1002),ROW(V8)-ROW(V$6)),1),"")</f>
        <v>Altres Series</v>
      </c>
      <c r="W8" s="43"/>
      <c r="X8" s="43" t="str">
        <f>IFERROR(INDEX(Data!$A$1:Z$1002,_xlfn.AGGREGATE(15,6,((Data!$C$1:$C$1002=X$6)/(Data!$C$1:$C$1002=X$6))*ROW(Data!$C$1:$C$1002),ROW(X8)-ROW(X$6)),1),"")</f>
        <v>CB24</v>
      </c>
      <c r="Y8" s="43"/>
      <c r="Z8" s="43" t="str">
        <f>IFERROR(INDEX(Data!$A$1:AB$1002,_xlfn.AGGREGATE(15,6,((Data!$C$1:$C$1002=Z$6)/(Data!$C$1:$C$1002=Z$6))*ROW(Data!$C$1:$C$1002),ROW(Z8)-ROW(Z$6)),1),"")</f>
        <v>AT&amp;T TV Now: 3rd Screen</v>
      </c>
      <c r="BA8" s="75" t="str">
        <f>Services!A5</f>
        <v>AT&amp;T TV Now Plus</v>
      </c>
      <c r="BB8" s="42" t="s">
        <v>445</v>
      </c>
    </row>
    <row r="9" spans="1:54" ht="24" x14ac:dyDescent="0.35">
      <c r="A9" s="43"/>
      <c r="B9" s="43" t="str">
        <f>IFERROR(INDEX(Data!A$1:$A$1002,_xlfn.AGGREGATE(15,6,((Data!$C$1:$C$1002=B$6)/(Data!$C$1:$C$1002=B$6))*ROW(Data!$C$1:$C$1002),ROW(B9)-ROW(B$6)),1),"")</f>
        <v>CW</v>
      </c>
      <c r="C9" s="43"/>
      <c r="D9" s="43" t="str">
        <f>IFERROR(INDEX(Data!$A$1:C$1002,_xlfn.AGGREGATE(15,6,((Data!$C$1:$C$1002=D$6)/(Data!$C$1:$C$1002=D$6))*ROW(Data!$C$1:$C$1002),ROW(D9)-ROW(D$6)),1),"")</f>
        <v>Bravo</v>
      </c>
      <c r="E9" s="43"/>
      <c r="F9" s="43" t="str">
        <f>IFERROR(INDEX(Data!$A$1:E$1002,_xlfn.AGGREGATE(15,6,((Data!$C$1:$C$1002=F$6)/(Data!$C$1:$C$1002=F$6))*ROW(Data!$C$1:$C$1002),ROW(F9)-ROW(F$6)),1),"")</f>
        <v>Bein Connect 4</v>
      </c>
      <c r="G9" s="43"/>
      <c r="H9" s="43" t="str">
        <f>IFERROR(INDEX(Data!$A$1:G$1002,_xlfn.AGGREGATE(15,6,((Data!$C$1:$C$1002=H$6)/(Data!$C$1:$C$1002=H$6))*ROW(Data!$C$1:$C$1002),ROW(H9)-ROW(H$6)),1),"")</f>
        <v>Fox College Sports Regionals</v>
      </c>
      <c r="I9" s="43"/>
      <c r="J9" s="43" t="str">
        <f>IFERROR(INDEX(Data!$A$1:I$1002,_xlfn.AGGREGATE(15,6,((Data!$C$1:$C$1002=J$6)/(Data!$C$1:$C$1002=J$6))*ROW(Data!$C$1:$C$1002),ROW(J9)-ROW(J$6)),1),"")</f>
        <v>Acorn</v>
      </c>
      <c r="K9" s="43"/>
      <c r="L9" s="43" t="str">
        <f>IFERROR(INDEX(Data!$A$1:K$1002,_xlfn.AGGREGATE(15,6,((Data!$C$1:$C$1002=L$6)/(Data!$C$1:$C$1002=L$6))*ROW(Data!$C$1:$C$1002),ROW(L9)-ROW(L$6)),1),"")</f>
        <v>FX Movie Channel</v>
      </c>
      <c r="M9" s="43"/>
      <c r="N9" s="43" t="str">
        <f>IFERROR(INDEX(Data!$A$1:M$1002,_xlfn.AGGREGATE(15,6,((Data!$C$1:$C$1002=N$6)/(Data!$C$1:$C$1002=N$6))*ROW(Data!$C$1:$C$1002),ROW(N9)-ROW(N$6)),1),"")</f>
        <v>Epix</v>
      </c>
      <c r="O9" s="43"/>
      <c r="P9" s="43" t="str">
        <f>IFERROR(INDEX(Data!$A$1:O$1002,_xlfn.AGGREGATE(15,6,((Data!$C$1:$C$1002=P$6)/(Data!$C$1:$C$1002=P$6))*ROW(Data!$C$1:$C$1002),ROW(P9)-ROW(P$6)),1),"")</f>
        <v>Boomerang</v>
      </c>
      <c r="Q9" s="43"/>
      <c r="R9" s="43" t="str">
        <f>IFERROR(INDEX(Data!$A$1:Q$1002,_xlfn.AGGREGATE(15,6,((Data!$C$1:$C$1002=R$6)/(Data!$C$1:$C$1002=R$6))*ROW(Data!$C$1:$C$1002),ROW(R9)-ROW(R$6)),1),"")</f>
        <v>BBC World News</v>
      </c>
      <c r="S9" s="43"/>
      <c r="T9" s="43" t="str">
        <f>IFERROR(INDEX(Data!$A$1:R$1002,_xlfn.AGGREGATE(15,6,((Data!$C$1:$C$1002=T$6)/(Data!$C$1:$C$1002=T$6))*ROW(Data!$C$1:$C$1002),ROW(T9)-ROW(T$6)),1),"")</f>
        <v>ClubbingTV</v>
      </c>
      <c r="U9" s="43"/>
      <c r="V9" s="43" t="str">
        <f>IFERROR(INDEX(Data!$A$1:X$1002,_xlfn.AGGREGATE(15,6,((Data!$C$1:$C$1002=V$6)/(Data!$C$1:$C$1002=V$6))*ROW(Data!$C$1:$C$1002),ROW(V9)-ROW(V$6)),1),"")</f>
        <v>Antena 3</v>
      </c>
      <c r="W9" s="43"/>
      <c r="X9" s="43" t="str">
        <f>IFERROR(INDEX(Data!$A$1:Z$1002,_xlfn.AGGREGATE(15,6,((Data!$C$1:$C$1002=X$6)/(Data!$C$1:$C$1002=X$6))*ROW(Data!$C$1:$C$1002),ROW(X9)-ROW(X$6)),1),"")</f>
        <v>CubaMax</v>
      </c>
      <c r="Y9" s="43"/>
      <c r="Z9" s="43" t="str">
        <f>IFERROR(INDEX(Data!$A$1:AB$1002,_xlfn.AGGREGATE(15,6,((Data!$C$1:$C$1002=Z$6)/(Data!$C$1:$C$1002=Z$6))*ROW(Data!$C$1:$C$1002),ROW(Z9)-ROW(Z$6)),1),"")</f>
        <v>Frndly: Classic</v>
      </c>
      <c r="BA9" s="75" t="str">
        <f>Services!A6</f>
        <v>AT&amp;T TV Now Max</v>
      </c>
      <c r="BB9" s="42" t="s">
        <v>453</v>
      </c>
    </row>
    <row r="10" spans="1:54" ht="24" x14ac:dyDescent="0.35">
      <c r="A10" s="43">
        <v>1</v>
      </c>
      <c r="B10" s="43" t="str">
        <f>IFERROR(INDEX(Data!A$1:$A$1002,_xlfn.AGGREGATE(15,6,((Data!$C$1:$C$1002=B$6)/(Data!$C$1:$C$1002=B$6))*ROW(Data!$C$1:$C$1002),ROW(B10)-ROW(B$6)),1),"")</f>
        <v>FOX</v>
      </c>
      <c r="C10" s="43">
        <v>3</v>
      </c>
      <c r="D10" s="43" t="str">
        <f>IFERROR(INDEX(Data!$A$1:C$1002,_xlfn.AGGREGATE(15,6,((Data!$C$1:$C$1002=D$6)/(Data!$C$1:$C$1002=D$6))*ROW(Data!$C$1:$C$1002),ROW(D10)-ROW(D$6)),1),"")</f>
        <v>Cooking Channel</v>
      </c>
      <c r="E10" s="43"/>
      <c r="F10" s="43" t="str">
        <f>IFERROR(INDEX(Data!$A$1:E$1002,_xlfn.AGGREGATE(15,6,((Data!$C$1:$C$1002=F$6)/(Data!$C$1:$C$1002=F$6))*ROW(Data!$C$1:$C$1002),ROW(F10)-ROW(F$6)),1),"")</f>
        <v>Bein Connect 5</v>
      </c>
      <c r="G10" s="43">
        <v>2</v>
      </c>
      <c r="H10" s="43" t="str">
        <f>IFERROR(INDEX(Data!$A$1:G$1002,_xlfn.AGGREGATE(15,6,((Data!$C$1:$C$1002=H$6)/(Data!$C$1:$C$1002=H$6))*ROW(Data!$C$1:$C$1002),ROW(H10)-ROW(H$6)),1),"")</f>
        <v>Fox Sports Regionals</v>
      </c>
      <c r="I10" s="43"/>
      <c r="J10" s="43" t="str">
        <f>IFERROR(INDEX(Data!$A$1:I$1002,_xlfn.AGGREGATE(15,6,((Data!$C$1:$C$1002=J$6)/(Data!$C$1:$C$1002=J$6))*ROW(Data!$C$1:$C$1002),ROW(J10)-ROW(J$6)),1),"")</f>
        <v>AMC</v>
      </c>
      <c r="K10" s="43"/>
      <c r="L10" s="43" t="str">
        <f>IFERROR(INDEX(Data!$A$1:K$1002,_xlfn.AGGREGATE(15,6,((Data!$C$1:$C$1002=L$6)/(Data!$C$1:$C$1002=L$6))*ROW(Data!$C$1:$C$1002),ROW(L10)-ROW(L$6)),1),"")</f>
        <v>HDnet Movies</v>
      </c>
      <c r="M10" s="43"/>
      <c r="N10" s="43" t="str">
        <f>IFERROR(INDEX(Data!$A$1:M$1002,_xlfn.AGGREGATE(15,6,((Data!$C$1:$C$1002=N$6)/(Data!$C$1:$C$1002=N$6))*ROW(Data!$C$1:$C$1002),ROW(N10)-ROW(N$6)),1),"")</f>
        <v>Epix 2</v>
      </c>
      <c r="O10" s="43">
        <v>3</v>
      </c>
      <c r="P10" s="43" t="str">
        <f>IFERROR(INDEX(Data!$A$1:O$1002,_xlfn.AGGREGATE(15,6,((Data!$C$1:$C$1002=P$6)/(Data!$C$1:$C$1002=P$6))*ROW(Data!$C$1:$C$1002),ROW(P10)-ROW(P$6)),1),"")</f>
        <v>Cartoon Network</v>
      </c>
      <c r="Q10" s="43"/>
      <c r="R10" s="43" t="str">
        <f>IFERROR(INDEX(Data!$A$1:Q$1002,_xlfn.AGGREGATE(15,6,((Data!$C$1:$C$1002=R$6)/(Data!$C$1:$C$1002=R$6))*ROW(Data!$C$1:$C$1002),ROW(R10)-ROW(R$6)),1),"")</f>
        <v>Bloomberg TV</v>
      </c>
      <c r="S10" s="43"/>
      <c r="T10" s="43" t="str">
        <f>IFERROR(INDEX(Data!$A$1:R$1002,_xlfn.AGGREGATE(15,6,((Data!$C$1:$C$1002=T$6)/(Data!$C$1:$C$1002=T$6))*ROW(Data!$C$1:$C$1002),ROW(T10)-ROW(T$6)),1),"")</f>
        <v>CMT Music</v>
      </c>
      <c r="U10" s="43"/>
      <c r="V10" s="43" t="str">
        <f>IFERROR(INDEX(Data!$A$1:X$1002,_xlfn.AGGREGATE(15,6,((Data!$C$1:$C$1002=V$6)/(Data!$C$1:$C$1002=V$6))*ROW(Data!$C$1:$C$1002),ROW(V10)-ROW(V$6)),1),"")</f>
        <v>Atrecine</v>
      </c>
      <c r="W10" s="43"/>
      <c r="X10" s="43" t="str">
        <f>IFERROR(INDEX(Data!$A$1:Z$1002,_xlfn.AGGREGATE(15,6,((Data!$C$1:$C$1002=X$6)/(Data!$C$1:$C$1002=X$6))*ROW(Data!$C$1:$C$1002),ROW(X10)-ROW(X$6)),1),"")</f>
        <v>Dominican View</v>
      </c>
      <c r="Y10" s="43"/>
      <c r="Z10" s="43" t="str">
        <f>IFERROR(INDEX(Data!$A$1:AB$1002,_xlfn.AGGREGATE(15,6,((Data!$C$1:$C$1002=Z$6)/(Data!$C$1:$C$1002=Z$6))*ROW(Data!$C$1:$C$1002),ROW(Z10)-ROW(Z$6)),1),"")</f>
        <v>Frndly: Premium</v>
      </c>
      <c r="BA10" s="75" t="str">
        <f>Services!A7</f>
        <v>AT&amp;T TV Now Entertainment</v>
      </c>
      <c r="BB10" s="42" t="s">
        <v>454</v>
      </c>
    </row>
    <row r="11" spans="1:54" ht="24" x14ac:dyDescent="0.35">
      <c r="A11" s="43"/>
      <c r="B11" s="43" t="str">
        <f>IFERROR(INDEX(Data!A$1:$A$1002,_xlfn.AGGREGATE(15,6,((Data!$C$1:$C$1002=B$6)/(Data!$C$1:$C$1002=B$6))*ROW(Data!$C$1:$C$1002),ROW(B11)-ROW(B$6)),1),"")</f>
        <v>MynetworkTV</v>
      </c>
      <c r="C11" s="43"/>
      <c r="D11" s="43" t="str">
        <f>IFERROR(INDEX(Data!$A$1:C$1002,_xlfn.AGGREGATE(15,6,((Data!$C$1:$C$1002=D$6)/(Data!$C$1:$C$1002=D$6))*ROW(Data!$C$1:$C$1002),ROW(D11)-ROW(D$6)),1),"")</f>
        <v>Curiosity Stream</v>
      </c>
      <c r="E11" s="43"/>
      <c r="F11" s="43" t="str">
        <f>IFERROR(INDEX(Data!$A$1:E$1002,_xlfn.AGGREGATE(15,6,((Data!$C$1:$C$1002=F$6)/(Data!$C$1:$C$1002=F$6))*ROW(Data!$C$1:$C$1002),ROW(F11)-ROW(F$6)),1),"")</f>
        <v>Bein Connect 6</v>
      </c>
      <c r="G11" s="43"/>
      <c r="H11" s="43" t="str">
        <f>IFERROR(INDEX(Data!$A$1:G$1002,_xlfn.AGGREGATE(15,6,((Data!$C$1:$C$1002=H$6)/(Data!$C$1:$C$1002=H$6))*ROW(Data!$C$1:$C$1002),ROW(H11)-ROW(H$6)),1),"")</f>
        <v>Longhorn Network</v>
      </c>
      <c r="I11" s="43"/>
      <c r="J11" s="43" t="str">
        <f>IFERROR(INDEX(Data!$A$1:I$1002,_xlfn.AGGREGATE(15,6,((Data!$C$1:$C$1002=J$6)/(Data!$C$1:$C$1002=J$6))*ROW(Data!$C$1:$C$1002),ROW(J11)-ROW(J$6)),1),"")</f>
        <v>American Heroes</v>
      </c>
      <c r="K11" s="43"/>
      <c r="L11" s="43" t="str">
        <f>IFERROR(INDEX(Data!$A$1:K$1002,_xlfn.AGGREGATE(15,6,((Data!$C$1:$C$1002=L$6)/(Data!$C$1:$C$1002=L$6))*ROW(Data!$C$1:$C$1002),ROW(L11)-ROW(L$6)),1),"")</f>
        <v>Lifetime Movie Network</v>
      </c>
      <c r="M11" s="43"/>
      <c r="N11" s="43" t="str">
        <f>IFERROR(INDEX(Data!$A$1:M$1002,_xlfn.AGGREGATE(15,6,((Data!$C$1:$C$1002=N$6)/(Data!$C$1:$C$1002=N$6))*ROW(Data!$C$1:$C$1002),ROW(N11)-ROW(N$6)),1),"")</f>
        <v>Epix Drive-In</v>
      </c>
      <c r="O11" s="43"/>
      <c r="P11" s="43" t="str">
        <f>IFERROR(INDEX(Data!$A$1:O$1002,_xlfn.AGGREGATE(15,6,((Data!$C$1:$C$1002=P$6)/(Data!$C$1:$C$1002=P$6))*ROW(Data!$C$1:$C$1002),ROW(P11)-ROW(P$6)),1),"")</f>
        <v>Cartoon Network East</v>
      </c>
      <c r="Q11" s="43"/>
      <c r="R11" s="43" t="str">
        <f>IFERROR(INDEX(Data!$A$1:Q$1002,_xlfn.AGGREGATE(15,6,((Data!$C$1:$C$1002=R$6)/(Data!$C$1:$C$1002=R$6))*ROW(Data!$C$1:$C$1002),ROW(R11)-ROW(R$6)),1),"")</f>
        <v>CBS News Live</v>
      </c>
      <c r="S11" s="43"/>
      <c r="T11" s="43" t="str">
        <f>IFERROR(INDEX(Data!$A$1:R$1002,_xlfn.AGGREGATE(15,6,((Data!$C$1:$C$1002=T$6)/(Data!$C$1:$C$1002=T$6))*ROW(Data!$C$1:$C$1002),ROW(T11)-ROW(T$6)),1),"")</f>
        <v>FM</v>
      </c>
      <c r="U11" s="43"/>
      <c r="V11" s="43" t="str">
        <f>IFERROR(INDEX(Data!$A$1:X$1002,_xlfn.AGGREGATE(15,6,((Data!$C$1:$C$1002=V$6)/(Data!$C$1:$C$1002=V$6))*ROW(Data!$C$1:$C$1002),ROW(V11)-ROW(V$6)),1),"")</f>
        <v>Atres Series</v>
      </c>
      <c r="W11" s="43"/>
      <c r="X11" s="43" t="str">
        <f>IFERROR(INDEX(Data!$A$1:Z$1002,_xlfn.AGGREGATE(15,6,((Data!$C$1:$C$1002=X$6)/(Data!$C$1:$C$1002=X$6))*ROW(Data!$C$1:$C$1002),ROW(X11)-ROW(X$6)),1),"")</f>
        <v>Grokker</v>
      </c>
      <c r="Y11" s="43"/>
      <c r="Z11" s="43" t="str">
        <f>IFERROR(INDEX(Data!$A$1:AB$1002,_xlfn.AGGREGATE(15,6,((Data!$C$1:$C$1002=Z$6)/(Data!$C$1:$C$1002=Z$6))*ROW(Data!$C$1:$C$1002),ROW(Z11)-ROW(Z$6)),1),"")</f>
        <v>Fubo TV: Cloud DVR Plus</v>
      </c>
      <c r="BA11" s="75" t="str">
        <f>Services!A8</f>
        <v>AT&amp;T TV Now Choice</v>
      </c>
      <c r="BB11" s="42" t="s">
        <v>214</v>
      </c>
    </row>
    <row r="12" spans="1:54" ht="24" x14ac:dyDescent="0.35">
      <c r="A12" s="43">
        <v>1</v>
      </c>
      <c r="B12" s="43" t="str">
        <f>IFERROR(INDEX(Data!A$1:$A$1002,_xlfn.AGGREGATE(15,6,((Data!$C$1:$C$1002=B$6)/(Data!$C$1:$C$1002=B$6))*ROW(Data!$C$1:$C$1002),ROW(B12)-ROW(B$6)),1),"")</f>
        <v>NBC</v>
      </c>
      <c r="C12" s="43"/>
      <c r="D12" s="43" t="str">
        <f>IFERROR(INDEX(Data!$A$1:C$1002,_xlfn.AGGREGATE(15,6,((Data!$C$1:$C$1002=D$6)/(Data!$C$1:$C$1002=D$6))*ROW(Data!$C$1:$C$1002),ROW(D12)-ROW(D$6)),1),"")</f>
        <v>Destination America</v>
      </c>
      <c r="E12" s="43"/>
      <c r="F12" s="43" t="str">
        <f>IFERROR(INDEX(Data!$A$1:E$1002,_xlfn.AGGREGATE(15,6,((Data!$C$1:$C$1002=F$6)/(Data!$C$1:$C$1002=F$6))*ROW(Data!$C$1:$C$1002),ROW(F12)-ROW(F$6)),1),"")</f>
        <v>Bein Connect 7</v>
      </c>
      <c r="G12" s="43"/>
      <c r="H12" s="43" t="str">
        <f>IFERROR(INDEX(Data!$A$1:G$1002,_xlfn.AGGREGATE(15,6,((Data!$C$1:$C$1002=H$6)/(Data!$C$1:$C$1002=H$6))*ROW(Data!$C$1:$C$1002),ROW(H12)-ROW(H$6)),1),"")</f>
        <v>NBC Sports Regionals</v>
      </c>
      <c r="I12" s="43"/>
      <c r="J12" s="43" t="str">
        <f>IFERROR(INDEX(Data!$A$1:I$1002,_xlfn.AGGREGATE(15,6,((Data!$C$1:$C$1002=J$6)/(Data!$C$1:$C$1002=J$6))*ROW(Data!$C$1:$C$1002),ROW(J12)-ROW(J$6)),1),"")</f>
        <v>Audience</v>
      </c>
      <c r="K12" s="43"/>
      <c r="L12" s="43" t="str">
        <f>IFERROR(INDEX(Data!$A$1:K$1002,_xlfn.AGGREGATE(15,6,((Data!$C$1:$C$1002=L$6)/(Data!$C$1:$C$1002=L$6))*ROW(Data!$C$1:$C$1002),ROW(L12)-ROW(L$6)),1),"")</f>
        <v>Magnolia Selects</v>
      </c>
      <c r="M12" s="43"/>
      <c r="N12" s="43" t="str">
        <f>IFERROR(INDEX(Data!$A$1:M$1002,_xlfn.AGGREGATE(15,6,((Data!$C$1:$C$1002=N$6)/(Data!$C$1:$C$1002=N$6))*ROW(Data!$C$1:$C$1002),ROW(N12)-ROW(N$6)),1),"")</f>
        <v>Epix Hits</v>
      </c>
      <c r="O12" s="43"/>
      <c r="P12" s="43" t="str">
        <f>IFERROR(INDEX(Data!$A$1:O$1002,_xlfn.AGGREGATE(15,6,((Data!$C$1:$C$1002=P$6)/(Data!$C$1:$C$1002=P$6))*ROW(Data!$C$1:$C$1002),ROW(P12)-ROW(P$6)),1),"")</f>
        <v>Cbeebies</v>
      </c>
      <c r="Q12" s="43"/>
      <c r="R12" s="43" t="str">
        <f>IFERROR(INDEX(Data!$A$1:Q$1002,_xlfn.AGGREGATE(15,6,((Data!$C$1:$C$1002=R$6)/(Data!$C$1:$C$1002=R$6))*ROW(Data!$C$1:$C$1002),ROW(R12)-ROW(R$6)),1),"")</f>
        <v>CGTN</v>
      </c>
      <c r="S12" s="43"/>
      <c r="T12" s="43" t="str">
        <f>IFERROR(INDEX(Data!$A$1:R$1002,_xlfn.AGGREGATE(15,6,((Data!$C$1:$C$1002=T$6)/(Data!$C$1:$C$1002=T$6))*ROW(Data!$C$1:$C$1002),ROW(T12)-ROW(T$6)),1),"")</f>
        <v>Fuse</v>
      </c>
      <c r="U12" s="43"/>
      <c r="V12" s="43" t="str">
        <f>IFERROR(INDEX(Data!$A$1:X$1002,_xlfn.AGGREGATE(15,6,((Data!$C$1:$C$1002=V$6)/(Data!$C$1:$C$1002=V$6))*ROW(Data!$C$1:$C$1002),ROW(V12)-ROW(V$6)),1),"")</f>
        <v>AZ Cinema</v>
      </c>
      <c r="W12" s="43"/>
      <c r="X12" s="43" t="str">
        <f>IFERROR(INDEX(Data!$A$1:Z$1002,_xlfn.AGGREGATE(15,6,((Data!$C$1:$C$1002=X$6)/(Data!$C$1:$C$1002=X$6))*ROW(Data!$C$1:$C$1002),ROW(X12)-ROW(X$6)),1),"")</f>
        <v>Mas Chic</v>
      </c>
      <c r="Y12" s="43"/>
      <c r="Z12" s="43" t="str">
        <f>IFERROR(INDEX(Data!$A$1:AB$1002,_xlfn.AGGREGATE(15,6,((Data!$C$1:$C$1002=Z$6)/(Data!$C$1:$C$1002=Z$6))*ROW(Data!$C$1:$C$1002),ROW(Z12)-ROW(Z$6)),1),"")</f>
        <v>Fubo TV: Family Share</v>
      </c>
      <c r="BA12" s="75" t="str">
        <f>Services!A9</f>
        <v>AT&amp;T TV Now Xtra</v>
      </c>
      <c r="BB12" s="42" t="s">
        <v>447</v>
      </c>
    </row>
    <row r="13" spans="1:54" ht="48" x14ac:dyDescent="0.35">
      <c r="A13" s="43"/>
      <c r="B13" s="43" t="str">
        <f>IFERROR(INDEX(Data!A$1:$A$1002,_xlfn.AGGREGATE(15,6,((Data!$C$1:$C$1002=B$6)/(Data!$C$1:$C$1002=B$6))*ROW(Data!$C$1:$C$1002),ROW(B13)-ROW(B$6)),1),"")</f>
        <v>PBS</v>
      </c>
      <c r="C13" s="43"/>
      <c r="D13" s="43" t="str">
        <f>IFERROR(INDEX(Data!$A$1:C$1002,_xlfn.AGGREGATE(15,6,((Data!$C$1:$C$1002=D$6)/(Data!$C$1:$C$1002=D$6))*ROW(Data!$C$1:$C$1002),ROW(D13)-ROW(D$6)),1),"")</f>
        <v>Discovery Life</v>
      </c>
      <c r="E13" s="43"/>
      <c r="F13" s="43" t="str">
        <f>IFERROR(INDEX(Data!$A$1:E$1002,_xlfn.AGGREGATE(15,6,((Data!$C$1:$C$1002=F$6)/(Data!$C$1:$C$1002=F$6))*ROW(Data!$C$1:$C$1002),ROW(F13)-ROW(F$6)),1),"")</f>
        <v>Bein Connect 8</v>
      </c>
      <c r="G13" s="43"/>
      <c r="H13" s="43" t="str">
        <f>IFERROR(INDEX(Data!$A$1:G$1002,_xlfn.AGGREGATE(15,6,((Data!$C$1:$C$1002=H$6)/(Data!$C$1:$C$1002=H$6))*ROW(Data!$C$1:$C$1002),ROW(H13)-ROW(H$6)),1),"")</f>
        <v>Pac-12 National Feed</v>
      </c>
      <c r="I13" s="43"/>
      <c r="J13" s="43" t="str">
        <f>IFERROR(INDEX(Data!$A$1:I$1002,_xlfn.AGGREGATE(15,6,((Data!$C$1:$C$1002=J$6)/(Data!$C$1:$C$1002=J$6))*ROW(Data!$C$1:$C$1002),ROW(J13)-ROW(J$6)),1),"")</f>
        <v>AXS TV</v>
      </c>
      <c r="K13" s="43"/>
      <c r="L13" s="43" t="str">
        <f>IFERROR(INDEX(Data!$A$1:K$1002,_xlfn.AGGREGATE(15,6,((Data!$C$1:$C$1002=L$6)/(Data!$C$1:$C$1002=L$6))*ROW(Data!$C$1:$C$1002),ROW(L13)-ROW(L$6)),1),"")</f>
        <v>Playstation Emerging Filmmakers Program</v>
      </c>
      <c r="M13" s="43"/>
      <c r="N13" s="43" t="str">
        <f>IFERROR(INDEX(Data!$A$1:M$1002,_xlfn.AGGREGATE(15,6,((Data!$C$1:$C$1002=N$6)/(Data!$C$1:$C$1002=N$6))*ROW(Data!$C$1:$C$1002),ROW(N13)-ROW(N$6)),1),"")</f>
        <v>Epix Hits and Showtime</v>
      </c>
      <c r="O13" s="43"/>
      <c r="P13" s="43" t="str">
        <f>IFERROR(INDEX(Data!$A$1:O$1002,_xlfn.AGGREGATE(15,6,((Data!$C$1:$C$1002=P$6)/(Data!$C$1:$C$1002=P$6))*ROW(Data!$C$1:$C$1002),ROW(P13)-ROW(P$6)),1),"")</f>
        <v>Con TV</v>
      </c>
      <c r="Q13" s="43"/>
      <c r="R13" s="43" t="str">
        <f>IFERROR(INDEX(Data!$A$1:Q$1002,_xlfn.AGGREGATE(15,6,((Data!$C$1:$C$1002=R$6)/(Data!$C$1:$C$1002=R$6))*ROW(Data!$C$1:$C$1002),ROW(R13)-ROW(R$6)),1),"")</f>
        <v>Cheddar</v>
      </c>
      <c r="S13" s="43"/>
      <c r="T13" s="43" t="str">
        <f>IFERROR(INDEX(Data!$A$1:R$1002,_xlfn.AGGREGATE(15,6,((Data!$C$1:$C$1002=T$6)/(Data!$C$1:$C$1002=T$6))*ROW(Data!$C$1:$C$1002),ROW(T13)-ROW(T$6)),1),"")</f>
        <v>IndieWave</v>
      </c>
      <c r="U13" s="43"/>
      <c r="V13" s="43" t="str">
        <f>IFERROR(INDEX(Data!$A$1:X$1002,_xlfn.AGGREGATE(15,6,((Data!$C$1:$C$1002=V$6)/(Data!$C$1:$C$1002=V$6))*ROW(Data!$C$1:$C$1002),ROW(V13)-ROW(V$6)),1),"")</f>
        <v>Az Clic</v>
      </c>
      <c r="W13" s="43"/>
      <c r="X13" s="43" t="str">
        <f>IFERROR(INDEX(Data!$A$1:Z$1002,_xlfn.AGGREGATE(15,6,((Data!$C$1:$C$1002=X$6)/(Data!$C$1:$C$1002=X$6))*ROW(Data!$C$1:$C$1002),ROW(X13)-ROW(X$6)),1),"")</f>
        <v>Pantaya</v>
      </c>
      <c r="Y13" s="43"/>
      <c r="Z13" s="43" t="str">
        <f>IFERROR(INDEX(Data!$A$1:AB$1002,_xlfn.AGGREGATE(15,6,((Data!$C$1:$C$1002=Z$6)/(Data!$C$1:$C$1002=Z$6))*ROW(Data!$C$1:$C$1002),ROW(Z13)-ROW(Z$6)),1),"")</f>
        <v>Hulu with Live TV: Enhanced Cloud DVR</v>
      </c>
      <c r="BA13" s="75" t="str">
        <f>Services!A10</f>
        <v>AT&amp;T TV Now Ultimate</v>
      </c>
      <c r="BB13" s="42" t="s">
        <v>206</v>
      </c>
    </row>
    <row r="14" spans="1:54" ht="24" x14ac:dyDescent="0.35">
      <c r="A14" s="43"/>
      <c r="B14" s="43" t="str">
        <f>IFERROR(INDEX(Data!A$1:$A$1002,_xlfn.AGGREGATE(15,6,((Data!$C$1:$C$1002=B$6)/(Data!$C$1:$C$1002=B$6))*ROW(Data!$C$1:$C$1002),ROW(B14)-ROW(B$6)),1),"")</f>
        <v/>
      </c>
      <c r="C14" s="43"/>
      <c r="D14" s="43" t="str">
        <f>IFERROR(INDEX(Data!$A$1:C$1002,_xlfn.AGGREGATE(15,6,((Data!$C$1:$C$1002=D$6)/(Data!$C$1:$C$1002=D$6))*ROW(Data!$C$1:$C$1002),ROW(D14)-ROW(D$6)),1),"")</f>
        <v>DIY</v>
      </c>
      <c r="E14" s="43"/>
      <c r="F14" s="43" t="str">
        <f>IFERROR(INDEX(Data!$A$1:E$1002,_xlfn.AGGREGATE(15,6,((Data!$C$1:$C$1002=F$6)/(Data!$C$1:$C$1002=F$6))*ROW(Data!$C$1:$C$1002),ROW(F14)-ROW(F$6)),1),"")</f>
        <v>Bein Laliga</v>
      </c>
      <c r="G14" s="43"/>
      <c r="H14" s="43" t="str">
        <f>IFERROR(INDEX(Data!$A$1:G$1002,_xlfn.AGGREGATE(15,6,((Data!$C$1:$C$1002=H$6)/(Data!$C$1:$C$1002=H$6))*ROW(Data!$C$1:$C$1002),ROW(H14)-ROW(H$6)),1),"")</f>
        <v>SEC Network</v>
      </c>
      <c r="I14" s="43"/>
      <c r="J14" s="43" t="str">
        <f>IFERROR(INDEX(Data!$A$1:I$1002,_xlfn.AGGREGATE(15,6,((Data!$C$1:$C$1002=J$6)/(Data!$C$1:$C$1002=J$6))*ROW(Data!$C$1:$C$1002),ROW(J14)-ROW(J$6)),1),"")</f>
        <v>BBC America</v>
      </c>
      <c r="K14" s="43"/>
      <c r="L14" s="43" t="str">
        <f>IFERROR(INDEX(Data!$A$1:K$1002,_xlfn.AGGREGATE(15,6,((Data!$C$1:$C$1002=L$6)/(Data!$C$1:$C$1002=L$6))*ROW(Data!$C$1:$C$1002),ROW(L14)-ROW(L$6)),1),"")</f>
        <v>Shudder</v>
      </c>
      <c r="M14" s="43"/>
      <c r="N14" s="43" t="str">
        <f>IFERROR(INDEX(Data!$A$1:M$1002,_xlfn.AGGREGATE(15,6,((Data!$C$1:$C$1002=N$6)/(Data!$C$1:$C$1002=N$6))*ROW(Data!$C$1:$C$1002),ROW(N14)-ROW(N$6)),1),"")</f>
        <v>HBO</v>
      </c>
      <c r="O14" s="43"/>
      <c r="P14" s="43" t="str">
        <f>IFERROR(INDEX(Data!$A$1:O$1002,_xlfn.AGGREGATE(15,6,((Data!$C$1:$C$1002=P$6)/(Data!$C$1:$C$1002=P$6))*ROW(Data!$C$1:$C$1002),ROW(P14)-ROW(P$6)),1),"")</f>
        <v>Discovery Family</v>
      </c>
      <c r="Q14" s="43"/>
      <c r="R14" s="43" t="str">
        <f>IFERROR(INDEX(Data!$A$1:Q$1002,_xlfn.AGGREGATE(15,6,((Data!$C$1:$C$1002=R$6)/(Data!$C$1:$C$1002=R$6))*ROW(Data!$C$1:$C$1002),ROW(R14)-ROW(R$6)),1),"")</f>
        <v>Cheddar Big News</v>
      </c>
      <c r="S14" s="43"/>
      <c r="T14" s="43" t="str">
        <f>IFERROR(INDEX(Data!$A$1:R$1002,_xlfn.AGGREGATE(15,6,((Data!$C$1:$C$1002=T$6)/(Data!$C$1:$C$1002=T$6))*ROW(Data!$C$1:$C$1002),ROW(T14)-ROW(T$6)),1),"")</f>
        <v>MTV Classic</v>
      </c>
      <c r="U14" s="43"/>
      <c r="V14" s="43" t="str">
        <f>IFERROR(INDEX(Data!$A$1:X$1002,_xlfn.AGGREGATE(15,6,((Data!$C$1:$C$1002=V$6)/(Data!$C$1:$C$1002=V$6))*ROW(Data!$C$1:$C$1002),ROW(V14)-ROW(V$6)),1),"")</f>
        <v>AZ Corazón</v>
      </c>
      <c r="W14" s="43"/>
      <c r="X14" s="43" t="str">
        <f>IFERROR(INDEX(Data!$A$1:Z$1002,_xlfn.AGGREGATE(15,6,((Data!$C$1:$C$1002=X$6)/(Data!$C$1:$C$1002=X$6))*ROW(Data!$C$1:$C$1002),ROW(X14)-ROW(X$6)),1),"")</f>
        <v>RAI Italia</v>
      </c>
      <c r="Y14" s="43"/>
      <c r="Z14" s="43" t="str">
        <f>IFERROR(INDEX(Data!$A$1:AB$1002,_xlfn.AGGREGATE(15,6,((Data!$C$1:$C$1002=Z$6)/(Data!$C$1:$C$1002=Z$6))*ROW(Data!$C$1:$C$1002),ROW(Z14)-ROW(Z$6)),1),"")</f>
        <v>Hulu with Live TV: No Ads</v>
      </c>
      <c r="BA14" s="75" t="str">
        <f>Services!A11</f>
        <v>AT&amp;T TV Now Optimo Mas</v>
      </c>
      <c r="BB14" s="42" t="s">
        <v>450</v>
      </c>
    </row>
    <row r="15" spans="1:54" ht="24" x14ac:dyDescent="0.35">
      <c r="A15" s="43"/>
      <c r="B15" s="43" t="str">
        <f>IFERROR(INDEX(Data!A$1:$A$1002,_xlfn.AGGREGATE(15,6,((Data!$C$1:$C$1002=B$6)/(Data!$C$1:$C$1002=B$6))*ROW(Data!$C$1:$C$1002),ROW(B15)-ROW(B$6)),1),"")</f>
        <v/>
      </c>
      <c r="C15" s="43"/>
      <c r="D15" s="43" t="str">
        <f>IFERROR(INDEX(Data!$A$1:C$1002,_xlfn.AGGREGATE(15,6,((Data!$C$1:$C$1002=D$6)/(Data!$C$1:$C$1002=D$6))*ROW(Data!$C$1:$C$1002),ROW(D15)-ROW(D$6)),1),"")</f>
        <v>Dog TV</v>
      </c>
      <c r="E15" s="43"/>
      <c r="F15" s="43" t="str">
        <f>IFERROR(INDEX(Data!$A$1:E$1002,_xlfn.AGGREGATE(15,6,((Data!$C$1:$C$1002=F$6)/(Data!$C$1:$C$1002=F$6))*ROW(Data!$C$1:$C$1002),ROW(F15)-ROW(F$6)),1),"")</f>
        <v>Bein Sports</v>
      </c>
      <c r="G15" s="43"/>
      <c r="H15" s="43" t="str">
        <f>IFERROR(INDEX(Data!$A$1:G$1002,_xlfn.AGGREGATE(15,6,((Data!$C$1:$C$1002=H$6)/(Data!$C$1:$C$1002=H$6))*ROW(Data!$C$1:$C$1002),ROW(H15)-ROW(H$6)),1),"")</f>
        <v>SNY</v>
      </c>
      <c r="I15" s="43"/>
      <c r="J15" s="43" t="str">
        <f>IFERROR(INDEX(Data!$A$1:I$1002,_xlfn.AGGREGATE(15,6,((Data!$C$1:$C$1002=J$6)/(Data!$C$1:$C$1002=J$6))*ROW(Data!$C$1:$C$1002),ROW(J15)-ROW(J$6)),1),"")</f>
        <v>BET</v>
      </c>
      <c r="K15" s="43"/>
      <c r="L15" s="43" t="str">
        <f>IFERROR(INDEX(Data!$A$1:K$1002,_xlfn.AGGREGATE(15,6,((Data!$C$1:$C$1002=L$6)/(Data!$C$1:$C$1002=L$6))*ROW(Data!$C$1:$C$1002),ROW(L15)-ROW(L$6)),1),"")</f>
        <v>Sony Movie Channel</v>
      </c>
      <c r="M15" s="43"/>
      <c r="N15" s="43" t="str">
        <f>IFERROR(INDEX(Data!$A$1:M$1002,_xlfn.AGGREGATE(15,6,((Data!$C$1:$C$1002=N$6)/(Data!$C$1:$C$1002=N$6))*ROW(Data!$C$1:$C$1002),ROW(N15)-ROW(N$6)),1),"")</f>
        <v>HBO Cinemax</v>
      </c>
      <c r="O15" s="43"/>
      <c r="P15" s="43" t="str">
        <f>IFERROR(INDEX(Data!$A$1:O$1002,_xlfn.AGGREGATE(15,6,((Data!$C$1:$C$1002=P$6)/(Data!$C$1:$C$1002=P$6))*ROW(Data!$C$1:$C$1002),ROW(P15)-ROW(P$6)),1),"")</f>
        <v>Disney Channel</v>
      </c>
      <c r="Q15" s="43"/>
      <c r="R15" s="43" t="str">
        <f>IFERROR(INDEX(Data!$A$1:Q$1002,_xlfn.AGGREGATE(15,6,((Data!$C$1:$C$1002=R$6)/(Data!$C$1:$C$1002=R$6))*ROW(Data!$C$1:$C$1002),ROW(R15)-ROW(R$6)),1),"")</f>
        <v>CNBC</v>
      </c>
      <c r="S15" s="43"/>
      <c r="T15" s="43" t="str">
        <f>IFERROR(INDEX(Data!$A$1:R$1002,_xlfn.AGGREGATE(15,6,((Data!$C$1:$C$1002=T$6)/(Data!$C$1:$C$1002=T$6))*ROW(Data!$C$1:$C$1002),ROW(T15)-ROW(T$6)),1),"")</f>
        <v>MTV Live</v>
      </c>
      <c r="U15" s="43"/>
      <c r="V15" s="43" t="str">
        <f>IFERROR(INDEX(Data!$A$1:X$1002,_xlfn.AGGREGATE(15,6,((Data!$C$1:$C$1002=V$6)/(Data!$C$1:$C$1002=V$6))*ROW(Data!$C$1:$C$1002),ROW(V15)-ROW(V$6)),1),"")</f>
        <v>Azteca</v>
      </c>
      <c r="W15" s="43"/>
      <c r="X15" s="43" t="str">
        <f>IFERROR(INDEX(Data!$A$1:Z$1002,_xlfn.AGGREGATE(15,6,((Data!$C$1:$C$1002=X$6)/(Data!$C$1:$C$1002=X$6))*ROW(Data!$C$1:$C$1002),ROW(X15)-ROW(X$6)),1),"")</f>
        <v>RTP Internacional</v>
      </c>
      <c r="Y15" s="43"/>
      <c r="Z15" s="43" t="str">
        <f>IFERROR(INDEX(Data!$A$1:AB$1002,_xlfn.AGGREGATE(15,6,((Data!$C$1:$C$1002=Z$6)/(Data!$C$1:$C$1002=Z$6))*ROW(Data!$C$1:$C$1002),ROW(Z15)-ROW(Z$6)),1),"")</f>
        <v>Hulu with Live TV: Unlimited Screens</v>
      </c>
      <c r="BA15" s="75" t="str">
        <f>Services!A12</f>
        <v>YouTube TV</v>
      </c>
    </row>
    <row r="16" spans="1:54" ht="24" x14ac:dyDescent="0.35">
      <c r="A16" s="43"/>
      <c r="B16" s="43" t="str">
        <f>IFERROR(INDEX(Data!A$1:$A$1002,_xlfn.AGGREGATE(15,6,((Data!$C$1:$C$1002=B$6)/(Data!$C$1:$C$1002=B$6))*ROW(Data!$C$1:$C$1002),ROW(B16)-ROW(B$6)),1),"")</f>
        <v/>
      </c>
      <c r="C16" s="43"/>
      <c r="D16" s="43" t="str">
        <f>IFERROR(INDEX(Data!$A$1:C$1002,_xlfn.AGGREGATE(15,6,((Data!$C$1:$C$1002=D$6)/(Data!$C$1:$C$1002=D$6))*ROW(Data!$C$1:$C$1002),ROW(D16)-ROW(D$6)),1),"")</f>
        <v>DOX</v>
      </c>
      <c r="E16" s="43"/>
      <c r="F16" s="43" t="str">
        <f>IFERROR(INDEX(Data!$A$1:E$1002,_xlfn.AGGREGATE(15,6,((Data!$C$1:$C$1002=F$6)/(Data!$C$1:$C$1002=F$6))*ROW(Data!$C$1:$C$1002),ROW(F16)-ROW(F$6)),1),"")</f>
        <v>Bein Sports Connect</v>
      </c>
      <c r="G16" s="43"/>
      <c r="H16" s="43" t="str">
        <f>IFERROR(INDEX(Data!$A$1:G$1002,_xlfn.AGGREGATE(15,6,((Data!$C$1:$C$1002=H$6)/(Data!$C$1:$C$1002=H$6))*ROW(Data!$C$1:$C$1002),ROW(H16)-ROW(H$6)),1),"")</f>
        <v>Yes Network</v>
      </c>
      <c r="I16" s="43"/>
      <c r="J16" s="43" t="str">
        <f>IFERROR(INDEX(Data!$A$1:I$1002,_xlfn.AGGREGATE(15,6,((Data!$C$1:$C$1002=J$6)/(Data!$C$1:$C$1002=J$6))*ROW(Data!$C$1:$C$1002),ROW(J16)-ROW(J$6)),1),"")</f>
        <v>BET Her</v>
      </c>
      <c r="K16" s="43"/>
      <c r="L16" s="43" t="str">
        <f>IFERROR(INDEX(Data!$A$1:K$1002,_xlfn.AGGREGATE(15,6,((Data!$C$1:$C$1002=L$6)/(Data!$C$1:$C$1002=L$6))*ROW(Data!$C$1:$C$1002),ROW(L16)-ROW(L$6)),1),"")</f>
        <v>Sundance Now</v>
      </c>
      <c r="M16" s="43"/>
      <c r="N16" s="43" t="str">
        <f>IFERROR(INDEX(Data!$A$1:M$1002,_xlfn.AGGREGATE(15,6,((Data!$C$1:$C$1002=N$6)/(Data!$C$1:$C$1002=N$6))*ROW(Data!$C$1:$C$1002),ROW(N16)-ROW(N$6)),1),"")</f>
        <v>HBO Family</v>
      </c>
      <c r="O16" s="43"/>
      <c r="P16" s="43" t="str">
        <f>IFERROR(INDEX(Data!$A$1:O$1002,_xlfn.AGGREGATE(15,6,((Data!$C$1:$C$1002=P$6)/(Data!$C$1:$C$1002=P$6))*ROW(Data!$C$1:$C$1002),ROW(P16)-ROW(P$6)),1),"")</f>
        <v>Disney Junior</v>
      </c>
      <c r="Q16" s="43"/>
      <c r="R16" s="43" t="str">
        <f>IFERROR(INDEX(Data!$A$1:Q$1002,_xlfn.AGGREGATE(15,6,((Data!$C$1:$C$1002=R$6)/(Data!$C$1:$C$1002=R$6))*ROW(Data!$C$1:$C$1002),ROW(R16)-ROW(R$6)),1),"")</f>
        <v>CNBC World</v>
      </c>
      <c r="S16" s="43"/>
      <c r="T16" s="43" t="str">
        <f>IFERROR(INDEX(Data!$A$1:R$1002,_xlfn.AGGREGATE(15,6,((Data!$C$1:$C$1002=T$6)/(Data!$C$1:$C$1002=T$6))*ROW(Data!$C$1:$C$1002),ROW(T16)-ROW(T$6)),1),"")</f>
        <v>MTVu</v>
      </c>
      <c r="U16" s="43"/>
      <c r="V16" s="43" t="str">
        <f>IFERROR(INDEX(Data!$A$1:X$1002,_xlfn.AGGREGATE(15,6,((Data!$C$1:$C$1002=V$6)/(Data!$C$1:$C$1002=V$6))*ROW(Data!$C$1:$C$1002),ROW(V16)-ROW(V$6)),1),"")</f>
        <v>Bandamax</v>
      </c>
      <c r="W16" s="43"/>
      <c r="X16" s="43" t="str">
        <f>IFERROR(INDEX(Data!$A$1:Z$1002,_xlfn.AGGREGATE(15,6,((Data!$C$1:$C$1002=X$6)/(Data!$C$1:$C$1002=X$6))*ROW(Data!$C$1:$C$1002),ROW(X16)-ROW(X$6)),1),"")</f>
        <v>Supercanal Caribe</v>
      </c>
      <c r="Y16" s="43"/>
      <c r="Z16" s="43" t="str">
        <f>IFERROR(INDEX(Data!$A$1:AB$1002,_xlfn.AGGREGATE(15,6,((Data!$C$1:$C$1002=Z$6)/(Data!$C$1:$C$1002=Z$6))*ROW(Data!$C$1:$C$1002),ROW(Z16)-ROW(Z$6)),1),"")</f>
        <v>Sling: 4 for $10 Deal</v>
      </c>
      <c r="BA16" s="75" t="str">
        <f>Services!A13</f>
        <v>Hulu with Live TV</v>
      </c>
    </row>
    <row r="17" spans="1:53" ht="24" x14ac:dyDescent="0.35">
      <c r="A17" s="43"/>
      <c r="B17" s="43" t="str">
        <f>IFERROR(INDEX(Data!A$1:$A$1002,_xlfn.AGGREGATE(15,6,((Data!$C$1:$C$1002=B$6)/(Data!$C$1:$C$1002=B$6))*ROW(Data!$C$1:$C$1002),ROW(B17)-ROW(B$6)),1),"")</f>
        <v/>
      </c>
      <c r="C17" s="43"/>
      <c r="D17" s="43" t="str">
        <f>IFERROR(INDEX(Data!$A$1:C$1002,_xlfn.AGGREGATE(15,6,((Data!$C$1:$C$1002=D$6)/(Data!$C$1:$C$1002=D$6))*ROW(Data!$C$1:$C$1002),ROW(D17)-ROW(D$6)),1),"")</f>
        <v>E!</v>
      </c>
      <c r="E17" s="43"/>
      <c r="F17" s="43" t="str">
        <f>IFERROR(INDEX(Data!$A$1:E$1002,_xlfn.AGGREGATE(15,6,((Data!$C$1:$C$1002=F$6)/(Data!$C$1:$C$1002=F$6))*ROW(Data!$C$1:$C$1002),ROW(F17)-ROW(F$6)),1),"")</f>
        <v>Bein Sports Espanol</v>
      </c>
      <c r="G17" s="43"/>
      <c r="H17" s="43" t="str">
        <f>IFERROR(INDEX(Data!$A$1:G$1002,_xlfn.AGGREGATE(15,6,((Data!$C$1:$C$1002=H$6)/(Data!$C$1:$C$1002=H$6))*ROW(Data!$C$1:$C$1002),ROW(H17)-ROW(H$6)),1),"")</f>
        <v/>
      </c>
      <c r="I17" s="43"/>
      <c r="J17" s="43" t="str">
        <f>IFERROR(INDEX(Data!$A$1:I$1002,_xlfn.AGGREGATE(15,6,((Data!$C$1:$C$1002=J$6)/(Data!$C$1:$C$1002=J$6))*ROW(Data!$C$1:$C$1002),ROW(J17)-ROW(J$6)),1),"")</f>
        <v>Buzzr</v>
      </c>
      <c r="K17" s="43"/>
      <c r="L17" s="43" t="str">
        <f>IFERROR(INDEX(Data!$A$1:K$1002,_xlfn.AGGREGATE(15,6,((Data!$C$1:$C$1002=L$6)/(Data!$C$1:$C$1002=L$6))*ROW(Data!$C$1:$C$1002),ROW(L17)-ROW(L$6)),1),"")</f>
        <v>Turner Classic Movies</v>
      </c>
      <c r="M17" s="43"/>
      <c r="N17" s="43" t="str">
        <f>IFERROR(INDEX(Data!$A$1:M$1002,_xlfn.AGGREGATE(15,6,((Data!$C$1:$C$1002=N$6)/(Data!$C$1:$C$1002=N$6))*ROW(Data!$C$1:$C$1002),ROW(N17)-ROW(N$6)),1),"")</f>
        <v>HBO Latino</v>
      </c>
      <c r="O17" s="43"/>
      <c r="P17" s="43" t="str">
        <f>IFERROR(INDEX(Data!$A$1:O$1002,_xlfn.AGGREGATE(15,6,((Data!$C$1:$C$1002=P$6)/(Data!$C$1:$C$1002=P$6))*ROW(Data!$C$1:$C$1002),ROW(P17)-ROW(P$6)),1),"")</f>
        <v>Disney XD</v>
      </c>
      <c r="Q17" s="43"/>
      <c r="R17" s="43" t="str">
        <f>IFERROR(INDEX(Data!$A$1:Q$1002,_xlfn.AGGREGATE(15,6,((Data!$C$1:$C$1002=R$6)/(Data!$C$1:$C$1002=R$6))*ROW(Data!$C$1:$C$1002),ROW(R17)-ROW(R$6)),1),"")</f>
        <v>CNN</v>
      </c>
      <c r="S17" s="43"/>
      <c r="T17" s="43" t="str">
        <f>IFERROR(INDEX(Data!$A$1:R$1002,_xlfn.AGGREGATE(15,6,((Data!$C$1:$C$1002=T$6)/(Data!$C$1:$C$1002=T$6))*ROW(Data!$C$1:$C$1002),ROW(T17)-ROW(T$6)),1),"")</f>
        <v>Nick Music</v>
      </c>
      <c r="U17" s="43"/>
      <c r="V17" s="43" t="str">
        <f>IFERROR(INDEX(Data!$A$1:X$1002,_xlfn.AGGREGATE(15,6,((Data!$C$1:$C$1002=V$6)/(Data!$C$1:$C$1002=V$6))*ROW(Data!$C$1:$C$1002),ROW(V17)-ROW(V$6)),1),"")</f>
        <v>Bolivia TV</v>
      </c>
      <c r="W17" s="43"/>
      <c r="X17" s="43" t="str">
        <f>IFERROR(INDEX(Data!$A$1:Z$1002,_xlfn.AGGREGATE(15,6,((Data!$C$1:$C$1002=X$6)/(Data!$C$1:$C$1002=X$6))*ROW(Data!$C$1:$C$1002),ROW(X17)-ROW(X$6)),1),"")</f>
        <v>Tele El Salvador</v>
      </c>
      <c r="Y17" s="43"/>
      <c r="Z17" s="43" t="str">
        <f>IFERROR(INDEX(Data!$A$1:AB$1002,_xlfn.AGGREGATE(15,6,((Data!$C$1:$C$1002=Z$6)/(Data!$C$1:$C$1002=Z$6))*ROW(Data!$C$1:$C$1002),ROW(Z17)-ROW(Z$6)),1),"")</f>
        <v>Sling: Cloud DVR</v>
      </c>
      <c r="BA17" s="75" t="str">
        <f>Services!A14</f>
        <v>PS Vue</v>
      </c>
    </row>
    <row r="18" spans="1:53" ht="24" x14ac:dyDescent="0.35">
      <c r="A18" s="43"/>
      <c r="B18" s="43" t="str">
        <f>IFERROR(INDEX(Data!A$1:$A$1002,_xlfn.AGGREGATE(15,6,((Data!$C$1:$C$1002=B$6)/(Data!$C$1:$C$1002=B$6))*ROW(Data!$C$1:$C$1002),ROW(B18)-ROW(B$6)),1),"")</f>
        <v/>
      </c>
      <c r="C18" s="43"/>
      <c r="D18" s="43" t="str">
        <f>IFERROR(INDEX(Data!$A$1:C$1002,_xlfn.AGGREGATE(15,6,((Data!$C$1:$C$1002=D$6)/(Data!$C$1:$C$1002=D$6))*ROW(Data!$C$1:$C$1002),ROW(D18)-ROW(D$6)),1),"")</f>
        <v>El Gourmet</v>
      </c>
      <c r="E18" s="43"/>
      <c r="F18" s="43" t="str">
        <f>IFERROR(INDEX(Data!$A$1:E$1002,_xlfn.AGGREGATE(15,6,((Data!$C$1:$C$1002=F$6)/(Data!$C$1:$C$1002=F$6))*ROW(Data!$C$1:$C$1002),ROW(F18)-ROW(F$6)),1),"")</f>
        <v>CBS Sports Network</v>
      </c>
      <c r="G18" s="43"/>
      <c r="H18" s="43" t="str">
        <f>IFERROR(INDEX(Data!$A$1:G$1002,_xlfn.AGGREGATE(15,6,((Data!$C$1:$C$1002=H$6)/(Data!$C$1:$C$1002=H$6))*ROW(Data!$C$1:$C$1002),ROW(H18)-ROW(H$6)),1),"")</f>
        <v/>
      </c>
      <c r="I18" s="43"/>
      <c r="J18" s="43" t="str">
        <f>IFERROR(INDEX(Data!$A$1:I$1002,_xlfn.AGGREGATE(15,6,((Data!$C$1:$C$1002=J$6)/(Data!$C$1:$C$1002=J$6))*ROW(Data!$C$1:$C$1002),ROW(J18)-ROW(J$6)),1),"")</f>
        <v>Cleo TV</v>
      </c>
      <c r="K18" s="43"/>
      <c r="L18" s="43" t="str">
        <f>IFERROR(INDEX(Data!$A$1:K$1002,_xlfn.AGGREGATE(15,6,((Data!$C$1:$C$1002=L$6)/(Data!$C$1:$C$1002=L$6))*ROW(Data!$C$1:$C$1002),ROW(L18)-ROW(L$6)),1),"")</f>
        <v>Urban Movie Channel</v>
      </c>
      <c r="M18" s="43"/>
      <c r="N18" s="43" t="str">
        <f>IFERROR(INDEX(Data!$A$1:M$1002,_xlfn.AGGREGATE(15,6,((Data!$C$1:$C$1002=N$6)/(Data!$C$1:$C$1002=N$6))*ROW(Data!$C$1:$C$1002),ROW(N18)-ROW(N$6)),1),"")</f>
        <v>Showtime</v>
      </c>
      <c r="O18" s="43"/>
      <c r="P18" s="43" t="str">
        <f>IFERROR(INDEX(Data!$A$1:O$1002,_xlfn.AGGREGATE(15,6,((Data!$C$1:$C$1002=P$6)/(Data!$C$1:$C$1002=P$6))*ROW(Data!$C$1:$C$1002),ROW(P18)-ROW(P$6)),1),"")</f>
        <v>DuckTV</v>
      </c>
      <c r="Q18" s="43"/>
      <c r="R18" s="43" t="str">
        <f>IFERROR(INDEX(Data!$A$1:Q$1002,_xlfn.AGGREGATE(15,6,((Data!$C$1:$C$1002=R$6)/(Data!$C$1:$C$1002=R$6))*ROW(Data!$C$1:$C$1002),ROW(R18)-ROW(R$6)),1),"")</f>
        <v>CNN International</v>
      </c>
      <c r="S18" s="43"/>
      <c r="T18" s="43" t="str">
        <f>IFERROR(INDEX(Data!$A$1:R$1002,_xlfn.AGGREGATE(15,6,((Data!$C$1:$C$1002=T$6)/(Data!$C$1:$C$1002=T$6))*ROW(Data!$C$1:$C$1002),ROW(T18)-ROW(T$6)),1),"")</f>
        <v>Revolt</v>
      </c>
      <c r="U18" s="43"/>
      <c r="V18" s="43" t="str">
        <f>IFERROR(INDEX(Data!$A$1:X$1002,_xlfn.AGGREGATE(15,6,((Data!$C$1:$C$1002=V$6)/(Data!$C$1:$C$1002=V$6))*ROW(Data!$C$1:$C$1002),ROW(V18)-ROW(V$6)),1),"")</f>
        <v>Canal 22 Internacional</v>
      </c>
      <c r="W18" s="43"/>
      <c r="X18" s="43" t="str">
        <f>IFERROR(INDEX(Data!$A$1:Z$1002,_xlfn.AGGREGATE(15,6,((Data!$C$1:$C$1002=X$6)/(Data!$C$1:$C$1002=X$6))*ROW(Data!$C$1:$C$1002),ROW(X18)-ROW(X$6)),1),"")</f>
        <v>Telemicro</v>
      </c>
      <c r="Y18" s="43"/>
      <c r="Z18" s="43" t="str">
        <f>IFERROR(INDEX(Data!$A$1:AB$1002,_xlfn.AGGREGATE(15,6,((Data!$C$1:$C$1002=Z$6)/(Data!$C$1:$C$1002=Z$6))*ROW(Data!$C$1:$C$1002),ROW(Z18)-ROW(Z$6)),1),"")</f>
        <v>Sling: Total TV Deal</v>
      </c>
      <c r="BA18" s="75" t="str">
        <f>Services!A15</f>
        <v>Fubo TV</v>
      </c>
    </row>
    <row r="19" spans="1:53" x14ac:dyDescent="0.35">
      <c r="A19" s="43"/>
      <c r="B19" s="43" t="str">
        <f>IFERROR(INDEX(Data!A$1:$A$1002,_xlfn.AGGREGATE(15,6,((Data!$C$1:$C$1002=B$6)/(Data!$C$1:$C$1002=B$6))*ROW(Data!$C$1:$C$1002),ROW(B19)-ROW(B$6)),1),"")</f>
        <v/>
      </c>
      <c r="C19" s="43"/>
      <c r="D19" s="43" t="str">
        <f>IFERROR(INDEX(Data!$A$1:C$1002,_xlfn.AGGREGATE(15,6,((Data!$C$1:$C$1002=D$6)/(Data!$C$1:$C$1002=D$6))*ROW(Data!$C$1:$C$1002),ROW(D19)-ROW(D$6)),1),"")</f>
        <v>Food Network</v>
      </c>
      <c r="E19" s="43"/>
      <c r="F19" s="43" t="str">
        <f>IFERROR(INDEX(Data!$A$1:E$1002,_xlfn.AGGREGATE(15,6,((Data!$C$1:$C$1002=F$6)/(Data!$C$1:$C$1002=F$6))*ROW(Data!$C$1:$C$1002),ROW(F19)-ROW(F$6)),1),"")</f>
        <v>DAZN</v>
      </c>
      <c r="G19" s="43"/>
      <c r="H19" s="43" t="str">
        <f>IFERROR(INDEX(Data!$A$1:G$1002,_xlfn.AGGREGATE(15,6,((Data!$C$1:$C$1002=H$6)/(Data!$C$1:$C$1002=H$6))*ROW(Data!$C$1:$C$1002),ROW(H19)-ROW(H$6)),1),"")</f>
        <v/>
      </c>
      <c r="I19" s="43"/>
      <c r="J19" s="43" t="str">
        <f>IFERROR(INDEX(Data!$A$1:I$1002,_xlfn.AGGREGATE(15,6,((Data!$C$1:$C$1002=J$6)/(Data!$C$1:$C$1002=J$6))*ROW(Data!$C$1:$C$1002),ROW(J19)-ROW(J$6)),1),"")</f>
        <v>CMT</v>
      </c>
      <c r="K19" s="43"/>
      <c r="L19" s="43" t="str">
        <f>IFERROR(INDEX(Data!$A$1:K$1002,_xlfn.AGGREGATE(15,6,((Data!$C$1:$C$1002=L$6)/(Data!$C$1:$C$1002=L$6))*ROW(Data!$C$1:$C$1002),ROW(L19)-ROW(L$6)),1),"")</f>
        <v/>
      </c>
      <c r="M19" s="43"/>
      <c r="N19" s="43" t="str">
        <f>IFERROR(INDEX(Data!$A$1:M$1002,_xlfn.AGGREGATE(15,6,((Data!$C$1:$C$1002=N$6)/(Data!$C$1:$C$1002=N$6))*ROW(Data!$C$1:$C$1002),ROW(N19)-ROW(N$6)),1),"")</f>
        <v>Showtime 2</v>
      </c>
      <c r="O19" s="43"/>
      <c r="P19" s="43" t="str">
        <f>IFERROR(INDEX(Data!$A$1:O$1002,_xlfn.AGGREGATE(15,6,((Data!$C$1:$C$1002=P$6)/(Data!$C$1:$C$1002=P$6))*ROW(Data!$C$1:$C$1002),ROW(P19)-ROW(P$6)),1),"")</f>
        <v>Freeform</v>
      </c>
      <c r="Q19" s="43"/>
      <c r="R19" s="43" t="str">
        <f>IFERROR(INDEX(Data!$A$1:Q$1002,_xlfn.AGGREGATE(15,6,((Data!$C$1:$C$1002=R$6)/(Data!$C$1:$C$1002=R$6))*ROW(Data!$C$1:$C$1002),ROW(R19)-ROW(R$6)),1),"")</f>
        <v>C-SPAN</v>
      </c>
      <c r="S19" s="43"/>
      <c r="T19" s="43" t="str">
        <f>IFERROR(INDEX(Data!$A$1:R$1002,_xlfn.AGGREGATE(15,6,((Data!$C$1:$C$1002=T$6)/(Data!$C$1:$C$1002=T$6))*ROW(Data!$C$1:$C$1002),ROW(T19)-ROW(T$6)),1),"")</f>
        <v>Stingray Karaoke</v>
      </c>
      <c r="U19" s="43"/>
      <c r="V19" s="43" t="str">
        <f>IFERROR(INDEX(Data!$A$1:X$1002,_xlfn.AGGREGATE(15,6,((Data!$C$1:$C$1002=V$6)/(Data!$C$1:$C$1002=V$6))*ROW(Data!$C$1:$C$1002),ROW(V19)-ROW(V$6)),1),"")</f>
        <v>Canal 52 Mx</v>
      </c>
      <c r="W19" s="43"/>
      <c r="X19" s="43" t="str">
        <f>IFERROR(INDEX(Data!$A$1:Z$1002,_xlfn.AGGREGATE(15,6,((Data!$C$1:$C$1002=X$6)/(Data!$C$1:$C$1002=X$6))*ROW(Data!$C$1:$C$1002),ROW(X19)-ROW(X$6)),1),"")</f>
        <v>Teleuniverso</v>
      </c>
      <c r="Y19" s="43"/>
      <c r="Z19" s="43" t="str">
        <f>IFERROR(INDEX(Data!$A$1:AB$1002,_xlfn.AGGREGATE(15,6,((Data!$C$1:$C$1002=Z$6)/(Data!$C$1:$C$1002=Z$6))*ROW(Data!$C$1:$C$1002),ROW(Z19)-ROW(Z$6)),1),"")</f>
        <v/>
      </c>
      <c r="BA19" s="75" t="str">
        <f>Services!A16</f>
        <v>AT&amp;T Watch TV</v>
      </c>
    </row>
    <row r="20" spans="1:53" x14ac:dyDescent="0.35">
      <c r="A20" s="43"/>
      <c r="B20" s="43" t="str">
        <f>IFERROR(INDEX(Data!A$1:$A$1002,_xlfn.AGGREGATE(15,6,((Data!$C$1:$C$1002=B$6)/(Data!$C$1:$C$1002=B$6))*ROW(Data!$C$1:$C$1002),ROW(B20)-ROW(B$6)),1),"")</f>
        <v/>
      </c>
      <c r="C20" s="43"/>
      <c r="D20" s="43" t="str">
        <f>IFERROR(INDEX(Data!$A$1:C$1002,_xlfn.AGGREGATE(15,6,((Data!$C$1:$C$1002=D$6)/(Data!$C$1:$C$1002=D$6))*ROW(Data!$C$1:$C$1002),ROW(D20)-ROW(D$6)),1),"")</f>
        <v>FYI</v>
      </c>
      <c r="E20" s="43"/>
      <c r="F20" s="43" t="str">
        <f>IFERROR(INDEX(Data!$A$1:E$1002,_xlfn.AGGREGATE(15,6,((Data!$C$1:$C$1002=F$6)/(Data!$C$1:$C$1002=F$6))*ROW(Data!$C$1:$C$1002),ROW(F20)-ROW(F$6)),1),"")</f>
        <v>Echoboom Sports</v>
      </c>
      <c r="G20" s="43"/>
      <c r="H20" s="43" t="str">
        <f>IFERROR(INDEX(Data!$A$1:G$1002,_xlfn.AGGREGATE(15,6,((Data!$C$1:$C$1002=H$6)/(Data!$C$1:$C$1002=H$6))*ROW(Data!$C$1:$C$1002),ROW(H20)-ROW(H$6)),1),"")</f>
        <v/>
      </c>
      <c r="I20" s="43"/>
      <c r="J20" s="43" t="str">
        <f>IFERROR(INDEX(Data!$A$1:I$1002,_xlfn.AGGREGATE(15,6,((Data!$C$1:$C$1002=J$6)/(Data!$C$1:$C$1002=J$6))*ROW(Data!$C$1:$C$1002),ROW(J20)-ROW(J$6)),1),"")</f>
        <v>Comedy Central</v>
      </c>
      <c r="K20" s="43"/>
      <c r="L20" s="43" t="str">
        <f>IFERROR(INDEX(Data!$A$1:K$1002,_xlfn.AGGREGATE(15,6,((Data!$C$1:$C$1002=L$6)/(Data!$C$1:$C$1002=L$6))*ROW(Data!$C$1:$C$1002),ROW(L20)-ROW(L$6)),1),"")</f>
        <v/>
      </c>
      <c r="M20" s="43"/>
      <c r="N20" s="43" t="str">
        <f>IFERROR(INDEX(Data!$A$1:M$1002,_xlfn.AGGREGATE(15,6,((Data!$C$1:$C$1002=N$6)/(Data!$C$1:$C$1002=N$6))*ROW(Data!$C$1:$C$1002),ROW(N20)-ROW(N$6)),1),"")</f>
        <v>Showtime Beyond</v>
      </c>
      <c r="O20" s="43"/>
      <c r="P20" s="43" t="str">
        <f>IFERROR(INDEX(Data!$A$1:O$1002,_xlfn.AGGREGATE(15,6,((Data!$C$1:$C$1002=P$6)/(Data!$C$1:$C$1002=P$6))*ROW(Data!$C$1:$C$1002),ROW(P20)-ROW(P$6)),1),"")</f>
        <v>Genius</v>
      </c>
      <c r="Q20" s="43"/>
      <c r="R20" s="43" t="str">
        <f>IFERROR(INDEX(Data!$A$1:Q$1002,_xlfn.AGGREGATE(15,6,((Data!$C$1:$C$1002=R$6)/(Data!$C$1:$C$1002=R$6))*ROW(Data!$C$1:$C$1002),ROW(R20)-ROW(R$6)),1),"")</f>
        <v>C-SPAN2</v>
      </c>
      <c r="S20" s="43"/>
      <c r="T20" s="43" t="str">
        <f>IFERROR(INDEX(Data!$A$1:R$1002,_xlfn.AGGREGATE(15,6,((Data!$C$1:$C$1002=T$6)/(Data!$C$1:$C$1002=T$6))*ROW(Data!$C$1:$C$1002),ROW(T20)-ROW(T$6)),1),"")</f>
        <v>Stingray Music</v>
      </c>
      <c r="U20" s="43"/>
      <c r="V20" s="43" t="str">
        <f>IFERROR(INDEX(Data!$A$1:X$1002,_xlfn.AGGREGATE(15,6,((Data!$C$1:$C$1002=V$6)/(Data!$C$1:$C$1002=V$6))*ROW(Data!$C$1:$C$1002),ROW(V20)-ROW(V$6)),1),"")</f>
        <v>Canal Once</v>
      </c>
      <c r="W20" s="43"/>
      <c r="X20" s="43" t="str">
        <f>IFERROR(INDEX(Data!$A$1:Z$1002,_xlfn.AGGREGATE(15,6,((Data!$C$1:$C$1002=X$6)/(Data!$C$1:$C$1002=X$6))*ROW(Data!$C$1:$C$1002),ROW(X20)-ROW(X$6)),1),"")</f>
        <v>TV Quisqueya</v>
      </c>
      <c r="Y20" s="43"/>
      <c r="Z20" s="43" t="str">
        <f>IFERROR(INDEX(Data!$A$1:AB$1002,_xlfn.AGGREGATE(15,6,((Data!$C$1:$C$1002=Z$6)/(Data!$C$1:$C$1002=Z$6))*ROW(Data!$C$1:$C$1002),ROW(Z20)-ROW(Z$6)),1),"")</f>
        <v/>
      </c>
      <c r="BA20" s="75" t="str">
        <f>Services!A17</f>
        <v>KlowdTV</v>
      </c>
    </row>
    <row r="21" spans="1:53" x14ac:dyDescent="0.35">
      <c r="A21" s="43"/>
      <c r="B21" s="43" t="str">
        <f>IFERROR(INDEX(Data!A$1:$A$1002,_xlfn.AGGREGATE(15,6,((Data!$C$1:$C$1002=B$6)/(Data!$C$1:$C$1002=B$6))*ROW(Data!$C$1:$C$1002),ROW(B21)-ROW(B$6)),1),"")</f>
        <v/>
      </c>
      <c r="C21" s="43"/>
      <c r="D21" s="43" t="str">
        <f>IFERROR(INDEX(Data!$A$1:C$1002,_xlfn.AGGREGATE(15,6,((Data!$C$1:$C$1002=D$6)/(Data!$C$1:$C$1002=D$6))*ROW(Data!$C$1:$C$1002),ROW(D21)-ROW(D$6)),1),"")</f>
        <v>Here TV</v>
      </c>
      <c r="E21" s="43"/>
      <c r="F21" s="43" t="str">
        <f>IFERROR(INDEX(Data!$A$1:E$1002,_xlfn.AGGREGATE(15,6,((Data!$C$1:$C$1002=F$6)/(Data!$C$1:$C$1002=F$6))*ROW(Data!$C$1:$C$1002),ROW(F21)-ROW(F$6)),1),"")</f>
        <v>ESPN</v>
      </c>
      <c r="G21" s="43"/>
      <c r="H21" s="43" t="str">
        <f>IFERROR(INDEX(Data!$A$1:G$1002,_xlfn.AGGREGATE(15,6,((Data!$C$1:$C$1002=H$6)/(Data!$C$1:$C$1002=H$6))*ROW(Data!$C$1:$C$1002),ROW(H21)-ROW(H$6)),1),"")</f>
        <v/>
      </c>
      <c r="I21" s="43"/>
      <c r="J21" s="43" t="str">
        <f>IFERROR(INDEX(Data!$A$1:I$1002,_xlfn.AGGREGATE(15,6,((Data!$C$1:$C$1002=J$6)/(Data!$C$1:$C$1002=J$6))*ROW(Data!$C$1:$C$1002),ROW(J21)-ROW(J$6)),1),"")</f>
        <v>Comedy Dynamics</v>
      </c>
      <c r="K21" s="43"/>
      <c r="L21" s="43" t="str">
        <f>IFERROR(INDEX(Data!$A$1:K$1002,_xlfn.AGGREGATE(15,6,((Data!$C$1:$C$1002=L$6)/(Data!$C$1:$C$1002=L$6))*ROW(Data!$C$1:$C$1002),ROW(L21)-ROW(L$6)),1),"")</f>
        <v/>
      </c>
      <c r="M21" s="43"/>
      <c r="N21" s="43" t="str">
        <f>IFERROR(INDEX(Data!$A$1:M$1002,_xlfn.AGGREGATE(15,6,((Data!$C$1:$C$1002=N$6)/(Data!$C$1:$C$1002=N$6))*ROW(Data!$C$1:$C$1002),ROW(N21)-ROW(N$6)),1),"")</f>
        <v>Showtime Brand</v>
      </c>
      <c r="O21" s="43"/>
      <c r="P21" s="43" t="str">
        <f>IFERROR(INDEX(Data!$A$1:O$1002,_xlfn.AGGREGATE(15,6,((Data!$C$1:$C$1002=P$6)/(Data!$C$1:$C$1002=P$6))*ROW(Data!$C$1:$C$1002),ROW(P21)-ROW(P$6)),1),"")</f>
        <v>Hallmark</v>
      </c>
      <c r="Q21" s="43"/>
      <c r="R21" s="43" t="str">
        <f>IFERROR(INDEX(Data!$A$1:Q$1002,_xlfn.AGGREGATE(15,6,((Data!$C$1:$C$1002=R$6)/(Data!$C$1:$C$1002=R$6))*ROW(Data!$C$1:$C$1002),ROW(R21)-ROW(R$6)),1),"")</f>
        <v>Euro News</v>
      </c>
      <c r="S21" s="43"/>
      <c r="T21" s="43" t="str">
        <f>IFERROR(INDEX(Data!$A$1:R$1002,_xlfn.AGGREGATE(15,6,((Data!$C$1:$C$1002=T$6)/(Data!$C$1:$C$1002=T$6))*ROW(Data!$C$1:$C$1002),ROW(T21)-ROW(T$6)),1),"")</f>
        <v>Stingray Qello</v>
      </c>
      <c r="U21" s="43"/>
      <c r="V21" s="43" t="str">
        <f>IFERROR(INDEX(Data!$A$1:X$1002,_xlfn.AGGREGATE(15,6,((Data!$C$1:$C$1002=V$6)/(Data!$C$1:$C$1002=V$6))*ROW(Data!$C$1:$C$1002),ROW(V21)-ROW(V$6)),1),"")</f>
        <v>Canal Sur</v>
      </c>
      <c r="W21" s="43"/>
      <c r="X21" s="43" t="str">
        <f>IFERROR(INDEX(Data!$A$1:Z$1002,_xlfn.AGGREGATE(15,6,((Data!$C$1:$C$1002=X$6)/(Data!$C$1:$C$1002=X$6))*ROW(Data!$C$1:$C$1002),ROW(X21)-ROW(X$6)),1),"")</f>
        <v>WAPA America</v>
      </c>
      <c r="Y21" s="43"/>
      <c r="Z21" s="43" t="str">
        <f>IFERROR(INDEX(Data!$A$1:AB$1002,_xlfn.AGGREGATE(15,6,((Data!$C$1:$C$1002=Z$6)/(Data!$C$1:$C$1002=Z$6))*ROW(Data!$C$1:$C$1002),ROW(Z21)-ROW(Z$6)),1),"")</f>
        <v/>
      </c>
      <c r="BA21" s="75" t="str">
        <f>Services!A21</f>
        <v>Spectrum TV Essentials</v>
      </c>
    </row>
    <row r="22" spans="1:53" ht="24" x14ac:dyDescent="0.35">
      <c r="A22" s="43"/>
      <c r="B22" s="43" t="str">
        <f>IFERROR(INDEX(Data!A$1:$A$1002,_xlfn.AGGREGATE(15,6,((Data!$C$1:$C$1002=B$6)/(Data!$C$1:$C$1002=B$6))*ROW(Data!$C$1:$C$1002),ROW(B22)-ROW(B$6)),1),"")</f>
        <v/>
      </c>
      <c r="C22" s="43"/>
      <c r="D22" s="43" t="str">
        <f>IFERROR(INDEX(Data!$A$1:C$1002,_xlfn.AGGREGATE(15,6,((Data!$C$1:$C$1002=D$6)/(Data!$C$1:$C$1002=D$6))*ROW(Data!$C$1:$C$1002),ROW(D22)-ROW(D$6)),1),"")</f>
        <v>HGTV</v>
      </c>
      <c r="E22" s="43"/>
      <c r="F22" s="43" t="str">
        <f>IFERROR(INDEX(Data!$A$1:E$1002,_xlfn.AGGREGATE(15,6,((Data!$C$1:$C$1002=F$6)/(Data!$C$1:$C$1002=F$6))*ROW(Data!$C$1:$C$1002),ROW(F22)-ROW(F$6)),1),"")</f>
        <v>ESPN 2</v>
      </c>
      <c r="G22" s="43"/>
      <c r="H22" s="43" t="str">
        <f>IFERROR(INDEX(Data!$A$1:G$1002,_xlfn.AGGREGATE(15,6,((Data!$C$1:$C$1002=H$6)/(Data!$C$1:$C$1002=H$6))*ROW(Data!$C$1:$C$1002),ROW(H22)-ROW(H$6)),1),"")</f>
        <v/>
      </c>
      <c r="I22" s="43"/>
      <c r="J22" s="43" t="str">
        <f>IFERROR(INDEX(Data!$A$1:I$1002,_xlfn.AGGREGATE(15,6,((Data!$C$1:$C$1002=J$6)/(Data!$C$1:$C$1002=J$6))*ROW(Data!$C$1:$C$1002),ROW(J22)-ROW(J$6)),1),"")</f>
        <v>Comedy TV</v>
      </c>
      <c r="K22" s="43"/>
      <c r="L22" s="43" t="str">
        <f>IFERROR(INDEX(Data!$A$1:K$1002,_xlfn.AGGREGATE(15,6,((Data!$C$1:$C$1002=L$6)/(Data!$C$1:$C$1002=L$6))*ROW(Data!$C$1:$C$1002),ROW(L22)-ROW(L$6)),1),"")</f>
        <v/>
      </c>
      <c r="M22" s="43"/>
      <c r="N22" s="43" t="str">
        <f>IFERROR(INDEX(Data!$A$1:M$1002,_xlfn.AGGREGATE(15,6,((Data!$C$1:$C$1002=N$6)/(Data!$C$1:$C$1002=N$6))*ROW(Data!$C$1:$C$1002),ROW(N22)-ROW(N$6)),1),"")</f>
        <v>Showtime Exetreme</v>
      </c>
      <c r="O22" s="43"/>
      <c r="P22" s="43" t="str">
        <f>IFERROR(INDEX(Data!$A$1:O$1002,_xlfn.AGGREGATE(15,6,((Data!$C$1:$C$1002=P$6)/(Data!$C$1:$C$1002=P$6))*ROW(Data!$C$1:$C$1002),ROW(P22)-ROW(P$6)),1),"")</f>
        <v>Hallmark Drama</v>
      </c>
      <c r="Q22" s="43"/>
      <c r="R22" s="43" t="str">
        <f>IFERROR(INDEX(Data!$A$1:Q$1002,_xlfn.AGGREGATE(15,6,((Data!$C$1:$C$1002=R$6)/(Data!$C$1:$C$1002=R$6))*ROW(Data!$C$1:$C$1002),ROW(R22)-ROW(R$6)),1),"")</f>
        <v>Fox Business</v>
      </c>
      <c r="S22" s="43"/>
      <c r="T22" s="43" t="str">
        <f>IFERROR(INDEX(Data!$A$1:R$1002,_xlfn.AGGREGATE(15,6,((Data!$C$1:$C$1002=T$6)/(Data!$C$1:$C$1002=T$6))*ROW(Data!$C$1:$C$1002),ROW(T22)-ROW(T$6)),1),"")</f>
        <v>The Country Network</v>
      </c>
      <c r="U22" s="43"/>
      <c r="V22" s="43" t="str">
        <f>IFERROR(INDEX(Data!$A$1:X$1002,_xlfn.AGGREGATE(15,6,((Data!$C$1:$C$1002=V$6)/(Data!$C$1:$C$1002=V$6))*ROW(Data!$C$1:$C$1002),ROW(V22)-ROW(V$6)),1),"")</f>
        <v>Caracol</v>
      </c>
      <c r="W22" s="43"/>
      <c r="X22" s="43" t="str">
        <f>IFERROR(INDEX(Data!$A$1:Z$1002,_xlfn.AGGREGATE(15,6,((Data!$C$1:$C$1002=X$6)/(Data!$C$1:$C$1002=X$6))*ROW(Data!$C$1:$C$1002),ROW(X22)-ROW(X$6)),1),"")</f>
        <v/>
      </c>
      <c r="Y22" s="43"/>
      <c r="Z22" s="43" t="str">
        <f>IFERROR(INDEX(Data!$A$1:AB$1002,_xlfn.AGGREGATE(15,6,((Data!$C$1:$C$1002=Z$6)/(Data!$C$1:$C$1002=Z$6))*ROW(Data!$C$1:$C$1002),ROW(Z22)-ROW(Z$6)),1),"")</f>
        <v/>
      </c>
      <c r="BA22" s="75"/>
    </row>
    <row r="23" spans="1:53" ht="24" x14ac:dyDescent="0.4">
      <c r="A23" s="43"/>
      <c r="B23" s="43" t="str">
        <f>IFERROR(INDEX(Data!A$1:$A$1002,_xlfn.AGGREGATE(15,6,((Data!$C$1:$C$1002=B$6)/(Data!$C$1:$C$1002=B$6))*ROW(Data!$C$1:$C$1002),ROW(B23)-ROW(B$6)),1),"")</f>
        <v/>
      </c>
      <c r="C23" s="43"/>
      <c r="D23" s="43" t="str">
        <f>IFERROR(INDEX(Data!$A$1:C$1002,_xlfn.AGGREGATE(15,6,((Data!$C$1:$C$1002=D$6)/(Data!$C$1:$C$1002=D$6))*ROW(Data!$C$1:$C$1002),ROW(D23)-ROW(D$6)),1),"")</f>
        <v>HorseTV</v>
      </c>
      <c r="E23" s="43"/>
      <c r="F23" s="43" t="str">
        <f>IFERROR(INDEX(Data!$A$1:E$1002,_xlfn.AGGREGATE(15,6,((Data!$C$1:$C$1002=F$6)/(Data!$C$1:$C$1002=F$6))*ROW(Data!$C$1:$C$1002),ROW(F23)-ROW(F$6)),1),"")</f>
        <v>ESPN 3</v>
      </c>
      <c r="G23" s="43"/>
      <c r="H23" s="43" t="str">
        <f>IFERROR(INDEX(Data!$A$1:G$1002,_xlfn.AGGREGATE(15,6,((Data!$C$1:$C$1002=H$6)/(Data!$C$1:$C$1002=H$6))*ROW(Data!$C$1:$C$1002),ROW(H23)-ROW(H$6)),1),"")</f>
        <v/>
      </c>
      <c r="I23" s="43"/>
      <c r="J23" s="43" t="str">
        <f>IFERROR(INDEX(Data!$A$1:I$1002,_xlfn.AGGREGATE(15,6,((Data!$C$1:$C$1002=J$6)/(Data!$C$1:$C$1002=J$6))*ROW(Data!$C$1:$C$1002),ROW(J23)-ROW(J$6)),1),"")</f>
        <v>Comet TV</v>
      </c>
      <c r="K23" s="43"/>
      <c r="L23" s="43" t="str">
        <f>IFERROR(INDEX(Data!$A$1:K$1002,_xlfn.AGGREGATE(15,6,((Data!$C$1:$C$1002=L$6)/(Data!$C$1:$C$1002=L$6))*ROW(Data!$C$1:$C$1002),ROW(L23)-ROW(L$6)),1),"")</f>
        <v/>
      </c>
      <c r="M23" s="43"/>
      <c r="N23" s="43" t="str">
        <f>IFERROR(INDEX(Data!$A$1:M$1002,_xlfn.AGGREGATE(15,6,((Data!$C$1:$C$1002=N$6)/(Data!$C$1:$C$1002=N$6))*ROW(Data!$C$1:$C$1002),ROW(N23)-ROW(N$6)),1),"")</f>
        <v>Showtime Family</v>
      </c>
      <c r="O23" s="43"/>
      <c r="P23" s="43" t="str">
        <f>IFERROR(INDEX(Data!$A$1:O$1002,_xlfn.AGGREGATE(15,6,((Data!$C$1:$C$1002=P$6)/(Data!$C$1:$C$1002=P$6))*ROW(Data!$C$1:$C$1002),ROW(P23)-ROW(P$6)),1),"")</f>
        <v>Hallmark Movies &amp; Mysteries</v>
      </c>
      <c r="Q23" s="43"/>
      <c r="R23" s="43" t="str">
        <f>IFERROR(INDEX(Data!$A$1:Q$1002,_xlfn.AGGREGATE(15,6,((Data!$C$1:$C$1002=R$6)/(Data!$C$1:$C$1002=R$6))*ROW(Data!$C$1:$C$1002),ROW(R23)-ROW(R$6)),1),"")</f>
        <v>Fox News</v>
      </c>
      <c r="S23" s="43"/>
      <c r="T23" s="43" t="str">
        <f>IFERROR(INDEX(Data!$A$1:R$1002,_xlfn.AGGREGATE(15,6,((Data!$C$1:$C$1002=T$6)/(Data!$C$1:$C$1002=T$6))*ROW(Data!$C$1:$C$1002),ROW(T23)-ROW(T$6)),1),"")</f>
        <v/>
      </c>
      <c r="U23" s="43"/>
      <c r="V23" s="43" t="str">
        <f>IFERROR(INDEX(Data!$A$1:X$1002,_xlfn.AGGREGATE(15,6,((Data!$C$1:$C$1002=V$6)/(Data!$C$1:$C$1002=V$6))*ROW(Data!$C$1:$C$1002),ROW(V23)-ROW(V$6)),1),"")</f>
        <v>CBTV Michoacán</v>
      </c>
      <c r="W23" s="43"/>
      <c r="X23" s="43" t="str">
        <f>IFERROR(INDEX(Data!$A$1:Z$1002,_xlfn.AGGREGATE(15,6,((Data!$C$1:$C$1002=X$6)/(Data!$C$1:$C$1002=X$6))*ROW(Data!$C$1:$C$1002),ROW(X23)-ROW(X$6)),1),"")</f>
        <v/>
      </c>
      <c r="Y23" s="43"/>
      <c r="Z23" s="43" t="str">
        <f>IFERROR(INDEX(Data!$A$1:AB$1002,_xlfn.AGGREGATE(15,6,((Data!$C$1:$C$1002=Z$6)/(Data!$C$1:$C$1002=Z$6))*ROW(Data!$C$1:$C$1002),ROW(Z23)-ROW(Z$6)),1),"")</f>
        <v/>
      </c>
    </row>
    <row r="24" spans="1:53" ht="24" x14ac:dyDescent="0.4">
      <c r="A24" s="43"/>
      <c r="B24" s="43" t="str">
        <f>IFERROR(INDEX(Data!A$1:$A$1002,_xlfn.AGGREGATE(15,6,((Data!$C$1:$C$1002=B$6)/(Data!$C$1:$C$1002=B$6))*ROW(Data!$C$1:$C$1002),ROW(B24)-ROW(B$6)),1),"")</f>
        <v/>
      </c>
      <c r="C24" s="43"/>
      <c r="D24" s="43" t="str">
        <f>IFERROR(INDEX(Data!$A$1:C$1002,_xlfn.AGGREGATE(15,6,((Data!$C$1:$C$1002=D$6)/(Data!$C$1:$C$1002=D$6))*ROW(Data!$C$1:$C$1002),ROW(D24)-ROW(D$6)),1),"")</f>
        <v>Lifetime</v>
      </c>
      <c r="E24" s="43"/>
      <c r="F24" s="43" t="str">
        <f>IFERROR(INDEX(Data!$A$1:E$1002,_xlfn.AGGREGATE(15,6,((Data!$C$1:$C$1002=F$6)/(Data!$C$1:$C$1002=F$6))*ROW(Data!$C$1:$C$1002),ROW(F24)-ROW(F$6)),1),"")</f>
        <v>ESPN Bases Loaded</v>
      </c>
      <c r="G24" s="43"/>
      <c r="H24" s="43" t="str">
        <f>IFERROR(INDEX(Data!$A$1:G$1002,_xlfn.AGGREGATE(15,6,((Data!$C$1:$C$1002=H$6)/(Data!$C$1:$C$1002=H$6))*ROW(Data!$C$1:$C$1002),ROW(H24)-ROW(H$6)),1),"")</f>
        <v/>
      </c>
      <c r="I24" s="43"/>
      <c r="J24" s="43" t="str">
        <f>IFERROR(INDEX(Data!$A$1:I$1002,_xlfn.AGGREGATE(15,6,((Data!$C$1:$C$1002=J$6)/(Data!$C$1:$C$1002=J$6))*ROW(Data!$C$1:$C$1002),ROW(J24)-ROW(J$6)),1),"")</f>
        <v>Court TV</v>
      </c>
      <c r="K24" s="43"/>
      <c r="L24" s="43" t="str">
        <f>IFERROR(INDEX(Data!$A$1:K$1002,_xlfn.AGGREGATE(15,6,((Data!$C$1:$C$1002=L$6)/(Data!$C$1:$C$1002=L$6))*ROW(Data!$C$1:$C$1002),ROW(L24)-ROW(L$6)),1),"")</f>
        <v/>
      </c>
      <c r="M24" s="43"/>
      <c r="N24" s="43" t="str">
        <f>IFERROR(INDEX(Data!$A$1:M$1002,_xlfn.AGGREGATE(15,6,((Data!$C$1:$C$1002=N$6)/(Data!$C$1:$C$1002=N$6))*ROW(Data!$C$1:$C$1002),ROW(N24)-ROW(N$6)),1),"")</f>
        <v>Showtime Next</v>
      </c>
      <c r="O24" s="43"/>
      <c r="P24" s="43" t="str">
        <f>IFERROR(INDEX(Data!$A$1:O$1002,_xlfn.AGGREGATE(15,6,((Data!$C$1:$C$1002=P$6)/(Data!$C$1:$C$1002=P$6))*ROW(Data!$C$1:$C$1002),ROW(P24)-ROW(P$6)),1),"")</f>
        <v>Hallmark Movies Now</v>
      </c>
      <c r="Q24" s="43"/>
      <c r="R24" s="43" t="str">
        <f>IFERROR(INDEX(Data!$A$1:Q$1002,_xlfn.AGGREGATE(15,6,((Data!$C$1:$C$1002=R$6)/(Data!$C$1:$C$1002=R$6))*ROW(Data!$C$1:$C$1002),ROW(R24)-ROW(R$6)),1),"")</f>
        <v>France24</v>
      </c>
      <c r="S24" s="43"/>
      <c r="T24" s="43" t="str">
        <f>IFERROR(INDEX(Data!$A$1:R$1002,_xlfn.AGGREGATE(15,6,((Data!$C$1:$C$1002=T$6)/(Data!$C$1:$C$1002=T$6))*ROW(Data!$C$1:$C$1002),ROW(T24)-ROW(T$6)),1),"")</f>
        <v/>
      </c>
      <c r="U24" s="43"/>
      <c r="V24" s="43" t="str">
        <f>IFERROR(INDEX(Data!$A$1:X$1002,_xlfn.AGGREGATE(15,6,((Data!$C$1:$C$1002=V$6)/(Data!$C$1:$C$1002=V$6))*ROW(Data!$C$1:$C$1002),ROW(V24)-ROW(V$6)),1),"")</f>
        <v>Centroamérica TV</v>
      </c>
      <c r="W24" s="43"/>
      <c r="X24" s="43" t="str">
        <f>IFERROR(INDEX(Data!$A$1:Z$1002,_xlfn.AGGREGATE(15,6,((Data!$C$1:$C$1002=X$6)/(Data!$C$1:$C$1002=X$6))*ROW(Data!$C$1:$C$1002),ROW(X24)-ROW(X$6)),1),"")</f>
        <v/>
      </c>
      <c r="Y24" s="43"/>
      <c r="Z24" s="43" t="str">
        <f>IFERROR(INDEX(Data!$A$1:AB$1002,_xlfn.AGGREGATE(15,6,((Data!$C$1:$C$1002=Z$6)/(Data!$C$1:$C$1002=Z$6))*ROW(Data!$C$1:$C$1002),ROW(Z24)-ROW(Z$6)),1),"")</f>
        <v/>
      </c>
    </row>
    <row r="25" spans="1:53" ht="24" x14ac:dyDescent="0.4">
      <c r="A25" s="43"/>
      <c r="B25" s="43" t="str">
        <f>IFERROR(INDEX(Data!A$1:$A$1002,_xlfn.AGGREGATE(15,6,((Data!$C$1:$C$1002=B$6)/(Data!$C$1:$C$1002=B$6))*ROW(Data!$C$1:$C$1002),ROW(B25)-ROW(B$6)),1),"")</f>
        <v/>
      </c>
      <c r="C25" s="43"/>
      <c r="D25" s="43" t="str">
        <f>IFERROR(INDEX(Data!$A$1:C$1002,_xlfn.AGGREGATE(15,6,((Data!$C$1:$C$1002=D$6)/(Data!$C$1:$C$1002=D$6))*ROW(Data!$C$1:$C$1002),ROW(D25)-ROW(D$6)),1),"")</f>
        <v>Logo</v>
      </c>
      <c r="E25" s="43"/>
      <c r="F25" s="43" t="str">
        <f>IFERROR(INDEX(Data!$A$1:E$1002,_xlfn.AGGREGATE(15,6,((Data!$C$1:$C$1002=F$6)/(Data!$C$1:$C$1002=F$6))*ROW(Data!$C$1:$C$1002),ROW(F25)-ROW(F$6)),1),"")</f>
        <v>ESPN Classic</v>
      </c>
      <c r="G25" s="43"/>
      <c r="H25" s="43" t="str">
        <f>IFERROR(INDEX(Data!$A$1:G$1002,_xlfn.AGGREGATE(15,6,((Data!$C$1:$C$1002=H$6)/(Data!$C$1:$C$1002=H$6))*ROW(Data!$C$1:$C$1002),ROW(H25)-ROW(H$6)),1),"")</f>
        <v/>
      </c>
      <c r="I25" s="43"/>
      <c r="J25" s="43" t="str">
        <f>IFERROR(INDEX(Data!$A$1:I$1002,_xlfn.AGGREGATE(15,6,((Data!$C$1:$C$1002=J$6)/(Data!$C$1:$C$1002=J$6))*ROW(Data!$C$1:$C$1002),ROW(J25)-ROW(J$6)),1),"")</f>
        <v>COZI</v>
      </c>
      <c r="K25" s="43"/>
      <c r="L25" s="43" t="str">
        <f>IFERROR(INDEX(Data!$A$1:K$1002,_xlfn.AGGREGATE(15,6,((Data!$C$1:$C$1002=L$6)/(Data!$C$1:$C$1002=L$6))*ROW(Data!$C$1:$C$1002),ROW(L25)-ROW(L$6)),1),"")</f>
        <v/>
      </c>
      <c r="M25" s="43"/>
      <c r="N25" s="43" t="str">
        <f>IFERROR(INDEX(Data!$A$1:M$1002,_xlfn.AGGREGATE(15,6,((Data!$C$1:$C$1002=N$6)/(Data!$C$1:$C$1002=N$6))*ROW(Data!$C$1:$C$1002),ROW(N25)-ROW(N$6)),1),"")</f>
        <v>Showtime Showcase</v>
      </c>
      <c r="O25" s="43"/>
      <c r="P25" s="43" t="str">
        <f>IFERROR(INDEX(Data!$A$1:O$1002,_xlfn.AGGREGATE(15,6,((Data!$C$1:$C$1002=P$6)/(Data!$C$1:$C$1002=P$6))*ROW(Data!$C$1:$C$1002),ROW(P25)-ROW(P$6)),1),"")</f>
        <v>Hopster</v>
      </c>
      <c r="Q25" s="43"/>
      <c r="R25" s="43" t="str">
        <f>IFERROR(INDEX(Data!$A$1:Q$1002,_xlfn.AGGREGATE(15,6,((Data!$C$1:$C$1002=R$6)/(Data!$C$1:$C$1002=R$6))*ROW(Data!$C$1:$C$1002),ROW(R25)-ROW(R$6)),1),"")</f>
        <v>Fusion</v>
      </c>
      <c r="S25" s="43"/>
      <c r="T25" s="43" t="str">
        <f>IFERROR(INDEX(Data!$A$1:R$1002,_xlfn.AGGREGATE(15,6,((Data!$C$1:$C$1002=T$6)/(Data!$C$1:$C$1002=T$6))*ROW(Data!$C$1:$C$1002),ROW(T25)-ROW(T$6)),1),"")</f>
        <v/>
      </c>
      <c r="U25" s="43"/>
      <c r="V25" s="43" t="str">
        <f>IFERROR(INDEX(Data!$A$1:X$1002,_xlfn.AGGREGATE(15,6,((Data!$C$1:$C$1002=V$6)/(Data!$C$1:$C$1002=V$6))*ROW(Data!$C$1:$C$1002),ROW(V25)-ROW(V$6)),1),"")</f>
        <v>Cine Estelar</v>
      </c>
      <c r="W25" s="43"/>
      <c r="X25" s="43" t="str">
        <f>IFERROR(INDEX(Data!$A$1:Z$1002,_xlfn.AGGREGATE(15,6,((Data!$C$1:$C$1002=X$6)/(Data!$C$1:$C$1002=X$6))*ROW(Data!$C$1:$C$1002),ROW(X25)-ROW(X$6)),1),"")</f>
        <v/>
      </c>
      <c r="Y25" s="43"/>
      <c r="Z25" s="43" t="str">
        <f>IFERROR(INDEX(Data!$A$1:AB$1002,_xlfn.AGGREGATE(15,6,((Data!$C$1:$C$1002=Z$6)/(Data!$C$1:$C$1002=Z$6))*ROW(Data!$C$1:$C$1002),ROW(Z25)-ROW(Z$6)),1),"")</f>
        <v/>
      </c>
    </row>
    <row r="26" spans="1:53" x14ac:dyDescent="0.4">
      <c r="A26" s="43"/>
      <c r="B26" s="43" t="str">
        <f>IFERROR(INDEX(Data!A$1:$A$1002,_xlfn.AGGREGATE(15,6,((Data!$C$1:$C$1002=B$6)/(Data!$C$1:$C$1002=B$6))*ROW(Data!$C$1:$C$1002),ROW(B26)-ROW(B$6)),1),"")</f>
        <v/>
      </c>
      <c r="C26" s="43"/>
      <c r="D26" s="43" t="str">
        <f>IFERROR(INDEX(Data!$A$1:C$1002,_xlfn.AGGREGATE(15,6,((Data!$C$1:$C$1002=D$6)/(Data!$C$1:$C$1002=D$6))*ROW(Data!$C$1:$C$1002),ROW(D26)-ROW(D$6)),1),"")</f>
        <v>Nat Geo Wild</v>
      </c>
      <c r="E26" s="43"/>
      <c r="F26" s="43" t="str">
        <f>IFERROR(INDEX(Data!$A$1:E$1002,_xlfn.AGGREGATE(15,6,((Data!$C$1:$C$1002=F$6)/(Data!$C$1:$C$1002=F$6))*ROW(Data!$C$1:$C$1002),ROW(F26)-ROW(F$6)),1),"")</f>
        <v>ESPN College Extra</v>
      </c>
      <c r="G26" s="43"/>
      <c r="H26" s="43" t="str">
        <f>IFERROR(INDEX(Data!$A$1:G$1002,_xlfn.AGGREGATE(15,6,((Data!$C$1:$C$1002=H$6)/(Data!$C$1:$C$1002=H$6))*ROW(Data!$C$1:$C$1002),ROW(H26)-ROW(H$6)),1),"")</f>
        <v/>
      </c>
      <c r="I26" s="43"/>
      <c r="J26" s="43" t="str">
        <f>IFERROR(INDEX(Data!$A$1:I$1002,_xlfn.AGGREGATE(15,6,((Data!$C$1:$C$1002=J$6)/(Data!$C$1:$C$1002=J$6))*ROW(Data!$C$1:$C$1002),ROW(J26)-ROW(J$6)),1),"")</f>
        <v>Discovery Channel</v>
      </c>
      <c r="K26" s="43"/>
      <c r="L26" s="43" t="str">
        <f>IFERROR(INDEX(Data!$A$1:K$1002,_xlfn.AGGREGATE(15,6,((Data!$C$1:$C$1002=L$6)/(Data!$C$1:$C$1002=L$6))*ROW(Data!$C$1:$C$1002),ROW(L26)-ROW(L$6)),1),"")</f>
        <v/>
      </c>
      <c r="M26" s="43"/>
      <c r="N26" s="43" t="str">
        <f>IFERROR(INDEX(Data!$A$1:M$1002,_xlfn.AGGREGATE(15,6,((Data!$C$1:$C$1002=N$6)/(Data!$C$1:$C$1002=N$6))*ROW(Data!$C$1:$C$1002),ROW(N26)-ROW(N$6)),1),"")</f>
        <v>Showtime West</v>
      </c>
      <c r="O26" s="43"/>
      <c r="P26" s="43" t="str">
        <f>IFERROR(INDEX(Data!$A$1:O$1002,_xlfn.AGGREGATE(15,6,((Data!$C$1:$C$1002=P$6)/(Data!$C$1:$C$1002=P$6))*ROW(Data!$C$1:$C$1002),ROW(P26)-ROW(P$6)),1),"")</f>
        <v>Nick Jr.</v>
      </c>
      <c r="Q26" s="43"/>
      <c r="R26" s="43" t="str">
        <f>IFERROR(INDEX(Data!$A$1:Q$1002,_xlfn.AGGREGATE(15,6,((Data!$C$1:$C$1002=R$6)/(Data!$C$1:$C$1002=R$6))*ROW(Data!$C$1:$C$1002),ROW(R26)-ROW(R$6)),1),"")</f>
        <v>HLN</v>
      </c>
      <c r="S26" s="43"/>
      <c r="T26" s="43" t="str">
        <f>IFERROR(INDEX(Data!$A$1:R$1002,_xlfn.AGGREGATE(15,6,((Data!$C$1:$C$1002=T$6)/(Data!$C$1:$C$1002=T$6))*ROW(Data!$C$1:$C$1002),ROW(T26)-ROW(T$6)),1),"")</f>
        <v/>
      </c>
      <c r="U26" s="43"/>
      <c r="V26" s="43" t="str">
        <f>IFERROR(INDEX(Data!$A$1:X$1002,_xlfn.AGGREGATE(15,6,((Data!$C$1:$C$1002=V$6)/(Data!$C$1:$C$1002=V$6))*ROW(Data!$C$1:$C$1002),ROW(V26)-ROW(V$6)),1),"")</f>
        <v>Cine Mexicano</v>
      </c>
      <c r="W26" s="43"/>
      <c r="X26" s="43" t="str">
        <f>IFERROR(INDEX(Data!$A$1:Z$1002,_xlfn.AGGREGATE(15,6,((Data!$C$1:$C$1002=X$6)/(Data!$C$1:$C$1002=X$6))*ROW(Data!$C$1:$C$1002),ROW(X26)-ROW(X$6)),1),"")</f>
        <v/>
      </c>
      <c r="Y26" s="43"/>
      <c r="Z26" s="43" t="str">
        <f>IFERROR(INDEX(Data!$A$1:AB$1002,_xlfn.AGGREGATE(15,6,((Data!$C$1:$C$1002=Z$6)/(Data!$C$1:$C$1002=Z$6))*ROW(Data!$C$1:$C$1002),ROW(Z26)-ROW(Z$6)),1),"")</f>
        <v/>
      </c>
    </row>
    <row r="27" spans="1:53" x14ac:dyDescent="0.4">
      <c r="A27" s="43"/>
      <c r="B27" s="43" t="str">
        <f>IFERROR(INDEX(Data!A$1:$A$1002,_xlfn.AGGREGATE(15,6,((Data!$C$1:$C$1002=B$6)/(Data!$C$1:$C$1002=B$6))*ROW(Data!$C$1:$C$1002),ROW(B27)-ROW(B$6)),1),"")</f>
        <v/>
      </c>
      <c r="C27" s="43"/>
      <c r="D27" s="43" t="str">
        <f>IFERROR(INDEX(Data!$A$1:C$1002,_xlfn.AGGREGATE(15,6,((Data!$C$1:$C$1002=D$6)/(Data!$C$1:$C$1002=D$6))*ROW(Data!$C$1:$C$1002),ROW(D27)-ROW(D$6)),1),"")</f>
        <v>OAN Encore</v>
      </c>
      <c r="E27" s="43"/>
      <c r="F27" s="43" t="str">
        <f>IFERROR(INDEX(Data!$A$1:E$1002,_xlfn.AGGREGATE(15,6,((Data!$C$1:$C$1002=F$6)/(Data!$C$1:$C$1002=F$6))*ROW(Data!$C$1:$C$1002),ROW(F27)-ROW(F$6)),1),"")</f>
        <v>ESPN Goal Line</v>
      </c>
      <c r="G27" s="43"/>
      <c r="H27" s="43" t="str">
        <f>IFERROR(INDEX(Data!$A$1:G$1002,_xlfn.AGGREGATE(15,6,((Data!$C$1:$C$1002=H$6)/(Data!$C$1:$C$1002=H$6))*ROW(Data!$C$1:$C$1002),ROW(H27)-ROW(H$6)),1),"")</f>
        <v/>
      </c>
      <c r="I27" s="43"/>
      <c r="J27" s="43" t="str">
        <f>IFERROR(INDEX(Data!$A$1:I$1002,_xlfn.AGGREGATE(15,6,((Data!$C$1:$C$1002=J$6)/(Data!$C$1:$C$1002=J$6))*ROW(Data!$C$1:$C$1002),ROW(J27)-ROW(J$6)),1),"")</f>
        <v>Docurama</v>
      </c>
      <c r="K27" s="43"/>
      <c r="L27" s="43" t="str">
        <f>IFERROR(INDEX(Data!$A$1:K$1002,_xlfn.AGGREGATE(15,6,((Data!$C$1:$C$1002=L$6)/(Data!$C$1:$C$1002=L$6))*ROW(Data!$C$1:$C$1002),ROW(L27)-ROW(L$6)),1),"")</f>
        <v/>
      </c>
      <c r="M27" s="43"/>
      <c r="N27" s="43" t="str">
        <f>IFERROR(INDEX(Data!$A$1:M$1002,_xlfn.AGGREGATE(15,6,((Data!$C$1:$C$1002=N$6)/(Data!$C$1:$C$1002=N$6))*ROW(Data!$C$1:$C$1002),ROW(N27)-ROW(N$6)),1),"")</f>
        <v>Showtime Women</v>
      </c>
      <c r="O27" s="43"/>
      <c r="P27" s="43" t="str">
        <f>IFERROR(INDEX(Data!$A$1:O$1002,_xlfn.AGGREGATE(15,6,((Data!$C$1:$C$1002=P$6)/(Data!$C$1:$C$1002=P$6))*ROW(Data!$C$1:$C$1002),ROW(P27)-ROW(P$6)),1),"")</f>
        <v>Nickelodeon</v>
      </c>
      <c r="Q27" s="43"/>
      <c r="R27" s="43" t="str">
        <f>IFERROR(INDEX(Data!$A$1:Q$1002,_xlfn.AGGREGATE(15,6,((Data!$C$1:$C$1002=R$6)/(Data!$C$1:$C$1002=R$6))*ROW(Data!$C$1:$C$1002),ROW(R27)-ROW(R$6)),1),"")</f>
        <v>Law And Crime</v>
      </c>
      <c r="S27" s="43"/>
      <c r="T27" s="43" t="str">
        <f>IFERROR(INDEX(Data!$A$1:R$1002,_xlfn.AGGREGATE(15,6,((Data!$C$1:$C$1002=T$6)/(Data!$C$1:$C$1002=T$6))*ROW(Data!$C$1:$C$1002),ROW(T27)-ROW(T$6)),1),"")</f>
        <v/>
      </c>
      <c r="U27" s="43"/>
      <c r="V27" s="43" t="str">
        <f>IFERROR(INDEX(Data!$A$1:X$1002,_xlfn.AGGREGATE(15,6,((Data!$C$1:$C$1002=V$6)/(Data!$C$1:$C$1002=V$6))*ROW(Data!$C$1:$C$1002),ROW(V27)-ROW(V$6)),1),"")</f>
        <v>Cine Nostalgia</v>
      </c>
      <c r="W27" s="43"/>
      <c r="X27" s="43" t="str">
        <f>IFERROR(INDEX(Data!$A$1:Z$1002,_xlfn.AGGREGATE(15,6,((Data!$C$1:$C$1002=X$6)/(Data!$C$1:$C$1002=X$6))*ROW(Data!$C$1:$C$1002),ROW(X27)-ROW(X$6)),1),"")</f>
        <v/>
      </c>
      <c r="Y27" s="43"/>
      <c r="Z27" s="43" t="str">
        <f>IFERROR(INDEX(Data!$A$1:AB$1002,_xlfn.AGGREGATE(15,6,((Data!$C$1:$C$1002=Z$6)/(Data!$C$1:$C$1002=Z$6))*ROW(Data!$C$1:$C$1002),ROW(Z27)-ROW(Z$6)),1),"")</f>
        <v/>
      </c>
    </row>
    <row r="28" spans="1:53" x14ac:dyDescent="0.4">
      <c r="A28" s="43"/>
      <c r="B28" s="43" t="str">
        <f>IFERROR(INDEX(Data!A$1:$A$1002,_xlfn.AGGREGATE(15,6,((Data!$C$1:$C$1002=B$6)/(Data!$C$1:$C$1002=B$6))*ROW(Data!$C$1:$C$1002),ROW(B28)-ROW(B$6)),1),"")</f>
        <v/>
      </c>
      <c r="C28" s="43"/>
      <c r="D28" s="43" t="str">
        <f>IFERROR(INDEX(Data!$A$1:C$1002,_xlfn.AGGREGATE(15,6,((Data!$C$1:$C$1002=D$6)/(Data!$C$1:$C$1002=D$6))*ROW(Data!$C$1:$C$1002),ROW(D28)-ROW(D$6)),1),"")</f>
        <v>Outdoor Channel</v>
      </c>
      <c r="E28" s="43"/>
      <c r="F28" s="43" t="str">
        <f>IFERROR(INDEX(Data!$A$1:E$1002,_xlfn.AGGREGATE(15,6,((Data!$C$1:$C$1002=F$6)/(Data!$C$1:$C$1002=F$6))*ROW(Data!$C$1:$C$1002),ROW(F28)-ROW(F$6)),1),"")</f>
        <v>ESPNews</v>
      </c>
      <c r="G28" s="43"/>
      <c r="H28" s="43" t="str">
        <f>IFERROR(INDEX(Data!$A$1:G$1002,_xlfn.AGGREGATE(15,6,((Data!$C$1:$C$1002=H$6)/(Data!$C$1:$C$1002=H$6))*ROW(Data!$C$1:$C$1002),ROW(H28)-ROW(H$6)),1),"")</f>
        <v/>
      </c>
      <c r="I28" s="43"/>
      <c r="J28" s="43" t="str">
        <f>IFERROR(INDEX(Data!$A$1:I$1002,_xlfn.AGGREGATE(15,6,((Data!$C$1:$C$1002=J$6)/(Data!$C$1:$C$1002=J$6))*ROW(Data!$C$1:$C$1002),ROW(J28)-ROW(J$6)),1),"")</f>
        <v>Dove Channel</v>
      </c>
      <c r="K28" s="43"/>
      <c r="L28" s="43" t="str">
        <f>IFERROR(INDEX(Data!$A$1:K$1002,_xlfn.AGGREGATE(15,6,((Data!$C$1:$C$1002=L$6)/(Data!$C$1:$C$1002=L$6))*ROW(Data!$C$1:$C$1002),ROW(L28)-ROW(L$6)),1),"")</f>
        <v/>
      </c>
      <c r="M28" s="43"/>
      <c r="N28" s="43" t="str">
        <f>IFERROR(INDEX(Data!$A$1:M$1002,_xlfn.AGGREGATE(15,6,((Data!$C$1:$C$1002=N$6)/(Data!$C$1:$C$1002=N$6))*ROW(Data!$C$1:$C$1002),ROW(N28)-ROW(N$6)),1),"")</f>
        <v>Starz</v>
      </c>
      <c r="O28" s="43"/>
      <c r="P28" s="43" t="str">
        <f>IFERROR(INDEX(Data!$A$1:O$1002,_xlfn.AGGREGATE(15,6,((Data!$C$1:$C$1002=P$6)/(Data!$C$1:$C$1002=P$6))*ROW(Data!$C$1:$C$1002),ROW(P28)-ROW(P$6)),1),"")</f>
        <v>Nicktoons</v>
      </c>
      <c r="Q28" s="43"/>
      <c r="R28" s="43" t="str">
        <f>IFERROR(INDEX(Data!$A$1:Q$1002,_xlfn.AGGREGATE(15,6,((Data!$C$1:$C$1002=R$6)/(Data!$C$1:$C$1002=R$6))*ROW(Data!$C$1:$C$1002),ROW(R28)-ROW(R$6)),1),"")</f>
        <v>Local Now</v>
      </c>
      <c r="S28" s="43"/>
      <c r="T28" s="43" t="str">
        <f>IFERROR(INDEX(Data!$A$1:R$1002,_xlfn.AGGREGATE(15,6,((Data!$C$1:$C$1002=T$6)/(Data!$C$1:$C$1002=T$6))*ROW(Data!$C$1:$C$1002),ROW(T28)-ROW(T$6)),1),"")</f>
        <v/>
      </c>
      <c r="U28" s="43"/>
      <c r="V28" s="43" t="str">
        <f>IFERROR(INDEX(Data!$A$1:X$1002,_xlfn.AGGREGATE(15,6,((Data!$C$1:$C$1002=V$6)/(Data!$C$1:$C$1002=V$6))*ROW(Data!$C$1:$C$1002),ROW(V28)-ROW(V$6)),1),"")</f>
        <v>Cine Sony</v>
      </c>
      <c r="W28" s="43"/>
      <c r="X28" s="43" t="str">
        <f>IFERROR(INDEX(Data!$A$1:Z$1002,_xlfn.AGGREGATE(15,6,((Data!$C$1:$C$1002=X$6)/(Data!$C$1:$C$1002=X$6))*ROW(Data!$C$1:$C$1002),ROW(X28)-ROW(X$6)),1),"")</f>
        <v/>
      </c>
      <c r="Y28" s="43"/>
      <c r="Z28" s="43" t="str">
        <f>IFERROR(INDEX(Data!$A$1:AB$1002,_xlfn.AGGREGATE(15,6,((Data!$C$1:$C$1002=Z$6)/(Data!$C$1:$C$1002=Z$6))*ROW(Data!$C$1:$C$1002),ROW(Z28)-ROW(Z$6)),1),"")</f>
        <v/>
      </c>
    </row>
    <row r="29" spans="1:53" x14ac:dyDescent="0.4">
      <c r="A29" s="43"/>
      <c r="B29" s="43" t="str">
        <f>IFERROR(INDEX(Data!A$1:$A$1002,_xlfn.AGGREGATE(15,6,((Data!$C$1:$C$1002=B$6)/(Data!$C$1:$C$1002=B$6))*ROW(Data!$C$1:$C$1002),ROW(B29)-ROW(B$6)),1),"")</f>
        <v/>
      </c>
      <c r="C29" s="43"/>
      <c r="D29" s="43" t="str">
        <f>IFERROR(INDEX(Data!$A$1:C$1002,_xlfn.AGGREGATE(15,6,((Data!$C$1:$C$1002=D$6)/(Data!$C$1:$C$1002=D$6))*ROW(Data!$C$1:$C$1002),ROW(D29)-ROW(D$6)),1),"")</f>
        <v>Ovation</v>
      </c>
      <c r="E29" s="43"/>
      <c r="F29" s="43" t="str">
        <f>IFERROR(INDEX(Data!$A$1:E$1002,_xlfn.AGGREGATE(15,6,((Data!$C$1:$C$1002=F$6)/(Data!$C$1:$C$1002=F$6))*ROW(Data!$C$1:$C$1002),ROW(F29)-ROW(F$6)),1),"")</f>
        <v>ESPNu</v>
      </c>
      <c r="G29" s="43"/>
      <c r="H29" s="43" t="str">
        <f>IFERROR(INDEX(Data!$A$1:G$1002,_xlfn.AGGREGATE(15,6,((Data!$C$1:$C$1002=H$6)/(Data!$C$1:$C$1002=H$6))*ROW(Data!$C$1:$C$1002),ROW(H29)-ROW(H$6)),1),"")</f>
        <v/>
      </c>
      <c r="I29" s="43"/>
      <c r="J29" s="43" t="str">
        <f>IFERROR(INDEX(Data!$A$1:I$1002,_xlfn.AGGREGATE(15,6,((Data!$C$1:$C$1002=J$6)/(Data!$C$1:$C$1002=J$6))*ROW(Data!$C$1:$C$1002),ROW(J29)-ROW(J$6)),1),"")</f>
        <v>FX</v>
      </c>
      <c r="K29" s="43"/>
      <c r="L29" s="43" t="str">
        <f>IFERROR(INDEX(Data!$A$1:K$1002,_xlfn.AGGREGATE(15,6,((Data!$C$1:$C$1002=L$6)/(Data!$C$1:$C$1002=L$6))*ROW(Data!$C$1:$C$1002),ROW(L29)-ROW(L$6)),1),"")</f>
        <v/>
      </c>
      <c r="M29" s="43"/>
      <c r="N29" s="43" t="str">
        <f>IFERROR(INDEX(Data!$A$1:M$1002,_xlfn.AGGREGATE(15,6,((Data!$C$1:$C$1002=N$6)/(Data!$C$1:$C$1002=N$6))*ROW(Data!$C$1:$C$1002),ROW(N29)-ROW(N$6)),1),"")</f>
        <v>Starz Comedy</v>
      </c>
      <c r="O29" s="43"/>
      <c r="P29" s="43" t="str">
        <f>IFERROR(INDEX(Data!$A$1:O$1002,_xlfn.AGGREGATE(15,6,((Data!$C$1:$C$1002=P$6)/(Data!$C$1:$C$1002=P$6))*ROW(Data!$C$1:$C$1002),ROW(P29)-ROW(P$6)),1),"")</f>
        <v>PBS Kids</v>
      </c>
      <c r="Q29" s="43"/>
      <c r="R29" s="43" t="str">
        <f>IFERROR(INDEX(Data!$A$1:Q$1002,_xlfn.AGGREGATE(15,6,((Data!$C$1:$C$1002=R$6)/(Data!$C$1:$C$1002=R$6))*ROW(Data!$C$1:$C$1002),ROW(R29)-ROW(R$6)),1),"")</f>
        <v>MSNBC</v>
      </c>
      <c r="S29" s="43"/>
      <c r="T29" s="43" t="str">
        <f>IFERROR(INDEX(Data!$A$1:R$1002,_xlfn.AGGREGATE(15,6,((Data!$C$1:$C$1002=T$6)/(Data!$C$1:$C$1002=T$6))*ROW(Data!$C$1:$C$1002),ROW(T29)-ROW(T$6)),1),"")</f>
        <v/>
      </c>
      <c r="U29" s="43"/>
      <c r="V29" s="43" t="str">
        <f>IFERROR(INDEX(Data!$A$1:X$1002,_xlfn.AGGREGATE(15,6,((Data!$C$1:$C$1002=V$6)/(Data!$C$1:$C$1002=V$6))*ROW(Data!$C$1:$C$1002),ROW(V29)-ROW(V$6)),1),"")</f>
        <v>Cinelatino</v>
      </c>
      <c r="W29" s="43"/>
      <c r="X29" s="43" t="str">
        <f>IFERROR(INDEX(Data!$A$1:Z$1002,_xlfn.AGGREGATE(15,6,((Data!$C$1:$C$1002=X$6)/(Data!$C$1:$C$1002=X$6))*ROW(Data!$C$1:$C$1002),ROW(X29)-ROW(X$6)),1),"")</f>
        <v/>
      </c>
      <c r="Y29" s="43"/>
      <c r="Z29" s="43" t="str">
        <f>IFERROR(INDEX(Data!$A$1:AB$1002,_xlfn.AGGREGATE(15,6,((Data!$C$1:$C$1002=Z$6)/(Data!$C$1:$C$1002=Z$6))*ROW(Data!$C$1:$C$1002),ROW(Z29)-ROW(Z$6)),1),"")</f>
        <v/>
      </c>
    </row>
    <row r="30" spans="1:53" x14ac:dyDescent="0.4">
      <c r="A30" s="43"/>
      <c r="B30" s="43" t="str">
        <f>IFERROR(INDEX(Data!A$1:$A$1002,_xlfn.AGGREGATE(15,6,((Data!$C$1:$C$1002=B$6)/(Data!$C$1:$C$1002=B$6))*ROW(Data!$C$1:$C$1002),ROW(B30)-ROW(B$6)),1),"")</f>
        <v/>
      </c>
      <c r="C30" s="43"/>
      <c r="D30" s="43" t="str">
        <f>IFERROR(INDEX(Data!$A$1:C$1002,_xlfn.AGGREGATE(15,6,((Data!$C$1:$C$1002=D$6)/(Data!$C$1:$C$1002=D$6))*ROW(Data!$C$1:$C$1002),ROW(D30)-ROW(D$6)),1),"")</f>
        <v>Own</v>
      </c>
      <c r="E30" s="43"/>
      <c r="F30" s="43" t="str">
        <f>IFERROR(INDEX(Data!$A$1:E$1002,_xlfn.AGGREGATE(15,6,((Data!$C$1:$C$1002=F$6)/(Data!$C$1:$C$1002=F$6))*ROW(Data!$C$1:$C$1002),ROW(F30)-ROW(F$6)),1),"")</f>
        <v>Fight Network</v>
      </c>
      <c r="G30" s="43"/>
      <c r="H30" s="43" t="str">
        <f>IFERROR(INDEX(Data!$A$1:G$1002,_xlfn.AGGREGATE(15,6,((Data!$C$1:$C$1002=H$6)/(Data!$C$1:$C$1002=H$6))*ROW(Data!$C$1:$C$1002),ROW(H30)-ROW(H$6)),1),"")</f>
        <v/>
      </c>
      <c r="I30" s="43"/>
      <c r="J30" s="43" t="str">
        <f>IFERROR(INDEX(Data!$A$1:I$1002,_xlfn.AGGREGATE(15,6,((Data!$C$1:$C$1002=J$6)/(Data!$C$1:$C$1002=J$6))*ROW(Data!$C$1:$C$1002),ROW(J30)-ROW(J$6)),1),"")</f>
        <v>FXX</v>
      </c>
      <c r="K30" s="43"/>
      <c r="L30" s="43" t="str">
        <f>IFERROR(INDEX(Data!$A$1:K$1002,_xlfn.AGGREGATE(15,6,((Data!$C$1:$C$1002=L$6)/(Data!$C$1:$C$1002=L$6))*ROW(Data!$C$1:$C$1002),ROW(L30)-ROW(L$6)),1),"")</f>
        <v/>
      </c>
      <c r="M30" s="43"/>
      <c r="N30" s="43" t="str">
        <f>IFERROR(INDEX(Data!$A$1:M$1002,_xlfn.AGGREGATE(15,6,((Data!$C$1:$C$1002=N$6)/(Data!$C$1:$C$1002=N$6))*ROW(Data!$C$1:$C$1002),ROW(N30)-ROW(N$6)),1),"")</f>
        <v>Starz Edge</v>
      </c>
      <c r="O30" s="43"/>
      <c r="P30" s="43" t="str">
        <f>IFERROR(INDEX(Data!$A$1:O$1002,_xlfn.AGGREGATE(15,6,((Data!$C$1:$C$1002=P$6)/(Data!$C$1:$C$1002=P$6))*ROW(Data!$C$1:$C$1002),ROW(P30)-ROW(P$6)),1),"")</f>
        <v>Teen Music</v>
      </c>
      <c r="Q30" s="43"/>
      <c r="R30" s="43" t="str">
        <f>IFERROR(INDEX(Data!$A$1:Q$1002,_xlfn.AGGREGATE(15,6,((Data!$C$1:$C$1002=R$6)/(Data!$C$1:$C$1002=R$6))*ROW(Data!$C$1:$C$1002),ROW(R30)-ROW(R$6)),1),"")</f>
        <v>NDTV 24X7</v>
      </c>
      <c r="S30" s="43"/>
      <c r="T30" s="43" t="str">
        <f>IFERROR(INDEX(Data!$A$1:R$1002,_xlfn.AGGREGATE(15,6,((Data!$C$1:$C$1002=T$6)/(Data!$C$1:$C$1002=T$6))*ROW(Data!$C$1:$C$1002),ROW(T30)-ROW(T$6)),1),"")</f>
        <v/>
      </c>
      <c r="U30" s="43"/>
      <c r="V30" s="43" t="str">
        <f>IFERROR(INDEX(Data!$A$1:X$1002,_xlfn.AGGREGATE(15,6,((Data!$C$1:$C$1002=V$6)/(Data!$C$1:$C$1002=V$6))*ROW(Data!$C$1:$C$1002),ROW(V30)-ROW(V$6)),1),"")</f>
        <v>CNN En Español</v>
      </c>
      <c r="W30" s="43"/>
      <c r="X30" s="43" t="str">
        <f>IFERROR(INDEX(Data!$A$1:Z$1002,_xlfn.AGGREGATE(15,6,((Data!$C$1:$C$1002=X$6)/(Data!$C$1:$C$1002=X$6))*ROW(Data!$C$1:$C$1002),ROW(X30)-ROW(X$6)),1),"")</f>
        <v/>
      </c>
      <c r="Y30" s="43"/>
      <c r="Z30" s="43" t="str">
        <f>IFERROR(INDEX(Data!$A$1:AB$1002,_xlfn.AGGREGATE(15,6,((Data!$C$1:$C$1002=Z$6)/(Data!$C$1:$C$1002=Z$6))*ROW(Data!$C$1:$C$1002),ROW(Z30)-ROW(Z$6)),1),"")</f>
        <v/>
      </c>
    </row>
    <row r="31" spans="1:53" ht="24" x14ac:dyDescent="0.4">
      <c r="A31" s="43"/>
      <c r="B31" s="43" t="str">
        <f>IFERROR(INDEX(Data!A$1:$A$1002,_xlfn.AGGREGATE(15,6,((Data!$C$1:$C$1002=B$6)/(Data!$C$1:$C$1002=B$6))*ROW(Data!$C$1:$C$1002),ROW(B31)-ROW(B$6)),1),"")</f>
        <v/>
      </c>
      <c r="C31" s="43"/>
      <c r="D31" s="43" t="str">
        <f>IFERROR(INDEX(Data!$A$1:C$1002,_xlfn.AGGREGATE(15,6,((Data!$C$1:$C$1002=D$6)/(Data!$C$1:$C$1002=D$6))*ROW(Data!$C$1:$C$1002),ROW(D31)-ROW(D$6)),1),"")</f>
        <v>Oxygen</v>
      </c>
      <c r="E31" s="43"/>
      <c r="F31" s="43" t="str">
        <f>IFERROR(INDEX(Data!$A$1:E$1002,_xlfn.AGGREGATE(15,6,((Data!$C$1:$C$1002=F$6)/(Data!$C$1:$C$1002=F$6))*ROW(Data!$C$1:$C$1002),ROW(F31)-ROW(F$6)),1),"")</f>
        <v>Fntsy Sports Network</v>
      </c>
      <c r="G31" s="43"/>
      <c r="H31" s="43" t="str">
        <f>IFERROR(INDEX(Data!$A$1:G$1002,_xlfn.AGGREGATE(15,6,((Data!$C$1:$C$1002=H$6)/(Data!$C$1:$C$1002=H$6))*ROW(Data!$C$1:$C$1002),ROW(H31)-ROW(H$6)),1),"")</f>
        <v/>
      </c>
      <c r="I31" s="43"/>
      <c r="J31" s="43" t="str">
        <f>IFERROR(INDEX(Data!$A$1:I$1002,_xlfn.AGGREGATE(15,6,((Data!$C$1:$C$1002=J$6)/(Data!$C$1:$C$1002=J$6))*ROW(Data!$C$1:$C$1002),ROW(J31)-ROW(J$6)),1),"")</f>
        <v>Game Show Network</v>
      </c>
      <c r="K31" s="43"/>
      <c r="L31" s="43" t="str">
        <f>IFERROR(INDEX(Data!$A$1:K$1002,_xlfn.AGGREGATE(15,6,((Data!$C$1:$C$1002=L$6)/(Data!$C$1:$C$1002=L$6))*ROW(Data!$C$1:$C$1002),ROW(L31)-ROW(L$6)),1),"")</f>
        <v/>
      </c>
      <c r="M31" s="43"/>
      <c r="N31" s="43" t="str">
        <f>IFERROR(INDEX(Data!$A$1:M$1002,_xlfn.AGGREGATE(15,6,((Data!$C$1:$C$1002=N$6)/(Data!$C$1:$C$1002=N$6))*ROW(Data!$C$1:$C$1002),ROW(N31)-ROW(N$6)),1),"")</f>
        <v>Starz Encore</v>
      </c>
      <c r="O31" s="43"/>
      <c r="P31" s="43" t="str">
        <f>IFERROR(INDEX(Data!$A$1:O$1002,_xlfn.AGGREGATE(15,6,((Data!$C$1:$C$1002=P$6)/(Data!$C$1:$C$1002=P$6))*ROW(Data!$C$1:$C$1002),ROW(P31)-ROW(P$6)),1),"")</f>
        <v>Teen Nick</v>
      </c>
      <c r="Q31" s="43"/>
      <c r="R31" s="43" t="str">
        <f>IFERROR(INDEX(Data!$A$1:Q$1002,_xlfn.AGGREGATE(15,6,((Data!$C$1:$C$1002=R$6)/(Data!$C$1:$C$1002=R$6))*ROW(Data!$C$1:$C$1002),ROW(R31)-ROW(R$6)),1),"")</f>
        <v>NECN</v>
      </c>
      <c r="S31" s="43"/>
      <c r="T31" s="43" t="str">
        <f>IFERROR(INDEX(Data!$A$1:R$1002,_xlfn.AGGREGATE(15,6,((Data!$C$1:$C$1002=T$6)/(Data!$C$1:$C$1002=T$6))*ROW(Data!$C$1:$C$1002),ROW(T31)-ROW(T$6)),1),"")</f>
        <v/>
      </c>
      <c r="U31" s="43"/>
      <c r="V31" s="43" t="str">
        <f>IFERROR(INDEX(Data!$A$1:X$1002,_xlfn.AGGREGATE(15,6,((Data!$C$1:$C$1002=V$6)/(Data!$C$1:$C$1002=V$6))*ROW(Data!$C$1:$C$1002),ROW(V31)-ROW(V$6)),1),"")</f>
        <v>De Pelicula</v>
      </c>
      <c r="W31" s="43"/>
      <c r="X31" s="43" t="str">
        <f>IFERROR(INDEX(Data!$A$1:Z$1002,_xlfn.AGGREGATE(15,6,((Data!$C$1:$C$1002=X$6)/(Data!$C$1:$C$1002=X$6))*ROW(Data!$C$1:$C$1002),ROW(X31)-ROW(X$6)),1),"")</f>
        <v/>
      </c>
      <c r="Y31" s="43"/>
      <c r="Z31" s="43" t="str">
        <f>IFERROR(INDEX(Data!$A$1:AB$1002,_xlfn.AGGREGATE(15,6,((Data!$C$1:$C$1002=Z$6)/(Data!$C$1:$C$1002=Z$6))*ROW(Data!$C$1:$C$1002),ROW(Z31)-ROW(Z$6)),1),"")</f>
        <v/>
      </c>
    </row>
    <row r="32" spans="1:53" ht="24" x14ac:dyDescent="0.4">
      <c r="A32" s="43"/>
      <c r="B32" s="43" t="str">
        <f>IFERROR(INDEX(Data!A$1:$A$1002,_xlfn.AGGREGATE(15,6,((Data!$C$1:$C$1002=B$6)/(Data!$C$1:$C$1002=B$6))*ROW(Data!$C$1:$C$1002),ROW(B32)-ROW(B$6)),1),"")</f>
        <v/>
      </c>
      <c r="C32" s="43"/>
      <c r="D32" s="43" t="str">
        <f>IFERROR(INDEX(Data!$A$1:C$1002,_xlfn.AGGREGATE(15,6,((Data!$C$1:$C$1002=D$6)/(Data!$C$1:$C$1002=D$6))*ROW(Data!$C$1:$C$1002),ROW(D32)-ROW(D$6)),1),"")</f>
        <v>People TV</v>
      </c>
      <c r="E32" s="43"/>
      <c r="F32" s="43" t="str">
        <f>IFERROR(INDEX(Data!$A$1:E$1002,_xlfn.AGGREGATE(15,6,((Data!$C$1:$C$1002=F$6)/(Data!$C$1:$C$1002=F$6))*ROW(Data!$C$1:$C$1002),ROW(F32)-ROW(F$6)),1),"")</f>
        <v>Fox Soccer Plus</v>
      </c>
      <c r="G32" s="43"/>
      <c r="H32" s="43" t="str">
        <f>IFERROR(INDEX(Data!$A$1:G$1002,_xlfn.AGGREGATE(15,6,((Data!$C$1:$C$1002=H$6)/(Data!$C$1:$C$1002=H$6))*ROW(Data!$C$1:$C$1002),ROW(H32)-ROW(H$6)),1),"")</f>
        <v/>
      </c>
      <c r="I32" s="43"/>
      <c r="J32" s="43" t="str">
        <f>IFERROR(INDEX(Data!$A$1:I$1002,_xlfn.AGGREGATE(15,6,((Data!$C$1:$C$1002=J$6)/(Data!$C$1:$C$1002=J$6))*ROW(Data!$C$1:$C$1002),ROW(J32)-ROW(J$6)),1),"")</f>
        <v>GetTV</v>
      </c>
      <c r="K32" s="43"/>
      <c r="L32" s="43" t="str">
        <f>IFERROR(INDEX(Data!$A$1:K$1002,_xlfn.AGGREGATE(15,6,((Data!$C$1:$C$1002=L$6)/(Data!$C$1:$C$1002=L$6))*ROW(Data!$C$1:$C$1002),ROW(L32)-ROW(L$6)),1),"")</f>
        <v/>
      </c>
      <c r="M32" s="43"/>
      <c r="N32" s="43" t="str">
        <f>IFERROR(INDEX(Data!$A$1:M$1002,_xlfn.AGGREGATE(15,6,((Data!$C$1:$C$1002=N$6)/(Data!$C$1:$C$1002=N$6))*ROW(Data!$C$1:$C$1002),ROW(N32)-ROW(N$6)),1),"")</f>
        <v>STARZ ENCORE Action</v>
      </c>
      <c r="O32" s="43"/>
      <c r="P32" s="43" t="str">
        <f>IFERROR(INDEX(Data!$A$1:O$1002,_xlfn.AGGREGATE(15,6,((Data!$C$1:$C$1002=P$6)/(Data!$C$1:$C$1002=P$6))*ROW(Data!$C$1:$C$1002),ROW(P32)-ROW(P$6)),1),"")</f>
        <v>TV Land</v>
      </c>
      <c r="Q32" s="43"/>
      <c r="R32" s="43" t="str">
        <f>IFERROR(INDEX(Data!$A$1:Q$1002,_xlfn.AGGREGATE(15,6,((Data!$C$1:$C$1002=R$6)/(Data!$C$1:$C$1002=R$6))*ROW(Data!$C$1:$C$1002),ROW(R32)-ROW(R$6)),1),"")</f>
        <v>News18</v>
      </c>
      <c r="S32" s="43"/>
      <c r="T32" s="43" t="str">
        <f>IFERROR(INDEX(Data!$A$1:R$1002,_xlfn.AGGREGATE(15,6,((Data!$C$1:$C$1002=T$6)/(Data!$C$1:$C$1002=T$6))*ROW(Data!$C$1:$C$1002),ROW(T32)-ROW(T$6)),1),"")</f>
        <v/>
      </c>
      <c r="U32" s="43"/>
      <c r="V32" s="43" t="str">
        <f>IFERROR(INDEX(Data!$A$1:X$1002,_xlfn.AGGREGATE(15,6,((Data!$C$1:$C$1002=V$6)/(Data!$C$1:$C$1002=V$6))*ROW(Data!$C$1:$C$1002),ROW(V32)-ROW(V$6)),1),"")</f>
        <v>De Pelicula Clasico</v>
      </c>
      <c r="W32" s="43"/>
      <c r="X32" s="43" t="str">
        <f>IFERROR(INDEX(Data!$A$1:Z$1002,_xlfn.AGGREGATE(15,6,((Data!$C$1:$C$1002=X$6)/(Data!$C$1:$C$1002=X$6))*ROW(Data!$C$1:$C$1002),ROW(X32)-ROW(X$6)),1),"")</f>
        <v/>
      </c>
      <c r="Y32" s="43"/>
      <c r="Z32" s="43" t="str">
        <f>IFERROR(INDEX(Data!$A$1:AB$1002,_xlfn.AGGREGATE(15,6,((Data!$C$1:$C$1002=Z$6)/(Data!$C$1:$C$1002=Z$6))*ROW(Data!$C$1:$C$1002),ROW(Z32)-ROW(Z$6)),1),"")</f>
        <v/>
      </c>
    </row>
    <row r="33" spans="1:26" ht="24" x14ac:dyDescent="0.4">
      <c r="A33" s="43"/>
      <c r="B33" s="43" t="str">
        <f>IFERROR(INDEX(Data!A$1:$A$1002,_xlfn.AGGREGATE(15,6,((Data!$C$1:$C$1002=B$6)/(Data!$C$1:$C$1002=B$6))*ROW(Data!$C$1:$C$1002),ROW(B33)-ROW(B$6)),1),"")</f>
        <v/>
      </c>
      <c r="C33" s="43"/>
      <c r="D33" s="43" t="str">
        <f>IFERROR(INDEX(Data!$A$1:C$1002,_xlfn.AGGREGATE(15,6,((Data!$C$1:$C$1002=D$6)/(Data!$C$1:$C$1002=D$6))*ROW(Data!$C$1:$C$1002),ROW(D33)-ROW(D$6)),1),"")</f>
        <v>PixL</v>
      </c>
      <c r="E33" s="43"/>
      <c r="F33" s="43" t="str">
        <f>IFERROR(INDEX(Data!$A$1:E$1002,_xlfn.AGGREGATE(15,6,((Data!$C$1:$C$1002=F$6)/(Data!$C$1:$C$1002=F$6))*ROW(Data!$C$1:$C$1002),ROW(F33)-ROW(F$6)),1),"")</f>
        <v>Fox Sports 1</v>
      </c>
      <c r="G33" s="43"/>
      <c r="H33" s="43" t="str">
        <f>IFERROR(INDEX(Data!$A$1:G$1002,_xlfn.AGGREGATE(15,6,((Data!$C$1:$C$1002=H$6)/(Data!$C$1:$C$1002=H$6))*ROW(Data!$C$1:$C$1002),ROW(H33)-ROW(H$6)),1),"")</f>
        <v/>
      </c>
      <c r="I33" s="43"/>
      <c r="J33" s="43" t="str">
        <f>IFERROR(INDEX(Data!$A$1:I$1002,_xlfn.AGGREGATE(15,6,((Data!$C$1:$C$1002=J$6)/(Data!$C$1:$C$1002=J$6))*ROW(Data!$C$1:$C$1002),ROW(J33)-ROW(J$6)),1),"")</f>
        <v>Great American Country</v>
      </c>
      <c r="K33" s="43"/>
      <c r="L33" s="43" t="str">
        <f>IFERROR(INDEX(Data!$A$1:K$1002,_xlfn.AGGREGATE(15,6,((Data!$C$1:$C$1002=L$6)/(Data!$C$1:$C$1002=L$6))*ROW(Data!$C$1:$C$1002),ROW(L33)-ROW(L$6)),1),"")</f>
        <v/>
      </c>
      <c r="M33" s="43"/>
      <c r="N33" s="43" t="str">
        <f>IFERROR(INDEX(Data!$A$1:M$1002,_xlfn.AGGREGATE(15,6,((Data!$C$1:$C$1002=N$6)/(Data!$C$1:$C$1002=N$6))*ROW(Data!$C$1:$C$1002),ROW(N33)-ROW(N$6)),1),"")</f>
        <v>STARZ ENCORE Black</v>
      </c>
      <c r="O33" s="43"/>
      <c r="P33" s="43" t="str">
        <f>IFERROR(INDEX(Data!$A$1:O$1002,_xlfn.AGGREGATE(15,6,((Data!$C$1:$C$1002=P$6)/(Data!$C$1:$C$1002=P$6))*ROW(Data!$C$1:$C$1002),ROW(P33)-ROW(P$6)),1),"")</f>
        <v>Universal Kids</v>
      </c>
      <c r="Q33" s="43"/>
      <c r="R33" s="43" t="str">
        <f>IFERROR(INDEX(Data!$A$1:Q$1002,_xlfn.AGGREGATE(15,6,((Data!$C$1:$C$1002=R$6)/(Data!$C$1:$C$1002=R$6))*ROW(Data!$C$1:$C$1002),ROW(R33)-ROW(R$6)),1),"")</f>
        <v>Newsmax</v>
      </c>
      <c r="S33" s="43"/>
      <c r="T33" s="43" t="str">
        <f>IFERROR(INDEX(Data!$A$1:R$1002,_xlfn.AGGREGATE(15,6,((Data!$C$1:$C$1002=T$6)/(Data!$C$1:$C$1002=T$6))*ROW(Data!$C$1:$C$1002),ROW(T33)-ROW(T$6)),1),"")</f>
        <v/>
      </c>
      <c r="U33" s="43"/>
      <c r="V33" s="43" t="str">
        <f>IFERROR(INDEX(Data!$A$1:X$1002,_xlfn.AGGREGATE(15,6,((Data!$C$1:$C$1002=V$6)/(Data!$C$1:$C$1002=V$6))*ROW(Data!$C$1:$C$1002),ROW(V33)-ROW(V$6)),1),"")</f>
        <v>De Pelicula Clásico</v>
      </c>
      <c r="W33" s="43"/>
      <c r="X33" s="43" t="str">
        <f>IFERROR(INDEX(Data!$A$1:Z$1002,_xlfn.AGGREGATE(15,6,((Data!$C$1:$C$1002=X$6)/(Data!$C$1:$C$1002=X$6))*ROW(Data!$C$1:$C$1002),ROW(X33)-ROW(X$6)),1),"")</f>
        <v/>
      </c>
      <c r="Y33" s="43"/>
      <c r="Z33" s="43" t="str">
        <f>IFERROR(INDEX(Data!$A$1:AB$1002,_xlfn.AGGREGATE(15,6,((Data!$C$1:$C$1002=Z$6)/(Data!$C$1:$C$1002=Z$6))*ROW(Data!$C$1:$C$1002),ROW(Z33)-ROW(Z$6)),1),"")</f>
        <v/>
      </c>
    </row>
    <row r="34" spans="1:26" ht="24" x14ac:dyDescent="0.4">
      <c r="A34" s="43"/>
      <c r="B34" s="43" t="str">
        <f>IFERROR(INDEX(Data!A$1:$A$1002,_xlfn.AGGREGATE(15,6,((Data!$C$1:$C$1002=B$6)/(Data!$C$1:$C$1002=B$6))*ROW(Data!$C$1:$C$1002),ROW(B34)-ROW(B$6)),1),"")</f>
        <v/>
      </c>
      <c r="C34" s="43"/>
      <c r="D34" s="43" t="str">
        <f>IFERROR(INDEX(Data!$A$1:C$1002,_xlfn.AGGREGATE(15,6,((Data!$C$1:$C$1002=D$6)/(Data!$C$1:$C$1002=D$6))*ROW(Data!$C$1:$C$1002),ROW(D34)-ROW(D$6)),1),"")</f>
        <v>POP</v>
      </c>
      <c r="E34" s="43"/>
      <c r="F34" s="43" t="str">
        <f>IFERROR(INDEX(Data!$A$1:E$1002,_xlfn.AGGREGATE(15,6,((Data!$C$1:$C$1002=F$6)/(Data!$C$1:$C$1002=F$6))*ROW(Data!$C$1:$C$1002),ROW(F34)-ROW(F$6)),1),"")</f>
        <v>Fox Sports 2</v>
      </c>
      <c r="G34" s="43"/>
      <c r="H34" s="43" t="str">
        <f>IFERROR(INDEX(Data!$A$1:G$1002,_xlfn.AGGREGATE(15,6,((Data!$C$1:$C$1002=H$6)/(Data!$C$1:$C$1002=H$6))*ROW(Data!$C$1:$C$1002),ROW(H34)-ROW(H$6)),1),"")</f>
        <v/>
      </c>
      <c r="I34" s="43"/>
      <c r="J34" s="43" t="str">
        <f>IFERROR(INDEX(Data!$A$1:I$1002,_xlfn.AGGREGATE(15,6,((Data!$C$1:$C$1002=J$6)/(Data!$C$1:$C$1002=J$6))*ROW(Data!$C$1:$C$1002),ROW(J34)-ROW(J$6)),1),"")</f>
        <v>History</v>
      </c>
      <c r="K34" s="43"/>
      <c r="L34" s="43" t="str">
        <f>IFERROR(INDEX(Data!$A$1:K$1002,_xlfn.AGGREGATE(15,6,((Data!$C$1:$C$1002=L$6)/(Data!$C$1:$C$1002=L$6))*ROW(Data!$C$1:$C$1002),ROW(L34)-ROW(L$6)),1),"")</f>
        <v/>
      </c>
      <c r="M34" s="43"/>
      <c r="N34" s="43" t="str">
        <f>IFERROR(INDEX(Data!$A$1:M$1002,_xlfn.AGGREGATE(15,6,((Data!$C$1:$C$1002=N$6)/(Data!$C$1:$C$1002=N$6))*ROW(Data!$C$1:$C$1002),ROW(N34)-ROW(N$6)),1),"")</f>
        <v>STARZ ENCORE Classic</v>
      </c>
      <c r="O34" s="43"/>
      <c r="P34" s="43" t="str">
        <f>IFERROR(INDEX(Data!$A$1:O$1002,_xlfn.AGGREGATE(15,6,((Data!$C$1:$C$1002=P$6)/(Data!$C$1:$C$1002=P$6))*ROW(Data!$C$1:$C$1002),ROW(P34)-ROW(P$6)),1),"")</f>
        <v>Up</v>
      </c>
      <c r="Q34" s="43"/>
      <c r="R34" s="43" t="str">
        <f>IFERROR(INDEX(Data!$A$1:Q$1002,_xlfn.AGGREGATE(15,6,((Data!$C$1:$C$1002=R$6)/(Data!$C$1:$C$1002=R$6))*ROW(Data!$C$1:$C$1002),ROW(R34)-ROW(R$6)),1),"")</f>
        <v>Newsy</v>
      </c>
      <c r="S34" s="43"/>
      <c r="T34" s="43" t="str">
        <f>IFERROR(INDEX(Data!$A$1:R$1002,_xlfn.AGGREGATE(15,6,((Data!$C$1:$C$1002=T$6)/(Data!$C$1:$C$1002=T$6))*ROW(Data!$C$1:$C$1002),ROW(T34)-ROW(T$6)),1),"")</f>
        <v/>
      </c>
      <c r="U34" s="43"/>
      <c r="V34" s="43" t="str">
        <f>IFERROR(INDEX(Data!$A$1:X$1002,_xlfn.AGGREGATE(15,6,((Data!$C$1:$C$1002=V$6)/(Data!$C$1:$C$1002=V$6))*ROW(Data!$C$1:$C$1002),ROW(V34)-ROW(V$6)),1),"")</f>
        <v>Discovery En Espanol</v>
      </c>
      <c r="W34" s="43"/>
      <c r="X34" s="43" t="str">
        <f>IFERROR(INDEX(Data!$A$1:Z$1002,_xlfn.AGGREGATE(15,6,((Data!$C$1:$C$1002=X$6)/(Data!$C$1:$C$1002=X$6))*ROW(Data!$C$1:$C$1002),ROW(X34)-ROW(X$6)),1),"")</f>
        <v/>
      </c>
      <c r="Y34" s="43"/>
      <c r="Z34" s="43" t="str">
        <f>IFERROR(INDEX(Data!$A$1:AB$1002,_xlfn.AGGREGATE(15,6,((Data!$C$1:$C$1002=Z$6)/(Data!$C$1:$C$1002=Z$6))*ROW(Data!$C$1:$C$1002),ROW(Z34)-ROW(Z$6)),1),"")</f>
        <v/>
      </c>
    </row>
    <row r="35" spans="1:26" ht="24" x14ac:dyDescent="0.4">
      <c r="A35" s="43"/>
      <c r="B35" s="43" t="str">
        <f>IFERROR(INDEX(Data!A$1:$A$1002,_xlfn.AGGREGATE(15,6,((Data!$C$1:$C$1002=B$6)/(Data!$C$1:$C$1002=B$6))*ROW(Data!$C$1:$C$1002),ROW(B35)-ROW(B$6)),1),"")</f>
        <v/>
      </c>
      <c r="C35" s="43"/>
      <c r="D35" s="43" t="str">
        <f>IFERROR(INDEX(Data!$A$1:C$1002,_xlfn.AGGREGATE(15,6,((Data!$C$1:$C$1002=D$6)/(Data!$C$1:$C$1002=D$6))*ROW(Data!$C$1:$C$1002),ROW(D35)-ROW(D$6)),1),"")</f>
        <v>Pursuit Channel</v>
      </c>
      <c r="E35" s="43"/>
      <c r="F35" s="43" t="str">
        <f>IFERROR(INDEX(Data!$A$1:E$1002,_xlfn.AGGREGATE(15,6,((Data!$C$1:$C$1002=F$6)/(Data!$C$1:$C$1002=F$6))*ROW(Data!$C$1:$C$1002),ROW(F35)-ROW(F$6)),1),"")</f>
        <v>Fubo Cycling</v>
      </c>
      <c r="G35" s="43"/>
      <c r="H35" s="43" t="str">
        <f>IFERROR(INDEX(Data!$A$1:G$1002,_xlfn.AGGREGATE(15,6,((Data!$C$1:$C$1002=H$6)/(Data!$C$1:$C$1002=H$6))*ROW(Data!$C$1:$C$1002),ROW(H35)-ROW(H$6)),1),"")</f>
        <v/>
      </c>
      <c r="I35" s="43"/>
      <c r="J35" s="43" t="str">
        <f>IFERROR(INDEX(Data!$A$1:I$1002,_xlfn.AGGREGATE(15,6,((Data!$C$1:$C$1002=J$6)/(Data!$C$1:$C$1002=J$6))*ROW(Data!$C$1:$C$1002),ROW(J35)-ROW(J$6)),1),"")</f>
        <v>IFC</v>
      </c>
      <c r="K35" s="43"/>
      <c r="L35" s="43" t="str">
        <f>IFERROR(INDEX(Data!$A$1:K$1002,_xlfn.AGGREGATE(15,6,((Data!$C$1:$C$1002=L$6)/(Data!$C$1:$C$1002=L$6))*ROW(Data!$C$1:$C$1002),ROW(L35)-ROW(L$6)),1),"")</f>
        <v/>
      </c>
      <c r="M35" s="43"/>
      <c r="N35" s="43" t="str">
        <f>IFERROR(INDEX(Data!$A$1:M$1002,_xlfn.AGGREGATE(15,6,((Data!$C$1:$C$1002=N$6)/(Data!$C$1:$C$1002=N$6))*ROW(Data!$C$1:$C$1002),ROW(N35)-ROW(N$6)),1),"")</f>
        <v>STARZ ENCORE East</v>
      </c>
      <c r="O35" s="43"/>
      <c r="P35" s="43" t="str">
        <f>IFERROR(INDEX(Data!$A$1:O$1002,_xlfn.AGGREGATE(15,6,((Data!$C$1:$C$1002=P$6)/(Data!$C$1:$C$1002=P$6))*ROW(Data!$C$1:$C$1002),ROW(P35)-ROW(P$6)),1),"")</f>
        <v/>
      </c>
      <c r="Q35" s="43"/>
      <c r="R35" s="43" t="str">
        <f>IFERROR(INDEX(Data!$A$1:Q$1002,_xlfn.AGGREGATE(15,6,((Data!$C$1:$C$1002=R$6)/(Data!$C$1:$C$1002=R$6))*ROW(Data!$C$1:$C$1002),ROW(R35)-ROW(R$6)),1),"")</f>
        <v>OAN Events</v>
      </c>
      <c r="S35" s="43"/>
      <c r="T35" s="43" t="str">
        <f>IFERROR(INDEX(Data!$A$1:R$1002,_xlfn.AGGREGATE(15,6,((Data!$C$1:$C$1002=T$6)/(Data!$C$1:$C$1002=T$6))*ROW(Data!$C$1:$C$1002),ROW(T35)-ROW(T$6)),1),"")</f>
        <v/>
      </c>
      <c r="U35" s="43"/>
      <c r="V35" s="43" t="str">
        <f>IFERROR(INDEX(Data!$A$1:X$1002,_xlfn.AGGREGATE(15,6,((Data!$C$1:$C$1002=V$6)/(Data!$C$1:$C$1002=V$6))*ROW(Data!$C$1:$C$1002),ROW(V35)-ROW(V$6)),1),"")</f>
        <v>Discovery Familia</v>
      </c>
      <c r="W35" s="43"/>
      <c r="X35" s="43" t="str">
        <f>IFERROR(INDEX(Data!$A$1:Z$1002,_xlfn.AGGREGATE(15,6,((Data!$C$1:$C$1002=X$6)/(Data!$C$1:$C$1002=X$6))*ROW(Data!$C$1:$C$1002),ROW(X35)-ROW(X$6)),1),"")</f>
        <v/>
      </c>
      <c r="Y35" s="43"/>
      <c r="Z35" s="43" t="str">
        <f>IFERROR(INDEX(Data!$A$1:AB$1002,_xlfn.AGGREGATE(15,6,((Data!$C$1:$C$1002=Z$6)/(Data!$C$1:$C$1002=Z$6))*ROW(Data!$C$1:$C$1002),ROW(Z35)-ROW(Z$6)),1),"")</f>
        <v/>
      </c>
    </row>
    <row r="36" spans="1:26" ht="24" x14ac:dyDescent="0.4">
      <c r="A36" s="43"/>
      <c r="B36" s="43" t="str">
        <f>IFERROR(INDEX(Data!A$1:$A$1002,_xlfn.AGGREGATE(15,6,((Data!$C$1:$C$1002=B$6)/(Data!$C$1:$C$1002=B$6))*ROW(Data!$C$1:$C$1002),ROW(B36)-ROW(B$6)),1),"")</f>
        <v/>
      </c>
      <c r="C36" s="43"/>
      <c r="D36" s="43" t="str">
        <f>IFERROR(INDEX(Data!$A$1:C$1002,_xlfn.AGGREGATE(15,6,((Data!$C$1:$C$1002=D$6)/(Data!$C$1:$C$1002=D$6))*ROW(Data!$C$1:$C$1002),ROW(D36)-ROW(D$6)),1),"")</f>
        <v>QVC</v>
      </c>
      <c r="E36" s="43"/>
      <c r="F36" s="43" t="str">
        <f>IFERROR(INDEX(Data!$A$1:E$1002,_xlfn.AGGREGATE(15,6,((Data!$C$1:$C$1002=F$6)/(Data!$C$1:$C$1002=F$6))*ROW(Data!$C$1:$C$1002),ROW(F36)-ROW(F$6)),1),"")</f>
        <v>Fubo Sports Network</v>
      </c>
      <c r="G36" s="43"/>
      <c r="H36" s="43" t="str">
        <f>IFERROR(INDEX(Data!$A$1:G$1002,_xlfn.AGGREGATE(15,6,((Data!$C$1:$C$1002=H$6)/(Data!$C$1:$C$1002=H$6))*ROW(Data!$C$1:$C$1002),ROW(H36)-ROW(H$6)),1),"")</f>
        <v/>
      </c>
      <c r="I36" s="43"/>
      <c r="J36" s="43" t="str">
        <f>IFERROR(INDEX(Data!$A$1:I$1002,_xlfn.AGGREGATE(15,6,((Data!$C$1:$C$1002=J$6)/(Data!$C$1:$C$1002=J$6))*ROW(Data!$C$1:$C$1002),ROW(J36)-ROW(J$6)),1),"")</f>
        <v>InfoWars</v>
      </c>
      <c r="K36" s="43"/>
      <c r="L36" s="43" t="str">
        <f>IFERROR(INDEX(Data!$A$1:K$1002,_xlfn.AGGREGATE(15,6,((Data!$C$1:$C$1002=L$6)/(Data!$C$1:$C$1002=L$6))*ROW(Data!$C$1:$C$1002),ROW(L36)-ROW(L$6)),1),"")</f>
        <v/>
      </c>
      <c r="M36" s="43"/>
      <c r="N36" s="43" t="str">
        <f>IFERROR(INDEX(Data!$A$1:M$1002,_xlfn.AGGREGATE(15,6,((Data!$C$1:$C$1002=N$6)/(Data!$C$1:$C$1002=N$6))*ROW(Data!$C$1:$C$1002),ROW(N36)-ROW(N$6)),1),"")</f>
        <v>STARZ ENCORE Family</v>
      </c>
      <c r="O36" s="43"/>
      <c r="P36" s="43" t="str">
        <f>IFERROR(INDEX(Data!$A$1:O$1002,_xlfn.AGGREGATE(15,6,((Data!$C$1:$C$1002=P$6)/(Data!$C$1:$C$1002=P$6))*ROW(Data!$C$1:$C$1002),ROW(P36)-ROW(P$6)),1),"")</f>
        <v/>
      </c>
      <c r="Q36" s="43"/>
      <c r="R36" s="43" t="str">
        <f>IFERROR(INDEX(Data!$A$1:Q$1002,_xlfn.AGGREGATE(15,6,((Data!$C$1:$C$1002=R$6)/(Data!$C$1:$C$1002=R$6))*ROW(Data!$C$1:$C$1002),ROW(R36)-ROW(R$6)),1),"")</f>
        <v>One American News</v>
      </c>
      <c r="S36" s="43"/>
      <c r="T36" s="43" t="str">
        <f>IFERROR(INDEX(Data!$A$1:R$1002,_xlfn.AGGREGATE(15,6,((Data!$C$1:$C$1002=T$6)/(Data!$C$1:$C$1002=T$6))*ROW(Data!$C$1:$C$1002),ROW(T36)-ROW(T$6)),1),"")</f>
        <v/>
      </c>
      <c r="U36" s="43"/>
      <c r="V36" s="43" t="str">
        <f>IFERROR(INDEX(Data!$A$1:X$1002,_xlfn.AGGREGATE(15,6,((Data!$C$1:$C$1002=V$6)/(Data!$C$1:$C$1002=V$6))*ROW(Data!$C$1:$C$1002),ROW(V36)-ROW(V$6)),1),"")</f>
        <v>Ecuador TV</v>
      </c>
      <c r="W36" s="43"/>
      <c r="X36" s="43" t="str">
        <f>IFERROR(INDEX(Data!$A$1:Z$1002,_xlfn.AGGREGATE(15,6,((Data!$C$1:$C$1002=X$6)/(Data!$C$1:$C$1002=X$6))*ROW(Data!$C$1:$C$1002),ROW(X36)-ROW(X$6)),1),"")</f>
        <v/>
      </c>
      <c r="Y36" s="43"/>
      <c r="Z36" s="43" t="str">
        <f>IFERROR(INDEX(Data!$A$1:AB$1002,_xlfn.AGGREGATE(15,6,((Data!$C$1:$C$1002=Z$6)/(Data!$C$1:$C$1002=Z$6))*ROW(Data!$C$1:$C$1002),ROW(Z36)-ROW(Z$6)),1),"")</f>
        <v/>
      </c>
    </row>
    <row r="37" spans="1:26" ht="24" x14ac:dyDescent="0.4">
      <c r="A37" s="43"/>
      <c r="B37" s="43" t="str">
        <f>IFERROR(INDEX(Data!A$1:$A$1002,_xlfn.AGGREGATE(15,6,((Data!$C$1:$C$1002=B$6)/(Data!$C$1:$C$1002=B$6))*ROW(Data!$C$1:$C$1002),ROW(B37)-ROW(B$6)),1),"")</f>
        <v/>
      </c>
      <c r="C37" s="43"/>
      <c r="D37" s="43" t="str">
        <f>IFERROR(INDEX(Data!$A$1:C$1002,_xlfn.AGGREGATE(15,6,((Data!$C$1:$C$1002=D$6)/(Data!$C$1:$C$1002=D$6))*ROW(Data!$C$1:$C$1002),ROW(D37)-ROW(D$6)),1),"")</f>
        <v>QVC 2</v>
      </c>
      <c r="E37" s="43"/>
      <c r="F37" s="43" t="str">
        <f>IFERROR(INDEX(Data!$A$1:E$1002,_xlfn.AGGREGATE(15,6,((Data!$C$1:$C$1002=F$6)/(Data!$C$1:$C$1002=F$6))*ROW(Data!$C$1:$C$1002),ROW(F37)-ROW(F$6)),1),"")</f>
        <v>Game Plus</v>
      </c>
      <c r="G37" s="43"/>
      <c r="H37" s="43" t="str">
        <f>IFERROR(INDEX(Data!$A$1:G$1002,_xlfn.AGGREGATE(15,6,((Data!$C$1:$C$1002=H$6)/(Data!$C$1:$C$1002=H$6))*ROW(Data!$C$1:$C$1002),ROW(H37)-ROW(H$6)),1),"")</f>
        <v/>
      </c>
      <c r="I37" s="43"/>
      <c r="J37" s="43" t="str">
        <f>IFERROR(INDEX(Data!$A$1:I$1002,_xlfn.AGGREGATE(15,6,((Data!$C$1:$C$1002=J$6)/(Data!$C$1:$C$1002=J$6))*ROW(Data!$C$1:$C$1002),ROW(J37)-ROW(J$6)),1),"")</f>
        <v>Insp</v>
      </c>
      <c r="K37" s="43"/>
      <c r="L37" s="43" t="str">
        <f>IFERROR(INDEX(Data!$A$1:K$1002,_xlfn.AGGREGATE(15,6,((Data!$C$1:$C$1002=L$6)/(Data!$C$1:$C$1002=L$6))*ROW(Data!$C$1:$C$1002),ROW(L37)-ROW(L$6)),1),"")</f>
        <v/>
      </c>
      <c r="M37" s="43"/>
      <c r="N37" s="43" t="str">
        <f>IFERROR(INDEX(Data!$A$1:M$1002,_xlfn.AGGREGATE(15,6,((Data!$C$1:$C$1002=N$6)/(Data!$C$1:$C$1002=N$6))*ROW(Data!$C$1:$C$1002),ROW(N37)-ROW(N$6)),1),"")</f>
        <v>STARZ ENCORE Suspense</v>
      </c>
      <c r="O37" s="43"/>
      <c r="P37" s="43" t="str">
        <f>IFERROR(INDEX(Data!$A$1:O$1002,_xlfn.AGGREGATE(15,6,((Data!$C$1:$C$1002=P$6)/(Data!$C$1:$C$1002=P$6))*ROW(Data!$C$1:$C$1002),ROW(P37)-ROW(P$6)),1),"")</f>
        <v/>
      </c>
      <c r="Q37" s="43"/>
      <c r="R37" s="43" t="str">
        <f>IFERROR(INDEX(Data!$A$1:Q$1002,_xlfn.AGGREGATE(15,6,((Data!$C$1:$C$1002=R$6)/(Data!$C$1:$C$1002=R$6))*ROW(Data!$C$1:$C$1002),ROW(R37)-ROW(R$6)),1),"")</f>
        <v>RT America</v>
      </c>
      <c r="S37" s="43"/>
      <c r="T37" s="43" t="str">
        <f>IFERROR(INDEX(Data!$A$1:R$1002,_xlfn.AGGREGATE(15,6,((Data!$C$1:$C$1002=T$6)/(Data!$C$1:$C$1002=T$6))*ROW(Data!$C$1:$C$1002),ROW(T37)-ROW(T$6)),1),"")</f>
        <v/>
      </c>
      <c r="U37" s="43"/>
      <c r="V37" s="43" t="str">
        <f>IFERROR(INDEX(Data!$A$1:X$1002,_xlfn.AGGREGATE(15,6,((Data!$C$1:$C$1002=V$6)/(Data!$C$1:$C$1002=V$6))*ROW(Data!$C$1:$C$1002),ROW(V37)-ROW(V$6)),1),"")</f>
        <v>Ecuavisa Internacional</v>
      </c>
      <c r="W37" s="43"/>
      <c r="X37" s="43" t="str">
        <f>IFERROR(INDEX(Data!$A$1:Z$1002,_xlfn.AGGREGATE(15,6,((Data!$C$1:$C$1002=X$6)/(Data!$C$1:$C$1002=X$6))*ROW(Data!$C$1:$C$1002),ROW(X37)-ROW(X$6)),1),"")</f>
        <v/>
      </c>
      <c r="Y37" s="43"/>
      <c r="Z37" s="43" t="str">
        <f>IFERROR(INDEX(Data!$A$1:AB$1002,_xlfn.AGGREGATE(15,6,((Data!$C$1:$C$1002=Z$6)/(Data!$C$1:$C$1002=Z$6))*ROW(Data!$C$1:$C$1002),ROW(Z37)-ROW(Z$6)),1),"")</f>
        <v/>
      </c>
    </row>
    <row r="38" spans="1:26" ht="24" x14ac:dyDescent="0.4">
      <c r="A38" s="43"/>
      <c r="B38" s="43" t="str">
        <f>IFERROR(INDEX(Data!A$1:$A$1002,_xlfn.AGGREGATE(15,6,((Data!$C$1:$C$1002=B$6)/(Data!$C$1:$C$1002=B$6))*ROW(Data!$C$1:$C$1002),ROW(B38)-ROW(B$6)),1),"")</f>
        <v/>
      </c>
      <c r="C38" s="43"/>
      <c r="D38" s="43" t="str">
        <f>IFERROR(INDEX(Data!$A$1:C$1002,_xlfn.AGGREGATE(15,6,((Data!$C$1:$C$1002=D$6)/(Data!$C$1:$C$1002=D$6))*ROW(Data!$C$1:$C$1002),ROW(D38)-ROW(D$6)),1),"")</f>
        <v>RFD-TV</v>
      </c>
      <c r="E38" s="43"/>
      <c r="F38" s="43" t="str">
        <f>IFERROR(INDEX(Data!$A$1:E$1002,_xlfn.AGGREGATE(15,6,((Data!$C$1:$C$1002=F$6)/(Data!$C$1:$C$1002=F$6))*ROW(Data!$C$1:$C$1002),ROW(F38)-ROW(F$6)),1),"")</f>
        <v>Ginx Esports TV</v>
      </c>
      <c r="G38" s="43"/>
      <c r="H38" s="43" t="str">
        <f>IFERROR(INDEX(Data!$A$1:G$1002,_xlfn.AGGREGATE(15,6,((Data!$C$1:$C$1002=H$6)/(Data!$C$1:$C$1002=H$6))*ROW(Data!$C$1:$C$1002),ROW(H38)-ROW(H$6)),1),"")</f>
        <v/>
      </c>
      <c r="I38" s="43"/>
      <c r="J38" s="43" t="str">
        <f>IFERROR(INDEX(Data!$A$1:I$1002,_xlfn.AGGREGATE(15,6,((Data!$C$1:$C$1002=J$6)/(Data!$C$1:$C$1002=J$6))*ROW(Data!$C$1:$C$1002),ROW(J38)-ROW(J$6)),1),"")</f>
        <v>Investigation Discovery</v>
      </c>
      <c r="K38" s="43"/>
      <c r="L38" s="43" t="str">
        <f>IFERROR(INDEX(Data!$A$1:K$1002,_xlfn.AGGREGATE(15,6,((Data!$C$1:$C$1002=L$6)/(Data!$C$1:$C$1002=L$6))*ROW(Data!$C$1:$C$1002),ROW(L38)-ROW(L$6)),1),"")</f>
        <v/>
      </c>
      <c r="M38" s="43"/>
      <c r="N38" s="43" t="str">
        <f>IFERROR(INDEX(Data!$A$1:M$1002,_xlfn.AGGREGATE(15,6,((Data!$C$1:$C$1002=N$6)/(Data!$C$1:$C$1002=N$6))*ROW(Data!$C$1:$C$1002),ROW(N38)-ROW(N$6)),1),"")</f>
        <v>STARZ ENCORE West</v>
      </c>
      <c r="O38" s="43"/>
      <c r="P38" s="43" t="str">
        <f>IFERROR(INDEX(Data!$A$1:O$1002,_xlfn.AGGREGATE(15,6,((Data!$C$1:$C$1002=P$6)/(Data!$C$1:$C$1002=P$6))*ROW(Data!$C$1:$C$1002),ROW(P38)-ROW(P$6)),1),"")</f>
        <v/>
      </c>
      <c r="Q38" s="43"/>
      <c r="R38" s="43" t="str">
        <f>IFERROR(INDEX(Data!$A$1:Q$1002,_xlfn.AGGREGATE(15,6,((Data!$C$1:$C$1002=R$6)/(Data!$C$1:$C$1002=R$6))*ROW(Data!$C$1:$C$1002),ROW(R38)-ROW(R$6)),1),"")</f>
        <v>The Blaze</v>
      </c>
      <c r="S38" s="43"/>
      <c r="T38" s="43" t="str">
        <f>IFERROR(INDEX(Data!$A$1:R$1002,_xlfn.AGGREGATE(15,6,((Data!$C$1:$C$1002=T$6)/(Data!$C$1:$C$1002=T$6))*ROW(Data!$C$1:$C$1002),ROW(T38)-ROW(T$6)),1),"")</f>
        <v/>
      </c>
      <c r="U38" s="43"/>
      <c r="V38" s="43" t="str">
        <f>IFERROR(INDEX(Data!$A$1:X$1002,_xlfn.AGGREGATE(15,6,((Data!$C$1:$C$1002=V$6)/(Data!$C$1:$C$1002=V$6))*ROW(Data!$C$1:$C$1002),ROW(V38)-ROW(V$6)),1),"")</f>
        <v>El Financiero Bloomberg TV</v>
      </c>
      <c r="W38" s="43"/>
      <c r="X38" s="43" t="str">
        <f>IFERROR(INDEX(Data!$A$1:Z$1002,_xlfn.AGGREGATE(15,6,((Data!$C$1:$C$1002=X$6)/(Data!$C$1:$C$1002=X$6))*ROW(Data!$C$1:$C$1002),ROW(X38)-ROW(X$6)),1),"")</f>
        <v/>
      </c>
      <c r="Y38" s="43"/>
      <c r="Z38" s="43" t="str">
        <f>IFERROR(INDEX(Data!$A$1:AB$1002,_xlfn.AGGREGATE(15,6,((Data!$C$1:$C$1002=Z$6)/(Data!$C$1:$C$1002=Z$6))*ROW(Data!$C$1:$C$1002),ROW(Z38)-ROW(Z$6)),1),"")</f>
        <v/>
      </c>
    </row>
    <row r="39" spans="1:26" ht="24" x14ac:dyDescent="0.4">
      <c r="A39" s="43"/>
      <c r="B39" s="43" t="str">
        <f>IFERROR(INDEX(Data!A$1:$A$1002,_xlfn.AGGREGATE(15,6,((Data!$C$1:$C$1002=B$6)/(Data!$C$1:$C$1002=B$6))*ROW(Data!$C$1:$C$1002),ROW(B39)-ROW(B$6)),1),"")</f>
        <v/>
      </c>
      <c r="C39" s="43"/>
      <c r="D39" s="43" t="str">
        <f>IFERROR(INDEX(Data!$A$1:C$1002,_xlfn.AGGREGATE(15,6,((Data!$C$1:$C$1002=D$6)/(Data!$C$1:$C$1002=D$6))*ROW(Data!$C$1:$C$1002),ROW(D39)-ROW(D$6)),1),"")</f>
        <v>Ride TV</v>
      </c>
      <c r="E39" s="43"/>
      <c r="F39" s="43" t="str">
        <f>IFERROR(INDEX(Data!$A$1:E$1002,_xlfn.AGGREGATE(15,6,((Data!$C$1:$C$1002=F$6)/(Data!$C$1:$C$1002=F$6))*ROW(Data!$C$1:$C$1002),ROW(F39)-ROW(F$6)),1),"")</f>
        <v>Golf Channel</v>
      </c>
      <c r="G39" s="43"/>
      <c r="H39" s="43" t="str">
        <f>IFERROR(INDEX(Data!$A$1:G$1002,_xlfn.AGGREGATE(15,6,((Data!$C$1:$C$1002=H$6)/(Data!$C$1:$C$1002=H$6))*ROW(Data!$C$1:$C$1002),ROW(H39)-ROW(H$6)),1),"")</f>
        <v/>
      </c>
      <c r="I39" s="43"/>
      <c r="J39" s="43" t="str">
        <f>IFERROR(INDEX(Data!$A$1:I$1002,_xlfn.AGGREGATE(15,6,((Data!$C$1:$C$1002=J$6)/(Data!$C$1:$C$1002=J$6))*ROW(Data!$C$1:$C$1002),ROW(J39)-ROW(J$6)),1),"")</f>
        <v>Justice Central</v>
      </c>
      <c r="K39" s="43"/>
      <c r="L39" s="43" t="str">
        <f>IFERROR(INDEX(Data!$A$1:K$1002,_xlfn.AGGREGATE(15,6,((Data!$C$1:$C$1002=L$6)/(Data!$C$1:$C$1002=L$6))*ROW(Data!$C$1:$C$1002),ROW(L39)-ROW(L$6)),1),"")</f>
        <v/>
      </c>
      <c r="M39" s="43"/>
      <c r="N39" s="43" t="str">
        <f>IFERROR(INDEX(Data!$A$1:M$1002,_xlfn.AGGREGATE(15,6,((Data!$C$1:$C$1002=N$6)/(Data!$C$1:$C$1002=N$6))*ROW(Data!$C$1:$C$1002),ROW(N39)-ROW(N$6)),1),"")</f>
        <v>STARZ ENCORE Westerns</v>
      </c>
      <c r="O39" s="43"/>
      <c r="P39" s="43" t="str">
        <f>IFERROR(INDEX(Data!$A$1:O$1002,_xlfn.AGGREGATE(15,6,((Data!$C$1:$C$1002=P$6)/(Data!$C$1:$C$1002=P$6))*ROW(Data!$C$1:$C$1002),ROW(P39)-ROW(P$6)),1),"")</f>
        <v/>
      </c>
      <c r="Q39" s="43"/>
      <c r="R39" s="43" t="str">
        <f>IFERROR(INDEX(Data!$A$1:Q$1002,_xlfn.AGGREGATE(15,6,((Data!$C$1:$C$1002=R$6)/(Data!$C$1:$C$1002=R$6))*ROW(Data!$C$1:$C$1002),ROW(R39)-ROW(R$6)),1),"")</f>
        <v>The Young Turks</v>
      </c>
      <c r="S39" s="43"/>
      <c r="T39" s="43" t="str">
        <f>IFERROR(INDEX(Data!$A$1:R$1002,_xlfn.AGGREGATE(15,6,((Data!$C$1:$C$1002=T$6)/(Data!$C$1:$C$1002=T$6))*ROW(Data!$C$1:$C$1002),ROW(T39)-ROW(T$6)),1),"")</f>
        <v/>
      </c>
      <c r="U39" s="43"/>
      <c r="V39" s="43" t="str">
        <f>IFERROR(INDEX(Data!$A$1:X$1002,_xlfn.AGGREGATE(15,6,((Data!$C$1:$C$1002=V$6)/(Data!$C$1:$C$1002=V$6))*ROW(Data!$C$1:$C$1002),ROW(V39)-ROW(V$6)),1),"")</f>
        <v>El Trece</v>
      </c>
      <c r="W39" s="43"/>
      <c r="X39" s="43" t="str">
        <f>IFERROR(INDEX(Data!$A$1:Z$1002,_xlfn.AGGREGATE(15,6,((Data!$C$1:$C$1002=X$6)/(Data!$C$1:$C$1002=X$6))*ROW(Data!$C$1:$C$1002),ROW(X39)-ROW(X$6)),1),"")</f>
        <v/>
      </c>
      <c r="Y39" s="43"/>
      <c r="Z39" s="43" t="str">
        <f>IFERROR(INDEX(Data!$A$1:AB$1002,_xlfn.AGGREGATE(15,6,((Data!$C$1:$C$1002=Z$6)/(Data!$C$1:$C$1002=Z$6))*ROW(Data!$C$1:$C$1002),ROW(Z39)-ROW(Z$6)),1),"")</f>
        <v/>
      </c>
    </row>
    <row r="40" spans="1:26" x14ac:dyDescent="0.4">
      <c r="A40" s="43"/>
      <c r="B40" s="43" t="str">
        <f>IFERROR(INDEX(Data!A$1:$A$1002,_xlfn.AGGREGATE(15,6,((Data!$C$1:$C$1002=B$6)/(Data!$C$1:$C$1002=B$6))*ROW(Data!$C$1:$C$1002),ROW(B40)-ROW(B$6)),1),"")</f>
        <v/>
      </c>
      <c r="C40" s="43"/>
      <c r="D40" s="43" t="str">
        <f>IFERROR(INDEX(Data!$A$1:C$1002,_xlfn.AGGREGATE(15,6,((Data!$C$1:$C$1002=D$6)/(Data!$C$1:$C$1002=D$6))*ROW(Data!$C$1:$C$1002),ROW(D40)-ROW(D$6)),1),"")</f>
        <v>Science</v>
      </c>
      <c r="E40" s="43"/>
      <c r="F40" s="43" t="str">
        <f>IFERROR(INDEX(Data!$A$1:E$1002,_xlfn.AGGREGATE(15,6,((Data!$C$1:$C$1002=F$6)/(Data!$C$1:$C$1002=F$6))*ROW(Data!$C$1:$C$1002),ROW(F40)-ROW(F$6)),1),"")</f>
        <v>GolTV</v>
      </c>
      <c r="G40" s="43"/>
      <c r="H40" s="43" t="str">
        <f>IFERROR(INDEX(Data!$A$1:G$1002,_xlfn.AGGREGATE(15,6,((Data!$C$1:$C$1002=H$6)/(Data!$C$1:$C$1002=H$6))*ROW(Data!$C$1:$C$1002),ROW(H40)-ROW(H$6)),1),"")</f>
        <v/>
      </c>
      <c r="I40" s="43"/>
      <c r="J40" s="43" t="str">
        <f>IFERROR(INDEX(Data!$A$1:I$1002,_xlfn.AGGREGATE(15,6,((Data!$C$1:$C$1002=J$6)/(Data!$C$1:$C$1002=J$6))*ROW(Data!$C$1:$C$1002),ROW(J40)-ROW(J$6)),1),"")</f>
        <v>Light TV</v>
      </c>
      <c r="K40" s="43"/>
      <c r="L40" s="43" t="str">
        <f>IFERROR(INDEX(Data!$A$1:K$1002,_xlfn.AGGREGATE(15,6,((Data!$C$1:$C$1002=L$6)/(Data!$C$1:$C$1002=L$6))*ROW(Data!$C$1:$C$1002),ROW(L40)-ROW(L$6)),1),"")</f>
        <v/>
      </c>
      <c r="M40" s="43"/>
      <c r="N40" s="43" t="str">
        <f>IFERROR(INDEX(Data!$A$1:M$1002,_xlfn.AGGREGATE(15,6,((Data!$C$1:$C$1002=N$6)/(Data!$C$1:$C$1002=N$6))*ROW(Data!$C$1:$C$1002),ROW(N40)-ROW(N$6)),1),"")</f>
        <v>Starz Kids &amp; Family</v>
      </c>
      <c r="O40" s="43"/>
      <c r="P40" s="43" t="str">
        <f>IFERROR(INDEX(Data!$A$1:O$1002,_xlfn.AGGREGATE(15,6,((Data!$C$1:$C$1002=P$6)/(Data!$C$1:$C$1002=P$6))*ROW(Data!$C$1:$C$1002),ROW(P40)-ROW(P$6)),1),"")</f>
        <v/>
      </c>
      <c r="Q40" s="43"/>
      <c r="R40" s="43" t="str">
        <f>IFERROR(INDEX(Data!$A$1:Q$1002,_xlfn.AGGREGATE(15,6,((Data!$C$1:$C$1002=R$6)/(Data!$C$1:$C$1002=R$6))*ROW(Data!$C$1:$C$1002),ROW(R40)-ROW(R$6)),1),"")</f>
        <v>Weather Channel</v>
      </c>
      <c r="S40" s="43"/>
      <c r="T40" s="43" t="str">
        <f>IFERROR(INDEX(Data!$A$1:R$1002,_xlfn.AGGREGATE(15,6,((Data!$C$1:$C$1002=T$6)/(Data!$C$1:$C$1002=T$6))*ROW(Data!$C$1:$C$1002),ROW(T40)-ROW(T$6)),1),"")</f>
        <v/>
      </c>
      <c r="U40" s="43"/>
      <c r="V40" s="43" t="str">
        <f>IFERROR(INDEX(Data!$A$1:X$1002,_xlfn.AGGREGATE(15,6,((Data!$C$1:$C$1002=V$6)/(Data!$C$1:$C$1002=V$6))*ROW(Data!$C$1:$C$1002),ROW(V40)-ROW(V$6)),1),"")</f>
        <v>Enlace</v>
      </c>
      <c r="W40" s="43"/>
      <c r="X40" s="43" t="str">
        <f>IFERROR(INDEX(Data!$A$1:Z$1002,_xlfn.AGGREGATE(15,6,((Data!$C$1:$C$1002=X$6)/(Data!$C$1:$C$1002=X$6))*ROW(Data!$C$1:$C$1002),ROW(X40)-ROW(X$6)),1),"")</f>
        <v/>
      </c>
      <c r="Y40" s="43"/>
      <c r="Z40" s="43" t="str">
        <f>IFERROR(INDEX(Data!$A$1:AB$1002,_xlfn.AGGREGATE(15,6,((Data!$C$1:$C$1002=Z$6)/(Data!$C$1:$C$1002=Z$6))*ROW(Data!$C$1:$C$1002),ROW(Z40)-ROW(Z$6)),1),"")</f>
        <v/>
      </c>
    </row>
    <row r="41" spans="1:26" x14ac:dyDescent="0.4">
      <c r="A41" s="43"/>
      <c r="B41" s="43" t="str">
        <f>IFERROR(INDEX(Data!A$1:$A$1002,_xlfn.AGGREGATE(15,6,((Data!$C$1:$C$1002=B$6)/(Data!$C$1:$C$1002=B$6))*ROW(Data!$C$1:$C$1002),ROW(B41)-ROW(B$6)),1),"")</f>
        <v/>
      </c>
      <c r="C41" s="43"/>
      <c r="D41" s="43" t="str">
        <f>IFERROR(INDEX(Data!$A$1:C$1002,_xlfn.AGGREGATE(15,6,((Data!$C$1:$C$1002=D$6)/(Data!$C$1:$C$1002=D$6))*ROW(Data!$C$1:$C$1002),ROW(D41)-ROW(D$6)),1),"")</f>
        <v>Smithsonian</v>
      </c>
      <c r="E41" s="43"/>
      <c r="F41" s="43" t="str">
        <f>IFERROR(INDEX(Data!$A$1:E$1002,_xlfn.AGGREGATE(15,6,((Data!$C$1:$C$1002=F$6)/(Data!$C$1:$C$1002=F$6))*ROW(Data!$C$1:$C$1002),ROW(F41)-ROW(F$6)),1),"")</f>
        <v>GolTV Spanish</v>
      </c>
      <c r="G41" s="43"/>
      <c r="H41" s="43" t="str">
        <f>IFERROR(INDEX(Data!$A$1:G$1002,_xlfn.AGGREGATE(15,6,((Data!$C$1:$C$1002=H$6)/(Data!$C$1:$C$1002=H$6))*ROW(Data!$C$1:$C$1002),ROW(H41)-ROW(H$6)),1),"")</f>
        <v/>
      </c>
      <c r="I41" s="43"/>
      <c r="J41" s="43" t="str">
        <f>IFERROR(INDEX(Data!$A$1:I$1002,_xlfn.AGGREGATE(15,6,((Data!$C$1:$C$1002=J$6)/(Data!$C$1:$C$1002=J$6))*ROW(Data!$C$1:$C$1002),ROW(J41)-ROW(J$6)),1),"")</f>
        <v>Lion Mountain TV</v>
      </c>
      <c r="K41" s="43"/>
      <c r="L41" s="43" t="str">
        <f>IFERROR(INDEX(Data!$A$1:K$1002,_xlfn.AGGREGATE(15,6,((Data!$C$1:$C$1002=L$6)/(Data!$C$1:$C$1002=L$6))*ROW(Data!$C$1:$C$1002),ROW(L41)-ROW(L$6)),1),"")</f>
        <v/>
      </c>
      <c r="M41" s="43"/>
      <c r="N41" s="43" t="str">
        <f>IFERROR(INDEX(Data!$A$1:M$1002,_xlfn.AGGREGATE(15,6,((Data!$C$1:$C$1002=N$6)/(Data!$C$1:$C$1002=N$6))*ROW(Data!$C$1:$C$1002),ROW(N41)-ROW(N$6)),1),"")</f>
        <v>Starz West</v>
      </c>
      <c r="O41" s="43"/>
      <c r="P41" s="43" t="str">
        <f>IFERROR(INDEX(Data!$A$1:O$1002,_xlfn.AGGREGATE(15,6,((Data!$C$1:$C$1002=P$6)/(Data!$C$1:$C$1002=P$6))*ROW(Data!$C$1:$C$1002),ROW(P41)-ROW(P$6)),1),"")</f>
        <v/>
      </c>
      <c r="Q41" s="43"/>
      <c r="R41" s="43" t="str">
        <f>IFERROR(INDEX(Data!$A$1:Q$1002,_xlfn.AGGREGATE(15,6,((Data!$C$1:$C$1002=R$6)/(Data!$C$1:$C$1002=R$6))*ROW(Data!$C$1:$C$1002),ROW(R41)-ROW(R$6)),1),"")</f>
        <v>Weather Nation</v>
      </c>
      <c r="S41" s="43"/>
      <c r="T41" s="43" t="str">
        <f>IFERROR(INDEX(Data!$A$1:R$1002,_xlfn.AGGREGATE(15,6,((Data!$C$1:$C$1002=T$6)/(Data!$C$1:$C$1002=T$6))*ROW(Data!$C$1:$C$1002),ROW(T41)-ROW(T$6)),1),"")</f>
        <v/>
      </c>
      <c r="U41" s="43"/>
      <c r="V41" s="43" t="str">
        <f>IFERROR(INDEX(Data!$A$1:X$1002,_xlfn.AGGREGATE(15,6,((Data!$C$1:$C$1002=V$6)/(Data!$C$1:$C$1002=V$6))*ROW(Data!$C$1:$C$1002),ROW(V41)-ROW(V$6)),1),"")</f>
        <v>ESPN Deportes</v>
      </c>
      <c r="W41" s="43"/>
      <c r="X41" s="43" t="str">
        <f>IFERROR(INDEX(Data!$A$1:Z$1002,_xlfn.AGGREGATE(15,6,((Data!$C$1:$C$1002=X$6)/(Data!$C$1:$C$1002=X$6))*ROW(Data!$C$1:$C$1002),ROW(X41)-ROW(X$6)),1),"")</f>
        <v/>
      </c>
      <c r="Y41" s="43"/>
      <c r="Z41" s="43" t="str">
        <f>IFERROR(INDEX(Data!$A$1:AB$1002,_xlfn.AGGREGATE(15,6,((Data!$C$1:$C$1002=Z$6)/(Data!$C$1:$C$1002=Z$6))*ROW(Data!$C$1:$C$1002),ROW(Z41)-ROW(Z$6)),1),"")</f>
        <v/>
      </c>
    </row>
    <row r="42" spans="1:26" ht="24" x14ac:dyDescent="0.4">
      <c r="A42" s="43"/>
      <c r="B42" s="43" t="str">
        <f>IFERROR(INDEX(Data!A$1:$A$1002,_xlfn.AGGREGATE(15,6,((Data!$C$1:$C$1002=B$6)/(Data!$C$1:$C$1002=B$6))*ROW(Data!$C$1:$C$1002),ROW(B42)-ROW(B$6)),1),"")</f>
        <v/>
      </c>
      <c r="C42" s="43"/>
      <c r="D42" s="43" t="str">
        <f>IFERROR(INDEX(Data!$A$1:C$1002,_xlfn.AGGREGATE(15,6,((Data!$C$1:$C$1002=D$6)/(Data!$C$1:$C$1002=D$6))*ROW(Data!$C$1:$C$1002),ROW(D42)-ROW(D$6)),1),"")</f>
        <v>Tastemade</v>
      </c>
      <c r="E42" s="43"/>
      <c r="F42" s="43" t="str">
        <f>IFERROR(INDEX(Data!$A$1:E$1002,_xlfn.AGGREGATE(15,6,((Data!$C$1:$C$1002=F$6)/(Data!$C$1:$C$1002=F$6))*ROW(Data!$C$1:$C$1002),ROW(F42)-ROW(F$6)),1),"")</f>
        <v>Hi-YAH!</v>
      </c>
      <c r="G42" s="43"/>
      <c r="H42" s="43" t="str">
        <f>IFERROR(INDEX(Data!$A$1:G$1002,_xlfn.AGGREGATE(15,6,((Data!$C$1:$C$1002=H$6)/(Data!$C$1:$C$1002=H$6))*ROW(Data!$C$1:$C$1002),ROW(H42)-ROW(H$6)),1),"")</f>
        <v/>
      </c>
      <c r="I42" s="43"/>
      <c r="J42" s="43" t="str">
        <f>IFERROR(INDEX(Data!$A$1:I$1002,_xlfn.AGGREGATE(15,6,((Data!$C$1:$C$1002=J$6)/(Data!$C$1:$C$1002=J$6))*ROW(Data!$C$1:$C$1002),ROW(J42)-ROW(J$6)),1),"")</f>
        <v>Monsters &amp; Nightmares</v>
      </c>
      <c r="K42" s="43"/>
      <c r="L42" s="43" t="str">
        <f>IFERROR(INDEX(Data!$A$1:K$1002,_xlfn.AGGREGATE(15,6,((Data!$C$1:$C$1002=L$6)/(Data!$C$1:$C$1002=L$6))*ROW(Data!$C$1:$C$1002),ROW(L42)-ROW(L$6)),1),"")</f>
        <v/>
      </c>
      <c r="M42" s="43"/>
      <c r="N42" s="43" t="str">
        <f>IFERROR(INDEX(Data!$A$1:M$1002,_xlfn.AGGREGATE(15,6,((Data!$C$1:$C$1002=N$6)/(Data!$C$1:$C$1002=N$6))*ROW(Data!$C$1:$C$1002),ROW(N42)-ROW(N$6)),1),"")</f>
        <v/>
      </c>
      <c r="O42" s="43"/>
      <c r="P42" s="43" t="str">
        <f>IFERROR(INDEX(Data!$A$1:O$1002,_xlfn.AGGREGATE(15,6,((Data!$C$1:$C$1002=P$6)/(Data!$C$1:$C$1002=P$6))*ROW(Data!$C$1:$C$1002),ROW(P42)-ROW(P$6)),1),"")</f>
        <v/>
      </c>
      <c r="Q42" s="43"/>
      <c r="R42" s="43" t="str">
        <f>IFERROR(INDEX(Data!$A$1:Q$1002,_xlfn.AGGREGATE(15,6,((Data!$C$1:$C$1002=R$6)/(Data!$C$1:$C$1002=R$6))*ROW(Data!$C$1:$C$1002),ROW(R42)-ROW(R$6)),1),"")</f>
        <v/>
      </c>
      <c r="S42" s="43"/>
      <c r="T42" s="43" t="str">
        <f>IFERROR(INDEX(Data!$A$1:R$1002,_xlfn.AGGREGATE(15,6,((Data!$C$1:$C$1002=T$6)/(Data!$C$1:$C$1002=T$6))*ROW(Data!$C$1:$C$1002),ROW(T42)-ROW(T$6)),1),"")</f>
        <v/>
      </c>
      <c r="U42" s="43"/>
      <c r="V42" s="43" t="str">
        <f>IFERROR(INDEX(Data!$A$1:X$1002,_xlfn.AGGREGATE(15,6,((Data!$C$1:$C$1002=V$6)/(Data!$C$1:$C$1002=V$6))*ROW(Data!$C$1:$C$1002),ROW(V42)-ROW(V$6)),1),"")</f>
        <v>Estrella TV</v>
      </c>
      <c r="W42" s="43"/>
      <c r="X42" s="43" t="str">
        <f>IFERROR(INDEX(Data!$A$1:Z$1002,_xlfn.AGGREGATE(15,6,((Data!$C$1:$C$1002=X$6)/(Data!$C$1:$C$1002=X$6))*ROW(Data!$C$1:$C$1002),ROW(X42)-ROW(X$6)),1),"")</f>
        <v/>
      </c>
      <c r="Y42" s="43"/>
      <c r="Z42" s="43" t="str">
        <f>IFERROR(INDEX(Data!$A$1:AB$1002,_xlfn.AGGREGATE(15,6,((Data!$C$1:$C$1002=Z$6)/(Data!$C$1:$C$1002=Z$6))*ROW(Data!$C$1:$C$1002),ROW(Z42)-ROW(Z$6)),1),"")</f>
        <v/>
      </c>
    </row>
    <row r="43" spans="1:26" ht="24" x14ac:dyDescent="0.4">
      <c r="A43" s="43"/>
      <c r="B43" s="43" t="str">
        <f>IFERROR(INDEX(Data!A$1:$A$1002,_xlfn.AGGREGATE(15,6,((Data!$C$1:$C$1002=B$6)/(Data!$C$1:$C$1002=B$6))*ROW(Data!$C$1:$C$1002),ROW(B43)-ROW(B$6)),1),"")</f>
        <v/>
      </c>
      <c r="C43" s="43"/>
      <c r="D43" s="43" t="str">
        <f>IFERROR(INDEX(Data!$A$1:C$1002,_xlfn.AGGREGATE(15,6,((Data!$C$1:$C$1002=D$6)/(Data!$C$1:$C$1002=D$6))*ROW(Data!$C$1:$C$1002),ROW(D43)-ROW(D$6)),1),"")</f>
        <v>TLC</v>
      </c>
      <c r="E43" s="43"/>
      <c r="F43" s="43" t="str">
        <f>IFERROR(INDEX(Data!$A$1:E$1002,_xlfn.AGGREGATE(15,6,((Data!$C$1:$C$1002=F$6)/(Data!$C$1:$C$1002=F$6))*ROW(Data!$C$1:$C$1002),ROW(F43)-ROW(F$6)),1),"")</f>
        <v>Los Angeles Football Club</v>
      </c>
      <c r="G43" s="43"/>
      <c r="H43" s="43" t="str">
        <f>IFERROR(INDEX(Data!$A$1:G$1002,_xlfn.AGGREGATE(15,6,((Data!$C$1:$C$1002=H$6)/(Data!$C$1:$C$1002=H$6))*ROW(Data!$C$1:$C$1002),ROW(H43)-ROW(H$6)),1),"")</f>
        <v/>
      </c>
      <c r="I43" s="43"/>
      <c r="J43" s="43" t="str">
        <f>IFERROR(INDEX(Data!$A$1:I$1002,_xlfn.AGGREGATE(15,6,((Data!$C$1:$C$1002=J$6)/(Data!$C$1:$C$1002=J$6))*ROW(Data!$C$1:$C$1002),ROW(J43)-ROW(J$6)),1),"")</f>
        <v>MTV</v>
      </c>
      <c r="K43" s="43"/>
      <c r="L43" s="43" t="str">
        <f>IFERROR(INDEX(Data!$A$1:K$1002,_xlfn.AGGREGATE(15,6,((Data!$C$1:$C$1002=L$6)/(Data!$C$1:$C$1002=L$6))*ROW(Data!$C$1:$C$1002),ROW(L43)-ROW(L$6)),1),"")</f>
        <v/>
      </c>
      <c r="M43" s="43"/>
      <c r="N43" s="43" t="str">
        <f>IFERROR(INDEX(Data!$A$1:M$1002,_xlfn.AGGREGATE(15,6,((Data!$C$1:$C$1002=N$6)/(Data!$C$1:$C$1002=N$6))*ROW(Data!$C$1:$C$1002),ROW(N43)-ROW(N$6)),1),"")</f>
        <v/>
      </c>
      <c r="O43" s="43"/>
      <c r="P43" s="43" t="str">
        <f>IFERROR(INDEX(Data!$A$1:O$1002,_xlfn.AGGREGATE(15,6,((Data!$C$1:$C$1002=P$6)/(Data!$C$1:$C$1002=P$6))*ROW(Data!$C$1:$C$1002),ROW(P43)-ROW(P$6)),1),"")</f>
        <v/>
      </c>
      <c r="Q43" s="43"/>
      <c r="R43" s="43" t="str">
        <f>IFERROR(INDEX(Data!$A$1:Q$1002,_xlfn.AGGREGATE(15,6,((Data!$C$1:$C$1002=R$6)/(Data!$C$1:$C$1002=R$6))*ROW(Data!$C$1:$C$1002),ROW(R43)-ROW(R$6)),1),"")</f>
        <v/>
      </c>
      <c r="S43" s="43"/>
      <c r="T43" s="43" t="str">
        <f>IFERROR(INDEX(Data!$A$1:R$1002,_xlfn.AGGREGATE(15,6,((Data!$C$1:$C$1002=T$6)/(Data!$C$1:$C$1002=T$6))*ROW(Data!$C$1:$C$1002),ROW(T43)-ROW(T$6)),1),"")</f>
        <v/>
      </c>
      <c r="U43" s="43"/>
      <c r="V43" s="43" t="str">
        <f>IFERROR(INDEX(Data!$A$1:X$1002,_xlfn.AGGREGATE(15,6,((Data!$C$1:$C$1002=V$6)/(Data!$C$1:$C$1002=V$6))*ROW(Data!$C$1:$C$1002),ROW(V43)-ROW(V$6)),1),"")</f>
        <v>Estudio 5</v>
      </c>
      <c r="W43" s="43"/>
      <c r="X43" s="43" t="str">
        <f>IFERROR(INDEX(Data!$A$1:Z$1002,_xlfn.AGGREGATE(15,6,((Data!$C$1:$C$1002=X$6)/(Data!$C$1:$C$1002=X$6))*ROW(Data!$C$1:$C$1002),ROW(X43)-ROW(X$6)),1),"")</f>
        <v/>
      </c>
      <c r="Y43" s="43"/>
      <c r="Z43" s="43" t="str">
        <f>IFERROR(INDEX(Data!$A$1:AB$1002,_xlfn.AGGREGATE(15,6,((Data!$C$1:$C$1002=Z$6)/(Data!$C$1:$C$1002=Z$6))*ROW(Data!$C$1:$C$1002),ROW(Z43)-ROW(Z$6)),1),"")</f>
        <v/>
      </c>
    </row>
    <row r="44" spans="1:26" x14ac:dyDescent="0.4">
      <c r="A44" s="43"/>
      <c r="B44" s="43" t="str">
        <f>IFERROR(INDEX(Data!A$1:$A$1002,_xlfn.AGGREGATE(15,6,((Data!$C$1:$C$1002=B$6)/(Data!$C$1:$C$1002=B$6))*ROW(Data!$C$1:$C$1002),ROW(B44)-ROW(B$6)),1),"")</f>
        <v/>
      </c>
      <c r="C44" s="43"/>
      <c r="D44" s="43" t="str">
        <f>IFERROR(INDEX(Data!$A$1:C$1002,_xlfn.AGGREGATE(15,6,((Data!$C$1:$C$1002=D$6)/(Data!$C$1:$C$1002=D$6))*ROW(Data!$C$1:$C$1002),ROW(D44)-ROW(D$6)),1),"")</f>
        <v>Travel Channel</v>
      </c>
      <c r="E44" s="43"/>
      <c r="F44" s="43" t="str">
        <f>IFERROR(INDEX(Data!$A$1:E$1002,_xlfn.AGGREGATE(15,6,((Data!$C$1:$C$1002=F$6)/(Data!$C$1:$C$1002=F$6))*ROW(Data!$C$1:$C$1002),ROW(F44)-ROW(F$6)),1),"")</f>
        <v>Mav TV</v>
      </c>
      <c r="G44" s="43"/>
      <c r="H44" s="43" t="str">
        <f>IFERROR(INDEX(Data!$A$1:G$1002,_xlfn.AGGREGATE(15,6,((Data!$C$1:$C$1002=H$6)/(Data!$C$1:$C$1002=H$6))*ROW(Data!$C$1:$C$1002),ROW(H44)-ROW(H$6)),1),"")</f>
        <v/>
      </c>
      <c r="I44" s="43"/>
      <c r="J44" s="43" t="str">
        <f>IFERROR(INDEX(Data!$A$1:I$1002,_xlfn.AGGREGATE(15,6,((Data!$C$1:$C$1002=J$6)/(Data!$C$1:$C$1002=J$6))*ROW(Data!$C$1:$C$1002),ROW(J44)-ROW(J$6)),1),"")</f>
        <v>MTV2</v>
      </c>
      <c r="K44" s="43"/>
      <c r="L44" s="43" t="str">
        <f>IFERROR(INDEX(Data!$A$1:K$1002,_xlfn.AGGREGATE(15,6,((Data!$C$1:$C$1002=L$6)/(Data!$C$1:$C$1002=L$6))*ROW(Data!$C$1:$C$1002),ROW(L44)-ROW(L$6)),1),"")</f>
        <v/>
      </c>
      <c r="M44" s="43"/>
      <c r="N44" s="43" t="str">
        <f>IFERROR(INDEX(Data!$A$1:M$1002,_xlfn.AGGREGATE(15,6,((Data!$C$1:$C$1002=N$6)/(Data!$C$1:$C$1002=N$6))*ROW(Data!$C$1:$C$1002),ROW(N44)-ROW(N$6)),1),"")</f>
        <v/>
      </c>
      <c r="O44" s="43"/>
      <c r="P44" s="43" t="str">
        <f>IFERROR(INDEX(Data!$A$1:O$1002,_xlfn.AGGREGATE(15,6,((Data!$C$1:$C$1002=P$6)/(Data!$C$1:$C$1002=P$6))*ROW(Data!$C$1:$C$1002),ROW(P44)-ROW(P$6)),1),"")</f>
        <v/>
      </c>
      <c r="Q44" s="43"/>
      <c r="R44" s="43" t="str">
        <f>IFERROR(INDEX(Data!$A$1:Q$1002,_xlfn.AGGREGATE(15,6,((Data!$C$1:$C$1002=R$6)/(Data!$C$1:$C$1002=R$6))*ROW(Data!$C$1:$C$1002),ROW(R44)-ROW(R$6)),1),"")</f>
        <v/>
      </c>
      <c r="S44" s="43"/>
      <c r="T44" s="43" t="str">
        <f>IFERROR(INDEX(Data!$A$1:R$1002,_xlfn.AGGREGATE(15,6,((Data!$C$1:$C$1002=T$6)/(Data!$C$1:$C$1002=T$6))*ROW(Data!$C$1:$C$1002),ROW(T44)-ROW(T$6)),1),"")</f>
        <v/>
      </c>
      <c r="U44" s="43"/>
      <c r="V44" s="43" t="str">
        <f>IFERROR(INDEX(Data!$A$1:X$1002,_xlfn.AGGREGATE(15,6,((Data!$C$1:$C$1002=V$6)/(Data!$C$1:$C$1002=V$6))*ROW(Data!$C$1:$C$1002),ROW(V44)-ROW(V$6)),1),"")</f>
        <v>EVTV</v>
      </c>
      <c r="W44" s="43"/>
      <c r="X44" s="43" t="str">
        <f>IFERROR(INDEX(Data!$A$1:Z$1002,_xlfn.AGGREGATE(15,6,((Data!$C$1:$C$1002=X$6)/(Data!$C$1:$C$1002=X$6))*ROW(Data!$C$1:$C$1002),ROW(X44)-ROW(X$6)),1),"")</f>
        <v/>
      </c>
      <c r="Y44" s="43"/>
      <c r="Z44" s="43" t="str">
        <f>IFERROR(INDEX(Data!$A$1:AB$1002,_xlfn.AGGREGATE(15,6,((Data!$C$1:$C$1002=Z$6)/(Data!$C$1:$C$1002=Z$6))*ROW(Data!$C$1:$C$1002),ROW(Z44)-ROW(Z$6)),1),"")</f>
        <v/>
      </c>
    </row>
    <row r="45" spans="1:26" ht="24" x14ac:dyDescent="0.4">
      <c r="A45" s="43"/>
      <c r="B45" s="43" t="str">
        <f>IFERROR(INDEX(Data!A$1:$A$1002,_xlfn.AGGREGATE(15,6,((Data!$C$1:$C$1002=B$6)/(Data!$C$1:$C$1002=B$6))*ROW(Data!$C$1:$C$1002),ROW(B45)-ROW(B$6)),1),"")</f>
        <v/>
      </c>
      <c r="C45" s="43"/>
      <c r="D45" s="43" t="str">
        <f>IFERROR(INDEX(Data!$A$1:C$1002,_xlfn.AGGREGATE(15,6,((Data!$C$1:$C$1002=D$6)/(Data!$C$1:$C$1002=D$6))*ROW(Data!$C$1:$C$1002),ROW(D45)-ROW(D$6)),1),"")</f>
        <v>TV One</v>
      </c>
      <c r="E45" s="43"/>
      <c r="F45" s="43" t="str">
        <f>IFERROR(INDEX(Data!$A$1:E$1002,_xlfn.AGGREGATE(15,6,((Data!$C$1:$C$1002=F$6)/(Data!$C$1:$C$1002=F$6))*ROW(Data!$C$1:$C$1002),ROW(F45)-ROW(F$6)),1),"")</f>
        <v>MLB Game of the Week</v>
      </c>
      <c r="G45" s="43"/>
      <c r="H45" s="43" t="str">
        <f>IFERROR(INDEX(Data!$A$1:G$1002,_xlfn.AGGREGATE(15,6,((Data!$C$1:$C$1002=H$6)/(Data!$C$1:$C$1002=H$6))*ROW(Data!$C$1:$C$1002),ROW(H45)-ROW(H$6)),1),"")</f>
        <v/>
      </c>
      <c r="I45" s="43"/>
      <c r="J45" s="43" t="str">
        <f>IFERROR(INDEX(Data!$A$1:I$1002,_xlfn.AGGREGATE(15,6,((Data!$C$1:$C$1002=J$6)/(Data!$C$1:$C$1002=J$6))*ROW(Data!$C$1:$C$1002),ROW(J45)-ROW(J$6)),1),"")</f>
        <v>NASA TV</v>
      </c>
      <c r="K45" s="43"/>
      <c r="L45" s="43" t="str">
        <f>IFERROR(INDEX(Data!$A$1:K$1002,_xlfn.AGGREGATE(15,6,((Data!$C$1:$C$1002=L$6)/(Data!$C$1:$C$1002=L$6))*ROW(Data!$C$1:$C$1002),ROW(L45)-ROW(L$6)),1),"")</f>
        <v/>
      </c>
      <c r="M45" s="43"/>
      <c r="N45" s="43" t="str">
        <f>IFERROR(INDEX(Data!$A$1:M$1002,_xlfn.AGGREGATE(15,6,((Data!$C$1:$C$1002=N$6)/(Data!$C$1:$C$1002=N$6))*ROW(Data!$C$1:$C$1002),ROW(N45)-ROW(N$6)),1),"")</f>
        <v/>
      </c>
      <c r="O45" s="43"/>
      <c r="P45" s="43" t="str">
        <f>IFERROR(INDEX(Data!$A$1:O$1002,_xlfn.AGGREGATE(15,6,((Data!$C$1:$C$1002=P$6)/(Data!$C$1:$C$1002=P$6))*ROW(Data!$C$1:$C$1002),ROW(P45)-ROW(P$6)),1),"")</f>
        <v/>
      </c>
      <c r="Q45" s="43"/>
      <c r="R45" s="43" t="str">
        <f>IFERROR(INDEX(Data!$A$1:Q$1002,_xlfn.AGGREGATE(15,6,((Data!$C$1:$C$1002=R$6)/(Data!$C$1:$C$1002=R$6))*ROW(Data!$C$1:$C$1002),ROW(R45)-ROW(R$6)),1),"")</f>
        <v/>
      </c>
      <c r="S45" s="43"/>
      <c r="T45" s="43" t="str">
        <f>IFERROR(INDEX(Data!$A$1:R$1002,_xlfn.AGGREGATE(15,6,((Data!$C$1:$C$1002=T$6)/(Data!$C$1:$C$1002=T$6))*ROW(Data!$C$1:$C$1002),ROW(T45)-ROW(T$6)),1),"")</f>
        <v/>
      </c>
      <c r="U45" s="43"/>
      <c r="V45" s="43" t="str">
        <f>IFERROR(INDEX(Data!$A$1:X$1002,_xlfn.AGGREGATE(15,6,((Data!$C$1:$C$1002=V$6)/(Data!$C$1:$C$1002=V$6))*ROW(Data!$C$1:$C$1002),ROW(V45)-ROW(V$6)),1),"")</f>
        <v>FlixLatino</v>
      </c>
      <c r="W45" s="43"/>
      <c r="X45" s="43" t="str">
        <f>IFERROR(INDEX(Data!$A$1:Z$1002,_xlfn.AGGREGATE(15,6,((Data!$C$1:$C$1002=X$6)/(Data!$C$1:$C$1002=X$6))*ROW(Data!$C$1:$C$1002),ROW(X45)-ROW(X$6)),1),"")</f>
        <v/>
      </c>
      <c r="Y45" s="43"/>
      <c r="Z45" s="43" t="str">
        <f>IFERROR(INDEX(Data!$A$1:AB$1002,_xlfn.AGGREGATE(15,6,((Data!$C$1:$C$1002=Z$6)/(Data!$C$1:$C$1002=Z$6))*ROW(Data!$C$1:$C$1002),ROW(Z45)-ROW(Z$6)),1),"")</f>
        <v/>
      </c>
    </row>
    <row r="46" spans="1:26" ht="24" x14ac:dyDescent="0.4">
      <c r="A46" s="43"/>
      <c r="B46" s="43" t="str">
        <f>IFERROR(INDEX(Data!A$1:$A$1002,_xlfn.AGGREGATE(15,6,((Data!$C$1:$C$1002=B$6)/(Data!$C$1:$C$1002=B$6))*ROW(Data!$C$1:$C$1002),ROW(B46)-ROW(B$6)),1),"")</f>
        <v/>
      </c>
      <c r="C46" s="43"/>
      <c r="D46" s="43" t="str">
        <f>IFERROR(INDEX(Data!$A$1:C$1002,_xlfn.AGGREGATE(15,6,((Data!$C$1:$C$1002=D$6)/(Data!$C$1:$C$1002=D$6))*ROW(Data!$C$1:$C$1002),ROW(D46)-ROW(D$6)),1),"")</f>
        <v>Viceland</v>
      </c>
      <c r="E46" s="43"/>
      <c r="F46" s="43" t="str">
        <f>IFERROR(INDEX(Data!$A$1:E$1002,_xlfn.AGGREGATE(15,6,((Data!$C$1:$C$1002=F$6)/(Data!$C$1:$C$1002=F$6))*ROW(Data!$C$1:$C$1002),ROW(F46)-ROW(F$6)),1),"")</f>
        <v>MLB Network</v>
      </c>
      <c r="G46" s="43"/>
      <c r="H46" s="43" t="str">
        <f>IFERROR(INDEX(Data!$A$1:G$1002,_xlfn.AGGREGATE(15,6,((Data!$C$1:$C$1002=H$6)/(Data!$C$1:$C$1002=H$6))*ROW(Data!$C$1:$C$1002),ROW(H46)-ROW(H$6)),1),"")</f>
        <v/>
      </c>
      <c r="I46" s="43"/>
      <c r="J46" s="43" t="str">
        <f>IFERROR(INDEX(Data!$A$1:I$1002,_xlfn.AGGREGATE(15,6,((Data!$C$1:$C$1002=J$6)/(Data!$C$1:$C$1002=J$6))*ROW(Data!$C$1:$C$1002),ROW(J46)-ROW(J$6)),1),"")</f>
        <v>National Geographic</v>
      </c>
      <c r="K46" s="43"/>
      <c r="L46" s="43" t="str">
        <f>IFERROR(INDEX(Data!$A$1:K$1002,_xlfn.AGGREGATE(15,6,((Data!$C$1:$C$1002=L$6)/(Data!$C$1:$C$1002=L$6))*ROW(Data!$C$1:$C$1002),ROW(L46)-ROW(L$6)),1),"")</f>
        <v/>
      </c>
      <c r="M46" s="43"/>
      <c r="N46" s="43" t="str">
        <f>IFERROR(INDEX(Data!$A$1:M$1002,_xlfn.AGGREGATE(15,6,((Data!$C$1:$C$1002=N$6)/(Data!$C$1:$C$1002=N$6))*ROW(Data!$C$1:$C$1002),ROW(N46)-ROW(N$6)),1),"")</f>
        <v/>
      </c>
      <c r="O46" s="43"/>
      <c r="P46" s="43" t="str">
        <f>IFERROR(INDEX(Data!$A$1:O$1002,_xlfn.AGGREGATE(15,6,((Data!$C$1:$C$1002=P$6)/(Data!$C$1:$C$1002=P$6))*ROW(Data!$C$1:$C$1002),ROW(P46)-ROW(P$6)),1),"")</f>
        <v/>
      </c>
      <c r="Q46" s="43"/>
      <c r="R46" s="43" t="str">
        <f>IFERROR(INDEX(Data!$A$1:Q$1002,_xlfn.AGGREGATE(15,6,((Data!$C$1:$C$1002=R$6)/(Data!$C$1:$C$1002=R$6))*ROW(Data!$C$1:$C$1002),ROW(R46)-ROW(R$6)),1),"")</f>
        <v/>
      </c>
      <c r="S46" s="43"/>
      <c r="T46" s="43" t="str">
        <f>IFERROR(INDEX(Data!$A$1:R$1002,_xlfn.AGGREGATE(15,6,((Data!$C$1:$C$1002=T$6)/(Data!$C$1:$C$1002=T$6))*ROW(Data!$C$1:$C$1002),ROW(T46)-ROW(T$6)),1),"")</f>
        <v/>
      </c>
      <c r="U46" s="43"/>
      <c r="V46" s="43" t="str">
        <f>IFERROR(INDEX(Data!$A$1:X$1002,_xlfn.AGGREGATE(15,6,((Data!$C$1:$C$1002=V$6)/(Data!$C$1:$C$1002=V$6))*ROW(Data!$C$1:$C$1002),ROW(V46)-ROW(V$6)),1),"")</f>
        <v>ForoTV</v>
      </c>
      <c r="W46" s="43"/>
      <c r="X46" s="43" t="str">
        <f>IFERROR(INDEX(Data!$A$1:Z$1002,_xlfn.AGGREGATE(15,6,((Data!$C$1:$C$1002=X$6)/(Data!$C$1:$C$1002=X$6))*ROW(Data!$C$1:$C$1002),ROW(X46)-ROW(X$6)),1),"")</f>
        <v/>
      </c>
      <c r="Y46" s="43"/>
      <c r="Z46" s="43" t="str">
        <f>IFERROR(INDEX(Data!$A$1:AB$1002,_xlfn.AGGREGATE(15,6,((Data!$C$1:$C$1002=Z$6)/(Data!$C$1:$C$1002=Z$6))*ROW(Data!$C$1:$C$1002),ROW(Z46)-ROW(Z$6)),1),"")</f>
        <v/>
      </c>
    </row>
    <row r="47" spans="1:26" ht="24" x14ac:dyDescent="0.4">
      <c r="A47" s="43"/>
      <c r="B47" s="43" t="str">
        <f>IFERROR(INDEX(Data!A$1:$A$1002,_xlfn.AGGREGATE(15,6,((Data!$C$1:$C$1002=B$6)/(Data!$C$1:$C$1002=B$6))*ROW(Data!$C$1:$C$1002),ROW(B47)-ROW(B$6)),1),"")</f>
        <v/>
      </c>
      <c r="C47" s="43"/>
      <c r="D47" s="43" t="str">
        <f>IFERROR(INDEX(Data!$A$1:C$1002,_xlfn.AGGREGATE(15,6,((Data!$C$1:$C$1002=D$6)/(Data!$C$1:$C$1002=D$6))*ROW(Data!$C$1:$C$1002),ROW(D47)-ROW(D$6)),1),"")</f>
        <v>We TV</v>
      </c>
      <c r="E47" s="43"/>
      <c r="F47" s="43" t="str">
        <f>IFERROR(INDEX(Data!$A$1:E$1002,_xlfn.AGGREGATE(15,6,((Data!$C$1:$C$1002=F$6)/(Data!$C$1:$C$1002=F$6))*ROW(Data!$C$1:$C$1002),ROW(F47)-ROW(F$6)),1),"")</f>
        <v>MLB Strike Zone</v>
      </c>
      <c r="G47" s="43"/>
      <c r="H47" s="43" t="str">
        <f>IFERROR(INDEX(Data!$A$1:G$1002,_xlfn.AGGREGATE(15,6,((Data!$C$1:$C$1002=H$6)/(Data!$C$1:$C$1002=H$6))*ROW(Data!$C$1:$C$1002),ROW(H47)-ROW(H$6)),1),"")</f>
        <v/>
      </c>
      <c r="I47" s="43"/>
      <c r="J47" s="43" t="str">
        <f>IFERROR(INDEX(Data!$A$1:I$1002,_xlfn.AGGREGATE(15,6,((Data!$C$1:$C$1002=J$6)/(Data!$C$1:$C$1002=J$6))*ROW(Data!$C$1:$C$1002),ROW(J47)-ROW(J$6)),1),"")</f>
        <v>Paramount Network</v>
      </c>
      <c r="K47" s="43"/>
      <c r="L47" s="43" t="str">
        <f>IFERROR(INDEX(Data!$A$1:K$1002,_xlfn.AGGREGATE(15,6,((Data!$C$1:$C$1002=L$6)/(Data!$C$1:$C$1002=L$6))*ROW(Data!$C$1:$C$1002),ROW(L47)-ROW(L$6)),1),"")</f>
        <v/>
      </c>
      <c r="M47" s="43"/>
      <c r="N47" s="43" t="str">
        <f>IFERROR(INDEX(Data!$A$1:M$1002,_xlfn.AGGREGATE(15,6,((Data!$C$1:$C$1002=N$6)/(Data!$C$1:$C$1002=N$6))*ROW(Data!$C$1:$C$1002),ROW(N47)-ROW(N$6)),1),"")</f>
        <v/>
      </c>
      <c r="O47" s="43"/>
      <c r="P47" s="43" t="str">
        <f>IFERROR(INDEX(Data!$A$1:O$1002,_xlfn.AGGREGATE(15,6,((Data!$C$1:$C$1002=P$6)/(Data!$C$1:$C$1002=P$6))*ROW(Data!$C$1:$C$1002),ROW(P47)-ROW(P$6)),1),"")</f>
        <v/>
      </c>
      <c r="Q47" s="43"/>
      <c r="R47" s="43" t="str">
        <f>IFERROR(INDEX(Data!$A$1:Q$1002,_xlfn.AGGREGATE(15,6,((Data!$C$1:$C$1002=R$6)/(Data!$C$1:$C$1002=R$6))*ROW(Data!$C$1:$C$1002),ROW(R47)-ROW(R$6)),1),"")</f>
        <v/>
      </c>
      <c r="S47" s="43"/>
      <c r="T47" s="43" t="str">
        <f>IFERROR(INDEX(Data!$A$1:R$1002,_xlfn.AGGREGATE(15,6,((Data!$C$1:$C$1002=T$6)/(Data!$C$1:$C$1002=T$6))*ROW(Data!$C$1:$C$1002),ROW(T47)-ROW(T$6)),1),"")</f>
        <v/>
      </c>
      <c r="U47" s="43"/>
      <c r="V47" s="43" t="str">
        <f>IFERROR(INDEX(Data!$A$1:X$1002,_xlfn.AGGREGATE(15,6,((Data!$C$1:$C$1002=V$6)/(Data!$C$1:$C$1002=V$6))*ROW(Data!$C$1:$C$1002),ROW(V47)-ROW(V$6)),1),"")</f>
        <v>Fox Deportes</v>
      </c>
      <c r="W47" s="43"/>
      <c r="X47" s="43" t="str">
        <f>IFERROR(INDEX(Data!$A$1:Z$1002,_xlfn.AGGREGATE(15,6,((Data!$C$1:$C$1002=X$6)/(Data!$C$1:$C$1002=X$6))*ROW(Data!$C$1:$C$1002),ROW(X47)-ROW(X$6)),1),"")</f>
        <v/>
      </c>
      <c r="Y47" s="43"/>
      <c r="Z47" s="43" t="str">
        <f>IFERROR(INDEX(Data!$A$1:AB$1002,_xlfn.AGGREGATE(15,6,((Data!$C$1:$C$1002=Z$6)/(Data!$C$1:$C$1002=Z$6))*ROW(Data!$C$1:$C$1002),ROW(Z47)-ROW(Z$6)),1),"")</f>
        <v/>
      </c>
    </row>
    <row r="48" spans="1:26" x14ac:dyDescent="0.4">
      <c r="A48" s="43"/>
      <c r="B48" s="43" t="str">
        <f>IFERROR(INDEX(Data!A$1:$A$1002,_xlfn.AGGREGATE(15,6,((Data!$C$1:$C$1002=B$6)/(Data!$C$1:$C$1002=B$6))*ROW(Data!$C$1:$C$1002),ROW(B48)-ROW(B$6)),1),"")</f>
        <v/>
      </c>
      <c r="C48" s="43"/>
      <c r="D48" s="43" t="str">
        <f>IFERROR(INDEX(Data!$A$1:C$1002,_xlfn.AGGREGATE(15,6,((Data!$C$1:$C$1002=D$6)/(Data!$C$1:$C$1002=D$6))*ROW(Data!$C$1:$C$1002),ROW(D48)-ROW(D$6)),1),"")</f>
        <v>Z Living Hd</v>
      </c>
      <c r="E48" s="43"/>
      <c r="F48" s="43" t="str">
        <f>IFERROR(INDEX(Data!$A$1:E$1002,_xlfn.AGGREGATE(15,6,((Data!$C$1:$C$1002=F$6)/(Data!$C$1:$C$1002=F$6))*ROW(Data!$C$1:$C$1002),ROW(F48)-ROW(F$6)),1),"")</f>
        <v>Motor Trend</v>
      </c>
      <c r="G48" s="43"/>
      <c r="H48" s="43" t="str">
        <f>IFERROR(INDEX(Data!$A$1:G$1002,_xlfn.AGGREGATE(15,6,((Data!$C$1:$C$1002=H$6)/(Data!$C$1:$C$1002=H$6))*ROW(Data!$C$1:$C$1002),ROW(H48)-ROW(H$6)),1),"")</f>
        <v/>
      </c>
      <c r="I48" s="43"/>
      <c r="J48" s="43" t="str">
        <f>IFERROR(INDEX(Data!$A$1:I$1002,_xlfn.AGGREGATE(15,6,((Data!$C$1:$C$1002=J$6)/(Data!$C$1:$C$1002=J$6))*ROW(Data!$C$1:$C$1002),ROW(J48)-ROW(J$6)),1),"")</f>
        <v>PPV Channel</v>
      </c>
      <c r="K48" s="43"/>
      <c r="L48" s="43" t="str">
        <f>IFERROR(INDEX(Data!$A$1:K$1002,_xlfn.AGGREGATE(15,6,((Data!$C$1:$C$1002=L$6)/(Data!$C$1:$C$1002=L$6))*ROW(Data!$C$1:$C$1002),ROW(L48)-ROW(L$6)),1),"")</f>
        <v/>
      </c>
      <c r="M48" s="43"/>
      <c r="N48" s="43" t="str">
        <f>IFERROR(INDEX(Data!$A$1:M$1002,_xlfn.AGGREGATE(15,6,((Data!$C$1:$C$1002=N$6)/(Data!$C$1:$C$1002=N$6))*ROW(Data!$C$1:$C$1002),ROW(N48)-ROW(N$6)),1),"")</f>
        <v/>
      </c>
      <c r="O48" s="43"/>
      <c r="P48" s="43" t="str">
        <f>IFERROR(INDEX(Data!$A$1:O$1002,_xlfn.AGGREGATE(15,6,((Data!$C$1:$C$1002=P$6)/(Data!$C$1:$C$1002=P$6))*ROW(Data!$C$1:$C$1002),ROW(P48)-ROW(P$6)),1),"")</f>
        <v/>
      </c>
      <c r="Q48" s="43"/>
      <c r="R48" s="43" t="str">
        <f>IFERROR(INDEX(Data!$A$1:Q$1002,_xlfn.AGGREGATE(15,6,((Data!$C$1:$C$1002=R$6)/(Data!$C$1:$C$1002=R$6))*ROW(Data!$C$1:$C$1002),ROW(R48)-ROW(R$6)),1),"")</f>
        <v/>
      </c>
      <c r="S48" s="43"/>
      <c r="T48" s="43" t="str">
        <f>IFERROR(INDEX(Data!$A$1:R$1002,_xlfn.AGGREGATE(15,6,((Data!$C$1:$C$1002=T$6)/(Data!$C$1:$C$1002=T$6))*ROW(Data!$C$1:$C$1002),ROW(T48)-ROW(T$6)),1),"")</f>
        <v/>
      </c>
      <c r="U48" s="43"/>
      <c r="V48" s="43" t="str">
        <f>IFERROR(INDEX(Data!$A$1:X$1002,_xlfn.AGGREGATE(15,6,((Data!$C$1:$C$1002=V$6)/(Data!$C$1:$C$1002=V$6))*ROW(Data!$C$1:$C$1002),ROW(V48)-ROW(V$6)),1),"")</f>
        <v>Foxlife</v>
      </c>
      <c r="W48" s="43"/>
      <c r="X48" s="43" t="str">
        <f>IFERROR(INDEX(Data!$A$1:Z$1002,_xlfn.AGGREGATE(15,6,((Data!$C$1:$C$1002=X$6)/(Data!$C$1:$C$1002=X$6))*ROW(Data!$C$1:$C$1002),ROW(X48)-ROW(X$6)),1),"")</f>
        <v/>
      </c>
      <c r="Y48" s="43"/>
      <c r="Z48" s="43" t="str">
        <f>IFERROR(INDEX(Data!$A$1:AB$1002,_xlfn.AGGREGATE(15,6,((Data!$C$1:$C$1002=Z$6)/(Data!$C$1:$C$1002=Z$6))*ROW(Data!$C$1:$C$1002),ROW(Z48)-ROW(Z$6)),1),"")</f>
        <v/>
      </c>
    </row>
    <row r="49" spans="1:26" x14ac:dyDescent="0.4">
      <c r="A49" s="43"/>
      <c r="B49" s="43" t="str">
        <f>IFERROR(INDEX(Data!A$1:$A$1002,_xlfn.AGGREGATE(15,6,((Data!$C$1:$C$1002=B$6)/(Data!$C$1:$C$1002=B$6))*ROW(Data!$C$1:$C$1002),ROW(B49)-ROW(B$6)),1),"")</f>
        <v/>
      </c>
      <c r="C49" s="43"/>
      <c r="D49" s="43" t="str">
        <f>IFERROR(INDEX(Data!$A$1:C$1002,_xlfn.AGGREGATE(15,6,((Data!$C$1:$C$1002=D$6)/(Data!$C$1:$C$1002=D$6))*ROW(Data!$C$1:$C$1002),ROW(D49)-ROW(D$6)),1),"")</f>
        <v/>
      </c>
      <c r="E49" s="43"/>
      <c r="F49" s="43" t="str">
        <f>IFERROR(INDEX(Data!$A$1:E$1002,_xlfn.AGGREGATE(15,6,((Data!$C$1:$C$1002=F$6)/(Data!$C$1:$C$1002=F$6))*ROW(Data!$C$1:$C$1002),ROW(F49)-ROW(F$6)),1),"")</f>
        <v>MSG</v>
      </c>
      <c r="G49" s="43"/>
      <c r="H49" s="43" t="str">
        <f>IFERROR(INDEX(Data!$A$1:G$1002,_xlfn.AGGREGATE(15,6,((Data!$C$1:$C$1002=H$6)/(Data!$C$1:$C$1002=H$6))*ROW(Data!$C$1:$C$1002),ROW(H49)-ROW(H$6)),1),"")</f>
        <v/>
      </c>
      <c r="I49" s="43"/>
      <c r="J49" s="43" t="str">
        <f>IFERROR(INDEX(Data!$A$1:I$1002,_xlfn.AGGREGATE(15,6,((Data!$C$1:$C$1002=J$6)/(Data!$C$1:$C$1002=J$6))*ROW(Data!$C$1:$C$1002),ROW(J49)-ROW(J$6)),1),"")</f>
        <v>PS Vue Spotlight</v>
      </c>
      <c r="K49" s="43"/>
      <c r="L49" s="43" t="str">
        <f>IFERROR(INDEX(Data!$A$1:K$1002,_xlfn.AGGREGATE(15,6,((Data!$C$1:$C$1002=L$6)/(Data!$C$1:$C$1002=L$6))*ROW(Data!$C$1:$C$1002),ROW(L49)-ROW(L$6)),1),"")</f>
        <v/>
      </c>
      <c r="M49" s="43"/>
      <c r="N49" s="43" t="str">
        <f>IFERROR(INDEX(Data!$A$1:M$1002,_xlfn.AGGREGATE(15,6,((Data!$C$1:$C$1002=N$6)/(Data!$C$1:$C$1002=N$6))*ROW(Data!$C$1:$C$1002),ROW(N49)-ROW(N$6)),1),"")</f>
        <v/>
      </c>
      <c r="O49" s="43"/>
      <c r="P49" s="43" t="str">
        <f>IFERROR(INDEX(Data!$A$1:O$1002,_xlfn.AGGREGATE(15,6,((Data!$C$1:$C$1002=P$6)/(Data!$C$1:$C$1002=P$6))*ROW(Data!$C$1:$C$1002),ROW(P49)-ROW(P$6)),1),"")</f>
        <v/>
      </c>
      <c r="Q49" s="43"/>
      <c r="R49" s="43" t="str">
        <f>IFERROR(INDEX(Data!$A$1:Q$1002,_xlfn.AGGREGATE(15,6,((Data!$C$1:$C$1002=R$6)/(Data!$C$1:$C$1002=R$6))*ROW(Data!$C$1:$C$1002),ROW(R49)-ROW(R$6)),1),"")</f>
        <v/>
      </c>
      <c r="S49" s="43"/>
      <c r="T49" s="43" t="str">
        <f>IFERROR(INDEX(Data!$A$1:R$1002,_xlfn.AGGREGATE(15,6,((Data!$C$1:$C$1002=T$6)/(Data!$C$1:$C$1002=T$6))*ROW(Data!$C$1:$C$1002),ROW(T49)-ROW(T$6)),1),"")</f>
        <v/>
      </c>
      <c r="U49" s="43"/>
      <c r="V49" s="43" t="str">
        <f>IFERROR(INDEX(Data!$A$1:X$1002,_xlfn.AGGREGATE(15,6,((Data!$C$1:$C$1002=V$6)/(Data!$C$1:$C$1002=V$6))*ROW(Data!$C$1:$C$1002),ROW(V49)-ROW(V$6)),1),"")</f>
        <v>France24 Espanol</v>
      </c>
      <c r="W49" s="43"/>
      <c r="X49" s="43" t="str">
        <f>IFERROR(INDEX(Data!$A$1:Z$1002,_xlfn.AGGREGATE(15,6,((Data!$C$1:$C$1002=X$6)/(Data!$C$1:$C$1002=X$6))*ROW(Data!$C$1:$C$1002),ROW(X49)-ROW(X$6)),1),"")</f>
        <v/>
      </c>
      <c r="Y49" s="43"/>
      <c r="Z49" s="43" t="str">
        <f>IFERROR(INDEX(Data!$A$1:AB$1002,_xlfn.AGGREGATE(15,6,((Data!$C$1:$C$1002=Z$6)/(Data!$C$1:$C$1002=Z$6))*ROW(Data!$C$1:$C$1002),ROW(Z49)-ROW(Z$6)),1),"")</f>
        <v/>
      </c>
    </row>
    <row r="50" spans="1:26" x14ac:dyDescent="0.4">
      <c r="A50" s="43"/>
      <c r="B50" s="43" t="str">
        <f>IFERROR(INDEX(Data!A$1:$A$1002,_xlfn.AGGREGATE(15,6,((Data!$C$1:$C$1002=B$6)/(Data!$C$1:$C$1002=B$6))*ROW(Data!$C$1:$C$1002),ROW(B50)-ROW(B$6)),1),"")</f>
        <v/>
      </c>
      <c r="C50" s="43"/>
      <c r="D50" s="43" t="str">
        <f>IFERROR(INDEX(Data!$A$1:C$1002,_xlfn.AGGREGATE(15,6,((Data!$C$1:$C$1002=D$6)/(Data!$C$1:$C$1002=D$6))*ROW(Data!$C$1:$C$1002),ROW(D50)-ROW(D$6)),1),"")</f>
        <v/>
      </c>
      <c r="E50" s="43"/>
      <c r="F50" s="43" t="str">
        <f>IFERROR(INDEX(Data!$A$1:E$1002,_xlfn.AGGREGATE(15,6,((Data!$C$1:$C$1002=F$6)/(Data!$C$1:$C$1002=F$6))*ROW(Data!$C$1:$C$1002),ROW(F50)-ROW(F$6)),1),"")</f>
        <v>MSG+</v>
      </c>
      <c r="G50" s="43"/>
      <c r="H50" s="43" t="str">
        <f>IFERROR(INDEX(Data!$A$1:G$1002,_xlfn.AGGREGATE(15,6,((Data!$C$1:$C$1002=H$6)/(Data!$C$1:$C$1002=H$6))*ROW(Data!$C$1:$C$1002),ROW(H50)-ROW(H$6)),1),"")</f>
        <v/>
      </c>
      <c r="I50" s="43"/>
      <c r="J50" s="43" t="str">
        <f>IFERROR(INDEX(Data!$A$1:I$1002,_xlfn.AGGREGATE(15,6,((Data!$C$1:$C$1002=J$6)/(Data!$C$1:$C$1002=J$6))*ROW(Data!$C$1:$C$1002),ROW(J50)-ROW(J$6)),1),"")</f>
        <v>Reelz</v>
      </c>
      <c r="K50" s="43"/>
      <c r="L50" s="43" t="str">
        <f>IFERROR(INDEX(Data!$A$1:K$1002,_xlfn.AGGREGATE(15,6,((Data!$C$1:$C$1002=L$6)/(Data!$C$1:$C$1002=L$6))*ROW(Data!$C$1:$C$1002),ROW(L50)-ROW(L$6)),1),"")</f>
        <v/>
      </c>
      <c r="M50" s="43"/>
      <c r="N50" s="43" t="str">
        <f>IFERROR(INDEX(Data!$A$1:M$1002,_xlfn.AGGREGATE(15,6,((Data!$C$1:$C$1002=N$6)/(Data!$C$1:$C$1002=N$6))*ROW(Data!$C$1:$C$1002),ROW(N50)-ROW(N$6)),1),"")</f>
        <v/>
      </c>
      <c r="O50" s="43"/>
      <c r="P50" s="43" t="str">
        <f>IFERROR(INDEX(Data!$A$1:O$1002,_xlfn.AGGREGATE(15,6,((Data!$C$1:$C$1002=P$6)/(Data!$C$1:$C$1002=P$6))*ROW(Data!$C$1:$C$1002),ROW(P50)-ROW(P$6)),1),"")</f>
        <v/>
      </c>
      <c r="Q50" s="43"/>
      <c r="R50" s="43" t="str">
        <f>IFERROR(INDEX(Data!$A$1:Q$1002,_xlfn.AGGREGATE(15,6,((Data!$C$1:$C$1002=R$6)/(Data!$C$1:$C$1002=R$6))*ROW(Data!$C$1:$C$1002),ROW(R50)-ROW(R$6)),1),"")</f>
        <v/>
      </c>
      <c r="S50" s="43"/>
      <c r="T50" s="43" t="str">
        <f>IFERROR(INDEX(Data!$A$1:R$1002,_xlfn.AGGREGATE(15,6,((Data!$C$1:$C$1002=T$6)/(Data!$C$1:$C$1002=T$6))*ROW(Data!$C$1:$C$1002),ROW(T50)-ROW(T$6)),1),"")</f>
        <v/>
      </c>
      <c r="U50" s="43"/>
      <c r="V50" s="43" t="str">
        <f>IFERROR(INDEX(Data!$A$1:X$1002,_xlfn.AGGREGATE(15,6,((Data!$C$1:$C$1002=V$6)/(Data!$C$1:$C$1002=V$6))*ROW(Data!$C$1:$C$1002),ROW(V50)-ROW(V$6)),1),"")</f>
        <v>Galavision</v>
      </c>
      <c r="W50" s="43"/>
      <c r="X50" s="43" t="str">
        <f>IFERROR(INDEX(Data!$A$1:Z$1002,_xlfn.AGGREGATE(15,6,((Data!$C$1:$C$1002=X$6)/(Data!$C$1:$C$1002=X$6))*ROW(Data!$C$1:$C$1002),ROW(X50)-ROW(X$6)),1),"")</f>
        <v/>
      </c>
      <c r="Y50" s="43"/>
      <c r="Z50" s="43" t="str">
        <f>IFERROR(INDEX(Data!$A$1:AB$1002,_xlfn.AGGREGATE(15,6,((Data!$C$1:$C$1002=Z$6)/(Data!$C$1:$C$1002=Z$6))*ROW(Data!$C$1:$C$1002),ROW(Z50)-ROW(Z$6)),1),"")</f>
        <v/>
      </c>
    </row>
    <row r="51" spans="1:26" x14ac:dyDescent="0.4">
      <c r="A51" s="43"/>
      <c r="B51" s="43" t="str">
        <f>IFERROR(INDEX(Data!A$1:$A$1002,_xlfn.AGGREGATE(15,6,((Data!$C$1:$C$1002=B$6)/(Data!$C$1:$C$1002=B$6))*ROW(Data!$C$1:$C$1002),ROW(B51)-ROW(B$6)),1),"")</f>
        <v/>
      </c>
      <c r="C51" s="43"/>
      <c r="D51" s="43" t="str">
        <f>IFERROR(INDEX(Data!$A$1:C$1002,_xlfn.AGGREGATE(15,6,((Data!$C$1:$C$1002=D$6)/(Data!$C$1:$C$1002=D$6))*ROW(Data!$C$1:$C$1002),ROW(D51)-ROW(D$6)),1),"")</f>
        <v/>
      </c>
      <c r="E51" s="43"/>
      <c r="F51" s="43" t="str">
        <f>IFERROR(INDEX(Data!$A$1:E$1002,_xlfn.AGGREGATE(15,6,((Data!$C$1:$C$1002=F$6)/(Data!$C$1:$C$1002=F$6))*ROW(Data!$C$1:$C$1002),ROW(F51)-ROW(F$6)),1),"")</f>
        <v>Nautical Channel</v>
      </c>
      <c r="G51" s="43"/>
      <c r="H51" s="43" t="str">
        <f>IFERROR(INDEX(Data!$A$1:G$1002,_xlfn.AGGREGATE(15,6,((Data!$C$1:$C$1002=H$6)/(Data!$C$1:$C$1002=H$6))*ROW(Data!$C$1:$C$1002),ROW(H51)-ROW(H$6)),1),"")</f>
        <v/>
      </c>
      <c r="I51" s="43"/>
      <c r="J51" s="43" t="str">
        <f>IFERROR(INDEX(Data!$A$1:I$1002,_xlfn.AGGREGATE(15,6,((Data!$C$1:$C$1002=J$6)/(Data!$C$1:$C$1002=J$6))*ROW(Data!$C$1:$C$1002),ROW(J51)-ROW(J$6)),1),"")</f>
        <v>RT Documentary</v>
      </c>
      <c r="K51" s="43"/>
      <c r="L51" s="43" t="str">
        <f>IFERROR(INDEX(Data!$A$1:K$1002,_xlfn.AGGREGATE(15,6,((Data!$C$1:$C$1002=L$6)/(Data!$C$1:$C$1002=L$6))*ROW(Data!$C$1:$C$1002),ROW(L51)-ROW(L$6)),1),"")</f>
        <v/>
      </c>
      <c r="M51" s="43"/>
      <c r="N51" s="43" t="str">
        <f>IFERROR(INDEX(Data!$A$1:M$1002,_xlfn.AGGREGATE(15,6,((Data!$C$1:$C$1002=N$6)/(Data!$C$1:$C$1002=N$6))*ROW(Data!$C$1:$C$1002),ROW(N51)-ROW(N$6)),1),"")</f>
        <v/>
      </c>
      <c r="O51" s="43"/>
      <c r="P51" s="43" t="str">
        <f>IFERROR(INDEX(Data!$A$1:O$1002,_xlfn.AGGREGATE(15,6,((Data!$C$1:$C$1002=P$6)/(Data!$C$1:$C$1002=P$6))*ROW(Data!$C$1:$C$1002),ROW(P51)-ROW(P$6)),1),"")</f>
        <v/>
      </c>
      <c r="Q51" s="43"/>
      <c r="R51" s="43" t="str">
        <f>IFERROR(INDEX(Data!$A$1:Q$1002,_xlfn.AGGREGATE(15,6,((Data!$C$1:$C$1002=R$6)/(Data!$C$1:$C$1002=R$6))*ROW(Data!$C$1:$C$1002),ROW(R51)-ROW(R$6)),1),"")</f>
        <v/>
      </c>
      <c r="S51" s="43"/>
      <c r="T51" s="43" t="str">
        <f>IFERROR(INDEX(Data!$A$1:R$1002,_xlfn.AGGREGATE(15,6,((Data!$C$1:$C$1002=T$6)/(Data!$C$1:$C$1002=T$6))*ROW(Data!$C$1:$C$1002),ROW(T51)-ROW(T$6)),1),"")</f>
        <v/>
      </c>
      <c r="U51" s="43"/>
      <c r="V51" s="43" t="str">
        <f>IFERROR(INDEX(Data!$A$1:X$1002,_xlfn.AGGREGATE(15,6,((Data!$C$1:$C$1002=V$6)/(Data!$C$1:$C$1002=V$6))*ROW(Data!$C$1:$C$1002),ROW(V51)-ROW(V$6)),1),"")</f>
        <v>History En Español</v>
      </c>
      <c r="W51" s="43"/>
      <c r="X51" s="43" t="str">
        <f>IFERROR(INDEX(Data!$A$1:Z$1002,_xlfn.AGGREGATE(15,6,((Data!$C$1:$C$1002=X$6)/(Data!$C$1:$C$1002=X$6))*ROW(Data!$C$1:$C$1002),ROW(X51)-ROW(X$6)),1),"")</f>
        <v/>
      </c>
      <c r="Y51" s="43"/>
      <c r="Z51" s="43" t="str">
        <f>IFERROR(INDEX(Data!$A$1:AB$1002,_xlfn.AGGREGATE(15,6,((Data!$C$1:$C$1002=Z$6)/(Data!$C$1:$C$1002=Z$6))*ROW(Data!$C$1:$C$1002),ROW(Z51)-ROW(Z$6)),1),"")</f>
        <v/>
      </c>
    </row>
    <row r="52" spans="1:26" x14ac:dyDescent="0.4">
      <c r="A52" s="43"/>
      <c r="B52" s="43" t="str">
        <f>IFERROR(INDEX(Data!A$1:$A$1002,_xlfn.AGGREGATE(15,6,((Data!$C$1:$C$1002=B$6)/(Data!$C$1:$C$1002=B$6))*ROW(Data!$C$1:$C$1002),ROW(B52)-ROW(B$6)),1),"")</f>
        <v/>
      </c>
      <c r="C52" s="43"/>
      <c r="D52" s="43" t="str">
        <f>IFERROR(INDEX(Data!$A$1:C$1002,_xlfn.AGGREGATE(15,6,((Data!$C$1:$C$1002=D$6)/(Data!$C$1:$C$1002=D$6))*ROW(Data!$C$1:$C$1002),ROW(D52)-ROW(D$6)),1),"")</f>
        <v/>
      </c>
      <c r="E52" s="43"/>
      <c r="F52" s="43" t="str">
        <f>IFERROR(INDEX(Data!$A$1:E$1002,_xlfn.AGGREGATE(15,6,((Data!$C$1:$C$1002=F$6)/(Data!$C$1:$C$1002=F$6))*ROW(Data!$C$1:$C$1002),ROW(F52)-ROW(F$6)),1),"")</f>
        <v>NBA League Pass</v>
      </c>
      <c r="G52" s="43"/>
      <c r="H52" s="43" t="str">
        <f>IFERROR(INDEX(Data!$A$1:G$1002,_xlfn.AGGREGATE(15,6,((Data!$C$1:$C$1002=H$6)/(Data!$C$1:$C$1002=H$6))*ROW(Data!$C$1:$C$1002),ROW(H52)-ROW(H$6)),1),"")</f>
        <v/>
      </c>
      <c r="I52" s="43"/>
      <c r="J52" s="43" t="str">
        <f>IFERROR(INDEX(Data!$A$1:I$1002,_xlfn.AGGREGATE(15,6,((Data!$C$1:$C$1002=J$6)/(Data!$C$1:$C$1002=J$6))*ROW(Data!$C$1:$C$1002),ROW(J52)-ROW(J$6)),1),"")</f>
        <v>Start TV</v>
      </c>
      <c r="K52" s="43"/>
      <c r="L52" s="43" t="str">
        <f>IFERROR(INDEX(Data!$A$1:K$1002,_xlfn.AGGREGATE(15,6,((Data!$C$1:$C$1002=L$6)/(Data!$C$1:$C$1002=L$6))*ROW(Data!$C$1:$C$1002),ROW(L52)-ROW(L$6)),1),"")</f>
        <v/>
      </c>
      <c r="M52" s="43"/>
      <c r="N52" s="43" t="str">
        <f>IFERROR(INDEX(Data!$A$1:M$1002,_xlfn.AGGREGATE(15,6,((Data!$C$1:$C$1002=N$6)/(Data!$C$1:$C$1002=N$6))*ROW(Data!$C$1:$C$1002),ROW(N52)-ROW(N$6)),1),"")</f>
        <v/>
      </c>
      <c r="O52" s="43"/>
      <c r="P52" s="43" t="str">
        <f>IFERROR(INDEX(Data!$A$1:O$1002,_xlfn.AGGREGATE(15,6,((Data!$C$1:$C$1002=P$6)/(Data!$C$1:$C$1002=P$6))*ROW(Data!$C$1:$C$1002),ROW(P52)-ROW(P$6)),1),"")</f>
        <v/>
      </c>
      <c r="Q52" s="43"/>
      <c r="R52" s="43" t="str">
        <f>IFERROR(INDEX(Data!$A$1:Q$1002,_xlfn.AGGREGATE(15,6,((Data!$C$1:$C$1002=R$6)/(Data!$C$1:$C$1002=R$6))*ROW(Data!$C$1:$C$1002),ROW(R52)-ROW(R$6)),1),"")</f>
        <v/>
      </c>
      <c r="S52" s="43"/>
      <c r="T52" s="43" t="str">
        <f>IFERROR(INDEX(Data!$A$1:R$1002,_xlfn.AGGREGATE(15,6,((Data!$C$1:$C$1002=T$6)/(Data!$C$1:$C$1002=T$6))*ROW(Data!$C$1:$C$1002),ROW(T52)-ROW(T$6)),1),"")</f>
        <v/>
      </c>
      <c r="U52" s="43"/>
      <c r="V52" s="43" t="str">
        <f>IFERROR(INDEX(Data!$A$1:X$1002,_xlfn.AGGREGATE(15,6,((Data!$C$1:$C$1002=V$6)/(Data!$C$1:$C$1002=V$6))*ROW(Data!$C$1:$C$1002),ROW(V52)-ROW(V$6)),1),"")</f>
        <v>HITN TV</v>
      </c>
      <c r="W52" s="43"/>
      <c r="X52" s="43" t="str">
        <f>IFERROR(INDEX(Data!$A$1:Z$1002,_xlfn.AGGREGATE(15,6,((Data!$C$1:$C$1002=X$6)/(Data!$C$1:$C$1002=X$6))*ROW(Data!$C$1:$C$1002),ROW(X52)-ROW(X$6)),1),"")</f>
        <v/>
      </c>
      <c r="Y52" s="43"/>
      <c r="Z52" s="43" t="str">
        <f>IFERROR(INDEX(Data!$A$1:AB$1002,_xlfn.AGGREGATE(15,6,((Data!$C$1:$C$1002=Z$6)/(Data!$C$1:$C$1002=Z$6))*ROW(Data!$C$1:$C$1002),ROW(Z52)-ROW(Z$6)),1),"")</f>
        <v/>
      </c>
    </row>
    <row r="53" spans="1:26" x14ac:dyDescent="0.4">
      <c r="A53" s="43"/>
      <c r="B53" s="43" t="str">
        <f>IFERROR(INDEX(Data!A$1:$A$1002,_xlfn.AGGREGATE(15,6,((Data!$C$1:$C$1002=B$6)/(Data!$C$1:$C$1002=B$6))*ROW(Data!$C$1:$C$1002),ROW(B53)-ROW(B$6)),1),"")</f>
        <v/>
      </c>
      <c r="C53" s="43"/>
      <c r="D53" s="43" t="str">
        <f>IFERROR(INDEX(Data!$A$1:C$1002,_xlfn.AGGREGATE(15,6,((Data!$C$1:$C$1002=D$6)/(Data!$C$1:$C$1002=D$6))*ROW(Data!$C$1:$C$1002),ROW(D53)-ROW(D$6)),1),"")</f>
        <v/>
      </c>
      <c r="E53" s="43"/>
      <c r="F53" s="43" t="str">
        <f>IFERROR(INDEX(Data!$A$1:E$1002,_xlfn.AGGREGATE(15,6,((Data!$C$1:$C$1002=F$6)/(Data!$C$1:$C$1002=F$6))*ROW(Data!$C$1:$C$1002),ROW(F53)-ROW(F$6)),1),"")</f>
        <v>NBA TV</v>
      </c>
      <c r="G53" s="43"/>
      <c r="H53" s="43" t="str">
        <f>IFERROR(INDEX(Data!$A$1:G$1002,_xlfn.AGGREGATE(15,6,((Data!$C$1:$C$1002=H$6)/(Data!$C$1:$C$1002=H$6))*ROW(Data!$C$1:$C$1002),ROW(H53)-ROW(H$6)),1),"")</f>
        <v/>
      </c>
      <c r="I53" s="43"/>
      <c r="J53" s="43" t="str">
        <f>IFERROR(INDEX(Data!$A$1:I$1002,_xlfn.AGGREGATE(15,6,((Data!$C$1:$C$1002=J$6)/(Data!$C$1:$C$1002=J$6))*ROW(Data!$C$1:$C$1002),ROW(J53)-ROW(J$6)),1),"")</f>
        <v>Sundance TV</v>
      </c>
      <c r="K53" s="43"/>
      <c r="L53" s="43" t="str">
        <f>IFERROR(INDEX(Data!$A$1:K$1002,_xlfn.AGGREGATE(15,6,((Data!$C$1:$C$1002=L$6)/(Data!$C$1:$C$1002=L$6))*ROW(Data!$C$1:$C$1002),ROW(L53)-ROW(L$6)),1),"")</f>
        <v/>
      </c>
      <c r="M53" s="43"/>
      <c r="N53" s="43" t="str">
        <f>IFERROR(INDEX(Data!$A$1:M$1002,_xlfn.AGGREGATE(15,6,((Data!$C$1:$C$1002=N$6)/(Data!$C$1:$C$1002=N$6))*ROW(Data!$C$1:$C$1002),ROW(N53)-ROW(N$6)),1),"")</f>
        <v/>
      </c>
      <c r="O53" s="43"/>
      <c r="P53" s="43" t="str">
        <f>IFERROR(INDEX(Data!$A$1:O$1002,_xlfn.AGGREGATE(15,6,((Data!$C$1:$C$1002=P$6)/(Data!$C$1:$C$1002=P$6))*ROW(Data!$C$1:$C$1002),ROW(P53)-ROW(P$6)),1),"")</f>
        <v/>
      </c>
      <c r="Q53" s="43"/>
      <c r="R53" s="43" t="str">
        <f>IFERROR(INDEX(Data!$A$1:Q$1002,_xlfn.AGGREGATE(15,6,((Data!$C$1:$C$1002=R$6)/(Data!$C$1:$C$1002=R$6))*ROW(Data!$C$1:$C$1002),ROW(R53)-ROW(R$6)),1),"")</f>
        <v/>
      </c>
      <c r="S53" s="43"/>
      <c r="T53" s="43" t="str">
        <f>IFERROR(INDEX(Data!$A$1:R$1002,_xlfn.AGGREGATE(15,6,((Data!$C$1:$C$1002=T$6)/(Data!$C$1:$C$1002=T$6))*ROW(Data!$C$1:$C$1002),ROW(T53)-ROW(T$6)),1),"")</f>
        <v/>
      </c>
      <c r="U53" s="43"/>
      <c r="V53" s="43" t="str">
        <f>IFERROR(INDEX(Data!$A$1:X$1002,_xlfn.AGGREGATE(15,6,((Data!$C$1:$C$1002=V$6)/(Data!$C$1:$C$1002=V$6))*ROW(Data!$C$1:$C$1002),ROW(V53)-ROW(V$6)),1),"")</f>
        <v>Ingles Para Todos</v>
      </c>
      <c r="W53" s="43"/>
      <c r="X53" s="43" t="str">
        <f>IFERROR(INDEX(Data!$A$1:Z$1002,_xlfn.AGGREGATE(15,6,((Data!$C$1:$C$1002=X$6)/(Data!$C$1:$C$1002=X$6))*ROW(Data!$C$1:$C$1002),ROW(X53)-ROW(X$6)),1),"")</f>
        <v/>
      </c>
      <c r="Y53" s="43"/>
      <c r="Z53" s="43" t="str">
        <f>IFERROR(INDEX(Data!$A$1:AB$1002,_xlfn.AGGREGATE(15,6,((Data!$C$1:$C$1002=Z$6)/(Data!$C$1:$C$1002=Z$6))*ROW(Data!$C$1:$C$1002),ROW(Z53)-ROW(Z$6)),1),"")</f>
        <v/>
      </c>
    </row>
    <row r="54" spans="1:26" ht="24" x14ac:dyDescent="0.4">
      <c r="A54" s="43"/>
      <c r="B54" s="43" t="str">
        <f>IFERROR(INDEX(Data!A$1:$A$1002,_xlfn.AGGREGATE(15,6,((Data!$C$1:$C$1002=B$6)/(Data!$C$1:$C$1002=B$6))*ROW(Data!$C$1:$C$1002),ROW(B54)-ROW(B$6)),1),"")</f>
        <v/>
      </c>
      <c r="C54" s="43"/>
      <c r="D54" s="43" t="str">
        <f>IFERROR(INDEX(Data!$A$1:C$1002,_xlfn.AGGREGATE(15,6,((Data!$C$1:$C$1002=D$6)/(Data!$C$1:$C$1002=D$6))*ROW(Data!$C$1:$C$1002),ROW(D54)-ROW(D$6)),1),"")</f>
        <v/>
      </c>
      <c r="E54" s="43"/>
      <c r="F54" s="43" t="str">
        <f>IFERROR(INDEX(Data!$A$1:E$1002,_xlfn.AGGREGATE(15,6,((Data!$C$1:$C$1002=F$6)/(Data!$C$1:$C$1002=F$6))*ROW(Data!$C$1:$C$1002),ROW(F54)-ROW(F$6)),1),"")</f>
        <v>NBC Sports Network</v>
      </c>
      <c r="G54" s="43"/>
      <c r="H54" s="43" t="str">
        <f>IFERROR(INDEX(Data!$A$1:G$1002,_xlfn.AGGREGATE(15,6,((Data!$C$1:$C$1002=H$6)/(Data!$C$1:$C$1002=H$6))*ROW(Data!$C$1:$C$1002),ROW(H54)-ROW(H$6)),1),"")</f>
        <v/>
      </c>
      <c r="I54" s="43"/>
      <c r="J54" s="43" t="str">
        <f>IFERROR(INDEX(Data!$A$1:I$1002,_xlfn.AGGREGATE(15,6,((Data!$C$1:$C$1002=J$6)/(Data!$C$1:$C$1002=J$6))*ROW(Data!$C$1:$C$1002),ROW(J54)-ROW(J$6)),1),"")</f>
        <v>Syfy</v>
      </c>
      <c r="K54" s="43"/>
      <c r="L54" s="43" t="str">
        <f>IFERROR(INDEX(Data!$A$1:K$1002,_xlfn.AGGREGATE(15,6,((Data!$C$1:$C$1002=L$6)/(Data!$C$1:$C$1002=L$6))*ROW(Data!$C$1:$C$1002),ROW(L54)-ROW(L$6)),1),"")</f>
        <v/>
      </c>
      <c r="M54" s="43"/>
      <c r="N54" s="43" t="str">
        <f>IFERROR(INDEX(Data!$A$1:M$1002,_xlfn.AGGREGATE(15,6,((Data!$C$1:$C$1002=N$6)/(Data!$C$1:$C$1002=N$6))*ROW(Data!$C$1:$C$1002),ROW(N54)-ROW(N$6)),1),"")</f>
        <v/>
      </c>
      <c r="O54" s="43"/>
      <c r="P54" s="43" t="str">
        <f>IFERROR(INDEX(Data!$A$1:O$1002,_xlfn.AGGREGATE(15,6,((Data!$C$1:$C$1002=P$6)/(Data!$C$1:$C$1002=P$6))*ROW(Data!$C$1:$C$1002),ROW(P54)-ROW(P$6)),1),"")</f>
        <v/>
      </c>
      <c r="Q54" s="43"/>
      <c r="R54" s="43" t="str">
        <f>IFERROR(INDEX(Data!$A$1:Q$1002,_xlfn.AGGREGATE(15,6,((Data!$C$1:$C$1002=R$6)/(Data!$C$1:$C$1002=R$6))*ROW(Data!$C$1:$C$1002),ROW(R54)-ROW(R$6)),1),"")</f>
        <v/>
      </c>
      <c r="S54" s="43"/>
      <c r="T54" s="43" t="str">
        <f>IFERROR(INDEX(Data!$A$1:R$1002,_xlfn.AGGREGATE(15,6,((Data!$C$1:$C$1002=T$6)/(Data!$C$1:$C$1002=T$6))*ROW(Data!$C$1:$C$1002),ROW(T54)-ROW(T$6)),1),"")</f>
        <v/>
      </c>
      <c r="U54" s="43"/>
      <c r="V54" s="43" t="str">
        <f>IFERROR(INDEX(Data!$A$1:X$1002,_xlfn.AGGREGATE(15,6,((Data!$C$1:$C$1002=V$6)/(Data!$C$1:$C$1002=V$6))*ROW(Data!$C$1:$C$1002),ROW(V54)-ROW(V$6)),1),"")</f>
        <v>INTI Network</v>
      </c>
      <c r="W54" s="43"/>
      <c r="X54" s="43" t="str">
        <f>IFERROR(INDEX(Data!$A$1:Z$1002,_xlfn.AGGREGATE(15,6,((Data!$C$1:$C$1002=X$6)/(Data!$C$1:$C$1002=X$6))*ROW(Data!$C$1:$C$1002),ROW(X54)-ROW(X$6)),1),"")</f>
        <v/>
      </c>
      <c r="Y54" s="43"/>
      <c r="Z54" s="43" t="str">
        <f>IFERROR(INDEX(Data!$A$1:AB$1002,_xlfn.AGGREGATE(15,6,((Data!$C$1:$C$1002=Z$6)/(Data!$C$1:$C$1002=Z$6))*ROW(Data!$C$1:$C$1002),ROW(Z54)-ROW(Z$6)),1),"")</f>
        <v/>
      </c>
    </row>
    <row r="55" spans="1:26" x14ac:dyDescent="0.4">
      <c r="A55" s="43"/>
      <c r="B55" s="43" t="str">
        <f>IFERROR(INDEX(Data!A$1:$A$1002,_xlfn.AGGREGATE(15,6,((Data!$C$1:$C$1002=B$6)/(Data!$C$1:$C$1002=B$6))*ROW(Data!$C$1:$C$1002),ROW(B55)-ROW(B$6)),1),"")</f>
        <v/>
      </c>
      <c r="C55" s="43"/>
      <c r="D55" s="43" t="str">
        <f>IFERROR(INDEX(Data!$A$1:C$1002,_xlfn.AGGREGATE(15,6,((Data!$C$1:$C$1002=D$6)/(Data!$C$1:$C$1002=D$6))*ROW(Data!$C$1:$C$1002),ROW(D55)-ROW(D$6)),1),"")</f>
        <v/>
      </c>
      <c r="E55" s="43"/>
      <c r="F55" s="43" t="str">
        <f>IFERROR(INDEX(Data!$A$1:E$1002,_xlfn.AGGREGATE(15,6,((Data!$C$1:$C$1002=F$6)/(Data!$C$1:$C$1002=F$6))*ROW(Data!$C$1:$C$1002),ROW(F55)-ROW(F$6)),1),"")</f>
        <v>NESN National</v>
      </c>
      <c r="G55" s="43"/>
      <c r="H55" s="43" t="str">
        <f>IFERROR(INDEX(Data!$A$1:G$1002,_xlfn.AGGREGATE(15,6,((Data!$C$1:$C$1002=H$6)/(Data!$C$1:$C$1002=H$6))*ROW(Data!$C$1:$C$1002),ROW(H55)-ROW(H$6)),1),"")</f>
        <v/>
      </c>
      <c r="I55" s="43"/>
      <c r="J55" s="43" t="str">
        <f>IFERROR(INDEX(Data!$A$1:I$1002,_xlfn.AGGREGATE(15,6,((Data!$C$1:$C$1002=J$6)/(Data!$C$1:$C$1002=J$6))*ROW(Data!$C$1:$C$1002),ROW(J55)-ROW(J$6)),1),"")</f>
        <v>TBS</v>
      </c>
      <c r="K55" s="43"/>
      <c r="L55" s="43" t="str">
        <f>IFERROR(INDEX(Data!$A$1:K$1002,_xlfn.AGGREGATE(15,6,((Data!$C$1:$C$1002=L$6)/(Data!$C$1:$C$1002=L$6))*ROW(Data!$C$1:$C$1002),ROW(L55)-ROW(L$6)),1),"")</f>
        <v/>
      </c>
      <c r="M55" s="43"/>
      <c r="N55" s="43" t="str">
        <f>IFERROR(INDEX(Data!$A$1:M$1002,_xlfn.AGGREGATE(15,6,((Data!$C$1:$C$1002=N$6)/(Data!$C$1:$C$1002=N$6))*ROW(Data!$C$1:$C$1002),ROW(N55)-ROW(N$6)),1),"")</f>
        <v/>
      </c>
      <c r="O55" s="43"/>
      <c r="P55" s="43" t="str">
        <f>IFERROR(INDEX(Data!$A$1:O$1002,_xlfn.AGGREGATE(15,6,((Data!$C$1:$C$1002=P$6)/(Data!$C$1:$C$1002=P$6))*ROW(Data!$C$1:$C$1002),ROW(P55)-ROW(P$6)),1),"")</f>
        <v/>
      </c>
      <c r="Q55" s="43"/>
      <c r="R55" s="43" t="str">
        <f>IFERROR(INDEX(Data!$A$1:Q$1002,_xlfn.AGGREGATE(15,6,((Data!$C$1:$C$1002=R$6)/(Data!$C$1:$C$1002=R$6))*ROW(Data!$C$1:$C$1002),ROW(R55)-ROW(R$6)),1),"")</f>
        <v/>
      </c>
      <c r="S55" s="43"/>
      <c r="T55" s="43" t="str">
        <f>IFERROR(INDEX(Data!$A$1:R$1002,_xlfn.AGGREGATE(15,6,((Data!$C$1:$C$1002=T$6)/(Data!$C$1:$C$1002=T$6))*ROW(Data!$C$1:$C$1002),ROW(T55)-ROW(T$6)),1),"")</f>
        <v/>
      </c>
      <c r="U55" s="43"/>
      <c r="V55" s="43" t="str">
        <f>IFERROR(INDEX(Data!$A$1:X$1002,_xlfn.AGGREGATE(15,6,((Data!$C$1:$C$1002=V$6)/(Data!$C$1:$C$1002=V$6))*ROW(Data!$C$1:$C$1002),ROW(V55)-ROW(V$6)),1),"")</f>
        <v>IVC Net</v>
      </c>
      <c r="W55" s="43"/>
      <c r="X55" s="43" t="str">
        <f>IFERROR(INDEX(Data!$A$1:Z$1002,_xlfn.AGGREGATE(15,6,((Data!$C$1:$C$1002=X$6)/(Data!$C$1:$C$1002=X$6))*ROW(Data!$C$1:$C$1002),ROW(X55)-ROW(X$6)),1),"")</f>
        <v/>
      </c>
      <c r="Y55" s="43"/>
      <c r="Z55" s="43" t="str">
        <f>IFERROR(INDEX(Data!$A$1:AB$1002,_xlfn.AGGREGATE(15,6,((Data!$C$1:$C$1002=Z$6)/(Data!$C$1:$C$1002=Z$6))*ROW(Data!$C$1:$C$1002),ROW(Z55)-ROW(Z$6)),1),"")</f>
        <v/>
      </c>
    </row>
    <row r="56" spans="1:26" x14ac:dyDescent="0.4">
      <c r="A56" s="43"/>
      <c r="B56" s="43" t="str">
        <f>IFERROR(INDEX(Data!A$1:$A$1002,_xlfn.AGGREGATE(15,6,((Data!$C$1:$C$1002=B$6)/(Data!$C$1:$C$1002=B$6))*ROW(Data!$C$1:$C$1002),ROW(B56)-ROW(B$6)),1),"")</f>
        <v/>
      </c>
      <c r="C56" s="43"/>
      <c r="D56" s="43" t="str">
        <f>IFERROR(INDEX(Data!$A$1:C$1002,_xlfn.AGGREGATE(15,6,((Data!$C$1:$C$1002=D$6)/(Data!$C$1:$C$1002=D$6))*ROW(Data!$C$1:$C$1002),ROW(D56)-ROW(D$6)),1),"")</f>
        <v/>
      </c>
      <c r="E56" s="43"/>
      <c r="F56" s="43" t="str">
        <f>IFERROR(INDEX(Data!$A$1:E$1002,_xlfn.AGGREGATE(15,6,((Data!$C$1:$C$1002=F$6)/(Data!$C$1:$C$1002=F$6))*ROW(Data!$C$1:$C$1002),ROW(F56)-ROW(F$6)),1),"")</f>
        <v>NFL Network</v>
      </c>
      <c r="G56" s="43"/>
      <c r="H56" s="43" t="str">
        <f>IFERROR(INDEX(Data!$A$1:G$1002,_xlfn.AGGREGATE(15,6,((Data!$C$1:$C$1002=H$6)/(Data!$C$1:$C$1002=H$6))*ROW(Data!$C$1:$C$1002),ROW(H56)-ROW(H$6)),1),"")</f>
        <v/>
      </c>
      <c r="I56" s="43"/>
      <c r="J56" s="43" t="str">
        <f>IFERROR(INDEX(Data!$A$1:I$1002,_xlfn.AGGREGATE(15,6,((Data!$C$1:$C$1002=J$6)/(Data!$C$1:$C$1002=J$6))*ROW(Data!$C$1:$C$1002),ROW(J56)-ROW(J$6)),1),"")</f>
        <v>TNT</v>
      </c>
      <c r="K56" s="43"/>
      <c r="L56" s="43" t="str">
        <f>IFERROR(INDEX(Data!$A$1:K$1002,_xlfn.AGGREGATE(15,6,((Data!$C$1:$C$1002=L$6)/(Data!$C$1:$C$1002=L$6))*ROW(Data!$C$1:$C$1002),ROW(L56)-ROW(L$6)),1),"")</f>
        <v/>
      </c>
      <c r="M56" s="43"/>
      <c r="N56" s="43" t="str">
        <f>IFERROR(INDEX(Data!$A$1:M$1002,_xlfn.AGGREGATE(15,6,((Data!$C$1:$C$1002=N$6)/(Data!$C$1:$C$1002=N$6))*ROW(Data!$C$1:$C$1002),ROW(N56)-ROW(N$6)),1),"")</f>
        <v/>
      </c>
      <c r="O56" s="43"/>
      <c r="P56" s="43" t="str">
        <f>IFERROR(INDEX(Data!$A$1:O$1002,_xlfn.AGGREGATE(15,6,((Data!$C$1:$C$1002=P$6)/(Data!$C$1:$C$1002=P$6))*ROW(Data!$C$1:$C$1002),ROW(P56)-ROW(P$6)),1),"")</f>
        <v/>
      </c>
      <c r="Q56" s="43"/>
      <c r="R56" s="43" t="str">
        <f>IFERROR(INDEX(Data!$A$1:Q$1002,_xlfn.AGGREGATE(15,6,((Data!$C$1:$C$1002=R$6)/(Data!$C$1:$C$1002=R$6))*ROW(Data!$C$1:$C$1002),ROW(R56)-ROW(R$6)),1),"")</f>
        <v/>
      </c>
      <c r="S56" s="43"/>
      <c r="T56" s="43" t="str">
        <f>IFERROR(INDEX(Data!$A$1:R$1002,_xlfn.AGGREGATE(15,6,((Data!$C$1:$C$1002=T$6)/(Data!$C$1:$C$1002=T$6))*ROW(Data!$C$1:$C$1002),ROW(T56)-ROW(T$6)),1),"")</f>
        <v/>
      </c>
      <c r="U56" s="43"/>
      <c r="V56" s="43" t="str">
        <f>IFERROR(INDEX(Data!$A$1:X$1002,_xlfn.AGGREGATE(15,6,((Data!$C$1:$C$1002=V$6)/(Data!$C$1:$C$1002=V$6))*ROW(Data!$C$1:$C$1002),ROW(V56)-ROW(V$6)),1),"")</f>
        <v>MegaTV</v>
      </c>
      <c r="W56" s="43"/>
      <c r="X56" s="43" t="str">
        <f>IFERROR(INDEX(Data!$A$1:Z$1002,_xlfn.AGGREGATE(15,6,((Data!$C$1:$C$1002=X$6)/(Data!$C$1:$C$1002=X$6))*ROW(Data!$C$1:$C$1002),ROW(X56)-ROW(X$6)),1),"")</f>
        <v/>
      </c>
      <c r="Y56" s="43"/>
      <c r="Z56" s="43" t="str">
        <f>IFERROR(INDEX(Data!$A$1:AB$1002,_xlfn.AGGREGATE(15,6,((Data!$C$1:$C$1002=Z$6)/(Data!$C$1:$C$1002=Z$6))*ROW(Data!$C$1:$C$1002),ROW(Z56)-ROW(Z$6)),1),"")</f>
        <v/>
      </c>
    </row>
    <row r="57" spans="1:26" x14ac:dyDescent="0.4">
      <c r="A57" s="43"/>
      <c r="B57" s="43" t="str">
        <f>IFERROR(INDEX(Data!A$1:$A$1002,_xlfn.AGGREGATE(15,6,((Data!$C$1:$C$1002=B$6)/(Data!$C$1:$C$1002=B$6))*ROW(Data!$C$1:$C$1002),ROW(B57)-ROW(B$6)),1),"")</f>
        <v/>
      </c>
      <c r="C57" s="43"/>
      <c r="D57" s="43" t="str">
        <f>IFERROR(INDEX(Data!$A$1:C$1002,_xlfn.AGGREGATE(15,6,((Data!$C$1:$C$1002=D$6)/(Data!$C$1:$C$1002=D$6))*ROW(Data!$C$1:$C$1002),ROW(D57)-ROW(D$6)),1),"")</f>
        <v/>
      </c>
      <c r="E57" s="43"/>
      <c r="F57" s="43" t="str">
        <f>IFERROR(INDEX(Data!$A$1:E$1002,_xlfn.AGGREGATE(15,6,((Data!$C$1:$C$1002=F$6)/(Data!$C$1:$C$1002=F$6))*ROW(Data!$C$1:$C$1002),ROW(F57)-ROW(F$6)),1),"")</f>
        <v>NFL Red Zone</v>
      </c>
      <c r="G57" s="43"/>
      <c r="H57" s="43" t="str">
        <f>IFERROR(INDEX(Data!$A$1:G$1002,_xlfn.AGGREGATE(15,6,((Data!$C$1:$C$1002=H$6)/(Data!$C$1:$C$1002=H$6))*ROW(Data!$C$1:$C$1002),ROW(H57)-ROW(H$6)),1),"")</f>
        <v/>
      </c>
      <c r="I57" s="43"/>
      <c r="J57" s="43" t="str">
        <f>IFERROR(INDEX(Data!$A$1:I$1002,_xlfn.AGGREGATE(15,6,((Data!$C$1:$C$1002=J$6)/(Data!$C$1:$C$1002=J$6))*ROW(Data!$C$1:$C$1002),ROW(J57)-ROW(J$6)),1),"")</f>
        <v>TruTV</v>
      </c>
      <c r="K57" s="43"/>
      <c r="L57" s="43" t="str">
        <f>IFERROR(INDEX(Data!$A$1:K$1002,_xlfn.AGGREGATE(15,6,((Data!$C$1:$C$1002=L$6)/(Data!$C$1:$C$1002=L$6))*ROW(Data!$C$1:$C$1002),ROW(L57)-ROW(L$6)),1),"")</f>
        <v/>
      </c>
      <c r="M57" s="43"/>
      <c r="N57" s="43" t="str">
        <f>IFERROR(INDEX(Data!$A$1:M$1002,_xlfn.AGGREGATE(15,6,((Data!$C$1:$C$1002=N$6)/(Data!$C$1:$C$1002=N$6))*ROW(Data!$C$1:$C$1002),ROW(N57)-ROW(N$6)),1),"")</f>
        <v/>
      </c>
      <c r="O57" s="43"/>
      <c r="P57" s="43" t="str">
        <f>IFERROR(INDEX(Data!$A$1:O$1002,_xlfn.AGGREGATE(15,6,((Data!$C$1:$C$1002=P$6)/(Data!$C$1:$C$1002=P$6))*ROW(Data!$C$1:$C$1002),ROW(P57)-ROW(P$6)),1),"")</f>
        <v/>
      </c>
      <c r="Q57" s="43"/>
      <c r="R57" s="43" t="str">
        <f>IFERROR(INDEX(Data!$A$1:Q$1002,_xlfn.AGGREGATE(15,6,((Data!$C$1:$C$1002=R$6)/(Data!$C$1:$C$1002=R$6))*ROW(Data!$C$1:$C$1002),ROW(R57)-ROW(R$6)),1),"")</f>
        <v/>
      </c>
      <c r="S57" s="43"/>
      <c r="T57" s="43" t="str">
        <f>IFERROR(INDEX(Data!$A$1:R$1002,_xlfn.AGGREGATE(15,6,((Data!$C$1:$C$1002=T$6)/(Data!$C$1:$C$1002=T$6))*ROW(Data!$C$1:$C$1002),ROW(T57)-ROW(T$6)),1),"")</f>
        <v/>
      </c>
      <c r="U57" s="43"/>
      <c r="V57" s="43" t="str">
        <f>IFERROR(INDEX(Data!$A$1:X$1002,_xlfn.AGGREGATE(15,6,((Data!$C$1:$C$1002=V$6)/(Data!$C$1:$C$1002=V$6))*ROW(Data!$C$1:$C$1002),ROW(V57)-ROW(V$6)),1),"")</f>
        <v>Mexicanal</v>
      </c>
      <c r="W57" s="43"/>
      <c r="X57" s="43" t="str">
        <f>IFERROR(INDEX(Data!$A$1:Z$1002,_xlfn.AGGREGATE(15,6,((Data!$C$1:$C$1002=X$6)/(Data!$C$1:$C$1002=X$6))*ROW(Data!$C$1:$C$1002),ROW(X57)-ROW(X$6)),1),"")</f>
        <v/>
      </c>
      <c r="Y57" s="43"/>
      <c r="Z57" s="43" t="str">
        <f>IFERROR(INDEX(Data!$A$1:AB$1002,_xlfn.AGGREGATE(15,6,((Data!$C$1:$C$1002=Z$6)/(Data!$C$1:$C$1002=Z$6))*ROW(Data!$C$1:$C$1002),ROW(Z57)-ROW(Z$6)),1),"")</f>
        <v/>
      </c>
    </row>
    <row r="58" spans="1:26" x14ac:dyDescent="0.4">
      <c r="A58" s="43"/>
      <c r="B58" s="43" t="str">
        <f>IFERROR(INDEX(Data!A$1:$A$1002,_xlfn.AGGREGATE(15,6,((Data!$C$1:$C$1002=B$6)/(Data!$C$1:$C$1002=B$6))*ROW(Data!$C$1:$C$1002),ROW(B58)-ROW(B$6)),1),"")</f>
        <v/>
      </c>
      <c r="C58" s="43"/>
      <c r="D58" s="43" t="str">
        <f>IFERROR(INDEX(Data!$A$1:C$1002,_xlfn.AGGREGATE(15,6,((Data!$C$1:$C$1002=D$6)/(Data!$C$1:$C$1002=D$6))*ROW(Data!$C$1:$C$1002),ROW(D58)-ROW(D$6)),1),"")</f>
        <v/>
      </c>
      <c r="E58" s="43"/>
      <c r="F58" s="43" t="str">
        <f>IFERROR(INDEX(Data!$A$1:E$1002,_xlfn.AGGREGATE(15,6,((Data!$C$1:$C$1002=F$6)/(Data!$C$1:$C$1002=F$6))*ROW(Data!$C$1:$C$1002),ROW(F58)-ROW(F$6)),1),"")</f>
        <v>NHL Network</v>
      </c>
      <c r="G58" s="43"/>
      <c r="H58" s="43" t="str">
        <f>IFERROR(INDEX(Data!$A$1:G$1002,_xlfn.AGGREGATE(15,6,((Data!$C$1:$C$1002=H$6)/(Data!$C$1:$C$1002=H$6))*ROW(Data!$C$1:$C$1002),ROW(H58)-ROW(H$6)),1),"")</f>
        <v/>
      </c>
      <c r="I58" s="43"/>
      <c r="J58" s="43" t="str">
        <f>IFERROR(INDEX(Data!$A$1:I$1002,_xlfn.AGGREGATE(15,6,((Data!$C$1:$C$1002=J$6)/(Data!$C$1:$C$1002=J$6))*ROW(Data!$C$1:$C$1002),ROW(J58)-ROW(J$6)),1),"")</f>
        <v>USA Network</v>
      </c>
      <c r="K58" s="43"/>
      <c r="L58" s="43" t="str">
        <f>IFERROR(INDEX(Data!$A$1:K$1002,_xlfn.AGGREGATE(15,6,((Data!$C$1:$C$1002=L$6)/(Data!$C$1:$C$1002=L$6))*ROW(Data!$C$1:$C$1002),ROW(L58)-ROW(L$6)),1),"")</f>
        <v/>
      </c>
      <c r="M58" s="43"/>
      <c r="N58" s="43" t="str">
        <f>IFERROR(INDEX(Data!$A$1:M$1002,_xlfn.AGGREGATE(15,6,((Data!$C$1:$C$1002=N$6)/(Data!$C$1:$C$1002=N$6))*ROW(Data!$C$1:$C$1002),ROW(N58)-ROW(N$6)),1),"")</f>
        <v/>
      </c>
      <c r="O58" s="43"/>
      <c r="P58" s="43" t="str">
        <f>IFERROR(INDEX(Data!$A$1:O$1002,_xlfn.AGGREGATE(15,6,((Data!$C$1:$C$1002=P$6)/(Data!$C$1:$C$1002=P$6))*ROW(Data!$C$1:$C$1002),ROW(P58)-ROW(P$6)),1),"")</f>
        <v/>
      </c>
      <c r="Q58" s="43"/>
      <c r="R58" s="43" t="str">
        <f>IFERROR(INDEX(Data!$A$1:Q$1002,_xlfn.AGGREGATE(15,6,((Data!$C$1:$C$1002=R$6)/(Data!$C$1:$C$1002=R$6))*ROW(Data!$C$1:$C$1002),ROW(R58)-ROW(R$6)),1),"")</f>
        <v/>
      </c>
      <c r="S58" s="43"/>
      <c r="T58" s="43" t="str">
        <f>IFERROR(INDEX(Data!$A$1:R$1002,_xlfn.AGGREGATE(15,6,((Data!$C$1:$C$1002=T$6)/(Data!$C$1:$C$1002=T$6))*ROW(Data!$C$1:$C$1002),ROW(T58)-ROW(T$6)),1),"")</f>
        <v/>
      </c>
      <c r="U58" s="43"/>
      <c r="V58" s="43" t="str">
        <f>IFERROR(INDEX(Data!$A$1:X$1002,_xlfn.AGGREGATE(15,6,((Data!$C$1:$C$1002=V$6)/(Data!$C$1:$C$1002=V$6))*ROW(Data!$C$1:$C$1002),ROW(V58)-ROW(V$6)),1),"")</f>
        <v>Milenio Televisión</v>
      </c>
      <c r="W58" s="43"/>
      <c r="X58" s="43" t="str">
        <f>IFERROR(INDEX(Data!$A$1:Z$1002,_xlfn.AGGREGATE(15,6,((Data!$C$1:$C$1002=X$6)/(Data!$C$1:$C$1002=X$6))*ROW(Data!$C$1:$C$1002),ROW(X58)-ROW(X$6)),1),"")</f>
        <v/>
      </c>
      <c r="Y58" s="43"/>
      <c r="Z58" s="43" t="str">
        <f>IFERROR(INDEX(Data!$A$1:AB$1002,_xlfn.AGGREGATE(15,6,((Data!$C$1:$C$1002=Z$6)/(Data!$C$1:$C$1002=Z$6))*ROW(Data!$C$1:$C$1002),ROW(Z58)-ROW(Z$6)),1),"")</f>
        <v/>
      </c>
    </row>
    <row r="59" spans="1:26" x14ac:dyDescent="0.4">
      <c r="A59" s="43"/>
      <c r="B59" s="43" t="str">
        <f>IFERROR(INDEX(Data!A$1:$A$1002,_xlfn.AGGREGATE(15,6,((Data!$C$1:$C$1002=B$6)/(Data!$C$1:$C$1002=B$6))*ROW(Data!$C$1:$C$1002),ROW(B59)-ROW(B$6)),1),"")</f>
        <v/>
      </c>
      <c r="C59" s="43"/>
      <c r="D59" s="43" t="str">
        <f>IFERROR(INDEX(Data!$A$1:C$1002,_xlfn.AGGREGATE(15,6,((Data!$C$1:$C$1002=D$6)/(Data!$C$1:$C$1002=D$6))*ROW(Data!$C$1:$C$1002),ROW(D59)-ROW(D$6)),1),"")</f>
        <v/>
      </c>
      <c r="E59" s="43"/>
      <c r="F59" s="43" t="str">
        <f>IFERROR(INDEX(Data!$A$1:E$1002,_xlfn.AGGREGATE(15,6,((Data!$C$1:$C$1002=F$6)/(Data!$C$1:$C$1002=F$6))*ROW(Data!$C$1:$C$1002),ROW(F59)-ROW(F$6)),1),"")</f>
        <v>Olympic Channel</v>
      </c>
      <c r="G59" s="43"/>
      <c r="H59" s="43" t="str">
        <f>IFERROR(INDEX(Data!$A$1:G$1002,_xlfn.AGGREGATE(15,6,((Data!$C$1:$C$1002=H$6)/(Data!$C$1:$C$1002=H$6))*ROW(Data!$C$1:$C$1002),ROW(H59)-ROW(H$6)),1),"")</f>
        <v/>
      </c>
      <c r="I59" s="43"/>
      <c r="J59" s="43" t="str">
        <f>IFERROR(INDEX(Data!$A$1:I$1002,_xlfn.AGGREGATE(15,6,((Data!$C$1:$C$1002=J$6)/(Data!$C$1:$C$1002=J$6))*ROW(Data!$C$1:$C$1002),ROW(J59)-ROW(J$6)),1),"")</f>
        <v>VH1</v>
      </c>
      <c r="K59" s="43"/>
      <c r="L59" s="43" t="str">
        <f>IFERROR(INDEX(Data!$A$1:K$1002,_xlfn.AGGREGATE(15,6,((Data!$C$1:$C$1002=L$6)/(Data!$C$1:$C$1002=L$6))*ROW(Data!$C$1:$C$1002),ROW(L59)-ROW(L$6)),1),"")</f>
        <v/>
      </c>
      <c r="M59" s="43"/>
      <c r="N59" s="43" t="str">
        <f>IFERROR(INDEX(Data!$A$1:M$1002,_xlfn.AGGREGATE(15,6,((Data!$C$1:$C$1002=N$6)/(Data!$C$1:$C$1002=N$6))*ROW(Data!$C$1:$C$1002),ROW(N59)-ROW(N$6)),1),"")</f>
        <v/>
      </c>
      <c r="O59" s="43"/>
      <c r="P59" s="43" t="str">
        <f>IFERROR(INDEX(Data!$A$1:O$1002,_xlfn.AGGREGATE(15,6,((Data!$C$1:$C$1002=P$6)/(Data!$C$1:$C$1002=P$6))*ROW(Data!$C$1:$C$1002),ROW(P59)-ROW(P$6)),1),"")</f>
        <v/>
      </c>
      <c r="Q59" s="43"/>
      <c r="R59" s="43" t="str">
        <f>IFERROR(INDEX(Data!$A$1:Q$1002,_xlfn.AGGREGATE(15,6,((Data!$C$1:$C$1002=R$6)/(Data!$C$1:$C$1002=R$6))*ROW(Data!$C$1:$C$1002),ROW(R59)-ROW(R$6)),1),"")</f>
        <v/>
      </c>
      <c r="S59" s="43"/>
      <c r="T59" s="43" t="str">
        <f>IFERROR(INDEX(Data!$A$1:R$1002,_xlfn.AGGREGATE(15,6,((Data!$C$1:$C$1002=T$6)/(Data!$C$1:$C$1002=T$6))*ROW(Data!$C$1:$C$1002),ROW(T59)-ROW(T$6)),1),"")</f>
        <v/>
      </c>
      <c r="U59" s="43"/>
      <c r="V59" s="43" t="str">
        <f>IFERROR(INDEX(Data!$A$1:X$1002,_xlfn.AGGREGATE(15,6,((Data!$C$1:$C$1002=V$6)/(Data!$C$1:$C$1002=V$6))*ROW(Data!$C$1:$C$1002),ROW(V59)-ROW(V$6)),1),"")</f>
        <v>Mispel</v>
      </c>
      <c r="W59" s="43"/>
      <c r="X59" s="43" t="str">
        <f>IFERROR(INDEX(Data!$A$1:Z$1002,_xlfn.AGGREGATE(15,6,((Data!$C$1:$C$1002=X$6)/(Data!$C$1:$C$1002=X$6))*ROW(Data!$C$1:$C$1002),ROW(X59)-ROW(X$6)),1),"")</f>
        <v/>
      </c>
      <c r="Y59" s="43"/>
      <c r="Z59" s="43" t="str">
        <f>IFERROR(INDEX(Data!$A$1:AB$1002,_xlfn.AGGREGATE(15,6,((Data!$C$1:$C$1002=Z$6)/(Data!$C$1:$C$1002=Z$6))*ROW(Data!$C$1:$C$1002),ROW(Z59)-ROW(Z$6)),1),"")</f>
        <v/>
      </c>
    </row>
    <row r="60" spans="1:26" ht="24" x14ac:dyDescent="0.4">
      <c r="A60" s="43"/>
      <c r="B60" s="43" t="str">
        <f>IFERROR(INDEX(Data!A$1:$A$1002,_xlfn.AGGREGATE(15,6,((Data!$C$1:$C$1002=B$6)/(Data!$C$1:$C$1002=B$6))*ROW(Data!$C$1:$C$1002),ROW(B60)-ROW(B$6)),1),"")</f>
        <v/>
      </c>
      <c r="C60" s="43"/>
      <c r="D60" s="43" t="str">
        <f>IFERROR(INDEX(Data!$A$1:C$1002,_xlfn.AGGREGATE(15,6,((Data!$C$1:$C$1002=D$6)/(Data!$C$1:$C$1002=D$6))*ROW(Data!$C$1:$C$1002),ROW(D60)-ROW(D$6)),1),"")</f>
        <v/>
      </c>
      <c r="E60" s="43"/>
      <c r="F60" s="43" t="str">
        <f>IFERROR(INDEX(Data!$A$1:E$1002,_xlfn.AGGREGATE(15,6,((Data!$C$1:$C$1002=F$6)/(Data!$C$1:$C$1002=F$6))*ROW(Data!$C$1:$C$1002),ROW(F60)-ROW(F$6)),1),"")</f>
        <v>Orlando City</v>
      </c>
      <c r="G60" s="43"/>
      <c r="H60" s="43" t="str">
        <f>IFERROR(INDEX(Data!$A$1:G$1002,_xlfn.AGGREGATE(15,6,((Data!$C$1:$C$1002=H$6)/(Data!$C$1:$C$1002=H$6))*ROW(Data!$C$1:$C$1002),ROW(H60)-ROW(H$6)),1),"")</f>
        <v/>
      </c>
      <c r="I60" s="43"/>
      <c r="J60" s="43" t="str">
        <f>IFERROR(INDEX(Data!$A$1:I$1002,_xlfn.AGGREGATE(15,6,((Data!$C$1:$C$1002=J$6)/(Data!$C$1:$C$1002=J$6))*ROW(Data!$C$1:$C$1002),ROW(J60)-ROW(J$6)),1),"")</f>
        <v>Warriors &amp; Gangsters</v>
      </c>
      <c r="K60" s="43"/>
      <c r="L60" s="43" t="str">
        <f>IFERROR(INDEX(Data!$A$1:K$1002,_xlfn.AGGREGATE(15,6,((Data!$C$1:$C$1002=L$6)/(Data!$C$1:$C$1002=L$6))*ROW(Data!$C$1:$C$1002),ROW(L60)-ROW(L$6)),1),"")</f>
        <v/>
      </c>
      <c r="M60" s="43"/>
      <c r="N60" s="43" t="str">
        <f>IFERROR(INDEX(Data!$A$1:M$1002,_xlfn.AGGREGATE(15,6,((Data!$C$1:$C$1002=N$6)/(Data!$C$1:$C$1002=N$6))*ROW(Data!$C$1:$C$1002),ROW(N60)-ROW(N$6)),1),"")</f>
        <v/>
      </c>
      <c r="O60" s="43"/>
      <c r="P60" s="43" t="str">
        <f>IFERROR(INDEX(Data!$A$1:O$1002,_xlfn.AGGREGATE(15,6,((Data!$C$1:$C$1002=P$6)/(Data!$C$1:$C$1002=P$6))*ROW(Data!$C$1:$C$1002),ROW(P60)-ROW(P$6)),1),"")</f>
        <v/>
      </c>
      <c r="Q60" s="43"/>
      <c r="R60" s="43" t="str">
        <f>IFERROR(INDEX(Data!$A$1:Q$1002,_xlfn.AGGREGATE(15,6,((Data!$C$1:$C$1002=R$6)/(Data!$C$1:$C$1002=R$6))*ROW(Data!$C$1:$C$1002),ROW(R60)-ROW(R$6)),1),"")</f>
        <v/>
      </c>
      <c r="S60" s="43"/>
      <c r="T60" s="43" t="str">
        <f>IFERROR(INDEX(Data!$A$1:R$1002,_xlfn.AGGREGATE(15,6,((Data!$C$1:$C$1002=T$6)/(Data!$C$1:$C$1002=T$6))*ROW(Data!$C$1:$C$1002),ROW(T60)-ROW(T$6)),1),"")</f>
        <v/>
      </c>
      <c r="U60" s="43"/>
      <c r="V60" s="43" t="str">
        <f>IFERROR(INDEX(Data!$A$1:X$1002,_xlfn.AGGREGATE(15,6,((Data!$C$1:$C$1002=V$6)/(Data!$C$1:$C$1002=V$6))*ROW(Data!$C$1:$C$1002),ROW(V60)-ROW(V$6)),1),"")</f>
        <v>Multimedios</v>
      </c>
      <c r="W60" s="43"/>
      <c r="X60" s="43" t="str">
        <f>IFERROR(INDEX(Data!$A$1:Z$1002,_xlfn.AGGREGATE(15,6,((Data!$C$1:$C$1002=X$6)/(Data!$C$1:$C$1002=X$6))*ROW(Data!$C$1:$C$1002),ROW(X60)-ROW(X$6)),1),"")</f>
        <v/>
      </c>
      <c r="Y60" s="43"/>
      <c r="Z60" s="43" t="str">
        <f>IFERROR(INDEX(Data!$A$1:AB$1002,_xlfn.AGGREGATE(15,6,((Data!$C$1:$C$1002=Z$6)/(Data!$C$1:$C$1002=Z$6))*ROW(Data!$C$1:$C$1002),ROW(Z60)-ROW(Z$6)),1),"")</f>
        <v/>
      </c>
    </row>
    <row r="61" spans="1:26" x14ac:dyDescent="0.4">
      <c r="A61" s="43"/>
      <c r="B61" s="43" t="str">
        <f>IFERROR(INDEX(Data!A$1:$A$1002,_xlfn.AGGREGATE(15,6,((Data!$C$1:$C$1002=B$6)/(Data!$C$1:$C$1002=B$6))*ROW(Data!$C$1:$C$1002),ROW(B61)-ROW(B$6)),1),"")</f>
        <v/>
      </c>
      <c r="C61" s="43"/>
      <c r="D61" s="43" t="str">
        <f>IFERROR(INDEX(Data!$A$1:C$1002,_xlfn.AGGREGATE(15,6,((Data!$C$1:$C$1002=D$6)/(Data!$C$1:$C$1002=D$6))*ROW(Data!$C$1:$C$1002),ROW(D61)-ROW(D$6)),1),"")</f>
        <v/>
      </c>
      <c r="E61" s="43"/>
      <c r="F61" s="43" t="str">
        <f>IFERROR(INDEX(Data!$A$1:E$1002,_xlfn.AGGREGATE(15,6,((Data!$C$1:$C$1002=F$6)/(Data!$C$1:$C$1002=F$6))*ROW(Data!$C$1:$C$1002),ROW(F61)-ROW(F$6)),1),"")</f>
        <v>Outside TV</v>
      </c>
      <c r="G61" s="43"/>
      <c r="H61" s="43" t="str">
        <f>IFERROR(INDEX(Data!$A$1:G$1002,_xlfn.AGGREGATE(15,6,((Data!$C$1:$C$1002=H$6)/(Data!$C$1:$C$1002=H$6))*ROW(Data!$C$1:$C$1002),ROW(H61)-ROW(H$6)),1),"")</f>
        <v/>
      </c>
      <c r="I61" s="43"/>
      <c r="J61" s="43" t="str">
        <f>IFERROR(INDEX(Data!$A$1:I$1002,_xlfn.AGGREGATE(15,6,((Data!$C$1:$C$1002=J$6)/(Data!$C$1:$C$1002=J$6))*ROW(Data!$C$1:$C$1002),ROW(J61)-ROW(J$6)),1),"")</f>
        <v>Youtube Originals</v>
      </c>
      <c r="K61" s="43"/>
      <c r="L61" s="43" t="str">
        <f>IFERROR(INDEX(Data!$A$1:K$1002,_xlfn.AGGREGATE(15,6,((Data!$C$1:$C$1002=L$6)/(Data!$C$1:$C$1002=L$6))*ROW(Data!$C$1:$C$1002),ROW(L61)-ROW(L$6)),1),"")</f>
        <v/>
      </c>
      <c r="M61" s="43"/>
      <c r="N61" s="43" t="str">
        <f>IFERROR(INDEX(Data!$A$1:M$1002,_xlfn.AGGREGATE(15,6,((Data!$C$1:$C$1002=N$6)/(Data!$C$1:$C$1002=N$6))*ROW(Data!$C$1:$C$1002),ROW(N61)-ROW(N$6)),1),"")</f>
        <v/>
      </c>
      <c r="O61" s="43"/>
      <c r="P61" s="43" t="str">
        <f>IFERROR(INDEX(Data!$A$1:O$1002,_xlfn.AGGREGATE(15,6,((Data!$C$1:$C$1002=P$6)/(Data!$C$1:$C$1002=P$6))*ROW(Data!$C$1:$C$1002),ROW(P61)-ROW(P$6)),1),"")</f>
        <v/>
      </c>
      <c r="Q61" s="43"/>
      <c r="R61" s="43" t="str">
        <f>IFERROR(INDEX(Data!$A$1:Q$1002,_xlfn.AGGREGATE(15,6,((Data!$C$1:$C$1002=R$6)/(Data!$C$1:$C$1002=R$6))*ROW(Data!$C$1:$C$1002),ROW(R61)-ROW(R$6)),1),"")</f>
        <v/>
      </c>
      <c r="S61" s="43"/>
      <c r="T61" s="43" t="str">
        <f>IFERROR(INDEX(Data!$A$1:R$1002,_xlfn.AGGREGATE(15,6,((Data!$C$1:$C$1002=T$6)/(Data!$C$1:$C$1002=T$6))*ROW(Data!$C$1:$C$1002),ROW(T61)-ROW(T$6)),1),"")</f>
        <v/>
      </c>
      <c r="U61" s="43"/>
      <c r="V61" s="43" t="str">
        <f>IFERROR(INDEX(Data!$A$1:X$1002,_xlfn.AGGREGATE(15,6,((Data!$C$1:$C$1002=V$6)/(Data!$C$1:$C$1002=V$6))*ROW(Data!$C$1:$C$1002),ROW(V61)-ROW(V$6)),1),"")</f>
        <v>Nat Geo Mundo</v>
      </c>
      <c r="W61" s="43"/>
      <c r="X61" s="43" t="str">
        <f>IFERROR(INDEX(Data!$A$1:Z$1002,_xlfn.AGGREGATE(15,6,((Data!$C$1:$C$1002=X$6)/(Data!$C$1:$C$1002=X$6))*ROW(Data!$C$1:$C$1002),ROW(X61)-ROW(X$6)),1),"")</f>
        <v/>
      </c>
      <c r="Y61" s="43"/>
      <c r="Z61" s="43" t="str">
        <f>IFERROR(INDEX(Data!$A$1:AB$1002,_xlfn.AGGREGATE(15,6,((Data!$C$1:$C$1002=Z$6)/(Data!$C$1:$C$1002=Z$6))*ROW(Data!$C$1:$C$1002),ROW(Z61)-ROW(Z$6)),1),"")</f>
        <v/>
      </c>
    </row>
    <row r="62" spans="1:26" ht="24" x14ac:dyDescent="0.4">
      <c r="A62" s="43"/>
      <c r="B62" s="43" t="str">
        <f>IFERROR(INDEX(Data!A$1:$A$1002,_xlfn.AGGREGATE(15,6,((Data!$C$1:$C$1002=B$6)/(Data!$C$1:$C$1002=B$6))*ROW(Data!$C$1:$C$1002),ROW(B62)-ROW(B$6)),1),"")</f>
        <v/>
      </c>
      <c r="C62" s="43"/>
      <c r="D62" s="43" t="str">
        <f>IFERROR(INDEX(Data!$A$1:C$1002,_xlfn.AGGREGATE(15,6,((Data!$C$1:$C$1002=D$6)/(Data!$C$1:$C$1002=D$6))*ROW(Data!$C$1:$C$1002),ROW(D62)-ROW(D$6)),1),"")</f>
        <v/>
      </c>
      <c r="E62" s="43"/>
      <c r="F62" s="43" t="str">
        <f>IFERROR(INDEX(Data!$A$1:E$1002,_xlfn.AGGREGATE(15,6,((Data!$C$1:$C$1002=F$6)/(Data!$C$1:$C$1002=F$6))*ROW(Data!$C$1:$C$1002),ROW(F62)-ROW(F$6)),1),"")</f>
        <v>Outside TV Features</v>
      </c>
      <c r="G62" s="43"/>
      <c r="H62" s="43" t="str">
        <f>IFERROR(INDEX(Data!$A$1:G$1002,_xlfn.AGGREGATE(15,6,((Data!$C$1:$C$1002=H$6)/(Data!$C$1:$C$1002=H$6))*ROW(Data!$C$1:$C$1002),ROW(H62)-ROW(H$6)),1),"")</f>
        <v/>
      </c>
      <c r="I62" s="43"/>
      <c r="J62" s="43" t="str">
        <f>IFERROR(INDEX(Data!$A$1:I$1002,_xlfn.AGGREGATE(15,6,((Data!$C$1:$C$1002=J$6)/(Data!$C$1:$C$1002=J$6))*ROW(Data!$C$1:$C$1002),ROW(J62)-ROW(J$6)),1),"")</f>
        <v/>
      </c>
      <c r="K62" s="43"/>
      <c r="L62" s="43" t="str">
        <f>IFERROR(INDEX(Data!$A$1:K$1002,_xlfn.AGGREGATE(15,6,((Data!$C$1:$C$1002=L$6)/(Data!$C$1:$C$1002=L$6))*ROW(Data!$C$1:$C$1002),ROW(L62)-ROW(L$6)),1),"")</f>
        <v/>
      </c>
      <c r="M62" s="43"/>
      <c r="N62" s="43" t="str">
        <f>IFERROR(INDEX(Data!$A$1:M$1002,_xlfn.AGGREGATE(15,6,((Data!$C$1:$C$1002=N$6)/(Data!$C$1:$C$1002=N$6))*ROW(Data!$C$1:$C$1002),ROW(N62)-ROW(N$6)),1),"")</f>
        <v/>
      </c>
      <c r="O62" s="43"/>
      <c r="P62" s="43" t="str">
        <f>IFERROR(INDEX(Data!$A$1:O$1002,_xlfn.AGGREGATE(15,6,((Data!$C$1:$C$1002=P$6)/(Data!$C$1:$C$1002=P$6))*ROW(Data!$C$1:$C$1002),ROW(P62)-ROW(P$6)),1),"")</f>
        <v/>
      </c>
      <c r="Q62" s="43"/>
      <c r="R62" s="43" t="str">
        <f>IFERROR(INDEX(Data!$A$1:Q$1002,_xlfn.AGGREGATE(15,6,((Data!$C$1:$C$1002=R$6)/(Data!$C$1:$C$1002=R$6))*ROW(Data!$C$1:$C$1002),ROW(R62)-ROW(R$6)),1),"")</f>
        <v/>
      </c>
      <c r="S62" s="43"/>
      <c r="T62" s="43" t="str">
        <f>IFERROR(INDEX(Data!$A$1:R$1002,_xlfn.AGGREGATE(15,6,((Data!$C$1:$C$1002=T$6)/(Data!$C$1:$C$1002=T$6))*ROW(Data!$C$1:$C$1002),ROW(T62)-ROW(T$6)),1),"")</f>
        <v/>
      </c>
      <c r="U62" s="43"/>
      <c r="V62" s="43" t="str">
        <f>IFERROR(INDEX(Data!$A$1:X$1002,_xlfn.AGGREGATE(15,6,((Data!$C$1:$C$1002=V$6)/(Data!$C$1:$C$1002=V$6))*ROW(Data!$C$1:$C$1002),ROW(V62)-ROW(V$6)),1),"")</f>
        <v>NTN24</v>
      </c>
      <c r="W62" s="43"/>
      <c r="X62" s="43" t="str">
        <f>IFERROR(INDEX(Data!$A$1:Z$1002,_xlfn.AGGREGATE(15,6,((Data!$C$1:$C$1002=X$6)/(Data!$C$1:$C$1002=X$6))*ROW(Data!$C$1:$C$1002),ROW(X62)-ROW(X$6)),1),"")</f>
        <v/>
      </c>
      <c r="Y62" s="43"/>
      <c r="Z62" s="43" t="str">
        <f>IFERROR(INDEX(Data!$A$1:AB$1002,_xlfn.AGGREGATE(15,6,((Data!$C$1:$C$1002=Z$6)/(Data!$C$1:$C$1002=Z$6))*ROW(Data!$C$1:$C$1002),ROW(Z62)-ROW(Z$6)),1),"")</f>
        <v/>
      </c>
    </row>
    <row r="63" spans="1:26" x14ac:dyDescent="0.4">
      <c r="A63" s="43"/>
      <c r="B63" s="43" t="str">
        <f>IFERROR(INDEX(Data!A$1:$A$1002,_xlfn.AGGREGATE(15,6,((Data!$C$1:$C$1002=B$6)/(Data!$C$1:$C$1002=B$6))*ROW(Data!$C$1:$C$1002),ROW(B63)-ROW(B$6)),1),"")</f>
        <v/>
      </c>
      <c r="C63" s="43"/>
      <c r="D63" s="43" t="str">
        <f>IFERROR(INDEX(Data!$A$1:C$1002,_xlfn.AGGREGATE(15,6,((Data!$C$1:$C$1002=D$6)/(Data!$C$1:$C$1002=D$6))*ROW(Data!$C$1:$C$1002),ROW(D63)-ROW(D$6)),1),"")</f>
        <v/>
      </c>
      <c r="E63" s="43"/>
      <c r="F63" s="43" t="str">
        <f>IFERROR(INDEX(Data!$A$1:E$1002,_xlfn.AGGREGATE(15,6,((Data!$C$1:$C$1002=F$6)/(Data!$C$1:$C$1002=F$6))*ROW(Data!$C$1:$C$1002),ROW(F63)-ROW(F$6)),1),"")</f>
        <v>Pac 12 Arizona</v>
      </c>
      <c r="G63" s="43"/>
      <c r="H63" s="43" t="str">
        <f>IFERROR(INDEX(Data!$A$1:G$1002,_xlfn.AGGREGATE(15,6,((Data!$C$1:$C$1002=H$6)/(Data!$C$1:$C$1002=H$6))*ROW(Data!$C$1:$C$1002),ROW(H63)-ROW(H$6)),1),"")</f>
        <v/>
      </c>
      <c r="I63" s="43"/>
      <c r="J63" s="43" t="str">
        <f>IFERROR(INDEX(Data!$A$1:I$1002,_xlfn.AGGREGATE(15,6,((Data!$C$1:$C$1002=J$6)/(Data!$C$1:$C$1002=J$6))*ROW(Data!$C$1:$C$1002),ROW(J63)-ROW(J$6)),1),"")</f>
        <v/>
      </c>
      <c r="K63" s="43"/>
      <c r="L63" s="43" t="str">
        <f>IFERROR(INDEX(Data!$A$1:K$1002,_xlfn.AGGREGATE(15,6,((Data!$C$1:$C$1002=L$6)/(Data!$C$1:$C$1002=L$6))*ROW(Data!$C$1:$C$1002),ROW(L63)-ROW(L$6)),1),"")</f>
        <v/>
      </c>
      <c r="M63" s="43"/>
      <c r="N63" s="43" t="str">
        <f>IFERROR(INDEX(Data!$A$1:M$1002,_xlfn.AGGREGATE(15,6,((Data!$C$1:$C$1002=N$6)/(Data!$C$1:$C$1002=N$6))*ROW(Data!$C$1:$C$1002),ROW(N63)-ROW(N$6)),1),"")</f>
        <v/>
      </c>
      <c r="O63" s="43"/>
      <c r="P63" s="43" t="str">
        <f>IFERROR(INDEX(Data!$A$1:O$1002,_xlfn.AGGREGATE(15,6,((Data!$C$1:$C$1002=P$6)/(Data!$C$1:$C$1002=P$6))*ROW(Data!$C$1:$C$1002),ROW(P63)-ROW(P$6)),1),"")</f>
        <v/>
      </c>
      <c r="Q63" s="43"/>
      <c r="R63" s="43" t="str">
        <f>IFERROR(INDEX(Data!$A$1:Q$1002,_xlfn.AGGREGATE(15,6,((Data!$C$1:$C$1002=R$6)/(Data!$C$1:$C$1002=R$6))*ROW(Data!$C$1:$C$1002),ROW(R63)-ROW(R$6)),1),"")</f>
        <v/>
      </c>
      <c r="S63" s="43"/>
      <c r="T63" s="43" t="str">
        <f>IFERROR(INDEX(Data!$A$1:R$1002,_xlfn.AGGREGATE(15,6,((Data!$C$1:$C$1002=T$6)/(Data!$C$1:$C$1002=T$6))*ROW(Data!$C$1:$C$1002),ROW(T63)-ROW(T$6)),1),"")</f>
        <v/>
      </c>
      <c r="U63" s="43"/>
      <c r="V63" s="43" t="str">
        <f>IFERROR(INDEX(Data!$A$1:X$1002,_xlfn.AGGREGATE(15,6,((Data!$C$1:$C$1002=V$6)/(Data!$C$1:$C$1002=V$6))*ROW(Data!$C$1:$C$1002),ROW(V63)-ROW(V$6)),1),"")</f>
        <v>Nuestra Tele</v>
      </c>
      <c r="W63" s="43"/>
      <c r="X63" s="43" t="str">
        <f>IFERROR(INDEX(Data!$A$1:Z$1002,_xlfn.AGGREGATE(15,6,((Data!$C$1:$C$1002=X$6)/(Data!$C$1:$C$1002=X$6))*ROW(Data!$C$1:$C$1002),ROW(X63)-ROW(X$6)),1),"")</f>
        <v/>
      </c>
      <c r="Y63" s="43"/>
      <c r="Z63" s="43" t="str">
        <f>IFERROR(INDEX(Data!$A$1:AB$1002,_xlfn.AGGREGATE(15,6,((Data!$C$1:$C$1002=Z$6)/(Data!$C$1:$C$1002=Z$6))*ROW(Data!$C$1:$C$1002),ROW(Z63)-ROW(Z$6)),1),"")</f>
        <v/>
      </c>
    </row>
    <row r="64" spans="1:26" x14ac:dyDescent="0.4">
      <c r="A64" s="43"/>
      <c r="B64" s="43" t="str">
        <f>IFERROR(INDEX(Data!A$1:$A$1002,_xlfn.AGGREGATE(15,6,((Data!$C$1:$C$1002=B$6)/(Data!$C$1:$C$1002=B$6))*ROW(Data!$C$1:$C$1002),ROW(B64)-ROW(B$6)),1),"")</f>
        <v/>
      </c>
      <c r="C64" s="43"/>
      <c r="D64" s="43" t="str">
        <f>IFERROR(INDEX(Data!$A$1:C$1002,_xlfn.AGGREGATE(15,6,((Data!$C$1:$C$1002=D$6)/(Data!$C$1:$C$1002=D$6))*ROW(Data!$C$1:$C$1002),ROW(D64)-ROW(D$6)),1),"")</f>
        <v/>
      </c>
      <c r="E64" s="43"/>
      <c r="F64" s="43" t="str">
        <f>IFERROR(INDEX(Data!$A$1:E$1002,_xlfn.AGGREGATE(15,6,((Data!$C$1:$C$1002=F$6)/(Data!$C$1:$C$1002=F$6))*ROW(Data!$C$1:$C$1002),ROW(F64)-ROW(F$6)),1),"")</f>
        <v>Pac 12 Bay Area</v>
      </c>
      <c r="G64" s="43"/>
      <c r="H64" s="43" t="str">
        <f>IFERROR(INDEX(Data!$A$1:G$1002,_xlfn.AGGREGATE(15,6,((Data!$C$1:$C$1002=H$6)/(Data!$C$1:$C$1002=H$6))*ROW(Data!$C$1:$C$1002),ROW(H64)-ROW(H$6)),1),"")</f>
        <v/>
      </c>
      <c r="I64" s="43"/>
      <c r="J64" s="43" t="str">
        <f>IFERROR(INDEX(Data!$A$1:I$1002,_xlfn.AGGREGATE(15,6,((Data!$C$1:$C$1002=J$6)/(Data!$C$1:$C$1002=J$6))*ROW(Data!$C$1:$C$1002),ROW(J64)-ROW(J$6)),1),"")</f>
        <v/>
      </c>
      <c r="K64" s="43"/>
      <c r="L64" s="43" t="str">
        <f>IFERROR(INDEX(Data!$A$1:K$1002,_xlfn.AGGREGATE(15,6,((Data!$C$1:$C$1002=L$6)/(Data!$C$1:$C$1002=L$6))*ROW(Data!$C$1:$C$1002),ROW(L64)-ROW(L$6)),1),"")</f>
        <v/>
      </c>
      <c r="M64" s="43"/>
      <c r="N64" s="43" t="str">
        <f>IFERROR(INDEX(Data!$A$1:M$1002,_xlfn.AGGREGATE(15,6,((Data!$C$1:$C$1002=N$6)/(Data!$C$1:$C$1002=N$6))*ROW(Data!$C$1:$C$1002),ROW(N64)-ROW(N$6)),1),"")</f>
        <v/>
      </c>
      <c r="O64" s="43"/>
      <c r="P64" s="43" t="str">
        <f>IFERROR(INDEX(Data!$A$1:O$1002,_xlfn.AGGREGATE(15,6,((Data!$C$1:$C$1002=P$6)/(Data!$C$1:$C$1002=P$6))*ROW(Data!$C$1:$C$1002),ROW(P64)-ROW(P$6)),1),"")</f>
        <v/>
      </c>
      <c r="Q64" s="43"/>
      <c r="R64" s="43" t="str">
        <f>IFERROR(INDEX(Data!$A$1:Q$1002,_xlfn.AGGREGATE(15,6,((Data!$C$1:$C$1002=R$6)/(Data!$C$1:$C$1002=R$6))*ROW(Data!$C$1:$C$1002),ROW(R64)-ROW(R$6)),1),"")</f>
        <v/>
      </c>
      <c r="S64" s="43"/>
      <c r="T64" s="43" t="str">
        <f>IFERROR(INDEX(Data!$A$1:R$1002,_xlfn.AGGREGATE(15,6,((Data!$C$1:$C$1002=T$6)/(Data!$C$1:$C$1002=T$6))*ROW(Data!$C$1:$C$1002),ROW(T64)-ROW(T$6)),1),"")</f>
        <v/>
      </c>
      <c r="U64" s="43"/>
      <c r="V64" s="43" t="str">
        <f>IFERROR(INDEX(Data!$A$1:X$1002,_xlfn.AGGREGATE(15,6,((Data!$C$1:$C$1002=V$6)/(Data!$C$1:$C$1002=V$6))*ROW(Data!$C$1:$C$1002),ROW(V64)-ROW(V$6)),1),"")</f>
        <v>Pasiones</v>
      </c>
      <c r="W64" s="43"/>
      <c r="X64" s="43" t="str">
        <f>IFERROR(INDEX(Data!$A$1:Z$1002,_xlfn.AGGREGATE(15,6,((Data!$C$1:$C$1002=X$6)/(Data!$C$1:$C$1002=X$6))*ROW(Data!$C$1:$C$1002),ROW(X64)-ROW(X$6)),1),"")</f>
        <v/>
      </c>
      <c r="Y64" s="43"/>
      <c r="Z64" s="43" t="str">
        <f>IFERROR(INDEX(Data!$A$1:AB$1002,_xlfn.AGGREGATE(15,6,((Data!$C$1:$C$1002=Z$6)/(Data!$C$1:$C$1002=Z$6))*ROW(Data!$C$1:$C$1002),ROW(Z64)-ROW(Z$6)),1),"")</f>
        <v/>
      </c>
    </row>
    <row r="65" spans="1:26" x14ac:dyDescent="0.4">
      <c r="A65" s="43"/>
      <c r="B65" s="43" t="str">
        <f>IFERROR(INDEX(Data!A$1:$A$1002,_xlfn.AGGREGATE(15,6,((Data!$C$1:$C$1002=B$6)/(Data!$C$1:$C$1002=B$6))*ROW(Data!$C$1:$C$1002),ROW(B65)-ROW(B$6)),1),"")</f>
        <v/>
      </c>
      <c r="C65" s="43"/>
      <c r="D65" s="43" t="str">
        <f>IFERROR(INDEX(Data!$A$1:C$1002,_xlfn.AGGREGATE(15,6,((Data!$C$1:$C$1002=D$6)/(Data!$C$1:$C$1002=D$6))*ROW(Data!$C$1:$C$1002),ROW(D65)-ROW(D$6)),1),"")</f>
        <v/>
      </c>
      <c r="E65" s="43"/>
      <c r="F65" s="43" t="str">
        <f>IFERROR(INDEX(Data!$A$1:E$1002,_xlfn.AGGREGATE(15,6,((Data!$C$1:$C$1002=F$6)/(Data!$C$1:$C$1002=F$6))*ROW(Data!$C$1:$C$1002),ROW(F65)-ROW(F$6)),1),"")</f>
        <v>Pac 12 Los Angeles</v>
      </c>
      <c r="G65" s="43"/>
      <c r="H65" s="43" t="str">
        <f>IFERROR(INDEX(Data!$A$1:G$1002,_xlfn.AGGREGATE(15,6,((Data!$C$1:$C$1002=H$6)/(Data!$C$1:$C$1002=H$6))*ROW(Data!$C$1:$C$1002),ROW(H65)-ROW(H$6)),1),"")</f>
        <v/>
      </c>
      <c r="I65" s="43"/>
      <c r="J65" s="43" t="str">
        <f>IFERROR(INDEX(Data!$A$1:I$1002,_xlfn.AGGREGATE(15,6,((Data!$C$1:$C$1002=J$6)/(Data!$C$1:$C$1002=J$6))*ROW(Data!$C$1:$C$1002),ROW(J65)-ROW(J$6)),1),"")</f>
        <v/>
      </c>
      <c r="K65" s="43"/>
      <c r="L65" s="43" t="str">
        <f>IFERROR(INDEX(Data!$A$1:K$1002,_xlfn.AGGREGATE(15,6,((Data!$C$1:$C$1002=L$6)/(Data!$C$1:$C$1002=L$6))*ROW(Data!$C$1:$C$1002),ROW(L65)-ROW(L$6)),1),"")</f>
        <v/>
      </c>
      <c r="M65" s="43"/>
      <c r="N65" s="43" t="str">
        <f>IFERROR(INDEX(Data!$A$1:M$1002,_xlfn.AGGREGATE(15,6,((Data!$C$1:$C$1002=N$6)/(Data!$C$1:$C$1002=N$6))*ROW(Data!$C$1:$C$1002),ROW(N65)-ROW(N$6)),1),"")</f>
        <v/>
      </c>
      <c r="O65" s="43"/>
      <c r="P65" s="43" t="str">
        <f>IFERROR(INDEX(Data!$A$1:O$1002,_xlfn.AGGREGATE(15,6,((Data!$C$1:$C$1002=P$6)/(Data!$C$1:$C$1002=P$6))*ROW(Data!$C$1:$C$1002),ROW(P65)-ROW(P$6)),1),"")</f>
        <v/>
      </c>
      <c r="Q65" s="43"/>
      <c r="R65" s="43" t="str">
        <f>IFERROR(INDEX(Data!$A$1:Q$1002,_xlfn.AGGREGATE(15,6,((Data!$C$1:$C$1002=R$6)/(Data!$C$1:$C$1002=R$6))*ROW(Data!$C$1:$C$1002),ROW(R65)-ROW(R$6)),1),"")</f>
        <v/>
      </c>
      <c r="S65" s="43"/>
      <c r="T65" s="43" t="str">
        <f>IFERROR(INDEX(Data!$A$1:R$1002,_xlfn.AGGREGATE(15,6,((Data!$C$1:$C$1002=T$6)/(Data!$C$1:$C$1002=T$6))*ROW(Data!$C$1:$C$1002),ROW(T65)-ROW(T$6)),1),"")</f>
        <v/>
      </c>
      <c r="U65" s="43"/>
      <c r="V65" s="43" t="str">
        <f>IFERROR(INDEX(Data!$A$1:X$1002,_xlfn.AGGREGATE(15,6,((Data!$C$1:$C$1002=V$6)/(Data!$C$1:$C$1002=V$6))*ROW(Data!$C$1:$C$1002),ROW(V65)-ROW(V$6)),1),"")</f>
        <v>Perú Mágico</v>
      </c>
      <c r="W65" s="43"/>
      <c r="X65" s="43" t="str">
        <f>IFERROR(INDEX(Data!$A$1:Z$1002,_xlfn.AGGREGATE(15,6,((Data!$C$1:$C$1002=X$6)/(Data!$C$1:$C$1002=X$6))*ROW(Data!$C$1:$C$1002),ROW(X65)-ROW(X$6)),1),"")</f>
        <v/>
      </c>
      <c r="Y65" s="43"/>
      <c r="Z65" s="43" t="str">
        <f>IFERROR(INDEX(Data!$A$1:AB$1002,_xlfn.AGGREGATE(15,6,((Data!$C$1:$C$1002=Z$6)/(Data!$C$1:$C$1002=Z$6))*ROW(Data!$C$1:$C$1002),ROW(Z65)-ROW(Z$6)),1),"")</f>
        <v/>
      </c>
    </row>
    <row r="66" spans="1:26" x14ac:dyDescent="0.4">
      <c r="A66" s="43"/>
      <c r="B66" s="43" t="str">
        <f>IFERROR(INDEX(Data!A$1:$A$1002,_xlfn.AGGREGATE(15,6,((Data!$C$1:$C$1002=B$6)/(Data!$C$1:$C$1002=B$6))*ROW(Data!$C$1:$C$1002),ROW(B66)-ROW(B$6)),1),"")</f>
        <v/>
      </c>
      <c r="C66" s="43"/>
      <c r="D66" s="43" t="str">
        <f>IFERROR(INDEX(Data!$A$1:C$1002,_xlfn.AGGREGATE(15,6,((Data!$C$1:$C$1002=D$6)/(Data!$C$1:$C$1002=D$6))*ROW(Data!$C$1:$C$1002),ROW(D66)-ROW(D$6)),1),"")</f>
        <v/>
      </c>
      <c r="E66" s="43"/>
      <c r="F66" s="43" t="str">
        <f>IFERROR(INDEX(Data!$A$1:E$1002,_xlfn.AGGREGATE(15,6,((Data!$C$1:$C$1002=F$6)/(Data!$C$1:$C$1002=F$6))*ROW(Data!$C$1:$C$1002),ROW(F66)-ROW(F$6)),1),"")</f>
        <v>Pac 12 Mountain</v>
      </c>
      <c r="G66" s="43"/>
      <c r="H66" s="43" t="str">
        <f>IFERROR(INDEX(Data!$A$1:G$1002,_xlfn.AGGREGATE(15,6,((Data!$C$1:$C$1002=H$6)/(Data!$C$1:$C$1002=H$6))*ROW(Data!$C$1:$C$1002),ROW(H66)-ROW(H$6)),1),"")</f>
        <v/>
      </c>
      <c r="I66" s="43"/>
      <c r="J66" s="43" t="str">
        <f>IFERROR(INDEX(Data!$A$1:I$1002,_xlfn.AGGREGATE(15,6,((Data!$C$1:$C$1002=J$6)/(Data!$C$1:$C$1002=J$6))*ROW(Data!$C$1:$C$1002),ROW(J66)-ROW(J$6)),1),"")</f>
        <v/>
      </c>
      <c r="K66" s="43"/>
      <c r="L66" s="43" t="str">
        <f>IFERROR(INDEX(Data!$A$1:K$1002,_xlfn.AGGREGATE(15,6,((Data!$C$1:$C$1002=L$6)/(Data!$C$1:$C$1002=L$6))*ROW(Data!$C$1:$C$1002),ROW(L66)-ROW(L$6)),1),"")</f>
        <v/>
      </c>
      <c r="M66" s="43"/>
      <c r="N66" s="43" t="str">
        <f>IFERROR(INDEX(Data!$A$1:M$1002,_xlfn.AGGREGATE(15,6,((Data!$C$1:$C$1002=N$6)/(Data!$C$1:$C$1002=N$6))*ROW(Data!$C$1:$C$1002),ROW(N66)-ROW(N$6)),1),"")</f>
        <v/>
      </c>
      <c r="O66" s="43"/>
      <c r="P66" s="43" t="str">
        <f>IFERROR(INDEX(Data!$A$1:O$1002,_xlfn.AGGREGATE(15,6,((Data!$C$1:$C$1002=P$6)/(Data!$C$1:$C$1002=P$6))*ROW(Data!$C$1:$C$1002),ROW(P66)-ROW(P$6)),1),"")</f>
        <v/>
      </c>
      <c r="Q66" s="43"/>
      <c r="R66" s="43" t="str">
        <f>IFERROR(INDEX(Data!$A$1:Q$1002,_xlfn.AGGREGATE(15,6,((Data!$C$1:$C$1002=R$6)/(Data!$C$1:$C$1002=R$6))*ROW(Data!$C$1:$C$1002),ROW(R66)-ROW(R$6)),1),"")</f>
        <v/>
      </c>
      <c r="S66" s="43"/>
      <c r="T66" s="43" t="str">
        <f>IFERROR(INDEX(Data!$A$1:R$1002,_xlfn.AGGREGATE(15,6,((Data!$C$1:$C$1002=T$6)/(Data!$C$1:$C$1002=T$6))*ROW(Data!$C$1:$C$1002),ROW(T66)-ROW(T$6)),1),"")</f>
        <v/>
      </c>
      <c r="U66" s="43"/>
      <c r="V66" s="43" t="str">
        <f>IFERROR(INDEX(Data!$A$1:X$1002,_xlfn.AGGREGATE(15,6,((Data!$C$1:$C$1002=V$6)/(Data!$C$1:$C$1002=V$6))*ROW(Data!$C$1:$C$1002),ROW(V66)-ROW(V$6)),1),"")</f>
        <v>PX Sports</v>
      </c>
      <c r="W66" s="43"/>
      <c r="X66" s="43" t="str">
        <f>IFERROR(INDEX(Data!$A$1:Z$1002,_xlfn.AGGREGATE(15,6,((Data!$C$1:$C$1002=X$6)/(Data!$C$1:$C$1002=X$6))*ROW(Data!$C$1:$C$1002),ROW(X66)-ROW(X$6)),1),"")</f>
        <v/>
      </c>
      <c r="Y66" s="43"/>
      <c r="Z66" s="43" t="str">
        <f>IFERROR(INDEX(Data!$A$1:AB$1002,_xlfn.AGGREGATE(15,6,((Data!$C$1:$C$1002=Z$6)/(Data!$C$1:$C$1002=Z$6))*ROW(Data!$C$1:$C$1002),ROW(Z66)-ROW(Z$6)),1),"")</f>
        <v/>
      </c>
    </row>
    <row r="67" spans="1:26" x14ac:dyDescent="0.4">
      <c r="A67" s="43"/>
      <c r="B67" s="43" t="str">
        <f>IFERROR(INDEX(Data!A$1:$A$1002,_xlfn.AGGREGATE(15,6,((Data!$C$1:$C$1002=B$6)/(Data!$C$1:$C$1002=B$6))*ROW(Data!$C$1:$C$1002),ROW(B67)-ROW(B$6)),1),"")</f>
        <v/>
      </c>
      <c r="C67" s="43"/>
      <c r="D67" s="43" t="str">
        <f>IFERROR(INDEX(Data!$A$1:C$1002,_xlfn.AGGREGATE(15,6,((Data!$C$1:$C$1002=D$6)/(Data!$C$1:$C$1002=D$6))*ROW(Data!$C$1:$C$1002),ROW(D67)-ROW(D$6)),1),"")</f>
        <v/>
      </c>
      <c r="E67" s="43"/>
      <c r="F67" s="43" t="str">
        <f>IFERROR(INDEX(Data!$A$1:E$1002,_xlfn.AGGREGATE(15,6,((Data!$C$1:$C$1002=F$6)/(Data!$C$1:$C$1002=F$6))*ROW(Data!$C$1:$C$1002),ROW(F67)-ROW(F$6)),1),"")</f>
        <v>Pac 12 Oregon</v>
      </c>
      <c r="G67" s="43"/>
      <c r="H67" s="43" t="str">
        <f>IFERROR(INDEX(Data!$A$1:G$1002,_xlfn.AGGREGATE(15,6,((Data!$C$1:$C$1002=H$6)/(Data!$C$1:$C$1002=H$6))*ROW(Data!$C$1:$C$1002),ROW(H67)-ROW(H$6)),1),"")</f>
        <v/>
      </c>
      <c r="I67" s="43"/>
      <c r="J67" s="43" t="str">
        <f>IFERROR(INDEX(Data!$A$1:I$1002,_xlfn.AGGREGATE(15,6,((Data!$C$1:$C$1002=J$6)/(Data!$C$1:$C$1002=J$6))*ROW(Data!$C$1:$C$1002),ROW(J67)-ROW(J$6)),1),"")</f>
        <v/>
      </c>
      <c r="K67" s="43"/>
      <c r="L67" s="43" t="str">
        <f>IFERROR(INDEX(Data!$A$1:K$1002,_xlfn.AGGREGATE(15,6,((Data!$C$1:$C$1002=L$6)/(Data!$C$1:$C$1002=L$6))*ROW(Data!$C$1:$C$1002),ROW(L67)-ROW(L$6)),1),"")</f>
        <v/>
      </c>
      <c r="M67" s="43"/>
      <c r="N67" s="43" t="str">
        <f>IFERROR(INDEX(Data!$A$1:M$1002,_xlfn.AGGREGATE(15,6,((Data!$C$1:$C$1002=N$6)/(Data!$C$1:$C$1002=N$6))*ROW(Data!$C$1:$C$1002),ROW(N67)-ROW(N$6)),1),"")</f>
        <v/>
      </c>
      <c r="O67" s="43"/>
      <c r="P67" s="43" t="str">
        <f>IFERROR(INDEX(Data!$A$1:O$1002,_xlfn.AGGREGATE(15,6,((Data!$C$1:$C$1002=P$6)/(Data!$C$1:$C$1002=P$6))*ROW(Data!$C$1:$C$1002),ROW(P67)-ROW(P$6)),1),"")</f>
        <v/>
      </c>
      <c r="Q67" s="43"/>
      <c r="R67" s="43" t="str">
        <f>IFERROR(INDEX(Data!$A$1:Q$1002,_xlfn.AGGREGATE(15,6,((Data!$C$1:$C$1002=R$6)/(Data!$C$1:$C$1002=R$6))*ROW(Data!$C$1:$C$1002),ROW(R67)-ROW(R$6)),1),"")</f>
        <v/>
      </c>
      <c r="S67" s="43"/>
      <c r="T67" s="43" t="str">
        <f>IFERROR(INDEX(Data!$A$1:R$1002,_xlfn.AGGREGATE(15,6,((Data!$C$1:$C$1002=T$6)/(Data!$C$1:$C$1002=T$6))*ROW(Data!$C$1:$C$1002),ROW(T67)-ROW(T$6)),1),"")</f>
        <v/>
      </c>
      <c r="U67" s="43"/>
      <c r="V67" s="43" t="str">
        <f>IFERROR(INDEX(Data!$A$1:X$1002,_xlfn.AGGREGATE(15,6,((Data!$C$1:$C$1002=V$6)/(Data!$C$1:$C$1002=V$6))*ROW(Data!$C$1:$C$1002),ROW(V67)-ROW(V$6)),1),"")</f>
        <v>RCN Novelas</v>
      </c>
      <c r="W67" s="43"/>
      <c r="X67" s="43" t="str">
        <f>IFERROR(INDEX(Data!$A$1:Z$1002,_xlfn.AGGREGATE(15,6,((Data!$C$1:$C$1002=X$6)/(Data!$C$1:$C$1002=X$6))*ROW(Data!$C$1:$C$1002),ROW(X67)-ROW(X$6)),1),"")</f>
        <v/>
      </c>
      <c r="Y67" s="43"/>
      <c r="Z67" s="43" t="str">
        <f>IFERROR(INDEX(Data!$A$1:AB$1002,_xlfn.AGGREGATE(15,6,((Data!$C$1:$C$1002=Z$6)/(Data!$C$1:$C$1002=Z$6))*ROW(Data!$C$1:$C$1002),ROW(Z67)-ROW(Z$6)),1),"")</f>
        <v/>
      </c>
    </row>
    <row r="68" spans="1:26" x14ac:dyDescent="0.4">
      <c r="A68" s="43"/>
      <c r="B68" s="43" t="str">
        <f>IFERROR(INDEX(Data!A$1:$A$1002,_xlfn.AGGREGATE(15,6,((Data!$C$1:$C$1002=B$6)/(Data!$C$1:$C$1002=B$6))*ROW(Data!$C$1:$C$1002),ROW(B68)-ROW(B$6)),1),"")</f>
        <v/>
      </c>
      <c r="C68" s="43"/>
      <c r="D68" s="43" t="str">
        <f>IFERROR(INDEX(Data!$A$1:C$1002,_xlfn.AGGREGATE(15,6,((Data!$C$1:$C$1002=D$6)/(Data!$C$1:$C$1002=D$6))*ROW(Data!$C$1:$C$1002),ROW(D68)-ROW(D$6)),1),"")</f>
        <v/>
      </c>
      <c r="E68" s="43"/>
      <c r="F68" s="43" t="str">
        <f>IFERROR(INDEX(Data!$A$1:E$1002,_xlfn.AGGREGATE(15,6,((Data!$C$1:$C$1002=F$6)/(Data!$C$1:$C$1002=F$6))*ROW(Data!$C$1:$C$1002),ROW(F68)-ROW(F$6)),1),"")</f>
        <v>Pac 12 Washington</v>
      </c>
      <c r="G68" s="43"/>
      <c r="H68" s="43" t="str">
        <f>IFERROR(INDEX(Data!$A$1:G$1002,_xlfn.AGGREGATE(15,6,((Data!$C$1:$C$1002=H$6)/(Data!$C$1:$C$1002=H$6))*ROW(Data!$C$1:$C$1002),ROW(H68)-ROW(H$6)),1),"")</f>
        <v/>
      </c>
      <c r="I68" s="43"/>
      <c r="J68" s="43" t="str">
        <f>IFERROR(INDEX(Data!$A$1:I$1002,_xlfn.AGGREGATE(15,6,((Data!$C$1:$C$1002=J$6)/(Data!$C$1:$C$1002=J$6))*ROW(Data!$C$1:$C$1002),ROW(J68)-ROW(J$6)),1),"")</f>
        <v/>
      </c>
      <c r="K68" s="43"/>
      <c r="L68" s="43" t="str">
        <f>IFERROR(INDEX(Data!$A$1:K$1002,_xlfn.AGGREGATE(15,6,((Data!$C$1:$C$1002=L$6)/(Data!$C$1:$C$1002=L$6))*ROW(Data!$C$1:$C$1002),ROW(L68)-ROW(L$6)),1),"")</f>
        <v/>
      </c>
      <c r="M68" s="43"/>
      <c r="N68" s="43" t="str">
        <f>IFERROR(INDEX(Data!$A$1:M$1002,_xlfn.AGGREGATE(15,6,((Data!$C$1:$C$1002=N$6)/(Data!$C$1:$C$1002=N$6))*ROW(Data!$C$1:$C$1002),ROW(N68)-ROW(N$6)),1),"")</f>
        <v/>
      </c>
      <c r="O68" s="43"/>
      <c r="P68" s="43" t="str">
        <f>IFERROR(INDEX(Data!$A$1:O$1002,_xlfn.AGGREGATE(15,6,((Data!$C$1:$C$1002=P$6)/(Data!$C$1:$C$1002=P$6))*ROW(Data!$C$1:$C$1002),ROW(P68)-ROW(P$6)),1),"")</f>
        <v/>
      </c>
      <c r="Q68" s="43"/>
      <c r="R68" s="43" t="str">
        <f>IFERROR(INDEX(Data!$A$1:Q$1002,_xlfn.AGGREGATE(15,6,((Data!$C$1:$C$1002=R$6)/(Data!$C$1:$C$1002=R$6))*ROW(Data!$C$1:$C$1002),ROW(R68)-ROW(R$6)),1),"")</f>
        <v/>
      </c>
      <c r="S68" s="43"/>
      <c r="T68" s="43" t="str">
        <f>IFERROR(INDEX(Data!$A$1:R$1002,_xlfn.AGGREGATE(15,6,((Data!$C$1:$C$1002=T$6)/(Data!$C$1:$C$1002=T$6))*ROW(Data!$C$1:$C$1002),ROW(T68)-ROW(T$6)),1),"")</f>
        <v/>
      </c>
      <c r="U68" s="43"/>
      <c r="V68" s="43" t="str">
        <f>IFERROR(INDEX(Data!$A$1:X$1002,_xlfn.AGGREGATE(15,6,((Data!$C$1:$C$1002=V$6)/(Data!$C$1:$C$1002=V$6))*ROW(Data!$C$1:$C$1002),ROW(V68)-ROW(V$6)),1),"")</f>
        <v>RMS Canal</v>
      </c>
      <c r="W68" s="43"/>
      <c r="X68" s="43" t="str">
        <f>IFERROR(INDEX(Data!$A$1:Z$1002,_xlfn.AGGREGATE(15,6,((Data!$C$1:$C$1002=X$6)/(Data!$C$1:$C$1002=X$6))*ROW(Data!$C$1:$C$1002),ROW(X68)-ROW(X$6)),1),"")</f>
        <v/>
      </c>
      <c r="Y68" s="43"/>
      <c r="Z68" s="43" t="str">
        <f>IFERROR(INDEX(Data!$A$1:AB$1002,_xlfn.AGGREGATE(15,6,((Data!$C$1:$C$1002=Z$6)/(Data!$C$1:$C$1002=Z$6))*ROW(Data!$C$1:$C$1002),ROW(Z68)-ROW(Z$6)),1),"")</f>
        <v/>
      </c>
    </row>
    <row r="69" spans="1:26" x14ac:dyDescent="0.4">
      <c r="A69" s="43"/>
      <c r="B69" s="43" t="str">
        <f>IFERROR(INDEX(Data!A$1:$A$1002,_xlfn.AGGREGATE(15,6,((Data!$C$1:$C$1002=B$6)/(Data!$C$1:$C$1002=B$6))*ROW(Data!$C$1:$C$1002),ROW(B69)-ROW(B$6)),1),"")</f>
        <v/>
      </c>
      <c r="C69" s="43"/>
      <c r="D69" s="43" t="str">
        <f>IFERROR(INDEX(Data!$A$1:C$1002,_xlfn.AGGREGATE(15,6,((Data!$C$1:$C$1002=D$6)/(Data!$C$1:$C$1002=D$6))*ROW(Data!$C$1:$C$1002),ROW(D69)-ROW(D$6)),1),"")</f>
        <v/>
      </c>
      <c r="E69" s="43"/>
      <c r="F69" s="43" t="str">
        <f>IFERROR(INDEX(Data!$A$1:E$1002,_xlfn.AGGREGATE(15,6,((Data!$C$1:$C$1002=F$6)/(Data!$C$1:$C$1002=F$6))*ROW(Data!$C$1:$C$1002),ROW(F69)-ROW(F$6)),1),"")</f>
        <v>SEC Network+</v>
      </c>
      <c r="G69" s="43"/>
      <c r="H69" s="43" t="str">
        <f>IFERROR(INDEX(Data!$A$1:G$1002,_xlfn.AGGREGATE(15,6,((Data!$C$1:$C$1002=H$6)/(Data!$C$1:$C$1002=H$6))*ROW(Data!$C$1:$C$1002),ROW(H69)-ROW(H$6)),1),"")</f>
        <v/>
      </c>
      <c r="I69" s="43"/>
      <c r="J69" s="43" t="str">
        <f>IFERROR(INDEX(Data!$A$1:I$1002,_xlfn.AGGREGATE(15,6,((Data!$C$1:$C$1002=J$6)/(Data!$C$1:$C$1002=J$6))*ROW(Data!$C$1:$C$1002),ROW(J69)-ROW(J$6)),1),"")</f>
        <v/>
      </c>
      <c r="K69" s="43"/>
      <c r="L69" s="43" t="str">
        <f>IFERROR(INDEX(Data!$A$1:K$1002,_xlfn.AGGREGATE(15,6,((Data!$C$1:$C$1002=L$6)/(Data!$C$1:$C$1002=L$6))*ROW(Data!$C$1:$C$1002),ROW(L69)-ROW(L$6)),1),"")</f>
        <v/>
      </c>
      <c r="M69" s="43"/>
      <c r="N69" s="43" t="str">
        <f>IFERROR(INDEX(Data!$A$1:M$1002,_xlfn.AGGREGATE(15,6,((Data!$C$1:$C$1002=N$6)/(Data!$C$1:$C$1002=N$6))*ROW(Data!$C$1:$C$1002),ROW(N69)-ROW(N$6)),1),"")</f>
        <v/>
      </c>
      <c r="O69" s="43"/>
      <c r="P69" s="43" t="str">
        <f>IFERROR(INDEX(Data!$A$1:O$1002,_xlfn.AGGREGATE(15,6,((Data!$C$1:$C$1002=P$6)/(Data!$C$1:$C$1002=P$6))*ROW(Data!$C$1:$C$1002),ROW(P69)-ROW(P$6)),1),"")</f>
        <v/>
      </c>
      <c r="Q69" s="43"/>
      <c r="R69" s="43" t="str">
        <f>IFERROR(INDEX(Data!$A$1:Q$1002,_xlfn.AGGREGATE(15,6,((Data!$C$1:$C$1002=R$6)/(Data!$C$1:$C$1002=R$6))*ROW(Data!$C$1:$C$1002),ROW(R69)-ROW(R$6)),1),"")</f>
        <v/>
      </c>
      <c r="S69" s="43"/>
      <c r="T69" s="43" t="str">
        <f>IFERROR(INDEX(Data!$A$1:R$1002,_xlfn.AGGREGATE(15,6,((Data!$C$1:$C$1002=T$6)/(Data!$C$1:$C$1002=T$6))*ROW(Data!$C$1:$C$1002),ROW(T69)-ROW(T$6)),1),"")</f>
        <v/>
      </c>
      <c r="U69" s="43"/>
      <c r="V69" s="43" t="str">
        <f>IFERROR(INDEX(Data!$A$1:X$1002,_xlfn.AGGREGATE(15,6,((Data!$C$1:$C$1002=V$6)/(Data!$C$1:$C$1002=V$6))*ROW(Data!$C$1:$C$1002),ROW(V69)-ROW(V$6)),1),"")</f>
        <v>RT Espanol</v>
      </c>
      <c r="W69" s="43"/>
      <c r="X69" s="43" t="str">
        <f>IFERROR(INDEX(Data!$A$1:Z$1002,_xlfn.AGGREGATE(15,6,((Data!$C$1:$C$1002=X$6)/(Data!$C$1:$C$1002=X$6))*ROW(Data!$C$1:$C$1002),ROW(X69)-ROW(X$6)),1),"")</f>
        <v/>
      </c>
      <c r="Y69" s="43"/>
      <c r="Z69" s="43" t="str">
        <f>IFERROR(INDEX(Data!$A$1:AB$1002,_xlfn.AGGREGATE(15,6,((Data!$C$1:$C$1002=Z$6)/(Data!$C$1:$C$1002=Z$6))*ROW(Data!$C$1:$C$1002),ROW(Z69)-ROW(Z$6)),1),"")</f>
        <v/>
      </c>
    </row>
    <row r="70" spans="1:26" x14ac:dyDescent="0.4">
      <c r="A70" s="43"/>
      <c r="B70" s="43" t="str">
        <f>IFERROR(INDEX(Data!A$1:$A$1002,_xlfn.AGGREGATE(15,6,((Data!$C$1:$C$1002=B$6)/(Data!$C$1:$C$1002=B$6))*ROW(Data!$C$1:$C$1002),ROW(B70)-ROW(B$6)),1),"")</f>
        <v/>
      </c>
      <c r="C70" s="43"/>
      <c r="D70" s="43" t="str">
        <f>IFERROR(INDEX(Data!$A$1:C$1002,_xlfn.AGGREGATE(15,6,((Data!$C$1:$C$1002=D$6)/(Data!$C$1:$C$1002=D$6))*ROW(Data!$C$1:$C$1002),ROW(D70)-ROW(D$6)),1),"")</f>
        <v/>
      </c>
      <c r="E70" s="43"/>
      <c r="F70" s="43" t="str">
        <f>IFERROR(INDEX(Data!$A$1:E$1002,_xlfn.AGGREGATE(15,6,((Data!$C$1:$C$1002=F$6)/(Data!$C$1:$C$1002=F$6))*ROW(Data!$C$1:$C$1002),ROW(F70)-ROW(F$6)),1),"")</f>
        <v>Sportsman Channel</v>
      </c>
      <c r="G70" s="43"/>
      <c r="H70" s="43" t="str">
        <f>IFERROR(INDEX(Data!$A$1:G$1002,_xlfn.AGGREGATE(15,6,((Data!$C$1:$C$1002=H$6)/(Data!$C$1:$C$1002=H$6))*ROW(Data!$C$1:$C$1002),ROW(H70)-ROW(H$6)),1),"")</f>
        <v/>
      </c>
      <c r="I70" s="43"/>
      <c r="J70" s="43" t="str">
        <f>IFERROR(INDEX(Data!$A$1:I$1002,_xlfn.AGGREGATE(15,6,((Data!$C$1:$C$1002=J$6)/(Data!$C$1:$C$1002=J$6))*ROW(Data!$C$1:$C$1002),ROW(J70)-ROW(J$6)),1),"")</f>
        <v/>
      </c>
      <c r="K70" s="43"/>
      <c r="L70" s="43" t="str">
        <f>IFERROR(INDEX(Data!$A$1:K$1002,_xlfn.AGGREGATE(15,6,((Data!$C$1:$C$1002=L$6)/(Data!$C$1:$C$1002=L$6))*ROW(Data!$C$1:$C$1002),ROW(L70)-ROW(L$6)),1),"")</f>
        <v/>
      </c>
      <c r="M70" s="43"/>
      <c r="N70" s="43" t="str">
        <f>IFERROR(INDEX(Data!$A$1:M$1002,_xlfn.AGGREGATE(15,6,((Data!$C$1:$C$1002=N$6)/(Data!$C$1:$C$1002=N$6))*ROW(Data!$C$1:$C$1002),ROW(N70)-ROW(N$6)),1),"")</f>
        <v/>
      </c>
      <c r="O70" s="43"/>
      <c r="P70" s="43" t="str">
        <f>IFERROR(INDEX(Data!$A$1:O$1002,_xlfn.AGGREGATE(15,6,((Data!$C$1:$C$1002=P$6)/(Data!$C$1:$C$1002=P$6))*ROW(Data!$C$1:$C$1002),ROW(P70)-ROW(P$6)),1),"")</f>
        <v/>
      </c>
      <c r="Q70" s="43"/>
      <c r="R70" s="43" t="str">
        <f>IFERROR(INDEX(Data!$A$1:Q$1002,_xlfn.AGGREGATE(15,6,((Data!$C$1:$C$1002=R$6)/(Data!$C$1:$C$1002=R$6))*ROW(Data!$C$1:$C$1002),ROW(R70)-ROW(R$6)),1),"")</f>
        <v/>
      </c>
      <c r="S70" s="43"/>
      <c r="T70" s="43" t="str">
        <f>IFERROR(INDEX(Data!$A$1:R$1002,_xlfn.AGGREGATE(15,6,((Data!$C$1:$C$1002=T$6)/(Data!$C$1:$C$1002=T$6))*ROW(Data!$C$1:$C$1002),ROW(T70)-ROW(T$6)),1),"")</f>
        <v/>
      </c>
      <c r="U70" s="43"/>
      <c r="V70" s="43" t="str">
        <f>IFERROR(INDEX(Data!$A$1:X$1002,_xlfn.AGGREGATE(15,6,((Data!$C$1:$C$1002=V$6)/(Data!$C$1:$C$1002=V$6))*ROW(Data!$C$1:$C$1002),ROW(V70)-ROW(V$6)),1),"")</f>
        <v>Sur Perú</v>
      </c>
      <c r="W70" s="43"/>
      <c r="X70" s="43" t="str">
        <f>IFERROR(INDEX(Data!$A$1:Z$1002,_xlfn.AGGREGATE(15,6,((Data!$C$1:$C$1002=X$6)/(Data!$C$1:$C$1002=X$6))*ROW(Data!$C$1:$C$1002),ROW(X70)-ROW(X$6)),1),"")</f>
        <v/>
      </c>
      <c r="Y70" s="43"/>
      <c r="Z70" s="43" t="str">
        <f>IFERROR(INDEX(Data!$A$1:AB$1002,_xlfn.AGGREGATE(15,6,((Data!$C$1:$C$1002=Z$6)/(Data!$C$1:$C$1002=Z$6))*ROW(Data!$C$1:$C$1002),ROW(Z70)-ROW(Z$6)),1),"")</f>
        <v/>
      </c>
    </row>
    <row r="71" spans="1:26" x14ac:dyDescent="0.4">
      <c r="A71" s="43"/>
      <c r="B71" s="43" t="str">
        <f>IFERROR(INDEX(Data!A$1:$A$1002,_xlfn.AGGREGATE(15,6,((Data!$C$1:$C$1002=B$6)/(Data!$C$1:$C$1002=B$6))*ROW(Data!$C$1:$C$1002),ROW(B71)-ROW(B$6)),1),"")</f>
        <v/>
      </c>
      <c r="C71" s="43"/>
      <c r="D71" s="43" t="str">
        <f>IFERROR(INDEX(Data!$A$1:C$1002,_xlfn.AGGREGATE(15,6,((Data!$C$1:$C$1002=D$6)/(Data!$C$1:$C$1002=D$6))*ROW(Data!$C$1:$C$1002),ROW(D71)-ROW(D$6)),1),"")</f>
        <v/>
      </c>
      <c r="E71" s="43"/>
      <c r="F71" s="43" t="str">
        <f>IFERROR(INDEX(Data!$A$1:E$1002,_xlfn.AGGREGATE(15,6,((Data!$C$1:$C$1002=F$6)/(Data!$C$1:$C$1002=F$6))*ROW(Data!$C$1:$C$1002),ROW(F71)-ROW(F$6)),1),"")</f>
        <v>Stadium</v>
      </c>
      <c r="G71" s="43"/>
      <c r="H71" s="43" t="str">
        <f>IFERROR(INDEX(Data!$A$1:G$1002,_xlfn.AGGREGATE(15,6,((Data!$C$1:$C$1002=H$6)/(Data!$C$1:$C$1002=H$6))*ROW(Data!$C$1:$C$1002),ROW(H71)-ROW(H$6)),1),"")</f>
        <v/>
      </c>
      <c r="I71" s="43"/>
      <c r="J71" s="43" t="str">
        <f>IFERROR(INDEX(Data!$A$1:I$1002,_xlfn.AGGREGATE(15,6,((Data!$C$1:$C$1002=J$6)/(Data!$C$1:$C$1002=J$6))*ROW(Data!$C$1:$C$1002),ROW(J71)-ROW(J$6)),1),"")</f>
        <v/>
      </c>
      <c r="K71" s="43"/>
      <c r="L71" s="43" t="str">
        <f>IFERROR(INDEX(Data!$A$1:K$1002,_xlfn.AGGREGATE(15,6,((Data!$C$1:$C$1002=L$6)/(Data!$C$1:$C$1002=L$6))*ROW(Data!$C$1:$C$1002),ROW(L71)-ROW(L$6)),1),"")</f>
        <v/>
      </c>
      <c r="M71" s="43"/>
      <c r="N71" s="43" t="str">
        <f>IFERROR(INDEX(Data!$A$1:M$1002,_xlfn.AGGREGATE(15,6,((Data!$C$1:$C$1002=N$6)/(Data!$C$1:$C$1002=N$6))*ROW(Data!$C$1:$C$1002),ROW(N71)-ROW(N$6)),1),"")</f>
        <v/>
      </c>
      <c r="O71" s="43"/>
      <c r="P71" s="43" t="str">
        <f>IFERROR(INDEX(Data!$A$1:O$1002,_xlfn.AGGREGATE(15,6,((Data!$C$1:$C$1002=P$6)/(Data!$C$1:$C$1002=P$6))*ROW(Data!$C$1:$C$1002),ROW(P71)-ROW(P$6)),1),"")</f>
        <v/>
      </c>
      <c r="Q71" s="43"/>
      <c r="R71" s="43" t="str">
        <f>IFERROR(INDEX(Data!$A$1:Q$1002,_xlfn.AGGREGATE(15,6,((Data!$C$1:$C$1002=R$6)/(Data!$C$1:$C$1002=R$6))*ROW(Data!$C$1:$C$1002),ROW(R71)-ROW(R$6)),1),"")</f>
        <v/>
      </c>
      <c r="S71" s="43"/>
      <c r="T71" s="43" t="str">
        <f>IFERROR(INDEX(Data!$A$1:R$1002,_xlfn.AGGREGATE(15,6,((Data!$C$1:$C$1002=T$6)/(Data!$C$1:$C$1002=T$6))*ROW(Data!$C$1:$C$1002),ROW(T71)-ROW(T$6)),1),"")</f>
        <v/>
      </c>
      <c r="U71" s="43"/>
      <c r="V71" s="43" t="str">
        <f>IFERROR(INDEX(Data!$A$1:X$1002,_xlfn.AGGREGATE(15,6,((Data!$C$1:$C$1002=V$6)/(Data!$C$1:$C$1002=V$6))*ROW(Data!$C$1:$C$1002),ROW(V71)-ROW(V$6)),1),"")</f>
        <v>Telecentro</v>
      </c>
      <c r="W71" s="43"/>
      <c r="X71" s="43" t="str">
        <f>IFERROR(INDEX(Data!$A$1:Z$1002,_xlfn.AGGREGATE(15,6,((Data!$C$1:$C$1002=X$6)/(Data!$C$1:$C$1002=X$6))*ROW(Data!$C$1:$C$1002),ROW(X71)-ROW(X$6)),1),"")</f>
        <v/>
      </c>
      <c r="Y71" s="43"/>
      <c r="Z71" s="43" t="str">
        <f>IFERROR(INDEX(Data!$A$1:AB$1002,_xlfn.AGGREGATE(15,6,((Data!$C$1:$C$1002=Z$6)/(Data!$C$1:$C$1002=Z$6))*ROW(Data!$C$1:$C$1002),ROW(Z71)-ROW(Z$6)),1),"")</f>
        <v/>
      </c>
    </row>
    <row r="72" spans="1:26" x14ac:dyDescent="0.4">
      <c r="A72" s="43"/>
      <c r="B72" s="43" t="str">
        <f>IFERROR(INDEX(Data!A$1:$A$1002,_xlfn.AGGREGATE(15,6,((Data!$C$1:$C$1002=B$6)/(Data!$C$1:$C$1002=B$6))*ROW(Data!$C$1:$C$1002),ROW(B72)-ROW(B$6)),1),"")</f>
        <v/>
      </c>
      <c r="C72" s="43"/>
      <c r="D72" s="43" t="str">
        <f>IFERROR(INDEX(Data!$A$1:C$1002,_xlfn.AGGREGATE(15,6,((Data!$C$1:$C$1002=D$6)/(Data!$C$1:$C$1002=D$6))*ROW(Data!$C$1:$C$1002),ROW(D72)-ROW(D$6)),1),"")</f>
        <v/>
      </c>
      <c r="E72" s="43"/>
      <c r="F72" s="43" t="str">
        <f>IFERROR(INDEX(Data!$A$1:E$1002,_xlfn.AGGREGATE(15,6,((Data!$C$1:$C$1002=F$6)/(Data!$C$1:$C$1002=F$6))*ROW(Data!$C$1:$C$1002),ROW(F72)-ROW(F$6)),1),"")</f>
        <v>Stadium 1</v>
      </c>
      <c r="G72" s="43"/>
      <c r="H72" s="43" t="str">
        <f>IFERROR(INDEX(Data!$A$1:G$1002,_xlfn.AGGREGATE(15,6,((Data!$C$1:$C$1002=H$6)/(Data!$C$1:$C$1002=H$6))*ROW(Data!$C$1:$C$1002),ROW(H72)-ROW(H$6)),1),"")</f>
        <v/>
      </c>
      <c r="I72" s="43"/>
      <c r="J72" s="43" t="str">
        <f>IFERROR(INDEX(Data!$A$1:I$1002,_xlfn.AGGREGATE(15,6,((Data!$C$1:$C$1002=J$6)/(Data!$C$1:$C$1002=J$6))*ROW(Data!$C$1:$C$1002),ROW(J72)-ROW(J$6)),1),"")</f>
        <v/>
      </c>
      <c r="K72" s="43"/>
      <c r="L72" s="43" t="str">
        <f>IFERROR(INDEX(Data!$A$1:K$1002,_xlfn.AGGREGATE(15,6,((Data!$C$1:$C$1002=L$6)/(Data!$C$1:$C$1002=L$6))*ROW(Data!$C$1:$C$1002),ROW(L72)-ROW(L$6)),1),"")</f>
        <v/>
      </c>
      <c r="M72" s="43"/>
      <c r="N72" s="43" t="str">
        <f>IFERROR(INDEX(Data!$A$1:M$1002,_xlfn.AGGREGATE(15,6,((Data!$C$1:$C$1002=N$6)/(Data!$C$1:$C$1002=N$6))*ROW(Data!$C$1:$C$1002),ROW(N72)-ROW(N$6)),1),"")</f>
        <v/>
      </c>
      <c r="O72" s="43"/>
      <c r="P72" s="43" t="str">
        <f>IFERROR(INDEX(Data!$A$1:O$1002,_xlfn.AGGREGATE(15,6,((Data!$C$1:$C$1002=P$6)/(Data!$C$1:$C$1002=P$6))*ROW(Data!$C$1:$C$1002),ROW(P72)-ROW(P$6)),1),"")</f>
        <v/>
      </c>
      <c r="Q72" s="43"/>
      <c r="R72" s="43" t="str">
        <f>IFERROR(INDEX(Data!$A$1:Q$1002,_xlfn.AGGREGATE(15,6,((Data!$C$1:$C$1002=R$6)/(Data!$C$1:$C$1002=R$6))*ROW(Data!$C$1:$C$1002),ROW(R72)-ROW(R$6)),1),"")</f>
        <v/>
      </c>
      <c r="S72" s="43"/>
      <c r="T72" s="43" t="str">
        <f>IFERROR(INDEX(Data!$A$1:R$1002,_xlfn.AGGREGATE(15,6,((Data!$C$1:$C$1002=T$6)/(Data!$C$1:$C$1002=T$6))*ROW(Data!$C$1:$C$1002),ROW(T72)-ROW(T$6)),1),"")</f>
        <v/>
      </c>
      <c r="U72" s="43"/>
      <c r="V72" s="43" t="str">
        <f>IFERROR(INDEX(Data!$A$1:X$1002,_xlfn.AGGREGATE(15,6,((Data!$C$1:$C$1002=V$6)/(Data!$C$1:$C$1002=V$6))*ROW(Data!$C$1:$C$1002),ROW(V72)-ROW(V$6)),1),"")</f>
        <v>Telefe</v>
      </c>
      <c r="W72" s="43"/>
      <c r="X72" s="43" t="str">
        <f>IFERROR(INDEX(Data!$A$1:Z$1002,_xlfn.AGGREGATE(15,6,((Data!$C$1:$C$1002=X$6)/(Data!$C$1:$C$1002=X$6))*ROW(Data!$C$1:$C$1002),ROW(X72)-ROW(X$6)),1),"")</f>
        <v/>
      </c>
      <c r="Y72" s="43"/>
      <c r="Z72" s="43" t="str">
        <f>IFERROR(INDEX(Data!$A$1:AB$1002,_xlfn.AGGREGATE(15,6,((Data!$C$1:$C$1002=Z$6)/(Data!$C$1:$C$1002=Z$6))*ROW(Data!$C$1:$C$1002),ROW(Z72)-ROW(Z$6)),1),"")</f>
        <v/>
      </c>
    </row>
    <row r="73" spans="1:26" x14ac:dyDescent="0.4">
      <c r="A73" s="43"/>
      <c r="B73" s="43" t="str">
        <f>IFERROR(INDEX(Data!A$1:$A$1002,_xlfn.AGGREGATE(15,6,((Data!$C$1:$C$1002=B$6)/(Data!$C$1:$C$1002=B$6))*ROW(Data!$C$1:$C$1002),ROW(B73)-ROW(B$6)),1),"")</f>
        <v/>
      </c>
      <c r="C73" s="43"/>
      <c r="D73" s="43" t="str">
        <f>IFERROR(INDEX(Data!$A$1:C$1002,_xlfn.AGGREGATE(15,6,((Data!$C$1:$C$1002=D$6)/(Data!$C$1:$C$1002=D$6))*ROW(Data!$C$1:$C$1002),ROW(D73)-ROW(D$6)),1),"")</f>
        <v/>
      </c>
      <c r="E73" s="43"/>
      <c r="F73" s="43" t="str">
        <f>IFERROR(INDEX(Data!$A$1:E$1002,_xlfn.AGGREGATE(15,6,((Data!$C$1:$C$1002=F$6)/(Data!$C$1:$C$1002=F$6))*ROW(Data!$C$1:$C$1002),ROW(F73)-ROW(F$6)),1),"")</f>
        <v>Stadium 2</v>
      </c>
      <c r="G73" s="43"/>
      <c r="H73" s="43" t="str">
        <f>IFERROR(INDEX(Data!$A$1:G$1002,_xlfn.AGGREGATE(15,6,((Data!$C$1:$C$1002=H$6)/(Data!$C$1:$C$1002=H$6))*ROW(Data!$C$1:$C$1002),ROW(H73)-ROW(H$6)),1),"")</f>
        <v/>
      </c>
      <c r="I73" s="43"/>
      <c r="J73" s="43" t="str">
        <f>IFERROR(INDEX(Data!$A$1:I$1002,_xlfn.AGGREGATE(15,6,((Data!$C$1:$C$1002=J$6)/(Data!$C$1:$C$1002=J$6))*ROW(Data!$C$1:$C$1002),ROW(J73)-ROW(J$6)),1),"")</f>
        <v/>
      </c>
      <c r="K73" s="43"/>
      <c r="L73" s="43" t="str">
        <f>IFERROR(INDEX(Data!$A$1:K$1002,_xlfn.AGGREGATE(15,6,((Data!$C$1:$C$1002=L$6)/(Data!$C$1:$C$1002=L$6))*ROW(Data!$C$1:$C$1002),ROW(L73)-ROW(L$6)),1),"")</f>
        <v/>
      </c>
      <c r="M73" s="43"/>
      <c r="N73" s="43" t="str">
        <f>IFERROR(INDEX(Data!$A$1:M$1002,_xlfn.AGGREGATE(15,6,((Data!$C$1:$C$1002=N$6)/(Data!$C$1:$C$1002=N$6))*ROW(Data!$C$1:$C$1002),ROW(N73)-ROW(N$6)),1),"")</f>
        <v/>
      </c>
      <c r="O73" s="43"/>
      <c r="P73" s="43" t="str">
        <f>IFERROR(INDEX(Data!$A$1:O$1002,_xlfn.AGGREGATE(15,6,((Data!$C$1:$C$1002=P$6)/(Data!$C$1:$C$1002=P$6))*ROW(Data!$C$1:$C$1002),ROW(P73)-ROW(P$6)),1),"")</f>
        <v/>
      </c>
      <c r="Q73" s="43"/>
      <c r="R73" s="43" t="str">
        <f>IFERROR(INDEX(Data!$A$1:Q$1002,_xlfn.AGGREGATE(15,6,((Data!$C$1:$C$1002=R$6)/(Data!$C$1:$C$1002=R$6))*ROW(Data!$C$1:$C$1002),ROW(R73)-ROW(R$6)),1),"")</f>
        <v/>
      </c>
      <c r="S73" s="43"/>
      <c r="T73" s="43" t="str">
        <f>IFERROR(INDEX(Data!$A$1:R$1002,_xlfn.AGGREGATE(15,6,((Data!$C$1:$C$1002=T$6)/(Data!$C$1:$C$1002=T$6))*ROW(Data!$C$1:$C$1002),ROW(T73)-ROW(T$6)),1),"")</f>
        <v/>
      </c>
      <c r="U73" s="43"/>
      <c r="V73" s="43" t="str">
        <f>IFERROR(INDEX(Data!$A$1:X$1002,_xlfn.AGGREGATE(15,6,((Data!$C$1:$C$1002=V$6)/(Data!$C$1:$C$1002=V$6))*ROW(Data!$C$1:$C$1002),ROW(V73)-ROW(V$6)),1),"")</f>
        <v>Teleformula</v>
      </c>
      <c r="W73" s="43"/>
      <c r="X73" s="43" t="str">
        <f>IFERROR(INDEX(Data!$A$1:Z$1002,_xlfn.AGGREGATE(15,6,((Data!$C$1:$C$1002=X$6)/(Data!$C$1:$C$1002=X$6))*ROW(Data!$C$1:$C$1002),ROW(X73)-ROW(X$6)),1),"")</f>
        <v/>
      </c>
      <c r="Y73" s="43"/>
      <c r="Z73" s="43" t="str">
        <f>IFERROR(INDEX(Data!$A$1:AB$1002,_xlfn.AGGREGATE(15,6,((Data!$C$1:$C$1002=Z$6)/(Data!$C$1:$C$1002=Z$6))*ROW(Data!$C$1:$C$1002),ROW(Z73)-ROW(Z$6)),1),"")</f>
        <v/>
      </c>
    </row>
    <row r="74" spans="1:26" x14ac:dyDescent="0.4">
      <c r="A74" s="43"/>
      <c r="B74" s="43" t="str">
        <f>IFERROR(INDEX(Data!A$1:$A$1002,_xlfn.AGGREGATE(15,6,((Data!$C$1:$C$1002=B$6)/(Data!$C$1:$C$1002=B$6))*ROW(Data!$C$1:$C$1002),ROW(B74)-ROW(B$6)),1),"")</f>
        <v/>
      </c>
      <c r="C74" s="43"/>
      <c r="D74" s="43" t="str">
        <f>IFERROR(INDEX(Data!$A$1:C$1002,_xlfn.AGGREGATE(15,6,((Data!$C$1:$C$1002=D$6)/(Data!$C$1:$C$1002=D$6))*ROW(Data!$C$1:$C$1002),ROW(D74)-ROW(D$6)),1),"")</f>
        <v/>
      </c>
      <c r="E74" s="43"/>
      <c r="F74" s="43" t="str">
        <f>IFERROR(INDEX(Data!$A$1:E$1002,_xlfn.AGGREGATE(15,6,((Data!$C$1:$C$1002=F$6)/(Data!$C$1:$C$1002=F$6))*ROW(Data!$C$1:$C$1002),ROW(F74)-ROW(F$6)),1),"")</f>
        <v>Stadium 3</v>
      </c>
      <c r="G74" s="43"/>
      <c r="H74" s="43" t="str">
        <f>IFERROR(INDEX(Data!$A$1:G$1002,_xlfn.AGGREGATE(15,6,((Data!$C$1:$C$1002=H$6)/(Data!$C$1:$C$1002=H$6))*ROW(Data!$C$1:$C$1002),ROW(H74)-ROW(H$6)),1),"")</f>
        <v/>
      </c>
      <c r="I74" s="43"/>
      <c r="J74" s="43" t="str">
        <f>IFERROR(INDEX(Data!$A$1:I$1002,_xlfn.AGGREGATE(15,6,((Data!$C$1:$C$1002=J$6)/(Data!$C$1:$C$1002=J$6))*ROW(Data!$C$1:$C$1002),ROW(J74)-ROW(J$6)),1),"")</f>
        <v/>
      </c>
      <c r="K74" s="43"/>
      <c r="L74" s="43" t="str">
        <f>IFERROR(INDEX(Data!$A$1:K$1002,_xlfn.AGGREGATE(15,6,((Data!$C$1:$C$1002=L$6)/(Data!$C$1:$C$1002=L$6))*ROW(Data!$C$1:$C$1002),ROW(L74)-ROW(L$6)),1),"")</f>
        <v/>
      </c>
      <c r="M74" s="43"/>
      <c r="N74" s="43" t="str">
        <f>IFERROR(INDEX(Data!$A$1:M$1002,_xlfn.AGGREGATE(15,6,((Data!$C$1:$C$1002=N$6)/(Data!$C$1:$C$1002=N$6))*ROW(Data!$C$1:$C$1002),ROW(N74)-ROW(N$6)),1),"")</f>
        <v/>
      </c>
      <c r="O74" s="43"/>
      <c r="P74" s="43" t="str">
        <f>IFERROR(INDEX(Data!$A$1:O$1002,_xlfn.AGGREGATE(15,6,((Data!$C$1:$C$1002=P$6)/(Data!$C$1:$C$1002=P$6))*ROW(Data!$C$1:$C$1002),ROW(P74)-ROW(P$6)),1),"")</f>
        <v/>
      </c>
      <c r="Q74" s="43"/>
      <c r="R74" s="43" t="str">
        <f>IFERROR(INDEX(Data!$A$1:Q$1002,_xlfn.AGGREGATE(15,6,((Data!$C$1:$C$1002=R$6)/(Data!$C$1:$C$1002=R$6))*ROW(Data!$C$1:$C$1002),ROW(R74)-ROW(R$6)),1),"")</f>
        <v/>
      </c>
      <c r="S74" s="43"/>
      <c r="T74" s="43" t="str">
        <f>IFERROR(INDEX(Data!$A$1:R$1002,_xlfn.AGGREGATE(15,6,((Data!$C$1:$C$1002=T$6)/(Data!$C$1:$C$1002=T$6))*ROW(Data!$C$1:$C$1002),ROW(T74)-ROW(T$6)),1),"")</f>
        <v/>
      </c>
      <c r="U74" s="43"/>
      <c r="V74" s="43" t="str">
        <f>IFERROR(INDEX(Data!$A$1:X$1002,_xlfn.AGGREGATE(15,6,((Data!$C$1:$C$1002=V$6)/(Data!$C$1:$C$1002=V$6))*ROW(Data!$C$1:$C$1002),ROW(V74)-ROW(V$6)),1),"")</f>
        <v>TeleFórmula</v>
      </c>
      <c r="W74" s="43"/>
      <c r="X74" s="43" t="str">
        <f>IFERROR(INDEX(Data!$A$1:Z$1002,_xlfn.AGGREGATE(15,6,((Data!$C$1:$C$1002=X$6)/(Data!$C$1:$C$1002=X$6))*ROW(Data!$C$1:$C$1002),ROW(X74)-ROW(X$6)),1),"")</f>
        <v/>
      </c>
      <c r="Y74" s="43"/>
      <c r="Z74" s="43" t="str">
        <f>IFERROR(INDEX(Data!$A$1:AB$1002,_xlfn.AGGREGATE(15,6,((Data!$C$1:$C$1002=Z$6)/(Data!$C$1:$C$1002=Z$6))*ROW(Data!$C$1:$C$1002),ROW(Z74)-ROW(Z$6)),1),"")</f>
        <v/>
      </c>
    </row>
    <row r="75" spans="1:26" x14ac:dyDescent="0.4">
      <c r="A75" s="43"/>
      <c r="B75" s="43" t="str">
        <f>IFERROR(INDEX(Data!A$1:$A$1002,_xlfn.AGGREGATE(15,6,((Data!$C$1:$C$1002=B$6)/(Data!$C$1:$C$1002=B$6))*ROW(Data!$C$1:$C$1002),ROW(B75)-ROW(B$6)),1),"")</f>
        <v/>
      </c>
      <c r="C75" s="43"/>
      <c r="D75" s="43" t="str">
        <f>IFERROR(INDEX(Data!$A$1:C$1002,_xlfn.AGGREGATE(15,6,((Data!$C$1:$C$1002=D$6)/(Data!$C$1:$C$1002=D$6))*ROW(Data!$C$1:$C$1002),ROW(D75)-ROW(D$6)),1),"")</f>
        <v/>
      </c>
      <c r="E75" s="43"/>
      <c r="F75" s="43" t="str">
        <f>IFERROR(INDEX(Data!$A$1:E$1002,_xlfn.AGGREGATE(15,6,((Data!$C$1:$C$1002=F$6)/(Data!$C$1:$C$1002=F$6))*ROW(Data!$C$1:$C$1002),ROW(F75)-ROW(F$6)),1),"")</f>
        <v>Tennis Channel</v>
      </c>
      <c r="G75" s="43"/>
      <c r="H75" s="43" t="str">
        <f>IFERROR(INDEX(Data!$A$1:G$1002,_xlfn.AGGREGATE(15,6,((Data!$C$1:$C$1002=H$6)/(Data!$C$1:$C$1002=H$6))*ROW(Data!$C$1:$C$1002),ROW(H75)-ROW(H$6)),1),"")</f>
        <v/>
      </c>
      <c r="I75" s="43"/>
      <c r="J75" s="43" t="str">
        <f>IFERROR(INDEX(Data!$A$1:I$1002,_xlfn.AGGREGATE(15,6,((Data!$C$1:$C$1002=J$6)/(Data!$C$1:$C$1002=J$6))*ROW(Data!$C$1:$C$1002),ROW(J75)-ROW(J$6)),1),"")</f>
        <v/>
      </c>
      <c r="K75" s="43"/>
      <c r="L75" s="43" t="str">
        <f>IFERROR(INDEX(Data!$A$1:K$1002,_xlfn.AGGREGATE(15,6,((Data!$C$1:$C$1002=L$6)/(Data!$C$1:$C$1002=L$6))*ROW(Data!$C$1:$C$1002),ROW(L75)-ROW(L$6)),1),"")</f>
        <v/>
      </c>
      <c r="M75" s="43"/>
      <c r="N75" s="43" t="str">
        <f>IFERROR(INDEX(Data!$A$1:M$1002,_xlfn.AGGREGATE(15,6,((Data!$C$1:$C$1002=N$6)/(Data!$C$1:$C$1002=N$6))*ROW(Data!$C$1:$C$1002),ROW(N75)-ROW(N$6)),1),"")</f>
        <v/>
      </c>
      <c r="O75" s="43"/>
      <c r="P75" s="43" t="str">
        <f>IFERROR(INDEX(Data!$A$1:O$1002,_xlfn.AGGREGATE(15,6,((Data!$C$1:$C$1002=P$6)/(Data!$C$1:$C$1002=P$6))*ROW(Data!$C$1:$C$1002),ROW(P75)-ROW(P$6)),1),"")</f>
        <v/>
      </c>
      <c r="Q75" s="43"/>
      <c r="R75" s="43" t="str">
        <f>IFERROR(INDEX(Data!$A$1:Q$1002,_xlfn.AGGREGATE(15,6,((Data!$C$1:$C$1002=R$6)/(Data!$C$1:$C$1002=R$6))*ROW(Data!$C$1:$C$1002),ROW(R75)-ROW(R$6)),1),"")</f>
        <v/>
      </c>
      <c r="S75" s="43"/>
      <c r="T75" s="43" t="str">
        <f>IFERROR(INDEX(Data!$A$1:R$1002,_xlfn.AGGREGATE(15,6,((Data!$C$1:$C$1002=T$6)/(Data!$C$1:$C$1002=T$6))*ROW(Data!$C$1:$C$1002),ROW(T75)-ROW(T$6)),1),"")</f>
        <v/>
      </c>
      <c r="U75" s="43"/>
      <c r="V75" s="43" t="str">
        <f>IFERROR(INDEX(Data!$A$1:X$1002,_xlfn.AGGREGATE(15,6,((Data!$C$1:$C$1002=V$6)/(Data!$C$1:$C$1002=V$6))*ROW(Data!$C$1:$C$1002),ROW(V75)-ROW(V$6)),1),"")</f>
        <v>Telehit</v>
      </c>
      <c r="W75" s="43"/>
      <c r="X75" s="43" t="str">
        <f>IFERROR(INDEX(Data!$A$1:Z$1002,_xlfn.AGGREGATE(15,6,((Data!$C$1:$C$1002=X$6)/(Data!$C$1:$C$1002=X$6))*ROW(Data!$C$1:$C$1002),ROW(X75)-ROW(X$6)),1),"")</f>
        <v/>
      </c>
      <c r="Y75" s="43"/>
      <c r="Z75" s="43" t="str">
        <f>IFERROR(INDEX(Data!$A$1:AB$1002,_xlfn.AGGREGATE(15,6,((Data!$C$1:$C$1002=Z$6)/(Data!$C$1:$C$1002=Z$6))*ROW(Data!$C$1:$C$1002),ROW(Z75)-ROW(Z$6)),1),"")</f>
        <v/>
      </c>
    </row>
    <row r="76" spans="1:26" ht="24" x14ac:dyDescent="0.4">
      <c r="A76" s="43"/>
      <c r="B76" s="43" t="str">
        <f>IFERROR(INDEX(Data!A$1:$A$1002,_xlfn.AGGREGATE(15,6,((Data!$C$1:$C$1002=B$6)/(Data!$C$1:$C$1002=B$6))*ROW(Data!$C$1:$C$1002),ROW(B76)-ROW(B$6)),1),"")</f>
        <v/>
      </c>
      <c r="C76" s="43"/>
      <c r="D76" s="43" t="str">
        <f>IFERROR(INDEX(Data!$A$1:C$1002,_xlfn.AGGREGATE(15,6,((Data!$C$1:$C$1002=D$6)/(Data!$C$1:$C$1002=D$6))*ROW(Data!$C$1:$C$1002),ROW(D76)-ROW(D$6)),1),"")</f>
        <v/>
      </c>
      <c r="E76" s="43"/>
      <c r="F76" s="43" t="str">
        <f>IFERROR(INDEX(Data!$A$1:E$1002,_xlfn.AGGREGATE(15,6,((Data!$C$1:$C$1002=F$6)/(Data!$C$1:$C$1002=F$6))*ROW(Data!$C$1:$C$1002),ROW(F76)-ROW(F$6)),1),"")</f>
        <v>The Cowboy Channel</v>
      </c>
      <c r="G76" s="43"/>
      <c r="H76" s="43" t="str">
        <f>IFERROR(INDEX(Data!$A$1:G$1002,_xlfn.AGGREGATE(15,6,((Data!$C$1:$C$1002=H$6)/(Data!$C$1:$C$1002=H$6))*ROW(Data!$C$1:$C$1002),ROW(H76)-ROW(H$6)),1),"")</f>
        <v/>
      </c>
      <c r="I76" s="43"/>
      <c r="J76" s="43" t="str">
        <f>IFERROR(INDEX(Data!$A$1:I$1002,_xlfn.AGGREGATE(15,6,((Data!$C$1:$C$1002=J$6)/(Data!$C$1:$C$1002=J$6))*ROW(Data!$C$1:$C$1002),ROW(J76)-ROW(J$6)),1),"")</f>
        <v/>
      </c>
      <c r="K76" s="43"/>
      <c r="L76" s="43" t="str">
        <f>IFERROR(INDEX(Data!$A$1:K$1002,_xlfn.AGGREGATE(15,6,((Data!$C$1:$C$1002=L$6)/(Data!$C$1:$C$1002=L$6))*ROW(Data!$C$1:$C$1002),ROW(L76)-ROW(L$6)),1),"")</f>
        <v/>
      </c>
      <c r="M76" s="43"/>
      <c r="N76" s="43" t="str">
        <f>IFERROR(INDEX(Data!$A$1:M$1002,_xlfn.AGGREGATE(15,6,((Data!$C$1:$C$1002=N$6)/(Data!$C$1:$C$1002=N$6))*ROW(Data!$C$1:$C$1002),ROW(N76)-ROW(N$6)),1),"")</f>
        <v/>
      </c>
      <c r="O76" s="43"/>
      <c r="P76" s="43" t="str">
        <f>IFERROR(INDEX(Data!$A$1:O$1002,_xlfn.AGGREGATE(15,6,((Data!$C$1:$C$1002=P$6)/(Data!$C$1:$C$1002=P$6))*ROW(Data!$C$1:$C$1002),ROW(P76)-ROW(P$6)),1),"")</f>
        <v/>
      </c>
      <c r="Q76" s="43"/>
      <c r="R76" s="43" t="str">
        <f>IFERROR(INDEX(Data!$A$1:Q$1002,_xlfn.AGGREGATE(15,6,((Data!$C$1:$C$1002=R$6)/(Data!$C$1:$C$1002=R$6))*ROW(Data!$C$1:$C$1002),ROW(R76)-ROW(R$6)),1),"")</f>
        <v/>
      </c>
      <c r="S76" s="43"/>
      <c r="T76" s="43" t="str">
        <f>IFERROR(INDEX(Data!$A$1:R$1002,_xlfn.AGGREGATE(15,6,((Data!$C$1:$C$1002=T$6)/(Data!$C$1:$C$1002=T$6))*ROW(Data!$C$1:$C$1002),ROW(T76)-ROW(T$6)),1),"")</f>
        <v/>
      </c>
      <c r="U76" s="43"/>
      <c r="V76" s="43" t="str">
        <f>IFERROR(INDEX(Data!$A$1:X$1002,_xlfn.AGGREGATE(15,6,((Data!$C$1:$C$1002=V$6)/(Data!$C$1:$C$1002=V$6))*ROW(Data!$C$1:$C$1002),ROW(V76)-ROW(V$6)),1),"")</f>
        <v>Telehit Urbano</v>
      </c>
      <c r="W76" s="43"/>
      <c r="X76" s="43" t="str">
        <f>IFERROR(INDEX(Data!$A$1:Z$1002,_xlfn.AGGREGATE(15,6,((Data!$C$1:$C$1002=X$6)/(Data!$C$1:$C$1002=X$6))*ROW(Data!$C$1:$C$1002),ROW(X76)-ROW(X$6)),1),"")</f>
        <v/>
      </c>
      <c r="Y76" s="43"/>
      <c r="Z76" s="43" t="str">
        <f>IFERROR(INDEX(Data!$A$1:AB$1002,_xlfn.AGGREGATE(15,6,((Data!$C$1:$C$1002=Z$6)/(Data!$C$1:$C$1002=Z$6))*ROW(Data!$C$1:$C$1002),ROW(Z76)-ROW(Z$6)),1),"")</f>
        <v/>
      </c>
    </row>
    <row r="77" spans="1:26" x14ac:dyDescent="0.4">
      <c r="A77" s="43"/>
      <c r="B77" s="43" t="str">
        <f>IFERROR(INDEX(Data!A$1:$A$1002,_xlfn.AGGREGATE(15,6,((Data!$C$1:$C$1002=B$6)/(Data!$C$1:$C$1002=B$6))*ROW(Data!$C$1:$C$1002),ROW(B77)-ROW(B$6)),1),"")</f>
        <v/>
      </c>
      <c r="C77" s="43"/>
      <c r="D77" s="43" t="str">
        <f>IFERROR(INDEX(Data!$A$1:C$1002,_xlfn.AGGREGATE(15,6,((Data!$C$1:$C$1002=D$6)/(Data!$C$1:$C$1002=D$6))*ROW(Data!$C$1:$C$1002),ROW(D77)-ROW(D$6)),1),"")</f>
        <v/>
      </c>
      <c r="E77" s="43"/>
      <c r="F77" s="43" t="str">
        <f>IFERROR(INDEX(Data!$A$1:E$1002,_xlfn.AGGREGATE(15,6,((Data!$C$1:$C$1002=F$6)/(Data!$C$1:$C$1002=F$6))*ROW(Data!$C$1:$C$1002),ROW(F77)-ROW(F$6)),1),"")</f>
        <v>TVG</v>
      </c>
      <c r="G77" s="43"/>
      <c r="H77" s="43" t="str">
        <f>IFERROR(INDEX(Data!$A$1:G$1002,_xlfn.AGGREGATE(15,6,((Data!$C$1:$C$1002=H$6)/(Data!$C$1:$C$1002=H$6))*ROW(Data!$C$1:$C$1002),ROW(H77)-ROW(H$6)),1),"")</f>
        <v/>
      </c>
      <c r="I77" s="43"/>
      <c r="J77" s="43" t="str">
        <f>IFERROR(INDEX(Data!$A$1:I$1002,_xlfn.AGGREGATE(15,6,((Data!$C$1:$C$1002=J$6)/(Data!$C$1:$C$1002=J$6))*ROW(Data!$C$1:$C$1002),ROW(J77)-ROW(J$6)),1),"")</f>
        <v/>
      </c>
      <c r="K77" s="43"/>
      <c r="L77" s="43" t="str">
        <f>IFERROR(INDEX(Data!$A$1:K$1002,_xlfn.AGGREGATE(15,6,((Data!$C$1:$C$1002=L$6)/(Data!$C$1:$C$1002=L$6))*ROW(Data!$C$1:$C$1002),ROW(L77)-ROW(L$6)),1),"")</f>
        <v/>
      </c>
      <c r="M77" s="43"/>
      <c r="N77" s="43" t="str">
        <f>IFERROR(INDEX(Data!$A$1:M$1002,_xlfn.AGGREGATE(15,6,((Data!$C$1:$C$1002=N$6)/(Data!$C$1:$C$1002=N$6))*ROW(Data!$C$1:$C$1002),ROW(N77)-ROW(N$6)),1),"")</f>
        <v/>
      </c>
      <c r="O77" s="43"/>
      <c r="P77" s="43" t="str">
        <f>IFERROR(INDEX(Data!$A$1:O$1002,_xlfn.AGGREGATE(15,6,((Data!$C$1:$C$1002=P$6)/(Data!$C$1:$C$1002=P$6))*ROW(Data!$C$1:$C$1002),ROW(P77)-ROW(P$6)),1),"")</f>
        <v/>
      </c>
      <c r="Q77" s="43"/>
      <c r="R77" s="43" t="str">
        <f>IFERROR(INDEX(Data!$A$1:Q$1002,_xlfn.AGGREGATE(15,6,((Data!$C$1:$C$1002=R$6)/(Data!$C$1:$C$1002=R$6))*ROW(Data!$C$1:$C$1002),ROW(R77)-ROW(R$6)),1),"")</f>
        <v/>
      </c>
      <c r="S77" s="43"/>
      <c r="T77" s="43" t="str">
        <f>IFERROR(INDEX(Data!$A$1:R$1002,_xlfn.AGGREGATE(15,6,((Data!$C$1:$C$1002=T$6)/(Data!$C$1:$C$1002=T$6))*ROW(Data!$C$1:$C$1002),ROW(T77)-ROW(T$6)),1),"")</f>
        <v/>
      </c>
      <c r="U77" s="43"/>
      <c r="V77" s="43" t="str">
        <f>IFERROR(INDEX(Data!$A$1:X$1002,_xlfn.AGGREGATE(15,6,((Data!$C$1:$C$1002=V$6)/(Data!$C$1:$C$1002=V$6))*ROW(Data!$C$1:$C$1002),ROW(V77)-ROW(V$6)),1),"")</f>
        <v>Telemundo</v>
      </c>
      <c r="W77" s="43"/>
      <c r="X77" s="43" t="str">
        <f>IFERROR(INDEX(Data!$A$1:Z$1002,_xlfn.AGGREGATE(15,6,((Data!$C$1:$C$1002=X$6)/(Data!$C$1:$C$1002=X$6))*ROW(Data!$C$1:$C$1002),ROW(X77)-ROW(X$6)),1),"")</f>
        <v/>
      </c>
      <c r="Y77" s="43"/>
      <c r="Z77" s="43" t="str">
        <f>IFERROR(INDEX(Data!$A$1:AB$1002,_xlfn.AGGREGATE(15,6,((Data!$C$1:$C$1002=Z$6)/(Data!$C$1:$C$1002=Z$6))*ROW(Data!$C$1:$C$1002),ROW(Z77)-ROW(Z$6)),1),"")</f>
        <v/>
      </c>
    </row>
    <row r="78" spans="1:26" x14ac:dyDescent="0.4">
      <c r="A78" s="43"/>
      <c r="B78" s="43" t="str">
        <f>IFERROR(INDEX(Data!A$1:$A$1002,_xlfn.AGGREGATE(15,6,((Data!$C$1:$C$1002=B$6)/(Data!$C$1:$C$1002=B$6))*ROW(Data!$C$1:$C$1002),ROW(B78)-ROW(B$6)),1),"")</f>
        <v/>
      </c>
      <c r="C78" s="43"/>
      <c r="D78" s="43" t="str">
        <f>IFERROR(INDEX(Data!$A$1:C$1002,_xlfn.AGGREGATE(15,6,((Data!$C$1:$C$1002=D$6)/(Data!$C$1:$C$1002=D$6))*ROW(Data!$C$1:$C$1002),ROW(D78)-ROW(D$6)),1),"")</f>
        <v/>
      </c>
      <c r="E78" s="43"/>
      <c r="F78" s="43" t="str">
        <f>IFERROR(INDEX(Data!$A$1:E$1002,_xlfn.AGGREGATE(15,6,((Data!$C$1:$C$1002=F$6)/(Data!$C$1:$C$1002=F$6))*ROW(Data!$C$1:$C$1002),ROW(F78)-ROW(F$6)),1),"")</f>
        <v>TVG2</v>
      </c>
      <c r="G78" s="43"/>
      <c r="H78" s="43" t="str">
        <f>IFERROR(INDEX(Data!$A$1:G$1002,_xlfn.AGGREGATE(15,6,((Data!$C$1:$C$1002=H$6)/(Data!$C$1:$C$1002=H$6))*ROW(Data!$C$1:$C$1002),ROW(H78)-ROW(H$6)),1),"")</f>
        <v/>
      </c>
      <c r="I78" s="43"/>
      <c r="J78" s="43" t="str">
        <f>IFERROR(INDEX(Data!$A$1:I$1002,_xlfn.AGGREGATE(15,6,((Data!$C$1:$C$1002=J$6)/(Data!$C$1:$C$1002=J$6))*ROW(Data!$C$1:$C$1002),ROW(J78)-ROW(J$6)),1),"")</f>
        <v/>
      </c>
      <c r="K78" s="43"/>
      <c r="L78" s="43" t="str">
        <f>IFERROR(INDEX(Data!$A$1:K$1002,_xlfn.AGGREGATE(15,6,((Data!$C$1:$C$1002=L$6)/(Data!$C$1:$C$1002=L$6))*ROW(Data!$C$1:$C$1002),ROW(L78)-ROW(L$6)),1),"")</f>
        <v/>
      </c>
      <c r="M78" s="43"/>
      <c r="N78" s="43" t="str">
        <f>IFERROR(INDEX(Data!$A$1:M$1002,_xlfn.AGGREGATE(15,6,((Data!$C$1:$C$1002=N$6)/(Data!$C$1:$C$1002=N$6))*ROW(Data!$C$1:$C$1002),ROW(N78)-ROW(N$6)),1),"")</f>
        <v/>
      </c>
      <c r="O78" s="43"/>
      <c r="P78" s="43" t="str">
        <f>IFERROR(INDEX(Data!$A$1:O$1002,_xlfn.AGGREGATE(15,6,((Data!$C$1:$C$1002=P$6)/(Data!$C$1:$C$1002=P$6))*ROW(Data!$C$1:$C$1002),ROW(P78)-ROW(P$6)),1),"")</f>
        <v/>
      </c>
      <c r="Q78" s="43"/>
      <c r="R78" s="43" t="str">
        <f>IFERROR(INDEX(Data!$A$1:Q$1002,_xlfn.AGGREGATE(15,6,((Data!$C$1:$C$1002=R$6)/(Data!$C$1:$C$1002=R$6))*ROW(Data!$C$1:$C$1002),ROW(R78)-ROW(R$6)),1),"")</f>
        <v/>
      </c>
      <c r="S78" s="43"/>
      <c r="T78" s="43" t="str">
        <f>IFERROR(INDEX(Data!$A$1:R$1002,_xlfn.AGGREGATE(15,6,((Data!$C$1:$C$1002=T$6)/(Data!$C$1:$C$1002=T$6))*ROW(Data!$C$1:$C$1002),ROW(T78)-ROW(T$6)),1),"")</f>
        <v/>
      </c>
      <c r="U78" s="43"/>
      <c r="V78" s="43" t="str">
        <f>IFERROR(INDEX(Data!$A$1:X$1002,_xlfn.AGGREGATE(15,6,((Data!$C$1:$C$1002=V$6)/(Data!$C$1:$C$1002=V$6))*ROW(Data!$C$1:$C$1002),ROW(V78)-ROW(V$6)),1),"")</f>
        <v>Teleritmo</v>
      </c>
      <c r="W78" s="43"/>
      <c r="X78" s="43" t="str">
        <f>IFERROR(INDEX(Data!$A$1:Z$1002,_xlfn.AGGREGATE(15,6,((Data!$C$1:$C$1002=X$6)/(Data!$C$1:$C$1002=X$6))*ROW(Data!$C$1:$C$1002),ROW(X78)-ROW(X$6)),1),"")</f>
        <v/>
      </c>
      <c r="Y78" s="43"/>
      <c r="Z78" s="43" t="str">
        <f>IFERROR(INDEX(Data!$A$1:AB$1002,_xlfn.AGGREGATE(15,6,((Data!$C$1:$C$1002=Z$6)/(Data!$C$1:$C$1002=Z$6))*ROW(Data!$C$1:$C$1002),ROW(Z78)-ROW(Z$6)),1),"")</f>
        <v/>
      </c>
    </row>
    <row r="79" spans="1:26" x14ac:dyDescent="0.4">
      <c r="A79" s="43"/>
      <c r="B79" s="43" t="str">
        <f>IFERROR(INDEX(Data!A$1:$A$1002,_xlfn.AGGREGATE(15,6,((Data!$C$1:$C$1002=B$6)/(Data!$C$1:$C$1002=B$6))*ROW(Data!$C$1:$C$1002),ROW(B79)-ROW(B$6)),1),"")</f>
        <v/>
      </c>
      <c r="C79" s="43"/>
      <c r="D79" s="43" t="str">
        <f>IFERROR(INDEX(Data!$A$1:C$1002,_xlfn.AGGREGATE(15,6,((Data!$C$1:$C$1002=D$6)/(Data!$C$1:$C$1002=D$6))*ROW(Data!$C$1:$C$1002),ROW(D79)-ROW(D$6)),1),"")</f>
        <v/>
      </c>
      <c r="E79" s="43"/>
      <c r="F79" s="43" t="str">
        <f>IFERROR(INDEX(Data!$A$1:E$1002,_xlfn.AGGREGATE(15,6,((Data!$C$1:$C$1002=F$6)/(Data!$C$1:$C$1002=F$6))*ROW(Data!$C$1:$C$1002),ROW(F79)-ROW(F$6)),1),"")</f>
        <v>Ty C TV</v>
      </c>
      <c r="G79" s="43"/>
      <c r="H79" s="43" t="str">
        <f>IFERROR(INDEX(Data!$A$1:G$1002,_xlfn.AGGREGATE(15,6,((Data!$C$1:$C$1002=H$6)/(Data!$C$1:$C$1002=H$6))*ROW(Data!$C$1:$C$1002),ROW(H79)-ROW(H$6)),1),"")</f>
        <v/>
      </c>
      <c r="I79" s="43"/>
      <c r="J79" s="43" t="str">
        <f>IFERROR(INDEX(Data!$A$1:I$1002,_xlfn.AGGREGATE(15,6,((Data!$C$1:$C$1002=J$6)/(Data!$C$1:$C$1002=J$6))*ROW(Data!$C$1:$C$1002),ROW(J79)-ROW(J$6)),1),"")</f>
        <v/>
      </c>
      <c r="K79" s="43"/>
      <c r="L79" s="43" t="str">
        <f>IFERROR(INDEX(Data!$A$1:K$1002,_xlfn.AGGREGATE(15,6,((Data!$C$1:$C$1002=L$6)/(Data!$C$1:$C$1002=L$6))*ROW(Data!$C$1:$C$1002),ROW(L79)-ROW(L$6)),1),"")</f>
        <v/>
      </c>
      <c r="M79" s="43"/>
      <c r="N79" s="43" t="str">
        <f>IFERROR(INDEX(Data!$A$1:M$1002,_xlfn.AGGREGATE(15,6,((Data!$C$1:$C$1002=N$6)/(Data!$C$1:$C$1002=N$6))*ROW(Data!$C$1:$C$1002),ROW(N79)-ROW(N$6)),1),"")</f>
        <v/>
      </c>
      <c r="O79" s="43"/>
      <c r="P79" s="43" t="str">
        <f>IFERROR(INDEX(Data!$A$1:O$1002,_xlfn.AGGREGATE(15,6,((Data!$C$1:$C$1002=P$6)/(Data!$C$1:$C$1002=P$6))*ROW(Data!$C$1:$C$1002),ROW(P79)-ROW(P$6)),1),"")</f>
        <v/>
      </c>
      <c r="Q79" s="43"/>
      <c r="R79" s="43" t="str">
        <f>IFERROR(INDEX(Data!$A$1:Q$1002,_xlfn.AGGREGATE(15,6,((Data!$C$1:$C$1002=R$6)/(Data!$C$1:$C$1002=R$6))*ROW(Data!$C$1:$C$1002),ROW(R79)-ROW(R$6)),1),"")</f>
        <v/>
      </c>
      <c r="S79" s="43"/>
      <c r="T79" s="43" t="str">
        <f>IFERROR(INDEX(Data!$A$1:R$1002,_xlfn.AGGREGATE(15,6,((Data!$C$1:$C$1002=T$6)/(Data!$C$1:$C$1002=T$6))*ROW(Data!$C$1:$C$1002),ROW(T79)-ROW(T$6)),1),"")</f>
        <v/>
      </c>
      <c r="U79" s="43"/>
      <c r="V79" s="43" t="str">
        <f>IFERROR(INDEX(Data!$A$1:X$1002,_xlfn.AGGREGATE(15,6,((Data!$C$1:$C$1002=V$6)/(Data!$C$1:$C$1002=V$6))*ROW(Data!$C$1:$C$1002),ROW(V79)-ROW(V$6)),1),"")</f>
        <v>Tlnovelas</v>
      </c>
      <c r="W79" s="43"/>
      <c r="X79" s="43" t="str">
        <f>IFERROR(INDEX(Data!$A$1:Z$1002,_xlfn.AGGREGATE(15,6,((Data!$C$1:$C$1002=X$6)/(Data!$C$1:$C$1002=X$6))*ROW(Data!$C$1:$C$1002),ROW(X79)-ROW(X$6)),1),"")</f>
        <v/>
      </c>
      <c r="Y79" s="43"/>
      <c r="Z79" s="43" t="str">
        <f>IFERROR(INDEX(Data!$A$1:AB$1002,_xlfn.AGGREGATE(15,6,((Data!$C$1:$C$1002=Z$6)/(Data!$C$1:$C$1002=Z$6))*ROW(Data!$C$1:$C$1002),ROW(Z79)-ROW(Z$6)),1),"")</f>
        <v/>
      </c>
    </row>
    <row r="80" spans="1:26" x14ac:dyDescent="0.4">
      <c r="A80" s="43"/>
      <c r="B80" s="43" t="str">
        <f>IFERROR(INDEX(Data!A$1:$A$1002,_xlfn.AGGREGATE(15,6,((Data!$C$1:$C$1002=B$6)/(Data!$C$1:$C$1002=B$6))*ROW(Data!$C$1:$C$1002),ROW(B80)-ROW(B$6)),1),"")</f>
        <v/>
      </c>
      <c r="C80" s="43"/>
      <c r="D80" s="43" t="str">
        <f>IFERROR(INDEX(Data!$A$1:C$1002,_xlfn.AGGREGATE(15,6,((Data!$C$1:$C$1002=D$6)/(Data!$C$1:$C$1002=D$6))*ROW(Data!$C$1:$C$1002),ROW(D80)-ROW(D$6)),1),"")</f>
        <v/>
      </c>
      <c r="E80" s="43"/>
      <c r="F80" s="43" t="str">
        <f>IFERROR(INDEX(Data!$A$1:E$1002,_xlfn.AGGREGATE(15,6,((Data!$C$1:$C$1002=F$6)/(Data!$C$1:$C$1002=F$6))*ROW(Data!$C$1:$C$1002),ROW(F80)-ROW(F$6)),1),"")</f>
        <v>VSIN</v>
      </c>
      <c r="G80" s="43"/>
      <c r="H80" s="43" t="str">
        <f>IFERROR(INDEX(Data!$A$1:G$1002,_xlfn.AGGREGATE(15,6,((Data!$C$1:$C$1002=H$6)/(Data!$C$1:$C$1002=H$6))*ROW(Data!$C$1:$C$1002),ROW(H80)-ROW(H$6)),1),"")</f>
        <v/>
      </c>
      <c r="I80" s="43"/>
      <c r="J80" s="43" t="str">
        <f>IFERROR(INDEX(Data!$A$1:I$1002,_xlfn.AGGREGATE(15,6,((Data!$C$1:$C$1002=J$6)/(Data!$C$1:$C$1002=J$6))*ROW(Data!$C$1:$C$1002),ROW(J80)-ROW(J$6)),1),"")</f>
        <v/>
      </c>
      <c r="K80" s="43"/>
      <c r="L80" s="43" t="str">
        <f>IFERROR(INDEX(Data!$A$1:K$1002,_xlfn.AGGREGATE(15,6,((Data!$C$1:$C$1002=L$6)/(Data!$C$1:$C$1002=L$6))*ROW(Data!$C$1:$C$1002),ROW(L80)-ROW(L$6)),1),"")</f>
        <v/>
      </c>
      <c r="M80" s="43"/>
      <c r="N80" s="43" t="str">
        <f>IFERROR(INDEX(Data!$A$1:M$1002,_xlfn.AGGREGATE(15,6,((Data!$C$1:$C$1002=N$6)/(Data!$C$1:$C$1002=N$6))*ROW(Data!$C$1:$C$1002),ROW(N80)-ROW(N$6)),1),"")</f>
        <v/>
      </c>
      <c r="O80" s="43"/>
      <c r="P80" s="43" t="str">
        <f>IFERROR(INDEX(Data!$A$1:O$1002,_xlfn.AGGREGATE(15,6,((Data!$C$1:$C$1002=P$6)/(Data!$C$1:$C$1002=P$6))*ROW(Data!$C$1:$C$1002),ROW(P80)-ROW(P$6)),1),"")</f>
        <v/>
      </c>
      <c r="Q80" s="43"/>
      <c r="R80" s="43" t="str">
        <f>IFERROR(INDEX(Data!$A$1:Q$1002,_xlfn.AGGREGATE(15,6,((Data!$C$1:$C$1002=R$6)/(Data!$C$1:$C$1002=R$6))*ROW(Data!$C$1:$C$1002),ROW(R80)-ROW(R$6)),1),"")</f>
        <v/>
      </c>
      <c r="S80" s="43"/>
      <c r="T80" s="43" t="str">
        <f>IFERROR(INDEX(Data!$A$1:R$1002,_xlfn.AGGREGATE(15,6,((Data!$C$1:$C$1002=T$6)/(Data!$C$1:$C$1002=T$6))*ROW(Data!$C$1:$C$1002),ROW(T80)-ROW(T$6)),1),"")</f>
        <v/>
      </c>
      <c r="U80" s="43"/>
      <c r="V80" s="43" t="str">
        <f>IFERROR(INDEX(Data!$A$1:X$1002,_xlfn.AGGREGATE(15,6,((Data!$C$1:$C$1002=V$6)/(Data!$C$1:$C$1002=V$6))*ROW(Data!$C$1:$C$1002),ROW(V80)-ROW(V$6)),1),"")</f>
        <v>Todo Noticias</v>
      </c>
      <c r="W80" s="43"/>
      <c r="X80" s="43" t="str">
        <f>IFERROR(INDEX(Data!$A$1:Z$1002,_xlfn.AGGREGATE(15,6,((Data!$C$1:$C$1002=X$6)/(Data!$C$1:$C$1002=X$6))*ROW(Data!$C$1:$C$1002),ROW(X80)-ROW(X$6)),1),"")</f>
        <v/>
      </c>
      <c r="Y80" s="43"/>
      <c r="Z80" s="43" t="str">
        <f>IFERROR(INDEX(Data!$A$1:AB$1002,_xlfn.AGGREGATE(15,6,((Data!$C$1:$C$1002=Z$6)/(Data!$C$1:$C$1002=Z$6))*ROW(Data!$C$1:$C$1002),ROW(Z80)-ROW(Z$6)),1),"")</f>
        <v/>
      </c>
    </row>
    <row r="81" spans="1:26" x14ac:dyDescent="0.4">
      <c r="A81" s="43"/>
      <c r="B81" s="43" t="str">
        <f>IFERROR(INDEX(Data!A$1:$A$1002,_xlfn.AGGREGATE(15,6,((Data!$C$1:$C$1002=B$6)/(Data!$C$1:$C$1002=B$6))*ROW(Data!$C$1:$C$1002),ROW(B81)-ROW(B$6)),1),"")</f>
        <v/>
      </c>
      <c r="C81" s="43"/>
      <c r="D81" s="43" t="str">
        <f>IFERROR(INDEX(Data!$A$1:C$1002,_xlfn.AGGREGATE(15,6,((Data!$C$1:$C$1002=D$6)/(Data!$C$1:$C$1002=D$6))*ROW(Data!$C$1:$C$1002),ROW(D81)-ROW(D$6)),1),"")</f>
        <v/>
      </c>
      <c r="E81" s="43"/>
      <c r="F81" s="43" t="str">
        <f>IFERROR(INDEX(Data!$A$1:E$1002,_xlfn.AGGREGATE(15,6,((Data!$C$1:$C$1002=F$6)/(Data!$C$1:$C$1002=F$6))*ROW(Data!$C$1:$C$1002),ROW(F81)-ROW(F$6)),1),"")</f>
        <v>Watch NFL</v>
      </c>
      <c r="G81" s="43"/>
      <c r="H81" s="43" t="str">
        <f>IFERROR(INDEX(Data!$A$1:G$1002,_xlfn.AGGREGATE(15,6,((Data!$C$1:$C$1002=H$6)/(Data!$C$1:$C$1002=H$6))*ROW(Data!$C$1:$C$1002),ROW(H81)-ROW(H$6)),1),"")</f>
        <v/>
      </c>
      <c r="I81" s="43"/>
      <c r="J81" s="43" t="str">
        <f>IFERROR(INDEX(Data!$A$1:I$1002,_xlfn.AGGREGATE(15,6,((Data!$C$1:$C$1002=J$6)/(Data!$C$1:$C$1002=J$6))*ROW(Data!$C$1:$C$1002),ROW(J81)-ROW(J$6)),1),"")</f>
        <v/>
      </c>
      <c r="K81" s="43"/>
      <c r="L81" s="43" t="str">
        <f>IFERROR(INDEX(Data!$A$1:K$1002,_xlfn.AGGREGATE(15,6,((Data!$C$1:$C$1002=L$6)/(Data!$C$1:$C$1002=L$6))*ROW(Data!$C$1:$C$1002),ROW(L81)-ROW(L$6)),1),"")</f>
        <v/>
      </c>
      <c r="M81" s="43"/>
      <c r="N81" s="43" t="str">
        <f>IFERROR(INDEX(Data!$A$1:M$1002,_xlfn.AGGREGATE(15,6,((Data!$C$1:$C$1002=N$6)/(Data!$C$1:$C$1002=N$6))*ROW(Data!$C$1:$C$1002),ROW(N81)-ROW(N$6)),1),"")</f>
        <v/>
      </c>
      <c r="O81" s="43"/>
      <c r="P81" s="43" t="str">
        <f>IFERROR(INDEX(Data!$A$1:O$1002,_xlfn.AGGREGATE(15,6,((Data!$C$1:$C$1002=P$6)/(Data!$C$1:$C$1002=P$6))*ROW(Data!$C$1:$C$1002),ROW(P81)-ROW(P$6)),1),"")</f>
        <v/>
      </c>
      <c r="Q81" s="43"/>
      <c r="R81" s="43" t="str">
        <f>IFERROR(INDEX(Data!$A$1:Q$1002,_xlfn.AGGREGATE(15,6,((Data!$C$1:$C$1002=R$6)/(Data!$C$1:$C$1002=R$6))*ROW(Data!$C$1:$C$1002),ROW(R81)-ROW(R$6)),1),"")</f>
        <v/>
      </c>
      <c r="S81" s="43"/>
      <c r="T81" s="43" t="str">
        <f>IFERROR(INDEX(Data!$A$1:R$1002,_xlfn.AGGREGATE(15,6,((Data!$C$1:$C$1002=T$6)/(Data!$C$1:$C$1002=T$6))*ROW(Data!$C$1:$C$1002),ROW(T81)-ROW(T$6)),1),"")</f>
        <v/>
      </c>
      <c r="U81" s="43"/>
      <c r="V81" s="43" t="str">
        <f>IFERROR(INDEX(Data!$A$1:X$1002,_xlfn.AGGREGATE(15,6,((Data!$C$1:$C$1002=V$6)/(Data!$C$1:$C$1002=V$6))*ROW(Data!$C$1:$C$1002),ROW(V81)-ROW(V$6)),1),"")</f>
        <v>Tr3S</v>
      </c>
      <c r="W81" s="43"/>
      <c r="X81" s="43" t="str">
        <f>IFERROR(INDEX(Data!$A$1:Z$1002,_xlfn.AGGREGATE(15,6,((Data!$C$1:$C$1002=X$6)/(Data!$C$1:$C$1002=X$6))*ROW(Data!$C$1:$C$1002),ROW(X81)-ROW(X$6)),1),"")</f>
        <v/>
      </c>
      <c r="Y81" s="43"/>
      <c r="Z81" s="43" t="str">
        <f>IFERROR(INDEX(Data!$A$1:AB$1002,_xlfn.AGGREGATE(15,6,((Data!$C$1:$C$1002=Z$6)/(Data!$C$1:$C$1002=Z$6))*ROW(Data!$C$1:$C$1002),ROW(Z81)-ROW(Z$6)),1),"")</f>
        <v/>
      </c>
    </row>
    <row r="82" spans="1:26" x14ac:dyDescent="0.4">
      <c r="A82" s="43"/>
      <c r="B82" s="43" t="str">
        <f>IFERROR(INDEX(Data!A$1:$A$1002,_xlfn.AGGREGATE(15,6,((Data!$C$1:$C$1002=B$6)/(Data!$C$1:$C$1002=B$6))*ROW(Data!$C$1:$C$1002),ROW(B82)-ROW(B$6)),1),"")</f>
        <v/>
      </c>
      <c r="C82" s="43"/>
      <c r="D82" s="43" t="str">
        <f>IFERROR(INDEX(Data!$A$1:C$1002,_xlfn.AGGREGATE(15,6,((Data!$C$1:$C$1002=D$6)/(Data!$C$1:$C$1002=D$6))*ROW(Data!$C$1:$C$1002),ROW(D82)-ROW(D$6)),1),"")</f>
        <v/>
      </c>
      <c r="E82" s="43"/>
      <c r="F82" s="43" t="str">
        <f>IFERROR(INDEX(Data!$A$1:E$1002,_xlfn.AGGREGATE(15,6,((Data!$C$1:$C$1002=F$6)/(Data!$C$1:$C$1002=F$6))*ROW(Data!$C$1:$C$1002),ROW(F82)-ROW(F$6)),1),"")</f>
        <v>Willow</v>
      </c>
      <c r="G82" s="43"/>
      <c r="H82" s="43" t="str">
        <f>IFERROR(INDEX(Data!$A$1:G$1002,_xlfn.AGGREGATE(15,6,((Data!$C$1:$C$1002=H$6)/(Data!$C$1:$C$1002=H$6))*ROW(Data!$C$1:$C$1002),ROW(H82)-ROW(H$6)),1),"")</f>
        <v/>
      </c>
      <c r="I82" s="43"/>
      <c r="J82" s="43" t="str">
        <f>IFERROR(INDEX(Data!$A$1:I$1002,_xlfn.AGGREGATE(15,6,((Data!$C$1:$C$1002=J$6)/(Data!$C$1:$C$1002=J$6))*ROW(Data!$C$1:$C$1002),ROW(J82)-ROW(J$6)),1),"")</f>
        <v/>
      </c>
      <c r="K82" s="43"/>
      <c r="L82" s="43" t="str">
        <f>IFERROR(INDEX(Data!$A$1:K$1002,_xlfn.AGGREGATE(15,6,((Data!$C$1:$C$1002=L$6)/(Data!$C$1:$C$1002=L$6))*ROW(Data!$C$1:$C$1002),ROW(L82)-ROW(L$6)),1),"")</f>
        <v/>
      </c>
      <c r="M82" s="43"/>
      <c r="N82" s="43" t="str">
        <f>IFERROR(INDEX(Data!$A$1:M$1002,_xlfn.AGGREGATE(15,6,((Data!$C$1:$C$1002=N$6)/(Data!$C$1:$C$1002=N$6))*ROW(Data!$C$1:$C$1002),ROW(N82)-ROW(N$6)),1),"")</f>
        <v/>
      </c>
      <c r="O82" s="43"/>
      <c r="P82" s="43" t="str">
        <f>IFERROR(INDEX(Data!$A$1:O$1002,_xlfn.AGGREGATE(15,6,((Data!$C$1:$C$1002=P$6)/(Data!$C$1:$C$1002=P$6))*ROW(Data!$C$1:$C$1002),ROW(P82)-ROW(P$6)),1),"")</f>
        <v/>
      </c>
      <c r="Q82" s="43"/>
      <c r="R82" s="43" t="str">
        <f>IFERROR(INDEX(Data!$A$1:Q$1002,_xlfn.AGGREGATE(15,6,((Data!$C$1:$C$1002=R$6)/(Data!$C$1:$C$1002=R$6))*ROW(Data!$C$1:$C$1002),ROW(R82)-ROW(R$6)),1),"")</f>
        <v/>
      </c>
      <c r="S82" s="43"/>
      <c r="T82" s="43" t="str">
        <f>IFERROR(INDEX(Data!$A$1:R$1002,_xlfn.AGGREGATE(15,6,((Data!$C$1:$C$1002=T$6)/(Data!$C$1:$C$1002=T$6))*ROW(Data!$C$1:$C$1002),ROW(T82)-ROW(T$6)),1),"")</f>
        <v/>
      </c>
      <c r="U82" s="43"/>
      <c r="V82" s="43" t="str">
        <f>IFERROR(INDEX(Data!$A$1:X$1002,_xlfn.AGGREGATE(15,6,((Data!$C$1:$C$1002=V$6)/(Data!$C$1:$C$1002=V$6))*ROW(Data!$C$1:$C$1002),ROW(V82)-ROW(V$6)),1),"")</f>
        <v>TUDN</v>
      </c>
      <c r="W82" s="43"/>
      <c r="X82" s="43" t="str">
        <f>IFERROR(INDEX(Data!$A$1:Z$1002,_xlfn.AGGREGATE(15,6,((Data!$C$1:$C$1002=X$6)/(Data!$C$1:$C$1002=X$6))*ROW(Data!$C$1:$C$1002),ROW(X82)-ROW(X$6)),1),"")</f>
        <v/>
      </c>
      <c r="Y82" s="43"/>
      <c r="Z82" s="43" t="str">
        <f>IFERROR(INDEX(Data!$A$1:AB$1002,_xlfn.AGGREGATE(15,6,((Data!$C$1:$C$1002=Z$6)/(Data!$C$1:$C$1002=Z$6))*ROW(Data!$C$1:$C$1002),ROW(Z82)-ROW(Z$6)),1),"")</f>
        <v/>
      </c>
    </row>
    <row r="83" spans="1:26" ht="24" x14ac:dyDescent="0.4">
      <c r="A83" s="43"/>
      <c r="B83" s="43" t="str">
        <f>IFERROR(INDEX(Data!A$1:$A$1002,_xlfn.AGGREGATE(15,6,((Data!$C$1:$C$1002=B$6)/(Data!$C$1:$C$1002=B$6))*ROW(Data!$C$1:$C$1002),ROW(B83)-ROW(B$6)),1),"")</f>
        <v/>
      </c>
      <c r="C83" s="43"/>
      <c r="D83" s="43" t="str">
        <f>IFERROR(INDEX(Data!$A$1:C$1002,_xlfn.AGGREGATE(15,6,((Data!$C$1:$C$1002=D$6)/(Data!$C$1:$C$1002=D$6))*ROW(Data!$C$1:$C$1002),ROW(D83)-ROW(D$6)),1),"")</f>
        <v/>
      </c>
      <c r="E83" s="43"/>
      <c r="F83" s="43" t="str">
        <f>IFERROR(INDEX(Data!$A$1:E$1002,_xlfn.AGGREGATE(15,6,((Data!$C$1:$C$1002=F$6)/(Data!$C$1:$C$1002=F$6))*ROW(Data!$C$1:$C$1002),ROW(F83)-ROW(F$6)),1),"")</f>
        <v>World Fishing Network</v>
      </c>
      <c r="G83" s="43"/>
      <c r="H83" s="43" t="str">
        <f>IFERROR(INDEX(Data!$A$1:G$1002,_xlfn.AGGREGATE(15,6,((Data!$C$1:$C$1002=H$6)/(Data!$C$1:$C$1002=H$6))*ROW(Data!$C$1:$C$1002),ROW(H83)-ROW(H$6)),1),"")</f>
        <v/>
      </c>
      <c r="I83" s="43"/>
      <c r="J83" s="43" t="str">
        <f>IFERROR(INDEX(Data!$A$1:I$1002,_xlfn.AGGREGATE(15,6,((Data!$C$1:$C$1002=J$6)/(Data!$C$1:$C$1002=J$6))*ROW(Data!$C$1:$C$1002),ROW(J83)-ROW(J$6)),1),"")</f>
        <v/>
      </c>
      <c r="K83" s="43"/>
      <c r="L83" s="43" t="str">
        <f>IFERROR(INDEX(Data!$A$1:K$1002,_xlfn.AGGREGATE(15,6,((Data!$C$1:$C$1002=L$6)/(Data!$C$1:$C$1002=L$6))*ROW(Data!$C$1:$C$1002),ROW(L83)-ROW(L$6)),1),"")</f>
        <v/>
      </c>
      <c r="M83" s="43"/>
      <c r="N83" s="43" t="str">
        <f>IFERROR(INDEX(Data!$A$1:M$1002,_xlfn.AGGREGATE(15,6,((Data!$C$1:$C$1002=N$6)/(Data!$C$1:$C$1002=N$6))*ROW(Data!$C$1:$C$1002),ROW(N83)-ROW(N$6)),1),"")</f>
        <v/>
      </c>
      <c r="O83" s="43"/>
      <c r="P83" s="43" t="str">
        <f>IFERROR(INDEX(Data!$A$1:O$1002,_xlfn.AGGREGATE(15,6,((Data!$C$1:$C$1002=P$6)/(Data!$C$1:$C$1002=P$6))*ROW(Data!$C$1:$C$1002),ROW(P83)-ROW(P$6)),1),"")</f>
        <v/>
      </c>
      <c r="Q83" s="43"/>
      <c r="R83" s="43" t="str">
        <f>IFERROR(INDEX(Data!$A$1:Q$1002,_xlfn.AGGREGATE(15,6,((Data!$C$1:$C$1002=R$6)/(Data!$C$1:$C$1002=R$6))*ROW(Data!$C$1:$C$1002),ROW(R83)-ROW(R$6)),1),"")</f>
        <v/>
      </c>
      <c r="S83" s="43"/>
      <c r="T83" s="43" t="str">
        <f>IFERROR(INDEX(Data!$A$1:R$1002,_xlfn.AGGREGATE(15,6,((Data!$C$1:$C$1002=T$6)/(Data!$C$1:$C$1002=T$6))*ROW(Data!$C$1:$C$1002),ROW(T83)-ROW(T$6)),1),"")</f>
        <v/>
      </c>
      <c r="U83" s="43"/>
      <c r="V83" s="43" t="str">
        <f>IFERROR(INDEX(Data!$A$1:X$1002,_xlfn.AGGREGATE(15,6,((Data!$C$1:$C$1002=V$6)/(Data!$C$1:$C$1002=V$6))*ROW(Data!$C$1:$C$1002),ROW(V83)-ROW(V$6)),1),"")</f>
        <v>TUDNxtra1</v>
      </c>
      <c r="W83" s="43"/>
      <c r="X83" s="43" t="str">
        <f>IFERROR(INDEX(Data!$A$1:Z$1002,_xlfn.AGGREGATE(15,6,((Data!$C$1:$C$1002=X$6)/(Data!$C$1:$C$1002=X$6))*ROW(Data!$C$1:$C$1002),ROW(X83)-ROW(X$6)),1),"")</f>
        <v/>
      </c>
      <c r="Y83" s="43"/>
      <c r="Z83" s="43" t="str">
        <f>IFERROR(INDEX(Data!$A$1:AB$1002,_xlfn.AGGREGATE(15,6,((Data!$C$1:$C$1002=Z$6)/(Data!$C$1:$C$1002=Z$6))*ROW(Data!$C$1:$C$1002),ROW(Z83)-ROW(Z$6)),1),"")</f>
        <v/>
      </c>
    </row>
    <row r="84" spans="1:26" x14ac:dyDescent="0.4">
      <c r="A84" s="43"/>
      <c r="B84" s="43" t="str">
        <f>IFERROR(INDEX(Data!A$1:$A$1002,_xlfn.AGGREGATE(15,6,((Data!$C$1:$C$1002=B$6)/(Data!$C$1:$C$1002=B$6))*ROW(Data!$C$1:$C$1002),ROW(B84)-ROW(B$6)),1),"")</f>
        <v/>
      </c>
      <c r="C84" s="43"/>
      <c r="D84" s="43" t="str">
        <f>IFERROR(INDEX(Data!$A$1:C$1002,_xlfn.AGGREGATE(15,6,((Data!$C$1:$C$1002=D$6)/(Data!$C$1:$C$1002=D$6))*ROW(Data!$C$1:$C$1002),ROW(D84)-ROW(D$6)),1),"")</f>
        <v/>
      </c>
      <c r="E84" s="43"/>
      <c r="F84" s="43" t="str">
        <f>IFERROR(INDEX(Data!$A$1:E$1002,_xlfn.AGGREGATE(15,6,((Data!$C$1:$C$1002=F$6)/(Data!$C$1:$C$1002=F$6))*ROW(Data!$C$1:$C$1002),ROW(F84)-ROW(F$6)),1),"")</f>
        <v>Zona Futbol New</v>
      </c>
      <c r="G84" s="43"/>
      <c r="H84" s="43" t="str">
        <f>IFERROR(INDEX(Data!$A$1:G$1002,_xlfn.AGGREGATE(15,6,((Data!$C$1:$C$1002=H$6)/(Data!$C$1:$C$1002=H$6))*ROW(Data!$C$1:$C$1002),ROW(H84)-ROW(H$6)),1),"")</f>
        <v/>
      </c>
      <c r="I84" s="43"/>
      <c r="J84" s="43" t="str">
        <f>IFERROR(INDEX(Data!$A$1:I$1002,_xlfn.AGGREGATE(15,6,((Data!$C$1:$C$1002=J$6)/(Data!$C$1:$C$1002=J$6))*ROW(Data!$C$1:$C$1002),ROW(J84)-ROW(J$6)),1),"")</f>
        <v/>
      </c>
      <c r="K84" s="43"/>
      <c r="L84" s="43" t="str">
        <f>IFERROR(INDEX(Data!$A$1:K$1002,_xlfn.AGGREGATE(15,6,((Data!$C$1:$C$1002=L$6)/(Data!$C$1:$C$1002=L$6))*ROW(Data!$C$1:$C$1002),ROW(L84)-ROW(L$6)),1),"")</f>
        <v/>
      </c>
      <c r="M84" s="43"/>
      <c r="N84" s="43" t="str">
        <f>IFERROR(INDEX(Data!$A$1:M$1002,_xlfn.AGGREGATE(15,6,((Data!$C$1:$C$1002=N$6)/(Data!$C$1:$C$1002=N$6))*ROW(Data!$C$1:$C$1002),ROW(N84)-ROW(N$6)),1),"")</f>
        <v/>
      </c>
      <c r="O84" s="43"/>
      <c r="P84" s="43" t="str">
        <f>IFERROR(INDEX(Data!$A$1:O$1002,_xlfn.AGGREGATE(15,6,((Data!$C$1:$C$1002=P$6)/(Data!$C$1:$C$1002=P$6))*ROW(Data!$C$1:$C$1002),ROW(P84)-ROW(P$6)),1),"")</f>
        <v/>
      </c>
      <c r="Q84" s="43"/>
      <c r="R84" s="43" t="str">
        <f>IFERROR(INDEX(Data!$A$1:Q$1002,_xlfn.AGGREGATE(15,6,((Data!$C$1:$C$1002=R$6)/(Data!$C$1:$C$1002=R$6))*ROW(Data!$C$1:$C$1002),ROW(R84)-ROW(R$6)),1),"")</f>
        <v/>
      </c>
      <c r="S84" s="43"/>
      <c r="T84" s="43" t="str">
        <f>IFERROR(INDEX(Data!$A$1:R$1002,_xlfn.AGGREGATE(15,6,((Data!$C$1:$C$1002=T$6)/(Data!$C$1:$C$1002=T$6))*ROW(Data!$C$1:$C$1002),ROW(T84)-ROW(T$6)),1),"")</f>
        <v/>
      </c>
      <c r="U84" s="43"/>
      <c r="V84" s="43" t="str">
        <f>IFERROR(INDEX(Data!$A$1:X$1002,_xlfn.AGGREGATE(15,6,((Data!$C$1:$C$1002=V$6)/(Data!$C$1:$C$1002=V$6))*ROW(Data!$C$1:$C$1002),ROW(V84)-ROW(V$6)),1),"")</f>
        <v>TUDNxtra10</v>
      </c>
      <c r="W84" s="43"/>
      <c r="X84" s="43" t="str">
        <f>IFERROR(INDEX(Data!$A$1:Z$1002,_xlfn.AGGREGATE(15,6,((Data!$C$1:$C$1002=X$6)/(Data!$C$1:$C$1002=X$6))*ROW(Data!$C$1:$C$1002),ROW(X84)-ROW(X$6)),1),"")</f>
        <v/>
      </c>
      <c r="Y84" s="43"/>
      <c r="Z84" s="43" t="str">
        <f>IFERROR(INDEX(Data!$A$1:AB$1002,_xlfn.AGGREGATE(15,6,((Data!$C$1:$C$1002=Z$6)/(Data!$C$1:$C$1002=Z$6))*ROW(Data!$C$1:$C$1002),ROW(Z84)-ROW(Z$6)),1),"")</f>
        <v/>
      </c>
    </row>
    <row r="85" spans="1:26" x14ac:dyDescent="0.4">
      <c r="A85" s="43"/>
      <c r="B85" s="43" t="str">
        <f>IFERROR(INDEX(Data!A$1:$A$1002,_xlfn.AGGREGATE(15,6,((Data!$C$1:$C$1002=B$6)/(Data!$C$1:$C$1002=B$6))*ROW(Data!$C$1:$C$1002),ROW(B85)-ROW(B$6)),1),"")</f>
        <v/>
      </c>
      <c r="C85" s="43"/>
      <c r="D85" s="43" t="str">
        <f>IFERROR(INDEX(Data!$A$1:C$1002,_xlfn.AGGREGATE(15,6,((Data!$C$1:$C$1002=D$6)/(Data!$C$1:$C$1002=D$6))*ROW(Data!$C$1:$C$1002),ROW(D85)-ROW(D$6)),1),"")</f>
        <v/>
      </c>
      <c r="E85" s="43"/>
      <c r="F85" s="43" t="str">
        <f>IFERROR(INDEX(Data!$A$1:E$1002,_xlfn.AGGREGATE(15,6,((Data!$C$1:$C$1002=F$6)/(Data!$C$1:$C$1002=F$6))*ROW(Data!$C$1:$C$1002),ROW(F85)-ROW(F$6)),1),"")</f>
        <v/>
      </c>
      <c r="G85" s="43"/>
      <c r="H85" s="43" t="str">
        <f>IFERROR(INDEX(Data!$A$1:G$1002,_xlfn.AGGREGATE(15,6,((Data!$C$1:$C$1002=H$6)/(Data!$C$1:$C$1002=H$6))*ROW(Data!$C$1:$C$1002),ROW(H85)-ROW(H$6)),1),"")</f>
        <v/>
      </c>
      <c r="I85" s="43"/>
      <c r="J85" s="43" t="str">
        <f>IFERROR(INDEX(Data!$A$1:I$1002,_xlfn.AGGREGATE(15,6,((Data!$C$1:$C$1002=J$6)/(Data!$C$1:$C$1002=J$6))*ROW(Data!$C$1:$C$1002),ROW(J85)-ROW(J$6)),1),"")</f>
        <v/>
      </c>
      <c r="K85" s="43"/>
      <c r="L85" s="43" t="str">
        <f>IFERROR(INDEX(Data!$A$1:K$1002,_xlfn.AGGREGATE(15,6,((Data!$C$1:$C$1002=L$6)/(Data!$C$1:$C$1002=L$6))*ROW(Data!$C$1:$C$1002),ROW(L85)-ROW(L$6)),1),"")</f>
        <v/>
      </c>
      <c r="M85" s="43"/>
      <c r="N85" s="43" t="str">
        <f>IFERROR(INDEX(Data!$A$1:M$1002,_xlfn.AGGREGATE(15,6,((Data!$C$1:$C$1002=N$6)/(Data!$C$1:$C$1002=N$6))*ROW(Data!$C$1:$C$1002),ROW(N85)-ROW(N$6)),1),"")</f>
        <v/>
      </c>
      <c r="O85" s="43"/>
      <c r="P85" s="43" t="str">
        <f>IFERROR(INDEX(Data!$A$1:O$1002,_xlfn.AGGREGATE(15,6,((Data!$C$1:$C$1002=P$6)/(Data!$C$1:$C$1002=P$6))*ROW(Data!$C$1:$C$1002),ROW(P85)-ROW(P$6)),1),"")</f>
        <v/>
      </c>
      <c r="Q85" s="43"/>
      <c r="R85" s="43" t="str">
        <f>IFERROR(INDEX(Data!$A$1:Q$1002,_xlfn.AGGREGATE(15,6,((Data!$C$1:$C$1002=R$6)/(Data!$C$1:$C$1002=R$6))*ROW(Data!$C$1:$C$1002),ROW(R85)-ROW(R$6)),1),"")</f>
        <v/>
      </c>
      <c r="S85" s="43"/>
      <c r="T85" s="43" t="str">
        <f>IFERROR(INDEX(Data!$A$1:R$1002,_xlfn.AGGREGATE(15,6,((Data!$C$1:$C$1002=T$6)/(Data!$C$1:$C$1002=T$6))*ROW(Data!$C$1:$C$1002),ROW(T85)-ROW(T$6)),1),"")</f>
        <v/>
      </c>
      <c r="U85" s="43"/>
      <c r="V85" s="43" t="str">
        <f>IFERROR(INDEX(Data!$A$1:X$1002,_xlfn.AGGREGATE(15,6,((Data!$C$1:$C$1002=V$6)/(Data!$C$1:$C$1002=V$6))*ROW(Data!$C$1:$C$1002),ROW(V85)-ROW(V$6)),1),"")</f>
        <v>TUDNxtra11</v>
      </c>
      <c r="W85" s="43"/>
      <c r="X85" s="43" t="str">
        <f>IFERROR(INDEX(Data!$A$1:Z$1002,_xlfn.AGGREGATE(15,6,((Data!$C$1:$C$1002=X$6)/(Data!$C$1:$C$1002=X$6))*ROW(Data!$C$1:$C$1002),ROW(X85)-ROW(X$6)),1),"")</f>
        <v/>
      </c>
      <c r="Y85" s="43"/>
      <c r="Z85" s="43" t="str">
        <f>IFERROR(INDEX(Data!$A$1:AB$1002,_xlfn.AGGREGATE(15,6,((Data!$C$1:$C$1002=Z$6)/(Data!$C$1:$C$1002=Z$6))*ROW(Data!$C$1:$C$1002),ROW(Z85)-ROW(Z$6)),1),"")</f>
        <v/>
      </c>
    </row>
    <row r="86" spans="1:26" x14ac:dyDescent="0.4">
      <c r="A86" s="43"/>
      <c r="B86" s="43" t="str">
        <f>IFERROR(INDEX(Data!A$1:$A$1002,_xlfn.AGGREGATE(15,6,((Data!$C$1:$C$1002=B$6)/(Data!$C$1:$C$1002=B$6))*ROW(Data!$C$1:$C$1002),ROW(B86)-ROW(B$6)),1),"")</f>
        <v/>
      </c>
      <c r="C86" s="43"/>
      <c r="D86" s="43" t="str">
        <f>IFERROR(INDEX(Data!$A$1:C$1002,_xlfn.AGGREGATE(15,6,((Data!$C$1:$C$1002=D$6)/(Data!$C$1:$C$1002=D$6))*ROW(Data!$C$1:$C$1002),ROW(D86)-ROW(D$6)),1),"")</f>
        <v/>
      </c>
      <c r="E86" s="43"/>
      <c r="F86" s="43" t="str">
        <f>IFERROR(INDEX(Data!$A$1:E$1002,_xlfn.AGGREGATE(15,6,((Data!$C$1:$C$1002=F$6)/(Data!$C$1:$C$1002=F$6))*ROW(Data!$C$1:$C$1002),ROW(F86)-ROW(F$6)),1),"")</f>
        <v/>
      </c>
      <c r="G86" s="43"/>
      <c r="H86" s="43" t="str">
        <f>IFERROR(INDEX(Data!$A$1:G$1002,_xlfn.AGGREGATE(15,6,((Data!$C$1:$C$1002=H$6)/(Data!$C$1:$C$1002=H$6))*ROW(Data!$C$1:$C$1002),ROW(H86)-ROW(H$6)),1),"")</f>
        <v/>
      </c>
      <c r="I86" s="43"/>
      <c r="J86" s="43" t="str">
        <f>IFERROR(INDEX(Data!$A$1:I$1002,_xlfn.AGGREGATE(15,6,((Data!$C$1:$C$1002=J$6)/(Data!$C$1:$C$1002=J$6))*ROW(Data!$C$1:$C$1002),ROW(J86)-ROW(J$6)),1),"")</f>
        <v/>
      </c>
      <c r="K86" s="43"/>
      <c r="L86" s="43" t="str">
        <f>IFERROR(INDEX(Data!$A$1:K$1002,_xlfn.AGGREGATE(15,6,((Data!$C$1:$C$1002=L$6)/(Data!$C$1:$C$1002=L$6))*ROW(Data!$C$1:$C$1002),ROW(L86)-ROW(L$6)),1),"")</f>
        <v/>
      </c>
      <c r="M86" s="43"/>
      <c r="N86" s="43" t="str">
        <f>IFERROR(INDEX(Data!$A$1:M$1002,_xlfn.AGGREGATE(15,6,((Data!$C$1:$C$1002=N$6)/(Data!$C$1:$C$1002=N$6))*ROW(Data!$C$1:$C$1002),ROW(N86)-ROW(N$6)),1),"")</f>
        <v/>
      </c>
      <c r="O86" s="43"/>
      <c r="P86" s="43" t="str">
        <f>IFERROR(INDEX(Data!$A$1:O$1002,_xlfn.AGGREGATE(15,6,((Data!$C$1:$C$1002=P$6)/(Data!$C$1:$C$1002=P$6))*ROW(Data!$C$1:$C$1002),ROW(P86)-ROW(P$6)),1),"")</f>
        <v/>
      </c>
      <c r="Q86" s="43"/>
      <c r="R86" s="43" t="str">
        <f>IFERROR(INDEX(Data!$A$1:Q$1002,_xlfn.AGGREGATE(15,6,((Data!$C$1:$C$1002=R$6)/(Data!$C$1:$C$1002=R$6))*ROW(Data!$C$1:$C$1002),ROW(R86)-ROW(R$6)),1),"")</f>
        <v/>
      </c>
      <c r="S86" s="43"/>
      <c r="T86" s="43" t="str">
        <f>IFERROR(INDEX(Data!$A$1:R$1002,_xlfn.AGGREGATE(15,6,((Data!$C$1:$C$1002=T$6)/(Data!$C$1:$C$1002=T$6))*ROW(Data!$C$1:$C$1002),ROW(T86)-ROW(T$6)),1),"")</f>
        <v/>
      </c>
      <c r="U86" s="43"/>
      <c r="V86" s="43" t="str">
        <f>IFERROR(INDEX(Data!$A$1:X$1002,_xlfn.AGGREGATE(15,6,((Data!$C$1:$C$1002=V$6)/(Data!$C$1:$C$1002=V$6))*ROW(Data!$C$1:$C$1002),ROW(V86)-ROW(V$6)),1),"")</f>
        <v>TUDNxtra2</v>
      </c>
      <c r="W86" s="43"/>
      <c r="X86" s="43" t="str">
        <f>IFERROR(INDEX(Data!$A$1:Z$1002,_xlfn.AGGREGATE(15,6,((Data!$C$1:$C$1002=X$6)/(Data!$C$1:$C$1002=X$6))*ROW(Data!$C$1:$C$1002),ROW(X86)-ROW(X$6)),1),"")</f>
        <v/>
      </c>
      <c r="Y86" s="43"/>
      <c r="Z86" s="43" t="str">
        <f>IFERROR(INDEX(Data!$A$1:AB$1002,_xlfn.AGGREGATE(15,6,((Data!$C$1:$C$1002=Z$6)/(Data!$C$1:$C$1002=Z$6))*ROW(Data!$C$1:$C$1002),ROW(Z86)-ROW(Z$6)),1),"")</f>
        <v/>
      </c>
    </row>
    <row r="87" spans="1:26" x14ac:dyDescent="0.4">
      <c r="A87" s="43"/>
      <c r="B87" s="43" t="str">
        <f>IFERROR(INDEX(Data!A$1:$A$1002,_xlfn.AGGREGATE(15,6,((Data!$C$1:$C$1002=B$6)/(Data!$C$1:$C$1002=B$6))*ROW(Data!$C$1:$C$1002),ROW(B87)-ROW(B$6)),1),"")</f>
        <v/>
      </c>
      <c r="C87" s="43"/>
      <c r="D87" s="43" t="str">
        <f>IFERROR(INDEX(Data!$A$1:C$1002,_xlfn.AGGREGATE(15,6,((Data!$C$1:$C$1002=D$6)/(Data!$C$1:$C$1002=D$6))*ROW(Data!$C$1:$C$1002),ROW(D87)-ROW(D$6)),1),"")</f>
        <v/>
      </c>
      <c r="E87" s="43"/>
      <c r="F87" s="43" t="str">
        <f>IFERROR(INDEX(Data!$A$1:E$1002,_xlfn.AGGREGATE(15,6,((Data!$C$1:$C$1002=F$6)/(Data!$C$1:$C$1002=F$6))*ROW(Data!$C$1:$C$1002),ROW(F87)-ROW(F$6)),1),"")</f>
        <v/>
      </c>
      <c r="G87" s="43"/>
      <c r="H87" s="43" t="str">
        <f>IFERROR(INDEX(Data!$A$1:G$1002,_xlfn.AGGREGATE(15,6,((Data!$C$1:$C$1002=H$6)/(Data!$C$1:$C$1002=H$6))*ROW(Data!$C$1:$C$1002),ROW(H87)-ROW(H$6)),1),"")</f>
        <v/>
      </c>
      <c r="I87" s="43"/>
      <c r="J87" s="43" t="str">
        <f>IFERROR(INDEX(Data!$A$1:I$1002,_xlfn.AGGREGATE(15,6,((Data!$C$1:$C$1002=J$6)/(Data!$C$1:$C$1002=J$6))*ROW(Data!$C$1:$C$1002),ROW(J87)-ROW(J$6)),1),"")</f>
        <v/>
      </c>
      <c r="K87" s="43"/>
      <c r="L87" s="43" t="str">
        <f>IFERROR(INDEX(Data!$A$1:K$1002,_xlfn.AGGREGATE(15,6,((Data!$C$1:$C$1002=L$6)/(Data!$C$1:$C$1002=L$6))*ROW(Data!$C$1:$C$1002),ROW(L87)-ROW(L$6)),1),"")</f>
        <v/>
      </c>
      <c r="M87" s="43"/>
      <c r="N87" s="43" t="str">
        <f>IFERROR(INDEX(Data!$A$1:M$1002,_xlfn.AGGREGATE(15,6,((Data!$C$1:$C$1002=N$6)/(Data!$C$1:$C$1002=N$6))*ROW(Data!$C$1:$C$1002),ROW(N87)-ROW(N$6)),1),"")</f>
        <v/>
      </c>
      <c r="O87" s="43"/>
      <c r="P87" s="43" t="str">
        <f>IFERROR(INDEX(Data!$A$1:O$1002,_xlfn.AGGREGATE(15,6,((Data!$C$1:$C$1002=P$6)/(Data!$C$1:$C$1002=P$6))*ROW(Data!$C$1:$C$1002),ROW(P87)-ROW(P$6)),1),"")</f>
        <v/>
      </c>
      <c r="Q87" s="43"/>
      <c r="R87" s="43" t="str">
        <f>IFERROR(INDEX(Data!$A$1:Q$1002,_xlfn.AGGREGATE(15,6,((Data!$C$1:$C$1002=R$6)/(Data!$C$1:$C$1002=R$6))*ROW(Data!$C$1:$C$1002),ROW(R87)-ROW(R$6)),1),"")</f>
        <v/>
      </c>
      <c r="S87" s="43"/>
      <c r="T87" s="43" t="str">
        <f>IFERROR(INDEX(Data!$A$1:R$1002,_xlfn.AGGREGATE(15,6,((Data!$C$1:$C$1002=T$6)/(Data!$C$1:$C$1002=T$6))*ROW(Data!$C$1:$C$1002),ROW(T87)-ROW(T$6)),1),"")</f>
        <v/>
      </c>
      <c r="U87" s="43"/>
      <c r="V87" s="43" t="str">
        <f>IFERROR(INDEX(Data!$A$1:X$1002,_xlfn.AGGREGATE(15,6,((Data!$C$1:$C$1002=V$6)/(Data!$C$1:$C$1002=V$6))*ROW(Data!$C$1:$C$1002),ROW(V87)-ROW(V$6)),1),"")</f>
        <v>TUDNxtra3</v>
      </c>
      <c r="W87" s="43"/>
      <c r="X87" s="43" t="str">
        <f>IFERROR(INDEX(Data!$A$1:Z$1002,_xlfn.AGGREGATE(15,6,((Data!$C$1:$C$1002=X$6)/(Data!$C$1:$C$1002=X$6))*ROW(Data!$C$1:$C$1002),ROW(X87)-ROW(X$6)),1),"")</f>
        <v/>
      </c>
      <c r="Y87" s="43"/>
      <c r="Z87" s="43" t="str">
        <f>IFERROR(INDEX(Data!$A$1:AB$1002,_xlfn.AGGREGATE(15,6,((Data!$C$1:$C$1002=Z$6)/(Data!$C$1:$C$1002=Z$6))*ROW(Data!$C$1:$C$1002),ROW(Z87)-ROW(Z$6)),1),"")</f>
        <v/>
      </c>
    </row>
    <row r="88" spans="1:26" x14ac:dyDescent="0.4">
      <c r="A88" s="43"/>
      <c r="B88" s="43" t="str">
        <f>IFERROR(INDEX(Data!A$1:$A$1002,_xlfn.AGGREGATE(15,6,((Data!$C$1:$C$1002=B$6)/(Data!$C$1:$C$1002=B$6))*ROW(Data!$C$1:$C$1002),ROW(B88)-ROW(B$6)),1),"")</f>
        <v/>
      </c>
      <c r="C88" s="43"/>
      <c r="D88" s="43" t="str">
        <f>IFERROR(INDEX(Data!$A$1:C$1002,_xlfn.AGGREGATE(15,6,((Data!$C$1:$C$1002=D$6)/(Data!$C$1:$C$1002=D$6))*ROW(Data!$C$1:$C$1002),ROW(D88)-ROW(D$6)),1),"")</f>
        <v/>
      </c>
      <c r="E88" s="43"/>
      <c r="F88" s="43" t="str">
        <f>IFERROR(INDEX(Data!$A$1:E$1002,_xlfn.AGGREGATE(15,6,((Data!$C$1:$C$1002=F$6)/(Data!$C$1:$C$1002=F$6))*ROW(Data!$C$1:$C$1002),ROW(F88)-ROW(F$6)),1),"")</f>
        <v/>
      </c>
      <c r="G88" s="43"/>
      <c r="H88" s="43" t="str">
        <f>IFERROR(INDEX(Data!$A$1:G$1002,_xlfn.AGGREGATE(15,6,((Data!$C$1:$C$1002=H$6)/(Data!$C$1:$C$1002=H$6))*ROW(Data!$C$1:$C$1002),ROW(H88)-ROW(H$6)),1),"")</f>
        <v/>
      </c>
      <c r="I88" s="43"/>
      <c r="J88" s="43" t="str">
        <f>IFERROR(INDEX(Data!$A$1:I$1002,_xlfn.AGGREGATE(15,6,((Data!$C$1:$C$1002=J$6)/(Data!$C$1:$C$1002=J$6))*ROW(Data!$C$1:$C$1002),ROW(J88)-ROW(J$6)),1),"")</f>
        <v/>
      </c>
      <c r="K88" s="43"/>
      <c r="L88" s="43" t="str">
        <f>IFERROR(INDEX(Data!$A$1:K$1002,_xlfn.AGGREGATE(15,6,((Data!$C$1:$C$1002=L$6)/(Data!$C$1:$C$1002=L$6))*ROW(Data!$C$1:$C$1002),ROW(L88)-ROW(L$6)),1),"")</f>
        <v/>
      </c>
      <c r="M88" s="43"/>
      <c r="N88" s="43" t="str">
        <f>IFERROR(INDEX(Data!$A$1:M$1002,_xlfn.AGGREGATE(15,6,((Data!$C$1:$C$1002=N$6)/(Data!$C$1:$C$1002=N$6))*ROW(Data!$C$1:$C$1002),ROW(N88)-ROW(N$6)),1),"")</f>
        <v/>
      </c>
      <c r="O88" s="43"/>
      <c r="P88" s="43" t="str">
        <f>IFERROR(INDEX(Data!$A$1:O$1002,_xlfn.AGGREGATE(15,6,((Data!$C$1:$C$1002=P$6)/(Data!$C$1:$C$1002=P$6))*ROW(Data!$C$1:$C$1002),ROW(P88)-ROW(P$6)),1),"")</f>
        <v/>
      </c>
      <c r="Q88" s="43"/>
      <c r="R88" s="43" t="str">
        <f>IFERROR(INDEX(Data!$A$1:Q$1002,_xlfn.AGGREGATE(15,6,((Data!$C$1:$C$1002=R$6)/(Data!$C$1:$C$1002=R$6))*ROW(Data!$C$1:$C$1002),ROW(R88)-ROW(R$6)),1),"")</f>
        <v/>
      </c>
      <c r="S88" s="43"/>
      <c r="T88" s="43" t="str">
        <f>IFERROR(INDEX(Data!$A$1:R$1002,_xlfn.AGGREGATE(15,6,((Data!$C$1:$C$1002=T$6)/(Data!$C$1:$C$1002=T$6))*ROW(Data!$C$1:$C$1002),ROW(T88)-ROW(T$6)),1),"")</f>
        <v/>
      </c>
      <c r="U88" s="43"/>
      <c r="V88" s="43" t="str">
        <f>IFERROR(INDEX(Data!$A$1:X$1002,_xlfn.AGGREGATE(15,6,((Data!$C$1:$C$1002=V$6)/(Data!$C$1:$C$1002=V$6))*ROW(Data!$C$1:$C$1002),ROW(V88)-ROW(V$6)),1),"")</f>
        <v>TUDNxtra4</v>
      </c>
      <c r="W88" s="43"/>
      <c r="X88" s="43" t="str">
        <f>IFERROR(INDEX(Data!$A$1:Z$1002,_xlfn.AGGREGATE(15,6,((Data!$C$1:$C$1002=X$6)/(Data!$C$1:$C$1002=X$6))*ROW(Data!$C$1:$C$1002),ROW(X88)-ROW(X$6)),1),"")</f>
        <v/>
      </c>
      <c r="Y88" s="43"/>
      <c r="Z88" s="43" t="str">
        <f>IFERROR(INDEX(Data!$A$1:AB$1002,_xlfn.AGGREGATE(15,6,((Data!$C$1:$C$1002=Z$6)/(Data!$C$1:$C$1002=Z$6))*ROW(Data!$C$1:$C$1002),ROW(Z88)-ROW(Z$6)),1),"")</f>
        <v/>
      </c>
    </row>
    <row r="89" spans="1:26" x14ac:dyDescent="0.4">
      <c r="A89" s="43"/>
      <c r="B89" s="43" t="str">
        <f>IFERROR(INDEX(Data!A$1:$A$1002,_xlfn.AGGREGATE(15,6,((Data!$C$1:$C$1002=B$6)/(Data!$C$1:$C$1002=B$6))*ROW(Data!$C$1:$C$1002),ROW(B89)-ROW(B$6)),1),"")</f>
        <v/>
      </c>
      <c r="C89" s="43"/>
      <c r="D89" s="43" t="str">
        <f>IFERROR(INDEX(Data!$A$1:C$1002,_xlfn.AGGREGATE(15,6,((Data!$C$1:$C$1002=D$6)/(Data!$C$1:$C$1002=D$6))*ROW(Data!$C$1:$C$1002),ROW(D89)-ROW(D$6)),1),"")</f>
        <v/>
      </c>
      <c r="E89" s="43"/>
      <c r="F89" s="43" t="str">
        <f>IFERROR(INDEX(Data!$A$1:E$1002,_xlfn.AGGREGATE(15,6,((Data!$C$1:$C$1002=F$6)/(Data!$C$1:$C$1002=F$6))*ROW(Data!$C$1:$C$1002),ROW(F89)-ROW(F$6)),1),"")</f>
        <v/>
      </c>
      <c r="G89" s="43"/>
      <c r="H89" s="43" t="str">
        <f>IFERROR(INDEX(Data!$A$1:G$1002,_xlfn.AGGREGATE(15,6,((Data!$C$1:$C$1002=H$6)/(Data!$C$1:$C$1002=H$6))*ROW(Data!$C$1:$C$1002),ROW(H89)-ROW(H$6)),1),"")</f>
        <v/>
      </c>
      <c r="I89" s="43"/>
      <c r="J89" s="43" t="str">
        <f>IFERROR(INDEX(Data!$A$1:I$1002,_xlfn.AGGREGATE(15,6,((Data!$C$1:$C$1002=J$6)/(Data!$C$1:$C$1002=J$6))*ROW(Data!$C$1:$C$1002),ROW(J89)-ROW(J$6)),1),"")</f>
        <v/>
      </c>
      <c r="K89" s="43"/>
      <c r="L89" s="43" t="str">
        <f>IFERROR(INDEX(Data!$A$1:K$1002,_xlfn.AGGREGATE(15,6,((Data!$C$1:$C$1002=L$6)/(Data!$C$1:$C$1002=L$6))*ROW(Data!$C$1:$C$1002),ROW(L89)-ROW(L$6)),1),"")</f>
        <v/>
      </c>
      <c r="M89" s="43"/>
      <c r="N89" s="43" t="str">
        <f>IFERROR(INDEX(Data!$A$1:M$1002,_xlfn.AGGREGATE(15,6,((Data!$C$1:$C$1002=N$6)/(Data!$C$1:$C$1002=N$6))*ROW(Data!$C$1:$C$1002),ROW(N89)-ROW(N$6)),1),"")</f>
        <v/>
      </c>
      <c r="O89" s="43"/>
      <c r="P89" s="43" t="str">
        <f>IFERROR(INDEX(Data!$A$1:O$1002,_xlfn.AGGREGATE(15,6,((Data!$C$1:$C$1002=P$6)/(Data!$C$1:$C$1002=P$6))*ROW(Data!$C$1:$C$1002),ROW(P89)-ROW(P$6)),1),"")</f>
        <v/>
      </c>
      <c r="Q89" s="43"/>
      <c r="R89" s="43" t="str">
        <f>IFERROR(INDEX(Data!$A$1:Q$1002,_xlfn.AGGREGATE(15,6,((Data!$C$1:$C$1002=R$6)/(Data!$C$1:$C$1002=R$6))*ROW(Data!$C$1:$C$1002),ROW(R89)-ROW(R$6)),1),"")</f>
        <v/>
      </c>
      <c r="S89" s="43"/>
      <c r="T89" s="43" t="str">
        <f>IFERROR(INDEX(Data!$A$1:R$1002,_xlfn.AGGREGATE(15,6,((Data!$C$1:$C$1002=T$6)/(Data!$C$1:$C$1002=T$6))*ROW(Data!$C$1:$C$1002),ROW(T89)-ROW(T$6)),1),"")</f>
        <v/>
      </c>
      <c r="U89" s="43"/>
      <c r="V89" s="43" t="str">
        <f>IFERROR(INDEX(Data!$A$1:X$1002,_xlfn.AGGREGATE(15,6,((Data!$C$1:$C$1002=V$6)/(Data!$C$1:$C$1002=V$6))*ROW(Data!$C$1:$C$1002),ROW(V89)-ROW(V$6)),1),"")</f>
        <v>TUDNxtra5</v>
      </c>
      <c r="W89" s="43"/>
      <c r="X89" s="43" t="str">
        <f>IFERROR(INDEX(Data!$A$1:Z$1002,_xlfn.AGGREGATE(15,6,((Data!$C$1:$C$1002=X$6)/(Data!$C$1:$C$1002=X$6))*ROW(Data!$C$1:$C$1002),ROW(X89)-ROW(X$6)),1),"")</f>
        <v/>
      </c>
      <c r="Y89" s="43"/>
      <c r="Z89" s="43" t="str">
        <f>IFERROR(INDEX(Data!$A$1:AB$1002,_xlfn.AGGREGATE(15,6,((Data!$C$1:$C$1002=Z$6)/(Data!$C$1:$C$1002=Z$6))*ROW(Data!$C$1:$C$1002),ROW(Z89)-ROW(Z$6)),1),"")</f>
        <v/>
      </c>
    </row>
    <row r="90" spans="1:26" x14ac:dyDescent="0.4">
      <c r="A90" s="43"/>
      <c r="B90" s="43" t="str">
        <f>IFERROR(INDEX(Data!A$1:$A$1002,_xlfn.AGGREGATE(15,6,((Data!$C$1:$C$1002=B$6)/(Data!$C$1:$C$1002=B$6))*ROW(Data!$C$1:$C$1002),ROW(B90)-ROW(B$6)),1),"")</f>
        <v/>
      </c>
      <c r="C90" s="43"/>
      <c r="D90" s="43" t="str">
        <f>IFERROR(INDEX(Data!$A$1:C$1002,_xlfn.AGGREGATE(15,6,((Data!$C$1:$C$1002=D$6)/(Data!$C$1:$C$1002=D$6))*ROW(Data!$C$1:$C$1002),ROW(D90)-ROW(D$6)),1),"")</f>
        <v/>
      </c>
      <c r="E90" s="43"/>
      <c r="F90" s="43" t="str">
        <f>IFERROR(INDEX(Data!$A$1:E$1002,_xlfn.AGGREGATE(15,6,((Data!$C$1:$C$1002=F$6)/(Data!$C$1:$C$1002=F$6))*ROW(Data!$C$1:$C$1002),ROW(F90)-ROW(F$6)),1),"")</f>
        <v/>
      </c>
      <c r="G90" s="43"/>
      <c r="H90" s="43" t="str">
        <f>IFERROR(INDEX(Data!$A$1:G$1002,_xlfn.AGGREGATE(15,6,((Data!$C$1:$C$1002=H$6)/(Data!$C$1:$C$1002=H$6))*ROW(Data!$C$1:$C$1002),ROW(H90)-ROW(H$6)),1),"")</f>
        <v/>
      </c>
      <c r="I90" s="43"/>
      <c r="J90" s="43" t="str">
        <f>IFERROR(INDEX(Data!$A$1:I$1002,_xlfn.AGGREGATE(15,6,((Data!$C$1:$C$1002=J$6)/(Data!$C$1:$C$1002=J$6))*ROW(Data!$C$1:$C$1002),ROW(J90)-ROW(J$6)),1),"")</f>
        <v/>
      </c>
      <c r="K90" s="43"/>
      <c r="L90" s="43" t="str">
        <f>IFERROR(INDEX(Data!$A$1:K$1002,_xlfn.AGGREGATE(15,6,((Data!$C$1:$C$1002=L$6)/(Data!$C$1:$C$1002=L$6))*ROW(Data!$C$1:$C$1002),ROW(L90)-ROW(L$6)),1),"")</f>
        <v/>
      </c>
      <c r="M90" s="43"/>
      <c r="N90" s="43" t="str">
        <f>IFERROR(INDEX(Data!$A$1:M$1002,_xlfn.AGGREGATE(15,6,((Data!$C$1:$C$1002=N$6)/(Data!$C$1:$C$1002=N$6))*ROW(Data!$C$1:$C$1002),ROW(N90)-ROW(N$6)),1),"")</f>
        <v/>
      </c>
      <c r="O90" s="43"/>
      <c r="P90" s="43" t="str">
        <f>IFERROR(INDEX(Data!$A$1:O$1002,_xlfn.AGGREGATE(15,6,((Data!$C$1:$C$1002=P$6)/(Data!$C$1:$C$1002=P$6))*ROW(Data!$C$1:$C$1002),ROW(P90)-ROW(P$6)),1),"")</f>
        <v/>
      </c>
      <c r="Q90" s="43"/>
      <c r="R90" s="43" t="str">
        <f>IFERROR(INDEX(Data!$A$1:Q$1002,_xlfn.AGGREGATE(15,6,((Data!$C$1:$C$1002=R$6)/(Data!$C$1:$C$1002=R$6))*ROW(Data!$C$1:$C$1002),ROW(R90)-ROW(R$6)),1),"")</f>
        <v/>
      </c>
      <c r="S90" s="43"/>
      <c r="T90" s="43" t="str">
        <f>IFERROR(INDEX(Data!$A$1:R$1002,_xlfn.AGGREGATE(15,6,((Data!$C$1:$C$1002=T$6)/(Data!$C$1:$C$1002=T$6))*ROW(Data!$C$1:$C$1002),ROW(T90)-ROW(T$6)),1),"")</f>
        <v/>
      </c>
      <c r="U90" s="43"/>
      <c r="V90" s="43" t="str">
        <f>IFERROR(INDEX(Data!$A$1:X$1002,_xlfn.AGGREGATE(15,6,((Data!$C$1:$C$1002=V$6)/(Data!$C$1:$C$1002=V$6))*ROW(Data!$C$1:$C$1002),ROW(V90)-ROW(V$6)),1),"")</f>
        <v>TUDNxtra6</v>
      </c>
      <c r="W90" s="43"/>
      <c r="X90" s="43" t="str">
        <f>IFERROR(INDEX(Data!$A$1:Z$1002,_xlfn.AGGREGATE(15,6,((Data!$C$1:$C$1002=X$6)/(Data!$C$1:$C$1002=X$6))*ROW(Data!$C$1:$C$1002),ROW(X90)-ROW(X$6)),1),"")</f>
        <v/>
      </c>
      <c r="Y90" s="43"/>
      <c r="Z90" s="43" t="str">
        <f>IFERROR(INDEX(Data!$A$1:AB$1002,_xlfn.AGGREGATE(15,6,((Data!$C$1:$C$1002=Z$6)/(Data!$C$1:$C$1002=Z$6))*ROW(Data!$C$1:$C$1002),ROW(Z90)-ROW(Z$6)),1),"")</f>
        <v/>
      </c>
    </row>
    <row r="91" spans="1:26" x14ac:dyDescent="0.4">
      <c r="A91" s="43"/>
      <c r="B91" s="43" t="str">
        <f>IFERROR(INDEX(Data!A$1:$A$1002,_xlfn.AGGREGATE(15,6,((Data!$C$1:$C$1002=B$6)/(Data!$C$1:$C$1002=B$6))*ROW(Data!$C$1:$C$1002),ROW(B91)-ROW(B$6)),1),"")</f>
        <v/>
      </c>
      <c r="C91" s="43"/>
      <c r="D91" s="43" t="str">
        <f>IFERROR(INDEX(Data!$A$1:C$1002,_xlfn.AGGREGATE(15,6,((Data!$C$1:$C$1002=D$6)/(Data!$C$1:$C$1002=D$6))*ROW(Data!$C$1:$C$1002),ROW(D91)-ROW(D$6)),1),"")</f>
        <v/>
      </c>
      <c r="E91" s="43"/>
      <c r="F91" s="43" t="str">
        <f>IFERROR(INDEX(Data!$A$1:E$1002,_xlfn.AGGREGATE(15,6,((Data!$C$1:$C$1002=F$6)/(Data!$C$1:$C$1002=F$6))*ROW(Data!$C$1:$C$1002),ROW(F91)-ROW(F$6)),1),"")</f>
        <v/>
      </c>
      <c r="G91" s="43"/>
      <c r="H91" s="43" t="str">
        <f>IFERROR(INDEX(Data!$A$1:G$1002,_xlfn.AGGREGATE(15,6,((Data!$C$1:$C$1002=H$6)/(Data!$C$1:$C$1002=H$6))*ROW(Data!$C$1:$C$1002),ROW(H91)-ROW(H$6)),1),"")</f>
        <v/>
      </c>
      <c r="I91" s="43"/>
      <c r="J91" s="43" t="str">
        <f>IFERROR(INDEX(Data!$A$1:I$1002,_xlfn.AGGREGATE(15,6,((Data!$C$1:$C$1002=J$6)/(Data!$C$1:$C$1002=J$6))*ROW(Data!$C$1:$C$1002),ROW(J91)-ROW(J$6)),1),"")</f>
        <v/>
      </c>
      <c r="K91" s="43"/>
      <c r="L91" s="43" t="str">
        <f>IFERROR(INDEX(Data!$A$1:K$1002,_xlfn.AGGREGATE(15,6,((Data!$C$1:$C$1002=L$6)/(Data!$C$1:$C$1002=L$6))*ROW(Data!$C$1:$C$1002),ROW(L91)-ROW(L$6)),1),"")</f>
        <v/>
      </c>
      <c r="M91" s="43"/>
      <c r="N91" s="43" t="str">
        <f>IFERROR(INDEX(Data!$A$1:M$1002,_xlfn.AGGREGATE(15,6,((Data!$C$1:$C$1002=N$6)/(Data!$C$1:$C$1002=N$6))*ROW(Data!$C$1:$C$1002),ROW(N91)-ROW(N$6)),1),"")</f>
        <v/>
      </c>
      <c r="O91" s="43"/>
      <c r="P91" s="43" t="str">
        <f>IFERROR(INDEX(Data!$A$1:O$1002,_xlfn.AGGREGATE(15,6,((Data!$C$1:$C$1002=P$6)/(Data!$C$1:$C$1002=P$6))*ROW(Data!$C$1:$C$1002),ROW(P91)-ROW(P$6)),1),"")</f>
        <v/>
      </c>
      <c r="Q91" s="43"/>
      <c r="R91" s="43" t="str">
        <f>IFERROR(INDEX(Data!$A$1:Q$1002,_xlfn.AGGREGATE(15,6,((Data!$C$1:$C$1002=R$6)/(Data!$C$1:$C$1002=R$6))*ROW(Data!$C$1:$C$1002),ROW(R91)-ROW(R$6)),1),"")</f>
        <v/>
      </c>
      <c r="S91" s="43"/>
      <c r="T91" s="43" t="str">
        <f>IFERROR(INDEX(Data!$A$1:R$1002,_xlfn.AGGREGATE(15,6,((Data!$C$1:$C$1002=T$6)/(Data!$C$1:$C$1002=T$6))*ROW(Data!$C$1:$C$1002),ROW(T91)-ROW(T$6)),1),"")</f>
        <v/>
      </c>
      <c r="U91" s="43"/>
      <c r="V91" s="43" t="str">
        <f>IFERROR(INDEX(Data!$A$1:X$1002,_xlfn.AGGREGATE(15,6,((Data!$C$1:$C$1002=V$6)/(Data!$C$1:$C$1002=V$6))*ROW(Data!$C$1:$C$1002),ROW(V91)-ROW(V$6)),1),"")</f>
        <v>TUDNxtra7</v>
      </c>
      <c r="W91" s="43"/>
      <c r="X91" s="43" t="str">
        <f>IFERROR(INDEX(Data!$A$1:Z$1002,_xlfn.AGGREGATE(15,6,((Data!$C$1:$C$1002=X$6)/(Data!$C$1:$C$1002=X$6))*ROW(Data!$C$1:$C$1002),ROW(X91)-ROW(X$6)),1),"")</f>
        <v/>
      </c>
      <c r="Y91" s="43"/>
      <c r="Z91" s="43" t="str">
        <f>IFERROR(INDEX(Data!$A$1:AB$1002,_xlfn.AGGREGATE(15,6,((Data!$C$1:$C$1002=Z$6)/(Data!$C$1:$C$1002=Z$6))*ROW(Data!$C$1:$C$1002),ROW(Z91)-ROW(Z$6)),1),"")</f>
        <v/>
      </c>
    </row>
    <row r="92" spans="1:26" x14ac:dyDescent="0.4">
      <c r="A92" s="43"/>
      <c r="B92" s="43" t="str">
        <f>IFERROR(INDEX(Data!A$1:$A$1002,_xlfn.AGGREGATE(15,6,((Data!$C$1:$C$1002=B$6)/(Data!$C$1:$C$1002=B$6))*ROW(Data!$C$1:$C$1002),ROW(B92)-ROW(B$6)),1),"")</f>
        <v/>
      </c>
      <c r="C92" s="43"/>
      <c r="D92" s="43" t="str">
        <f>IFERROR(INDEX(Data!$A$1:C$1002,_xlfn.AGGREGATE(15,6,((Data!$C$1:$C$1002=D$6)/(Data!$C$1:$C$1002=D$6))*ROW(Data!$C$1:$C$1002),ROW(D92)-ROW(D$6)),1),"")</f>
        <v/>
      </c>
      <c r="E92" s="43"/>
      <c r="F92" s="43" t="str">
        <f>IFERROR(INDEX(Data!$A$1:E$1002,_xlfn.AGGREGATE(15,6,((Data!$C$1:$C$1002=F$6)/(Data!$C$1:$C$1002=F$6))*ROW(Data!$C$1:$C$1002),ROW(F92)-ROW(F$6)),1),"")</f>
        <v/>
      </c>
      <c r="G92" s="43"/>
      <c r="H92" s="43" t="str">
        <f>IFERROR(INDEX(Data!$A$1:G$1002,_xlfn.AGGREGATE(15,6,((Data!$C$1:$C$1002=H$6)/(Data!$C$1:$C$1002=H$6))*ROW(Data!$C$1:$C$1002),ROW(H92)-ROW(H$6)),1),"")</f>
        <v/>
      </c>
      <c r="I92" s="43"/>
      <c r="J92" s="43" t="str">
        <f>IFERROR(INDEX(Data!$A$1:I$1002,_xlfn.AGGREGATE(15,6,((Data!$C$1:$C$1002=J$6)/(Data!$C$1:$C$1002=J$6))*ROW(Data!$C$1:$C$1002),ROW(J92)-ROW(J$6)),1),"")</f>
        <v/>
      </c>
      <c r="K92" s="43"/>
      <c r="L92" s="43" t="str">
        <f>IFERROR(INDEX(Data!$A$1:K$1002,_xlfn.AGGREGATE(15,6,((Data!$C$1:$C$1002=L$6)/(Data!$C$1:$C$1002=L$6))*ROW(Data!$C$1:$C$1002),ROW(L92)-ROW(L$6)),1),"")</f>
        <v/>
      </c>
      <c r="M92" s="43"/>
      <c r="N92" s="43" t="str">
        <f>IFERROR(INDEX(Data!$A$1:M$1002,_xlfn.AGGREGATE(15,6,((Data!$C$1:$C$1002=N$6)/(Data!$C$1:$C$1002=N$6))*ROW(Data!$C$1:$C$1002),ROW(N92)-ROW(N$6)),1),"")</f>
        <v/>
      </c>
      <c r="O92" s="43"/>
      <c r="P92" s="43" t="str">
        <f>IFERROR(INDEX(Data!$A$1:O$1002,_xlfn.AGGREGATE(15,6,((Data!$C$1:$C$1002=P$6)/(Data!$C$1:$C$1002=P$6))*ROW(Data!$C$1:$C$1002),ROW(P92)-ROW(P$6)),1),"")</f>
        <v/>
      </c>
      <c r="Q92" s="43"/>
      <c r="R92" s="43" t="str">
        <f>IFERROR(INDEX(Data!$A$1:Q$1002,_xlfn.AGGREGATE(15,6,((Data!$C$1:$C$1002=R$6)/(Data!$C$1:$C$1002=R$6))*ROW(Data!$C$1:$C$1002),ROW(R92)-ROW(R$6)),1),"")</f>
        <v/>
      </c>
      <c r="S92" s="43"/>
      <c r="T92" s="43" t="str">
        <f>IFERROR(INDEX(Data!$A$1:R$1002,_xlfn.AGGREGATE(15,6,((Data!$C$1:$C$1002=T$6)/(Data!$C$1:$C$1002=T$6))*ROW(Data!$C$1:$C$1002),ROW(T92)-ROW(T$6)),1),"")</f>
        <v/>
      </c>
      <c r="U92" s="43"/>
      <c r="V92" s="43" t="str">
        <f>IFERROR(INDEX(Data!$A$1:X$1002,_xlfn.AGGREGATE(15,6,((Data!$C$1:$C$1002=V$6)/(Data!$C$1:$C$1002=V$6))*ROW(Data!$C$1:$C$1002),ROW(V92)-ROW(V$6)),1),"")</f>
        <v>TUDNxtra8</v>
      </c>
      <c r="W92" s="43"/>
      <c r="X92" s="43" t="str">
        <f>IFERROR(INDEX(Data!$A$1:Z$1002,_xlfn.AGGREGATE(15,6,((Data!$C$1:$C$1002=X$6)/(Data!$C$1:$C$1002=X$6))*ROW(Data!$C$1:$C$1002),ROW(X92)-ROW(X$6)),1),"")</f>
        <v/>
      </c>
      <c r="Y92" s="43"/>
      <c r="Z92" s="43" t="str">
        <f>IFERROR(INDEX(Data!$A$1:AB$1002,_xlfn.AGGREGATE(15,6,((Data!$C$1:$C$1002=Z$6)/(Data!$C$1:$C$1002=Z$6))*ROW(Data!$C$1:$C$1002),ROW(Z92)-ROW(Z$6)),1),"")</f>
        <v/>
      </c>
    </row>
    <row r="93" spans="1:26" x14ac:dyDescent="0.4">
      <c r="A93" s="43"/>
      <c r="B93" s="43" t="str">
        <f>IFERROR(INDEX(Data!A$1:$A$1002,_xlfn.AGGREGATE(15,6,((Data!$C$1:$C$1002=B$6)/(Data!$C$1:$C$1002=B$6))*ROW(Data!$C$1:$C$1002),ROW(B93)-ROW(B$6)),1),"")</f>
        <v/>
      </c>
      <c r="C93" s="43"/>
      <c r="D93" s="43" t="str">
        <f>IFERROR(INDEX(Data!$A$1:C$1002,_xlfn.AGGREGATE(15,6,((Data!$C$1:$C$1002=D$6)/(Data!$C$1:$C$1002=D$6))*ROW(Data!$C$1:$C$1002),ROW(D93)-ROW(D$6)),1),"")</f>
        <v/>
      </c>
      <c r="E93" s="43"/>
      <c r="F93" s="43" t="str">
        <f>IFERROR(INDEX(Data!$A$1:E$1002,_xlfn.AGGREGATE(15,6,((Data!$C$1:$C$1002=F$6)/(Data!$C$1:$C$1002=F$6))*ROW(Data!$C$1:$C$1002),ROW(F93)-ROW(F$6)),1),"")</f>
        <v/>
      </c>
      <c r="G93" s="43"/>
      <c r="H93" s="43" t="str">
        <f>IFERROR(INDEX(Data!$A$1:G$1002,_xlfn.AGGREGATE(15,6,((Data!$C$1:$C$1002=H$6)/(Data!$C$1:$C$1002=H$6))*ROW(Data!$C$1:$C$1002),ROW(H93)-ROW(H$6)),1),"")</f>
        <v/>
      </c>
      <c r="I93" s="43"/>
      <c r="J93" s="43" t="str">
        <f>IFERROR(INDEX(Data!$A$1:I$1002,_xlfn.AGGREGATE(15,6,((Data!$C$1:$C$1002=J$6)/(Data!$C$1:$C$1002=J$6))*ROW(Data!$C$1:$C$1002),ROW(J93)-ROW(J$6)),1),"")</f>
        <v/>
      </c>
      <c r="K93" s="43"/>
      <c r="L93" s="43" t="str">
        <f>IFERROR(INDEX(Data!$A$1:K$1002,_xlfn.AGGREGATE(15,6,((Data!$C$1:$C$1002=L$6)/(Data!$C$1:$C$1002=L$6))*ROW(Data!$C$1:$C$1002),ROW(L93)-ROW(L$6)),1),"")</f>
        <v/>
      </c>
      <c r="M93" s="43"/>
      <c r="N93" s="43" t="str">
        <f>IFERROR(INDEX(Data!$A$1:M$1002,_xlfn.AGGREGATE(15,6,((Data!$C$1:$C$1002=N$6)/(Data!$C$1:$C$1002=N$6))*ROW(Data!$C$1:$C$1002),ROW(N93)-ROW(N$6)),1),"")</f>
        <v/>
      </c>
      <c r="O93" s="43"/>
      <c r="P93" s="43" t="str">
        <f>IFERROR(INDEX(Data!$A$1:O$1002,_xlfn.AGGREGATE(15,6,((Data!$C$1:$C$1002=P$6)/(Data!$C$1:$C$1002=P$6))*ROW(Data!$C$1:$C$1002),ROW(P93)-ROW(P$6)),1),"")</f>
        <v/>
      </c>
      <c r="Q93" s="43"/>
      <c r="R93" s="43" t="str">
        <f>IFERROR(INDEX(Data!$A$1:Q$1002,_xlfn.AGGREGATE(15,6,((Data!$C$1:$C$1002=R$6)/(Data!$C$1:$C$1002=R$6))*ROW(Data!$C$1:$C$1002),ROW(R93)-ROW(R$6)),1),"")</f>
        <v/>
      </c>
      <c r="S93" s="43"/>
      <c r="T93" s="43" t="str">
        <f>IFERROR(INDEX(Data!$A$1:R$1002,_xlfn.AGGREGATE(15,6,((Data!$C$1:$C$1002=T$6)/(Data!$C$1:$C$1002=T$6))*ROW(Data!$C$1:$C$1002),ROW(T93)-ROW(T$6)),1),"")</f>
        <v/>
      </c>
      <c r="U93" s="43"/>
      <c r="V93" s="43" t="str">
        <f>IFERROR(INDEX(Data!$A$1:X$1002,_xlfn.AGGREGATE(15,6,((Data!$C$1:$C$1002=V$6)/(Data!$C$1:$C$1002=V$6))*ROW(Data!$C$1:$C$1002),ROW(V93)-ROW(V$6)),1),"")</f>
        <v>TUDNxtra9</v>
      </c>
      <c r="W93" s="43"/>
      <c r="X93" s="43" t="str">
        <f>IFERROR(INDEX(Data!$A$1:Z$1002,_xlfn.AGGREGATE(15,6,((Data!$C$1:$C$1002=X$6)/(Data!$C$1:$C$1002=X$6))*ROW(Data!$C$1:$C$1002),ROW(X93)-ROW(X$6)),1),"")</f>
        <v/>
      </c>
      <c r="Y93" s="43"/>
      <c r="Z93" s="43" t="str">
        <f>IFERROR(INDEX(Data!$A$1:AB$1002,_xlfn.AGGREGATE(15,6,((Data!$C$1:$C$1002=Z$6)/(Data!$C$1:$C$1002=Z$6))*ROW(Data!$C$1:$C$1002),ROW(Z93)-ROW(Z$6)),1),"")</f>
        <v/>
      </c>
    </row>
    <row r="94" spans="1:26" x14ac:dyDescent="0.4">
      <c r="A94" s="43"/>
      <c r="B94" s="43" t="str">
        <f>IFERROR(INDEX(Data!A$1:$A$1002,_xlfn.AGGREGATE(15,6,((Data!$C$1:$C$1002=B$6)/(Data!$C$1:$C$1002=B$6))*ROW(Data!$C$1:$C$1002),ROW(B94)-ROW(B$6)),1),"")</f>
        <v/>
      </c>
      <c r="C94" s="43"/>
      <c r="D94" s="43" t="str">
        <f>IFERROR(INDEX(Data!$A$1:C$1002,_xlfn.AGGREGATE(15,6,((Data!$C$1:$C$1002=D$6)/(Data!$C$1:$C$1002=D$6))*ROW(Data!$C$1:$C$1002),ROW(D94)-ROW(D$6)),1),"")</f>
        <v/>
      </c>
      <c r="E94" s="43"/>
      <c r="F94" s="43" t="str">
        <f>IFERROR(INDEX(Data!$A$1:E$1002,_xlfn.AGGREGATE(15,6,((Data!$C$1:$C$1002=F$6)/(Data!$C$1:$C$1002=F$6))*ROW(Data!$C$1:$C$1002),ROW(F94)-ROW(F$6)),1),"")</f>
        <v/>
      </c>
      <c r="G94" s="43"/>
      <c r="H94" s="43" t="str">
        <f>IFERROR(INDEX(Data!$A$1:G$1002,_xlfn.AGGREGATE(15,6,((Data!$C$1:$C$1002=H$6)/(Data!$C$1:$C$1002=H$6))*ROW(Data!$C$1:$C$1002),ROW(H94)-ROW(H$6)),1),"")</f>
        <v/>
      </c>
      <c r="I94" s="43"/>
      <c r="J94" s="43" t="str">
        <f>IFERROR(INDEX(Data!$A$1:I$1002,_xlfn.AGGREGATE(15,6,((Data!$C$1:$C$1002=J$6)/(Data!$C$1:$C$1002=J$6))*ROW(Data!$C$1:$C$1002),ROW(J94)-ROW(J$6)),1),"")</f>
        <v/>
      </c>
      <c r="K94" s="43"/>
      <c r="L94" s="43" t="str">
        <f>IFERROR(INDEX(Data!$A$1:K$1002,_xlfn.AGGREGATE(15,6,((Data!$C$1:$C$1002=L$6)/(Data!$C$1:$C$1002=L$6))*ROW(Data!$C$1:$C$1002),ROW(L94)-ROW(L$6)),1),"")</f>
        <v/>
      </c>
      <c r="M94" s="43"/>
      <c r="N94" s="43" t="str">
        <f>IFERROR(INDEX(Data!$A$1:M$1002,_xlfn.AGGREGATE(15,6,((Data!$C$1:$C$1002=N$6)/(Data!$C$1:$C$1002=N$6))*ROW(Data!$C$1:$C$1002),ROW(N94)-ROW(N$6)),1),"")</f>
        <v/>
      </c>
      <c r="O94" s="43"/>
      <c r="P94" s="43" t="str">
        <f>IFERROR(INDEX(Data!$A$1:O$1002,_xlfn.AGGREGATE(15,6,((Data!$C$1:$C$1002=P$6)/(Data!$C$1:$C$1002=P$6))*ROW(Data!$C$1:$C$1002),ROW(P94)-ROW(P$6)),1),"")</f>
        <v/>
      </c>
      <c r="Q94" s="43"/>
      <c r="R94" s="43" t="str">
        <f>IFERROR(INDEX(Data!$A$1:Q$1002,_xlfn.AGGREGATE(15,6,((Data!$C$1:$C$1002=R$6)/(Data!$C$1:$C$1002=R$6))*ROW(Data!$C$1:$C$1002),ROW(R94)-ROW(R$6)),1),"")</f>
        <v/>
      </c>
      <c r="S94" s="43"/>
      <c r="T94" s="43" t="str">
        <f>IFERROR(INDEX(Data!$A$1:R$1002,_xlfn.AGGREGATE(15,6,((Data!$C$1:$C$1002=T$6)/(Data!$C$1:$C$1002=T$6))*ROW(Data!$C$1:$C$1002),ROW(T94)-ROW(T$6)),1),"")</f>
        <v/>
      </c>
      <c r="U94" s="43"/>
      <c r="V94" s="43" t="str">
        <f>IFERROR(INDEX(Data!$A$1:X$1002,_xlfn.AGGREGATE(15,6,((Data!$C$1:$C$1002=V$6)/(Data!$C$1:$C$1002=V$6))*ROW(Data!$C$1:$C$1002),ROW(V94)-ROW(V$6)),1),"")</f>
        <v>TV Chile</v>
      </c>
      <c r="W94" s="43"/>
      <c r="X94" s="43" t="str">
        <f>IFERROR(INDEX(Data!$A$1:Z$1002,_xlfn.AGGREGATE(15,6,((Data!$C$1:$C$1002=X$6)/(Data!$C$1:$C$1002=X$6))*ROW(Data!$C$1:$C$1002),ROW(X94)-ROW(X$6)),1),"")</f>
        <v/>
      </c>
      <c r="Y94" s="43"/>
      <c r="Z94" s="43" t="str">
        <f>IFERROR(INDEX(Data!$A$1:AB$1002,_xlfn.AGGREGATE(15,6,((Data!$C$1:$C$1002=Z$6)/(Data!$C$1:$C$1002=Z$6))*ROW(Data!$C$1:$C$1002),ROW(Z94)-ROW(Z$6)),1),"")</f>
        <v/>
      </c>
    </row>
    <row r="95" spans="1:26" x14ac:dyDescent="0.4">
      <c r="A95" s="43"/>
      <c r="B95" s="43" t="str">
        <f>IFERROR(INDEX(Data!A$1:$A$1002,_xlfn.AGGREGATE(15,6,((Data!$C$1:$C$1002=B$6)/(Data!$C$1:$C$1002=B$6))*ROW(Data!$C$1:$C$1002),ROW(B95)-ROW(B$6)),1),"")</f>
        <v/>
      </c>
      <c r="C95" s="43"/>
      <c r="D95" s="43" t="str">
        <f>IFERROR(INDEX(Data!$A$1:C$1002,_xlfn.AGGREGATE(15,6,((Data!$C$1:$C$1002=D$6)/(Data!$C$1:$C$1002=D$6))*ROW(Data!$C$1:$C$1002),ROW(D95)-ROW(D$6)),1),"")</f>
        <v/>
      </c>
      <c r="E95" s="43"/>
      <c r="F95" s="43" t="str">
        <f>IFERROR(INDEX(Data!$A$1:E$1002,_xlfn.AGGREGATE(15,6,((Data!$C$1:$C$1002=F$6)/(Data!$C$1:$C$1002=F$6))*ROW(Data!$C$1:$C$1002),ROW(F95)-ROW(F$6)),1),"")</f>
        <v/>
      </c>
      <c r="G95" s="43"/>
      <c r="H95" s="43" t="str">
        <f>IFERROR(INDEX(Data!$A$1:G$1002,_xlfn.AGGREGATE(15,6,((Data!$C$1:$C$1002=H$6)/(Data!$C$1:$C$1002=H$6))*ROW(Data!$C$1:$C$1002),ROW(H95)-ROW(H$6)),1),"")</f>
        <v/>
      </c>
      <c r="I95" s="43"/>
      <c r="J95" s="43" t="str">
        <f>IFERROR(INDEX(Data!$A$1:I$1002,_xlfn.AGGREGATE(15,6,((Data!$C$1:$C$1002=J$6)/(Data!$C$1:$C$1002=J$6))*ROW(Data!$C$1:$C$1002),ROW(J95)-ROW(J$6)),1),"")</f>
        <v/>
      </c>
      <c r="K95" s="43"/>
      <c r="L95" s="43" t="str">
        <f>IFERROR(INDEX(Data!$A$1:K$1002,_xlfn.AGGREGATE(15,6,((Data!$C$1:$C$1002=L$6)/(Data!$C$1:$C$1002=L$6))*ROW(Data!$C$1:$C$1002),ROW(L95)-ROW(L$6)),1),"")</f>
        <v/>
      </c>
      <c r="M95" s="43"/>
      <c r="N95" s="43" t="str">
        <f>IFERROR(INDEX(Data!$A$1:M$1002,_xlfn.AGGREGATE(15,6,((Data!$C$1:$C$1002=N$6)/(Data!$C$1:$C$1002=N$6))*ROW(Data!$C$1:$C$1002),ROW(N95)-ROW(N$6)),1),"")</f>
        <v/>
      </c>
      <c r="O95" s="43"/>
      <c r="P95" s="43" t="str">
        <f>IFERROR(INDEX(Data!$A$1:O$1002,_xlfn.AGGREGATE(15,6,((Data!$C$1:$C$1002=P$6)/(Data!$C$1:$C$1002=P$6))*ROW(Data!$C$1:$C$1002),ROW(P95)-ROW(P$6)),1),"")</f>
        <v/>
      </c>
      <c r="Q95" s="43"/>
      <c r="R95" s="43" t="str">
        <f>IFERROR(INDEX(Data!$A$1:Q$1002,_xlfn.AGGREGATE(15,6,((Data!$C$1:$C$1002=R$6)/(Data!$C$1:$C$1002=R$6))*ROW(Data!$C$1:$C$1002),ROW(R95)-ROW(R$6)),1),"")</f>
        <v/>
      </c>
      <c r="S95" s="43"/>
      <c r="T95" s="43" t="str">
        <f>IFERROR(INDEX(Data!$A$1:R$1002,_xlfn.AGGREGATE(15,6,((Data!$C$1:$C$1002=T$6)/(Data!$C$1:$C$1002=T$6))*ROW(Data!$C$1:$C$1002),ROW(T95)-ROW(T$6)),1),"")</f>
        <v/>
      </c>
      <c r="U95" s="43"/>
      <c r="V95" s="43" t="str">
        <f>IFERROR(INDEX(Data!$A$1:X$1002,_xlfn.AGGREGATE(15,6,((Data!$C$1:$C$1002=V$6)/(Data!$C$1:$C$1002=V$6))*ROW(Data!$C$1:$C$1002),ROW(V95)-ROW(V$6)),1),"")</f>
        <v>TV Dominicana</v>
      </c>
      <c r="W95" s="43"/>
      <c r="X95" s="43" t="str">
        <f>IFERROR(INDEX(Data!$A$1:Z$1002,_xlfn.AGGREGATE(15,6,((Data!$C$1:$C$1002=X$6)/(Data!$C$1:$C$1002=X$6))*ROW(Data!$C$1:$C$1002),ROW(X95)-ROW(X$6)),1),"")</f>
        <v/>
      </c>
      <c r="Y95" s="43"/>
      <c r="Z95" s="43" t="str">
        <f>IFERROR(INDEX(Data!$A$1:AB$1002,_xlfn.AGGREGATE(15,6,((Data!$C$1:$C$1002=Z$6)/(Data!$C$1:$C$1002=Z$6))*ROW(Data!$C$1:$C$1002),ROW(Z95)-ROW(Z$6)),1),"")</f>
        <v/>
      </c>
    </row>
    <row r="96" spans="1:26" ht="24" x14ac:dyDescent="0.4">
      <c r="A96" s="43"/>
      <c r="B96" s="43" t="str">
        <f>IFERROR(INDEX(Data!A$1:$A$1002,_xlfn.AGGREGATE(15,6,((Data!$C$1:$C$1002=B$6)/(Data!$C$1:$C$1002=B$6))*ROW(Data!$C$1:$C$1002),ROW(B96)-ROW(B$6)),1),"")</f>
        <v/>
      </c>
      <c r="C96" s="43"/>
      <c r="D96" s="43" t="str">
        <f>IFERROR(INDEX(Data!$A$1:C$1002,_xlfn.AGGREGATE(15,6,((Data!$C$1:$C$1002=D$6)/(Data!$C$1:$C$1002=D$6))*ROW(Data!$C$1:$C$1002),ROW(D96)-ROW(D$6)),1),"")</f>
        <v/>
      </c>
      <c r="E96" s="43"/>
      <c r="F96" s="43" t="str">
        <f>IFERROR(INDEX(Data!$A$1:E$1002,_xlfn.AGGREGATE(15,6,((Data!$C$1:$C$1002=F$6)/(Data!$C$1:$C$1002=F$6))*ROW(Data!$C$1:$C$1002),ROW(F96)-ROW(F$6)),1),"")</f>
        <v/>
      </c>
      <c r="G96" s="43"/>
      <c r="H96" s="43" t="str">
        <f>IFERROR(INDEX(Data!$A$1:G$1002,_xlfn.AGGREGATE(15,6,((Data!$C$1:$C$1002=H$6)/(Data!$C$1:$C$1002=H$6))*ROW(Data!$C$1:$C$1002),ROW(H96)-ROW(H$6)),1),"")</f>
        <v/>
      </c>
      <c r="I96" s="43"/>
      <c r="J96" s="43" t="str">
        <f>IFERROR(INDEX(Data!$A$1:I$1002,_xlfn.AGGREGATE(15,6,((Data!$C$1:$C$1002=J$6)/(Data!$C$1:$C$1002=J$6))*ROW(Data!$C$1:$C$1002),ROW(J96)-ROW(J$6)),1),"")</f>
        <v/>
      </c>
      <c r="K96" s="43"/>
      <c r="L96" s="43" t="str">
        <f>IFERROR(INDEX(Data!$A$1:K$1002,_xlfn.AGGREGATE(15,6,((Data!$C$1:$C$1002=L$6)/(Data!$C$1:$C$1002=L$6))*ROW(Data!$C$1:$C$1002),ROW(L96)-ROW(L$6)),1),"")</f>
        <v/>
      </c>
      <c r="M96" s="43"/>
      <c r="N96" s="43" t="str">
        <f>IFERROR(INDEX(Data!$A$1:M$1002,_xlfn.AGGREGATE(15,6,((Data!$C$1:$C$1002=N$6)/(Data!$C$1:$C$1002=N$6))*ROW(Data!$C$1:$C$1002),ROW(N96)-ROW(N$6)),1),"")</f>
        <v/>
      </c>
      <c r="O96" s="43"/>
      <c r="P96" s="43" t="str">
        <f>IFERROR(INDEX(Data!$A$1:O$1002,_xlfn.AGGREGATE(15,6,((Data!$C$1:$C$1002=P$6)/(Data!$C$1:$C$1002=P$6))*ROW(Data!$C$1:$C$1002),ROW(P96)-ROW(P$6)),1),"")</f>
        <v/>
      </c>
      <c r="Q96" s="43"/>
      <c r="R96" s="43" t="str">
        <f>IFERROR(INDEX(Data!$A$1:Q$1002,_xlfn.AGGREGATE(15,6,((Data!$C$1:$C$1002=R$6)/(Data!$C$1:$C$1002=R$6))*ROW(Data!$C$1:$C$1002),ROW(R96)-ROW(R$6)),1),"")</f>
        <v/>
      </c>
      <c r="S96" s="43"/>
      <c r="T96" s="43" t="str">
        <f>IFERROR(INDEX(Data!$A$1:R$1002,_xlfn.AGGREGATE(15,6,((Data!$C$1:$C$1002=T$6)/(Data!$C$1:$C$1002=T$6))*ROW(Data!$C$1:$C$1002),ROW(T96)-ROW(T$6)),1),"")</f>
        <v/>
      </c>
      <c r="U96" s="43"/>
      <c r="V96" s="43" t="str">
        <f>IFERROR(INDEX(Data!$A$1:X$1002,_xlfn.AGGREGATE(15,6,((Data!$C$1:$C$1002=V$6)/(Data!$C$1:$C$1002=V$6))*ROW(Data!$C$1:$C$1002),ROW(V96)-ROW(V$6)),1),"")</f>
        <v>TV Española Internacional</v>
      </c>
      <c r="W96" s="43"/>
      <c r="X96" s="43" t="str">
        <f>IFERROR(INDEX(Data!$A$1:Z$1002,_xlfn.AGGREGATE(15,6,((Data!$C$1:$C$1002=X$6)/(Data!$C$1:$C$1002=X$6))*ROW(Data!$C$1:$C$1002),ROW(X96)-ROW(X$6)),1),"")</f>
        <v/>
      </c>
      <c r="Y96" s="43"/>
      <c r="Z96" s="43" t="str">
        <f>IFERROR(INDEX(Data!$A$1:AB$1002,_xlfn.AGGREGATE(15,6,((Data!$C$1:$C$1002=Z$6)/(Data!$C$1:$C$1002=Z$6))*ROW(Data!$C$1:$C$1002),ROW(Z96)-ROW(Z$6)),1),"")</f>
        <v/>
      </c>
    </row>
    <row r="97" spans="1:26" x14ac:dyDescent="0.4">
      <c r="A97" s="43"/>
      <c r="B97" s="43" t="str">
        <f>IFERROR(INDEX(Data!A$1:$A$1002,_xlfn.AGGREGATE(15,6,((Data!$C$1:$C$1002=B$6)/(Data!$C$1:$C$1002=B$6))*ROW(Data!$C$1:$C$1002),ROW(B97)-ROW(B$6)),1),"")</f>
        <v/>
      </c>
      <c r="C97" s="43"/>
      <c r="D97" s="43" t="str">
        <f>IFERROR(INDEX(Data!$A$1:C$1002,_xlfn.AGGREGATE(15,6,((Data!$C$1:$C$1002=D$6)/(Data!$C$1:$C$1002=D$6))*ROW(Data!$C$1:$C$1002),ROW(D97)-ROW(D$6)),1),"")</f>
        <v/>
      </c>
      <c r="E97" s="43"/>
      <c r="F97" s="43" t="str">
        <f>IFERROR(INDEX(Data!$A$1:E$1002,_xlfn.AGGREGATE(15,6,((Data!$C$1:$C$1002=F$6)/(Data!$C$1:$C$1002=F$6))*ROW(Data!$C$1:$C$1002),ROW(F97)-ROW(F$6)),1),"")</f>
        <v/>
      </c>
      <c r="G97" s="43"/>
      <c r="H97" s="43" t="str">
        <f>IFERROR(INDEX(Data!$A$1:G$1002,_xlfn.AGGREGATE(15,6,((Data!$C$1:$C$1002=H$6)/(Data!$C$1:$C$1002=H$6))*ROW(Data!$C$1:$C$1002),ROW(H97)-ROW(H$6)),1),"")</f>
        <v/>
      </c>
      <c r="I97" s="43"/>
      <c r="J97" s="43" t="str">
        <f>IFERROR(INDEX(Data!$A$1:I$1002,_xlfn.AGGREGATE(15,6,((Data!$C$1:$C$1002=J$6)/(Data!$C$1:$C$1002=J$6))*ROW(Data!$C$1:$C$1002),ROW(J97)-ROW(J$6)),1),"")</f>
        <v/>
      </c>
      <c r="K97" s="43"/>
      <c r="L97" s="43" t="str">
        <f>IFERROR(INDEX(Data!$A$1:K$1002,_xlfn.AGGREGATE(15,6,((Data!$C$1:$C$1002=L$6)/(Data!$C$1:$C$1002=L$6))*ROW(Data!$C$1:$C$1002),ROW(L97)-ROW(L$6)),1),"")</f>
        <v/>
      </c>
      <c r="M97" s="43"/>
      <c r="N97" s="43" t="str">
        <f>IFERROR(INDEX(Data!$A$1:M$1002,_xlfn.AGGREGATE(15,6,((Data!$C$1:$C$1002=N$6)/(Data!$C$1:$C$1002=N$6))*ROW(Data!$C$1:$C$1002),ROW(N97)-ROW(N$6)),1),"")</f>
        <v/>
      </c>
      <c r="O97" s="43"/>
      <c r="P97" s="43" t="str">
        <f>IFERROR(INDEX(Data!$A$1:O$1002,_xlfn.AGGREGATE(15,6,((Data!$C$1:$C$1002=P$6)/(Data!$C$1:$C$1002=P$6))*ROW(Data!$C$1:$C$1002),ROW(P97)-ROW(P$6)),1),"")</f>
        <v/>
      </c>
      <c r="Q97" s="43"/>
      <c r="R97" s="43" t="str">
        <f>IFERROR(INDEX(Data!$A$1:Q$1002,_xlfn.AGGREGATE(15,6,((Data!$C$1:$C$1002=R$6)/(Data!$C$1:$C$1002=R$6))*ROW(Data!$C$1:$C$1002),ROW(R97)-ROW(R$6)),1),"")</f>
        <v/>
      </c>
      <c r="S97" s="43"/>
      <c r="T97" s="43" t="str">
        <f>IFERROR(INDEX(Data!$A$1:R$1002,_xlfn.AGGREGATE(15,6,((Data!$C$1:$C$1002=T$6)/(Data!$C$1:$C$1002=T$6))*ROW(Data!$C$1:$C$1002),ROW(T97)-ROW(T$6)),1),"")</f>
        <v/>
      </c>
      <c r="U97" s="43"/>
      <c r="V97" s="43" t="str">
        <f>IFERROR(INDEX(Data!$A$1:X$1002,_xlfn.AGGREGATE(15,6,((Data!$C$1:$C$1002=V$6)/(Data!$C$1:$C$1002=V$6))*ROW(Data!$C$1:$C$1002),ROW(V97)-ROW(V$6)),1),"")</f>
        <v>TV Venezuela</v>
      </c>
      <c r="W97" s="43"/>
      <c r="X97" s="43" t="str">
        <f>IFERROR(INDEX(Data!$A$1:Z$1002,_xlfn.AGGREGATE(15,6,((Data!$C$1:$C$1002=X$6)/(Data!$C$1:$C$1002=X$6))*ROW(Data!$C$1:$C$1002),ROW(X97)-ROW(X$6)),1),"")</f>
        <v/>
      </c>
      <c r="Y97" s="43"/>
      <c r="Z97" s="43" t="str">
        <f>IFERROR(INDEX(Data!$A$1:AB$1002,_xlfn.AGGREGATE(15,6,((Data!$C$1:$C$1002=Z$6)/(Data!$C$1:$C$1002=Z$6))*ROW(Data!$C$1:$C$1002),ROW(Z97)-ROW(Z$6)),1),"")</f>
        <v/>
      </c>
    </row>
    <row r="98" spans="1:26" x14ac:dyDescent="0.4">
      <c r="A98" s="43"/>
      <c r="B98" s="43" t="str">
        <f>IFERROR(INDEX(Data!A$1:$A$1002,_xlfn.AGGREGATE(15,6,((Data!$C$1:$C$1002=B$6)/(Data!$C$1:$C$1002=B$6))*ROW(Data!$C$1:$C$1002),ROW(B98)-ROW(B$6)),1),"")</f>
        <v/>
      </c>
      <c r="C98" s="43"/>
      <c r="D98" s="43" t="str">
        <f>IFERROR(INDEX(Data!$A$1:C$1002,_xlfn.AGGREGATE(15,6,((Data!$C$1:$C$1002=D$6)/(Data!$C$1:$C$1002=D$6))*ROW(Data!$C$1:$C$1002),ROW(D98)-ROW(D$6)),1),"")</f>
        <v/>
      </c>
      <c r="E98" s="43"/>
      <c r="F98" s="43" t="str">
        <f>IFERROR(INDEX(Data!$A$1:E$1002,_xlfn.AGGREGATE(15,6,((Data!$C$1:$C$1002=F$6)/(Data!$C$1:$C$1002=F$6))*ROW(Data!$C$1:$C$1002),ROW(F98)-ROW(F$6)),1),"")</f>
        <v/>
      </c>
      <c r="G98" s="43"/>
      <c r="H98" s="43" t="str">
        <f>IFERROR(INDEX(Data!$A$1:G$1002,_xlfn.AGGREGATE(15,6,((Data!$C$1:$C$1002=H$6)/(Data!$C$1:$C$1002=H$6))*ROW(Data!$C$1:$C$1002),ROW(H98)-ROW(H$6)),1),"")</f>
        <v/>
      </c>
      <c r="I98" s="43"/>
      <c r="J98" s="43" t="str">
        <f>IFERROR(INDEX(Data!$A$1:I$1002,_xlfn.AGGREGATE(15,6,((Data!$C$1:$C$1002=J$6)/(Data!$C$1:$C$1002=J$6))*ROW(Data!$C$1:$C$1002),ROW(J98)-ROW(J$6)),1),"")</f>
        <v/>
      </c>
      <c r="K98" s="43"/>
      <c r="L98" s="43" t="str">
        <f>IFERROR(INDEX(Data!$A$1:K$1002,_xlfn.AGGREGATE(15,6,((Data!$C$1:$C$1002=L$6)/(Data!$C$1:$C$1002=L$6))*ROW(Data!$C$1:$C$1002),ROW(L98)-ROW(L$6)),1),"")</f>
        <v/>
      </c>
      <c r="M98" s="43"/>
      <c r="N98" s="43" t="str">
        <f>IFERROR(INDEX(Data!$A$1:M$1002,_xlfn.AGGREGATE(15,6,((Data!$C$1:$C$1002=N$6)/(Data!$C$1:$C$1002=N$6))*ROW(Data!$C$1:$C$1002),ROW(N98)-ROW(N$6)),1),"")</f>
        <v/>
      </c>
      <c r="O98" s="43"/>
      <c r="P98" s="43" t="str">
        <f>IFERROR(INDEX(Data!$A$1:O$1002,_xlfn.AGGREGATE(15,6,((Data!$C$1:$C$1002=P$6)/(Data!$C$1:$C$1002=P$6))*ROW(Data!$C$1:$C$1002),ROW(P98)-ROW(P$6)),1),"")</f>
        <v/>
      </c>
      <c r="Q98" s="43"/>
      <c r="R98" s="43" t="str">
        <f>IFERROR(INDEX(Data!$A$1:Q$1002,_xlfn.AGGREGATE(15,6,((Data!$C$1:$C$1002=R$6)/(Data!$C$1:$C$1002=R$6))*ROW(Data!$C$1:$C$1002),ROW(R98)-ROW(R$6)),1),"")</f>
        <v/>
      </c>
      <c r="S98" s="43"/>
      <c r="T98" s="43" t="str">
        <f>IFERROR(INDEX(Data!$A$1:R$1002,_xlfn.AGGREGATE(15,6,((Data!$C$1:$C$1002=T$6)/(Data!$C$1:$C$1002=T$6))*ROW(Data!$C$1:$C$1002),ROW(T98)-ROW(T$6)),1),"")</f>
        <v/>
      </c>
      <c r="U98" s="43"/>
      <c r="V98" s="43" t="str">
        <f>IFERROR(INDEX(Data!$A$1:X$1002,_xlfn.AGGREGATE(15,6,((Data!$C$1:$C$1002=V$6)/(Data!$C$1:$C$1002=V$6))*ROW(Data!$C$1:$C$1002),ROW(V98)-ROW(V$6)),1),"")</f>
        <v>TVe</v>
      </c>
      <c r="W98" s="43"/>
      <c r="X98" s="43" t="str">
        <f>IFERROR(INDEX(Data!$A$1:Z$1002,_xlfn.AGGREGATE(15,6,((Data!$C$1:$C$1002=X$6)/(Data!$C$1:$C$1002=X$6))*ROW(Data!$C$1:$C$1002),ROW(X98)-ROW(X$6)),1),"")</f>
        <v/>
      </c>
      <c r="Y98" s="43"/>
      <c r="Z98" s="43" t="str">
        <f>IFERROR(INDEX(Data!$A$1:AB$1002,_xlfn.AGGREGATE(15,6,((Data!$C$1:$C$1002=Z$6)/(Data!$C$1:$C$1002=Z$6))*ROW(Data!$C$1:$C$1002),ROW(Z98)-ROW(Z$6)),1),"")</f>
        <v/>
      </c>
    </row>
    <row r="99" spans="1:26" x14ac:dyDescent="0.4">
      <c r="A99" s="43"/>
      <c r="B99" s="43" t="str">
        <f>IFERROR(INDEX(Data!A$1:$A$1002,_xlfn.AGGREGATE(15,6,((Data!$C$1:$C$1002=B$6)/(Data!$C$1:$C$1002=B$6))*ROW(Data!$C$1:$C$1002),ROW(B99)-ROW(B$6)),1),"")</f>
        <v/>
      </c>
      <c r="C99" s="43"/>
      <c r="D99" s="43" t="str">
        <f>IFERROR(INDEX(Data!$A$1:C$1002,_xlfn.AGGREGATE(15,6,((Data!$C$1:$C$1002=D$6)/(Data!$C$1:$C$1002=D$6))*ROW(Data!$C$1:$C$1002),ROW(D99)-ROW(D$6)),1),"")</f>
        <v/>
      </c>
      <c r="E99" s="43"/>
      <c r="F99" s="43" t="str">
        <f>IFERROR(INDEX(Data!$A$1:E$1002,_xlfn.AGGREGATE(15,6,((Data!$C$1:$C$1002=F$6)/(Data!$C$1:$C$1002=F$6))*ROW(Data!$C$1:$C$1002),ROW(F99)-ROW(F$6)),1),"")</f>
        <v/>
      </c>
      <c r="G99" s="43"/>
      <c r="H99" s="43" t="str">
        <f>IFERROR(INDEX(Data!$A$1:G$1002,_xlfn.AGGREGATE(15,6,((Data!$C$1:$C$1002=H$6)/(Data!$C$1:$C$1002=H$6))*ROW(Data!$C$1:$C$1002),ROW(H99)-ROW(H$6)),1),"")</f>
        <v/>
      </c>
      <c r="I99" s="43"/>
      <c r="J99" s="43" t="str">
        <f>IFERROR(INDEX(Data!$A$1:I$1002,_xlfn.AGGREGATE(15,6,((Data!$C$1:$C$1002=J$6)/(Data!$C$1:$C$1002=J$6))*ROW(Data!$C$1:$C$1002),ROW(J99)-ROW(J$6)),1),"")</f>
        <v/>
      </c>
      <c r="K99" s="43"/>
      <c r="L99" s="43" t="str">
        <f>IFERROR(INDEX(Data!$A$1:K$1002,_xlfn.AGGREGATE(15,6,((Data!$C$1:$C$1002=L$6)/(Data!$C$1:$C$1002=L$6))*ROW(Data!$C$1:$C$1002),ROW(L99)-ROW(L$6)),1),"")</f>
        <v/>
      </c>
      <c r="M99" s="43"/>
      <c r="N99" s="43" t="str">
        <f>IFERROR(INDEX(Data!$A$1:M$1002,_xlfn.AGGREGATE(15,6,((Data!$C$1:$C$1002=N$6)/(Data!$C$1:$C$1002=N$6))*ROW(Data!$C$1:$C$1002),ROW(N99)-ROW(N$6)),1),"")</f>
        <v/>
      </c>
      <c r="O99" s="43"/>
      <c r="P99" s="43" t="str">
        <f>IFERROR(INDEX(Data!$A$1:O$1002,_xlfn.AGGREGATE(15,6,((Data!$C$1:$C$1002=P$6)/(Data!$C$1:$C$1002=P$6))*ROW(Data!$C$1:$C$1002),ROW(P99)-ROW(P$6)),1),"")</f>
        <v/>
      </c>
      <c r="Q99" s="43"/>
      <c r="R99" s="43" t="str">
        <f>IFERROR(INDEX(Data!$A$1:Q$1002,_xlfn.AGGREGATE(15,6,((Data!$C$1:$C$1002=R$6)/(Data!$C$1:$C$1002=R$6))*ROW(Data!$C$1:$C$1002),ROW(R99)-ROW(R$6)),1),"")</f>
        <v/>
      </c>
      <c r="S99" s="43"/>
      <c r="T99" s="43" t="str">
        <f>IFERROR(INDEX(Data!$A$1:R$1002,_xlfn.AGGREGATE(15,6,((Data!$C$1:$C$1002=T$6)/(Data!$C$1:$C$1002=T$6))*ROW(Data!$C$1:$C$1002),ROW(T99)-ROW(T$6)),1),"")</f>
        <v/>
      </c>
      <c r="U99" s="43"/>
      <c r="V99" s="43" t="str">
        <f>IFERROR(INDEX(Data!$A$1:X$1002,_xlfn.AGGREGATE(15,6,((Data!$C$1:$C$1002=V$6)/(Data!$C$1:$C$1002=V$6))*ROW(Data!$C$1:$C$1002),ROW(V99)-ROW(V$6)),1),"")</f>
        <v>Unimas</v>
      </c>
      <c r="W99" s="43"/>
      <c r="X99" s="43" t="str">
        <f>IFERROR(INDEX(Data!$A$1:Z$1002,_xlfn.AGGREGATE(15,6,((Data!$C$1:$C$1002=X$6)/(Data!$C$1:$C$1002=X$6))*ROW(Data!$C$1:$C$1002),ROW(X99)-ROW(X$6)),1),"")</f>
        <v/>
      </c>
      <c r="Y99" s="43"/>
      <c r="Z99" s="43" t="str">
        <f>IFERROR(INDEX(Data!$A$1:AB$1002,_xlfn.AGGREGATE(15,6,((Data!$C$1:$C$1002=Z$6)/(Data!$C$1:$C$1002=Z$6))*ROW(Data!$C$1:$C$1002),ROW(Z99)-ROW(Z$6)),1),"")</f>
        <v/>
      </c>
    </row>
    <row r="100" spans="1:26" x14ac:dyDescent="0.4">
      <c r="A100" s="43"/>
      <c r="B100" s="43" t="str">
        <f>IFERROR(INDEX(Data!A$1:$A$1002,_xlfn.AGGREGATE(15,6,((Data!$C$1:$C$1002=B$6)/(Data!$C$1:$C$1002=B$6))*ROW(Data!$C$1:$C$1002),ROW(B100)-ROW(B$6)),1),"")</f>
        <v/>
      </c>
      <c r="C100" s="43"/>
      <c r="D100" s="43" t="str">
        <f>IFERROR(INDEX(Data!$A$1:C$1002,_xlfn.AGGREGATE(15,6,((Data!$C$1:$C$1002=D$6)/(Data!$C$1:$C$1002=D$6))*ROW(Data!$C$1:$C$1002),ROW(D100)-ROW(D$6)),1),"")</f>
        <v/>
      </c>
      <c r="E100" s="43"/>
      <c r="F100" s="43" t="str">
        <f>IFERROR(INDEX(Data!$A$1:E$1002,_xlfn.AGGREGATE(15,6,((Data!$C$1:$C$1002=F$6)/(Data!$C$1:$C$1002=F$6))*ROW(Data!$C$1:$C$1002),ROW(F100)-ROW(F$6)),1),"")</f>
        <v/>
      </c>
      <c r="G100" s="43"/>
      <c r="H100" s="43" t="str">
        <f>IFERROR(INDEX(Data!$A$1:G$1002,_xlfn.AGGREGATE(15,6,((Data!$C$1:$C$1002=H$6)/(Data!$C$1:$C$1002=H$6))*ROW(Data!$C$1:$C$1002),ROW(H100)-ROW(H$6)),1),"")</f>
        <v/>
      </c>
      <c r="I100" s="43"/>
      <c r="J100" s="43" t="str">
        <f>IFERROR(INDEX(Data!$A$1:I$1002,_xlfn.AGGREGATE(15,6,((Data!$C$1:$C$1002=J$6)/(Data!$C$1:$C$1002=J$6))*ROW(Data!$C$1:$C$1002),ROW(J100)-ROW(J$6)),1),"")</f>
        <v/>
      </c>
      <c r="K100" s="43"/>
      <c r="L100" s="43" t="str">
        <f>IFERROR(INDEX(Data!$A$1:K$1002,_xlfn.AGGREGATE(15,6,((Data!$C$1:$C$1002=L$6)/(Data!$C$1:$C$1002=L$6))*ROW(Data!$C$1:$C$1002),ROW(L100)-ROW(L$6)),1),"")</f>
        <v/>
      </c>
      <c r="M100" s="43"/>
      <c r="N100" s="43" t="str">
        <f>IFERROR(INDEX(Data!$A$1:M$1002,_xlfn.AGGREGATE(15,6,((Data!$C$1:$C$1002=N$6)/(Data!$C$1:$C$1002=N$6))*ROW(Data!$C$1:$C$1002),ROW(N100)-ROW(N$6)),1),"")</f>
        <v/>
      </c>
      <c r="O100" s="43"/>
      <c r="P100" s="43" t="str">
        <f>IFERROR(INDEX(Data!$A$1:O$1002,_xlfn.AGGREGATE(15,6,((Data!$C$1:$C$1002=P$6)/(Data!$C$1:$C$1002=P$6))*ROW(Data!$C$1:$C$1002),ROW(P100)-ROW(P$6)),1),"")</f>
        <v/>
      </c>
      <c r="Q100" s="43"/>
      <c r="R100" s="43" t="str">
        <f>IFERROR(INDEX(Data!$A$1:Q$1002,_xlfn.AGGREGATE(15,6,((Data!$C$1:$C$1002=R$6)/(Data!$C$1:$C$1002=R$6))*ROW(Data!$C$1:$C$1002),ROW(R100)-ROW(R$6)),1),"")</f>
        <v/>
      </c>
      <c r="S100" s="43"/>
      <c r="T100" s="43" t="str">
        <f>IFERROR(INDEX(Data!$A$1:R$1002,_xlfn.AGGREGATE(15,6,((Data!$C$1:$C$1002=T$6)/(Data!$C$1:$C$1002=T$6))*ROW(Data!$C$1:$C$1002),ROW(T100)-ROW(T$6)),1),"")</f>
        <v/>
      </c>
      <c r="U100" s="43"/>
      <c r="V100" s="43" t="str">
        <f>IFERROR(INDEX(Data!$A$1:X$1002,_xlfn.AGGREGATE(15,6,((Data!$C$1:$C$1002=V$6)/(Data!$C$1:$C$1002=V$6))*ROW(Data!$C$1:$C$1002),ROW(V100)-ROW(V$6)),1),"")</f>
        <v>Universo</v>
      </c>
      <c r="W100" s="43"/>
      <c r="X100" s="43" t="str">
        <f>IFERROR(INDEX(Data!$A$1:Z$1002,_xlfn.AGGREGATE(15,6,((Data!$C$1:$C$1002=X$6)/(Data!$C$1:$C$1002=X$6))*ROW(Data!$C$1:$C$1002),ROW(X100)-ROW(X$6)),1),"")</f>
        <v/>
      </c>
      <c r="Y100" s="43"/>
      <c r="Z100" s="43" t="str">
        <f>IFERROR(INDEX(Data!$A$1:AB$1002,_xlfn.AGGREGATE(15,6,((Data!$C$1:$C$1002=Z$6)/(Data!$C$1:$C$1002=Z$6))*ROW(Data!$C$1:$C$1002),ROW(Z100)-ROW(Z$6)),1),"")</f>
        <v/>
      </c>
    </row>
    <row r="101" spans="1:26" x14ac:dyDescent="0.4">
      <c r="A101" s="43"/>
      <c r="B101" s="43" t="str">
        <f>IFERROR(INDEX(Data!A$1:$A$1002,_xlfn.AGGREGATE(15,6,((Data!$C$1:$C$1002=B$6)/(Data!$C$1:$C$1002=B$6))*ROW(Data!$C$1:$C$1002),ROW(B101)-ROW(B$6)),1),"")</f>
        <v/>
      </c>
      <c r="C101" s="43"/>
      <c r="D101" s="43" t="str">
        <f>IFERROR(INDEX(Data!$A$1:C$1002,_xlfn.AGGREGATE(15,6,((Data!$C$1:$C$1002=D$6)/(Data!$C$1:$C$1002=D$6))*ROW(Data!$C$1:$C$1002),ROW(D101)-ROW(D$6)),1),"")</f>
        <v/>
      </c>
      <c r="E101" s="43"/>
      <c r="F101" s="43" t="str">
        <f>IFERROR(INDEX(Data!$A$1:E$1002,_xlfn.AGGREGATE(15,6,((Data!$C$1:$C$1002=F$6)/(Data!$C$1:$C$1002=F$6))*ROW(Data!$C$1:$C$1002),ROW(F101)-ROW(F$6)),1),"")</f>
        <v/>
      </c>
      <c r="G101" s="43"/>
      <c r="H101" s="43" t="str">
        <f>IFERROR(INDEX(Data!$A$1:G$1002,_xlfn.AGGREGATE(15,6,((Data!$C$1:$C$1002=H$6)/(Data!$C$1:$C$1002=H$6))*ROW(Data!$C$1:$C$1002),ROW(H101)-ROW(H$6)),1),"")</f>
        <v/>
      </c>
      <c r="I101" s="43"/>
      <c r="J101" s="43" t="str">
        <f>IFERROR(INDEX(Data!$A$1:I$1002,_xlfn.AGGREGATE(15,6,((Data!$C$1:$C$1002=J$6)/(Data!$C$1:$C$1002=J$6))*ROW(Data!$C$1:$C$1002),ROW(J101)-ROW(J$6)),1),"")</f>
        <v/>
      </c>
      <c r="K101" s="43"/>
      <c r="L101" s="43" t="str">
        <f>IFERROR(INDEX(Data!$A$1:K$1002,_xlfn.AGGREGATE(15,6,((Data!$C$1:$C$1002=L$6)/(Data!$C$1:$C$1002=L$6))*ROW(Data!$C$1:$C$1002),ROW(L101)-ROW(L$6)),1),"")</f>
        <v/>
      </c>
      <c r="M101" s="43"/>
      <c r="N101" s="43" t="str">
        <f>IFERROR(INDEX(Data!$A$1:M$1002,_xlfn.AGGREGATE(15,6,((Data!$C$1:$C$1002=N$6)/(Data!$C$1:$C$1002=N$6))*ROW(Data!$C$1:$C$1002),ROW(N101)-ROW(N$6)),1),"")</f>
        <v/>
      </c>
      <c r="O101" s="43"/>
      <c r="P101" s="43" t="str">
        <f>IFERROR(INDEX(Data!$A$1:O$1002,_xlfn.AGGREGATE(15,6,((Data!$C$1:$C$1002=P$6)/(Data!$C$1:$C$1002=P$6))*ROW(Data!$C$1:$C$1002),ROW(P101)-ROW(P$6)),1),"")</f>
        <v/>
      </c>
      <c r="Q101" s="43"/>
      <c r="R101" s="43" t="str">
        <f>IFERROR(INDEX(Data!$A$1:Q$1002,_xlfn.AGGREGATE(15,6,((Data!$C$1:$C$1002=R$6)/(Data!$C$1:$C$1002=R$6))*ROW(Data!$C$1:$C$1002),ROW(R101)-ROW(R$6)),1),"")</f>
        <v/>
      </c>
      <c r="S101" s="43"/>
      <c r="T101" s="43" t="str">
        <f>IFERROR(INDEX(Data!$A$1:R$1002,_xlfn.AGGREGATE(15,6,((Data!$C$1:$C$1002=T$6)/(Data!$C$1:$C$1002=T$6))*ROW(Data!$C$1:$C$1002),ROW(T101)-ROW(T$6)),1),"")</f>
        <v/>
      </c>
      <c r="U101" s="43"/>
      <c r="V101" s="43" t="str">
        <f>IFERROR(INDEX(Data!$A$1:X$1002,_xlfn.AGGREGATE(15,6,((Data!$C$1:$C$1002=V$6)/(Data!$C$1:$C$1002=V$6))*ROW(Data!$C$1:$C$1002),ROW(V101)-ROW(V$6)),1),"")</f>
        <v>Univision</v>
      </c>
      <c r="W101" s="43"/>
      <c r="X101" s="43" t="str">
        <f>IFERROR(INDEX(Data!$A$1:Z$1002,_xlfn.AGGREGATE(15,6,((Data!$C$1:$C$1002=X$6)/(Data!$C$1:$C$1002=X$6))*ROW(Data!$C$1:$C$1002),ROW(X101)-ROW(X$6)),1),"")</f>
        <v/>
      </c>
      <c r="Y101" s="43"/>
      <c r="Z101" s="43" t="str">
        <f>IFERROR(INDEX(Data!$A$1:AB$1002,_xlfn.AGGREGATE(15,6,((Data!$C$1:$C$1002=Z$6)/(Data!$C$1:$C$1002=Z$6))*ROW(Data!$C$1:$C$1002),ROW(Z101)-ROW(Z$6)),1),"")</f>
        <v/>
      </c>
    </row>
    <row r="102" spans="1:26" x14ac:dyDescent="0.4">
      <c r="A102" s="43"/>
      <c r="B102" s="43" t="str">
        <f>IFERROR(INDEX(Data!A$1:$A$1002,_xlfn.AGGREGATE(15,6,((Data!$C$1:$C$1002=B$6)/(Data!$C$1:$C$1002=B$6))*ROW(Data!$C$1:$C$1002),ROW(B102)-ROW(B$6)),1),"")</f>
        <v/>
      </c>
      <c r="C102" s="43"/>
      <c r="D102" s="43" t="str">
        <f>IFERROR(INDEX(Data!$A$1:C$1002,_xlfn.AGGREGATE(15,6,((Data!$C$1:$C$1002=D$6)/(Data!$C$1:$C$1002=D$6))*ROW(Data!$C$1:$C$1002),ROW(D102)-ROW(D$6)),1),"")</f>
        <v/>
      </c>
      <c r="E102" s="43"/>
      <c r="F102" s="43" t="str">
        <f>IFERROR(INDEX(Data!$A$1:E$1002,_xlfn.AGGREGATE(15,6,((Data!$C$1:$C$1002=F$6)/(Data!$C$1:$C$1002=F$6))*ROW(Data!$C$1:$C$1002),ROW(F102)-ROW(F$6)),1),"")</f>
        <v/>
      </c>
      <c r="G102" s="43"/>
      <c r="H102" s="43" t="str">
        <f>IFERROR(INDEX(Data!$A$1:G$1002,_xlfn.AGGREGATE(15,6,((Data!$C$1:$C$1002=H$6)/(Data!$C$1:$C$1002=H$6))*ROW(Data!$C$1:$C$1002),ROW(H102)-ROW(H$6)),1),"")</f>
        <v/>
      </c>
      <c r="I102" s="43"/>
      <c r="J102" s="43" t="str">
        <f>IFERROR(INDEX(Data!$A$1:I$1002,_xlfn.AGGREGATE(15,6,((Data!$C$1:$C$1002=J$6)/(Data!$C$1:$C$1002=J$6))*ROW(Data!$C$1:$C$1002),ROW(J102)-ROW(J$6)),1),"")</f>
        <v/>
      </c>
      <c r="K102" s="43"/>
      <c r="L102" s="43" t="str">
        <f>IFERROR(INDEX(Data!$A$1:K$1002,_xlfn.AGGREGATE(15,6,((Data!$C$1:$C$1002=L$6)/(Data!$C$1:$C$1002=L$6))*ROW(Data!$C$1:$C$1002),ROW(L102)-ROW(L$6)),1),"")</f>
        <v/>
      </c>
      <c r="M102" s="43"/>
      <c r="N102" s="43" t="str">
        <f>IFERROR(INDEX(Data!$A$1:M$1002,_xlfn.AGGREGATE(15,6,((Data!$C$1:$C$1002=N$6)/(Data!$C$1:$C$1002=N$6))*ROW(Data!$C$1:$C$1002),ROW(N102)-ROW(N$6)),1),"")</f>
        <v/>
      </c>
      <c r="O102" s="43"/>
      <c r="P102" s="43" t="str">
        <f>IFERROR(INDEX(Data!$A$1:O$1002,_xlfn.AGGREGATE(15,6,((Data!$C$1:$C$1002=P$6)/(Data!$C$1:$C$1002=P$6))*ROW(Data!$C$1:$C$1002),ROW(P102)-ROW(P$6)),1),"")</f>
        <v/>
      </c>
      <c r="Q102" s="43"/>
      <c r="R102" s="43" t="str">
        <f>IFERROR(INDEX(Data!$A$1:Q$1002,_xlfn.AGGREGATE(15,6,((Data!$C$1:$C$1002=R$6)/(Data!$C$1:$C$1002=R$6))*ROW(Data!$C$1:$C$1002),ROW(R102)-ROW(R$6)),1),"")</f>
        <v/>
      </c>
      <c r="S102" s="43"/>
      <c r="T102" s="43" t="str">
        <f>IFERROR(INDEX(Data!$A$1:R$1002,_xlfn.AGGREGATE(15,6,((Data!$C$1:$C$1002=T$6)/(Data!$C$1:$C$1002=T$6))*ROW(Data!$C$1:$C$1002),ROW(T102)-ROW(T$6)),1),"")</f>
        <v/>
      </c>
      <c r="U102" s="43"/>
      <c r="V102" s="43" t="str">
        <f>IFERROR(INDEX(Data!$A$1:X$1002,_xlfn.AGGREGATE(15,6,((Data!$C$1:$C$1002=V$6)/(Data!$C$1:$C$1002=V$6))*ROW(Data!$C$1:$C$1002),ROW(V102)-ROW(V$6)),1),"")</f>
        <v>Univision Tlnovelas</v>
      </c>
      <c r="W102" s="43"/>
      <c r="X102" s="43" t="str">
        <f>IFERROR(INDEX(Data!$A$1:Z$1002,_xlfn.AGGREGATE(15,6,((Data!$C$1:$C$1002=X$6)/(Data!$C$1:$C$1002=X$6))*ROW(Data!$C$1:$C$1002),ROW(X102)-ROW(X$6)),1),"")</f>
        <v/>
      </c>
      <c r="Y102" s="43"/>
      <c r="Z102" s="43" t="str">
        <f>IFERROR(INDEX(Data!$A$1:AB$1002,_xlfn.AGGREGATE(15,6,((Data!$C$1:$C$1002=Z$6)/(Data!$C$1:$C$1002=Z$6))*ROW(Data!$C$1:$C$1002),ROW(Z102)-ROW(Z$6)),1),"")</f>
        <v/>
      </c>
    </row>
    <row r="103" spans="1:26" x14ac:dyDescent="0.4">
      <c r="A103" s="43"/>
      <c r="B103" s="43" t="str">
        <f>IFERROR(INDEX(Data!A$1:$A$1002,_xlfn.AGGREGATE(15,6,((Data!$C$1:$C$1002=B$6)/(Data!$C$1:$C$1002=B$6))*ROW(Data!$C$1:$C$1002),ROW(B103)-ROW(B$6)),1),"")</f>
        <v/>
      </c>
      <c r="C103" s="43"/>
      <c r="D103" s="43" t="str">
        <f>IFERROR(INDEX(Data!$A$1:C$1002,_xlfn.AGGREGATE(15,6,((Data!$C$1:$C$1002=D$6)/(Data!$C$1:$C$1002=D$6))*ROW(Data!$C$1:$C$1002),ROW(D103)-ROW(D$6)),1),"")</f>
        <v/>
      </c>
      <c r="E103" s="43"/>
      <c r="F103" s="43" t="str">
        <f>IFERROR(INDEX(Data!$A$1:E$1002,_xlfn.AGGREGATE(15,6,((Data!$C$1:$C$1002=F$6)/(Data!$C$1:$C$1002=F$6))*ROW(Data!$C$1:$C$1002),ROW(F103)-ROW(F$6)),1),"")</f>
        <v/>
      </c>
      <c r="G103" s="43"/>
      <c r="H103" s="43" t="str">
        <f>IFERROR(INDEX(Data!$A$1:G$1002,_xlfn.AGGREGATE(15,6,((Data!$C$1:$C$1002=H$6)/(Data!$C$1:$C$1002=H$6))*ROW(Data!$C$1:$C$1002),ROW(H103)-ROW(H$6)),1),"")</f>
        <v/>
      </c>
      <c r="I103" s="43"/>
      <c r="J103" s="43" t="str">
        <f>IFERROR(INDEX(Data!$A$1:I$1002,_xlfn.AGGREGATE(15,6,((Data!$C$1:$C$1002=J$6)/(Data!$C$1:$C$1002=J$6))*ROW(Data!$C$1:$C$1002),ROW(J103)-ROW(J$6)),1),"")</f>
        <v/>
      </c>
      <c r="K103" s="43"/>
      <c r="L103" s="43" t="str">
        <f>IFERROR(INDEX(Data!$A$1:K$1002,_xlfn.AGGREGATE(15,6,((Data!$C$1:$C$1002=L$6)/(Data!$C$1:$C$1002=L$6))*ROW(Data!$C$1:$C$1002),ROW(L103)-ROW(L$6)),1),"")</f>
        <v/>
      </c>
      <c r="M103" s="43"/>
      <c r="N103" s="43" t="str">
        <f>IFERROR(INDEX(Data!$A$1:M$1002,_xlfn.AGGREGATE(15,6,((Data!$C$1:$C$1002=N$6)/(Data!$C$1:$C$1002=N$6))*ROW(Data!$C$1:$C$1002),ROW(N103)-ROW(N$6)),1),"")</f>
        <v/>
      </c>
      <c r="O103" s="43"/>
      <c r="P103" s="43" t="str">
        <f>IFERROR(INDEX(Data!$A$1:O$1002,_xlfn.AGGREGATE(15,6,((Data!$C$1:$C$1002=P$6)/(Data!$C$1:$C$1002=P$6))*ROW(Data!$C$1:$C$1002),ROW(P103)-ROW(P$6)),1),"")</f>
        <v/>
      </c>
      <c r="Q103" s="43"/>
      <c r="R103" s="43" t="str">
        <f>IFERROR(INDEX(Data!$A$1:Q$1002,_xlfn.AGGREGATE(15,6,((Data!$C$1:$C$1002=R$6)/(Data!$C$1:$C$1002=R$6))*ROW(Data!$C$1:$C$1002),ROW(R103)-ROW(R$6)),1),"")</f>
        <v/>
      </c>
      <c r="S103" s="43"/>
      <c r="T103" s="43" t="str">
        <f>IFERROR(INDEX(Data!$A$1:R$1002,_xlfn.AGGREGATE(15,6,((Data!$C$1:$C$1002=T$6)/(Data!$C$1:$C$1002=T$6))*ROW(Data!$C$1:$C$1002),ROW(T103)-ROW(T$6)),1),"")</f>
        <v/>
      </c>
      <c r="U103" s="43"/>
      <c r="V103" s="43" t="str">
        <f>IFERROR(INDEX(Data!$A$1:X$1002,_xlfn.AGGREGATE(15,6,((Data!$C$1:$C$1002=V$6)/(Data!$C$1:$C$1002=V$6))*ROW(Data!$C$1:$C$1002),ROW(V103)-ROW(V$6)),1),"")</f>
        <v>Ve Plus TV</v>
      </c>
      <c r="W103" s="43"/>
      <c r="X103" s="43" t="str">
        <f>IFERROR(INDEX(Data!$A$1:Z$1002,_xlfn.AGGREGATE(15,6,((Data!$C$1:$C$1002=X$6)/(Data!$C$1:$C$1002=X$6))*ROW(Data!$C$1:$C$1002),ROW(X103)-ROW(X$6)),1),"")</f>
        <v/>
      </c>
      <c r="Y103" s="43"/>
      <c r="Z103" s="43" t="str">
        <f>IFERROR(INDEX(Data!$A$1:AB$1002,_xlfn.AGGREGATE(15,6,((Data!$C$1:$C$1002=Z$6)/(Data!$C$1:$C$1002=Z$6))*ROW(Data!$C$1:$C$1002),ROW(Z103)-ROW(Z$6)),1),"")</f>
        <v/>
      </c>
    </row>
    <row r="104" spans="1:26" x14ac:dyDescent="0.4">
      <c r="A104" s="43"/>
      <c r="B104" s="43" t="str">
        <f>IFERROR(INDEX(Data!A$1:$A$1002,_xlfn.AGGREGATE(15,6,((Data!$C$1:$C$1002=B$6)/(Data!$C$1:$C$1002=B$6))*ROW(Data!$C$1:$C$1002),ROW(B104)-ROW(B$6)),1),"")</f>
        <v/>
      </c>
      <c r="C104" s="43"/>
      <c r="D104" s="43" t="str">
        <f>IFERROR(INDEX(Data!$A$1:C$1002,_xlfn.AGGREGATE(15,6,((Data!$C$1:$C$1002=D$6)/(Data!$C$1:$C$1002=D$6))*ROW(Data!$C$1:$C$1002),ROW(D104)-ROW(D$6)),1),"")</f>
        <v/>
      </c>
      <c r="E104" s="43"/>
      <c r="F104" s="43" t="str">
        <f>IFERROR(INDEX(Data!$A$1:E$1002,_xlfn.AGGREGATE(15,6,((Data!$C$1:$C$1002=F$6)/(Data!$C$1:$C$1002=F$6))*ROW(Data!$C$1:$C$1002),ROW(F104)-ROW(F$6)),1),"")</f>
        <v/>
      </c>
      <c r="G104" s="43"/>
      <c r="H104" s="43" t="str">
        <f>IFERROR(INDEX(Data!$A$1:G$1002,_xlfn.AGGREGATE(15,6,((Data!$C$1:$C$1002=H$6)/(Data!$C$1:$C$1002=H$6))*ROW(Data!$C$1:$C$1002),ROW(H104)-ROW(H$6)),1),"")</f>
        <v/>
      </c>
      <c r="I104" s="43"/>
      <c r="J104" s="43" t="str">
        <f>IFERROR(INDEX(Data!$A$1:I$1002,_xlfn.AGGREGATE(15,6,((Data!$C$1:$C$1002=J$6)/(Data!$C$1:$C$1002=J$6))*ROW(Data!$C$1:$C$1002),ROW(J104)-ROW(J$6)),1),"")</f>
        <v/>
      </c>
      <c r="K104" s="43"/>
      <c r="L104" s="43" t="str">
        <f>IFERROR(INDEX(Data!$A$1:K$1002,_xlfn.AGGREGATE(15,6,((Data!$C$1:$C$1002=L$6)/(Data!$C$1:$C$1002=L$6))*ROW(Data!$C$1:$C$1002),ROW(L104)-ROW(L$6)),1),"")</f>
        <v/>
      </c>
      <c r="M104" s="43"/>
      <c r="N104" s="43" t="str">
        <f>IFERROR(INDEX(Data!$A$1:M$1002,_xlfn.AGGREGATE(15,6,((Data!$C$1:$C$1002=N$6)/(Data!$C$1:$C$1002=N$6))*ROW(Data!$C$1:$C$1002),ROW(N104)-ROW(N$6)),1),"")</f>
        <v/>
      </c>
      <c r="O104" s="43"/>
      <c r="P104" s="43" t="str">
        <f>IFERROR(INDEX(Data!$A$1:O$1002,_xlfn.AGGREGATE(15,6,((Data!$C$1:$C$1002=P$6)/(Data!$C$1:$C$1002=P$6))*ROW(Data!$C$1:$C$1002),ROW(P104)-ROW(P$6)),1),"")</f>
        <v/>
      </c>
      <c r="Q104" s="43"/>
      <c r="R104" s="43" t="str">
        <f>IFERROR(INDEX(Data!$A$1:Q$1002,_xlfn.AGGREGATE(15,6,((Data!$C$1:$C$1002=R$6)/(Data!$C$1:$C$1002=R$6))*ROW(Data!$C$1:$C$1002),ROW(R104)-ROW(R$6)),1),"")</f>
        <v/>
      </c>
      <c r="S104" s="43"/>
      <c r="T104" s="43" t="str">
        <f>IFERROR(INDEX(Data!$A$1:R$1002,_xlfn.AGGREGATE(15,6,((Data!$C$1:$C$1002=T$6)/(Data!$C$1:$C$1002=T$6))*ROW(Data!$C$1:$C$1002),ROW(T104)-ROW(T$6)),1),"")</f>
        <v/>
      </c>
      <c r="U104" s="43"/>
      <c r="V104" s="43" t="str">
        <f>IFERROR(INDEX(Data!$A$1:X$1002,_xlfn.AGGREGATE(15,6,((Data!$C$1:$C$1002=V$6)/(Data!$C$1:$C$1002=V$6))*ROW(Data!$C$1:$C$1002),ROW(V104)-ROW(V$6)),1),"")</f>
        <v>Videorola</v>
      </c>
      <c r="W104" s="43"/>
      <c r="X104" s="43" t="str">
        <f>IFERROR(INDEX(Data!$A$1:Z$1002,_xlfn.AGGREGATE(15,6,((Data!$C$1:$C$1002=X$6)/(Data!$C$1:$C$1002=X$6))*ROW(Data!$C$1:$C$1002),ROW(X104)-ROW(X$6)),1),"")</f>
        <v/>
      </c>
      <c r="Y104" s="43"/>
      <c r="Z104" s="43" t="str">
        <f>IFERROR(INDEX(Data!$A$1:AB$1002,_xlfn.AGGREGATE(15,6,((Data!$C$1:$C$1002=Z$6)/(Data!$C$1:$C$1002=Z$6))*ROW(Data!$C$1:$C$1002),ROW(Z104)-ROW(Z$6)),1),"")</f>
        <v/>
      </c>
    </row>
    <row r="105" spans="1:26" x14ac:dyDescent="0.4">
      <c r="A105" s="43"/>
      <c r="B105" s="43" t="str">
        <f>IFERROR(INDEX(Data!A$1:$A$1002,_xlfn.AGGREGATE(15,6,((Data!$C$1:$C$1002=B$6)/(Data!$C$1:$C$1002=B$6))*ROW(Data!$C$1:$C$1002),ROW(B105)-ROW(B$6)),1),"")</f>
        <v/>
      </c>
      <c r="C105" s="43"/>
      <c r="D105" s="43" t="str">
        <f>IFERROR(INDEX(Data!$A$1:C$1002,_xlfn.AGGREGATE(15,6,((Data!$C$1:$C$1002=D$6)/(Data!$C$1:$C$1002=D$6))*ROW(Data!$C$1:$C$1002),ROW(D105)-ROW(D$6)),1),"")</f>
        <v/>
      </c>
      <c r="E105" s="43"/>
      <c r="F105" s="43" t="str">
        <f>IFERROR(INDEX(Data!$A$1:E$1002,_xlfn.AGGREGATE(15,6,((Data!$C$1:$C$1002=F$6)/(Data!$C$1:$C$1002=F$6))*ROW(Data!$C$1:$C$1002),ROW(F105)-ROW(F$6)),1),"")</f>
        <v/>
      </c>
      <c r="G105" s="43"/>
      <c r="H105" s="43" t="str">
        <f>IFERROR(INDEX(Data!$A$1:G$1002,_xlfn.AGGREGATE(15,6,((Data!$C$1:$C$1002=H$6)/(Data!$C$1:$C$1002=H$6))*ROW(Data!$C$1:$C$1002),ROW(H105)-ROW(H$6)),1),"")</f>
        <v/>
      </c>
      <c r="I105" s="43"/>
      <c r="J105" s="43" t="str">
        <f>IFERROR(INDEX(Data!$A$1:I$1002,_xlfn.AGGREGATE(15,6,((Data!$C$1:$C$1002=J$6)/(Data!$C$1:$C$1002=J$6))*ROW(Data!$C$1:$C$1002),ROW(J105)-ROW(J$6)),1),"")</f>
        <v/>
      </c>
      <c r="K105" s="43"/>
      <c r="L105" s="43" t="str">
        <f>IFERROR(INDEX(Data!$A$1:K$1002,_xlfn.AGGREGATE(15,6,((Data!$C$1:$C$1002=L$6)/(Data!$C$1:$C$1002=L$6))*ROW(Data!$C$1:$C$1002),ROW(L105)-ROW(L$6)),1),"")</f>
        <v/>
      </c>
      <c r="M105" s="43"/>
      <c r="N105" s="43" t="str">
        <f>IFERROR(INDEX(Data!$A$1:M$1002,_xlfn.AGGREGATE(15,6,((Data!$C$1:$C$1002=N$6)/(Data!$C$1:$C$1002=N$6))*ROW(Data!$C$1:$C$1002),ROW(N105)-ROW(N$6)),1),"")</f>
        <v/>
      </c>
      <c r="O105" s="43"/>
      <c r="P105" s="43" t="str">
        <f>IFERROR(INDEX(Data!$A$1:O$1002,_xlfn.AGGREGATE(15,6,((Data!$C$1:$C$1002=P$6)/(Data!$C$1:$C$1002=P$6))*ROW(Data!$C$1:$C$1002),ROW(P105)-ROW(P$6)),1),"")</f>
        <v/>
      </c>
      <c r="Q105" s="43"/>
      <c r="R105" s="43" t="str">
        <f>IFERROR(INDEX(Data!$A$1:Q$1002,_xlfn.AGGREGATE(15,6,((Data!$C$1:$C$1002=R$6)/(Data!$C$1:$C$1002=R$6))*ROW(Data!$C$1:$C$1002),ROW(R105)-ROW(R$6)),1),"")</f>
        <v/>
      </c>
      <c r="S105" s="43"/>
      <c r="T105" s="43" t="str">
        <f>IFERROR(INDEX(Data!$A$1:R$1002,_xlfn.AGGREGATE(15,6,((Data!$C$1:$C$1002=T$6)/(Data!$C$1:$C$1002=T$6))*ROW(Data!$C$1:$C$1002),ROW(T105)-ROW(T$6)),1),"")</f>
        <v/>
      </c>
      <c r="U105" s="43"/>
      <c r="V105" s="43" t="str">
        <f>IFERROR(INDEX(Data!$A$1:X$1002,_xlfn.AGGREGATE(15,6,((Data!$C$1:$C$1002=V$6)/(Data!$C$1:$C$1002=V$6))*ROW(Data!$C$1:$C$1002),ROW(V105)-ROW(V$6)),1),"")</f>
        <v>Viendomovies</v>
      </c>
      <c r="W105" s="43"/>
      <c r="X105" s="43" t="str">
        <f>IFERROR(INDEX(Data!$A$1:Z$1002,_xlfn.AGGREGATE(15,6,((Data!$C$1:$C$1002=X$6)/(Data!$C$1:$C$1002=X$6))*ROW(Data!$C$1:$C$1002),ROW(X105)-ROW(X$6)),1),"")</f>
        <v/>
      </c>
      <c r="Y105" s="43"/>
      <c r="Z105" s="43" t="str">
        <f>IFERROR(INDEX(Data!$A$1:AB$1002,_xlfn.AGGREGATE(15,6,((Data!$C$1:$C$1002=Z$6)/(Data!$C$1:$C$1002=Z$6))*ROW(Data!$C$1:$C$1002),ROW(Z105)-ROW(Z$6)),1),"")</f>
        <v/>
      </c>
    </row>
    <row r="106" spans="1:26" x14ac:dyDescent="0.4">
      <c r="A106" s="43"/>
      <c r="B106" s="43" t="str">
        <f>IFERROR(INDEX(Data!A$1:$A$1002,_xlfn.AGGREGATE(15,6,((Data!$C$1:$C$1002=B$6)/(Data!$C$1:$C$1002=B$6))*ROW(Data!$C$1:$C$1002),ROW(B106)-ROW(B$6)),1),"")</f>
        <v/>
      </c>
      <c r="C106" s="43"/>
      <c r="D106" s="43" t="str">
        <f>IFERROR(INDEX(Data!$A$1:C$1002,_xlfn.AGGREGATE(15,6,((Data!$C$1:$C$1002=D$6)/(Data!$C$1:$C$1002=D$6))*ROW(Data!$C$1:$C$1002),ROW(D106)-ROW(D$6)),1),"")</f>
        <v/>
      </c>
      <c r="E106" s="43"/>
      <c r="F106" s="43" t="str">
        <f>IFERROR(INDEX(Data!$A$1:E$1002,_xlfn.AGGREGATE(15,6,((Data!$C$1:$C$1002=F$6)/(Data!$C$1:$C$1002=F$6))*ROW(Data!$C$1:$C$1002),ROW(F106)-ROW(F$6)),1),"")</f>
        <v/>
      </c>
      <c r="G106" s="43"/>
      <c r="H106" s="43" t="str">
        <f>IFERROR(INDEX(Data!$A$1:G$1002,_xlfn.AGGREGATE(15,6,((Data!$C$1:$C$1002=H$6)/(Data!$C$1:$C$1002=H$6))*ROW(Data!$C$1:$C$1002),ROW(H106)-ROW(H$6)),1),"")</f>
        <v/>
      </c>
      <c r="I106" s="43"/>
      <c r="J106" s="43" t="str">
        <f>IFERROR(INDEX(Data!$A$1:I$1002,_xlfn.AGGREGATE(15,6,((Data!$C$1:$C$1002=J$6)/(Data!$C$1:$C$1002=J$6))*ROW(Data!$C$1:$C$1002),ROW(J106)-ROW(J$6)),1),"")</f>
        <v/>
      </c>
      <c r="K106" s="43"/>
      <c r="L106" s="43" t="str">
        <f>IFERROR(INDEX(Data!$A$1:K$1002,_xlfn.AGGREGATE(15,6,((Data!$C$1:$C$1002=L$6)/(Data!$C$1:$C$1002=L$6))*ROW(Data!$C$1:$C$1002),ROW(L106)-ROW(L$6)),1),"")</f>
        <v/>
      </c>
      <c r="M106" s="43"/>
      <c r="N106" s="43" t="str">
        <f>IFERROR(INDEX(Data!$A$1:M$1002,_xlfn.AGGREGATE(15,6,((Data!$C$1:$C$1002=N$6)/(Data!$C$1:$C$1002=N$6))*ROW(Data!$C$1:$C$1002),ROW(N106)-ROW(N$6)),1),"")</f>
        <v/>
      </c>
      <c r="O106" s="43"/>
      <c r="P106" s="43" t="str">
        <f>IFERROR(INDEX(Data!$A$1:O$1002,_xlfn.AGGREGATE(15,6,((Data!$C$1:$C$1002=P$6)/(Data!$C$1:$C$1002=P$6))*ROW(Data!$C$1:$C$1002),ROW(P106)-ROW(P$6)),1),"")</f>
        <v/>
      </c>
      <c r="Q106" s="43"/>
      <c r="R106" s="43" t="str">
        <f>IFERROR(INDEX(Data!$A$1:Q$1002,_xlfn.AGGREGATE(15,6,((Data!$C$1:$C$1002=R$6)/(Data!$C$1:$C$1002=R$6))*ROW(Data!$C$1:$C$1002),ROW(R106)-ROW(R$6)),1),"")</f>
        <v/>
      </c>
      <c r="S106" s="43"/>
      <c r="T106" s="43" t="str">
        <f>IFERROR(INDEX(Data!$A$1:R$1002,_xlfn.AGGREGATE(15,6,((Data!$C$1:$C$1002=T$6)/(Data!$C$1:$C$1002=T$6))*ROW(Data!$C$1:$C$1002),ROW(T106)-ROW(T$6)),1),"")</f>
        <v/>
      </c>
      <c r="U106" s="43"/>
      <c r="V106" s="43" t="str">
        <f>IFERROR(INDEX(Data!$A$1:X$1002,_xlfn.AGGREGATE(15,6,((Data!$C$1:$C$1002=V$6)/(Data!$C$1:$C$1002=V$6))*ROW(Data!$C$1:$C$1002),ROW(V106)-ROW(V$6)),1),"")</f>
        <v>VME</v>
      </c>
      <c r="W106" s="43"/>
      <c r="X106" s="43" t="str">
        <f>IFERROR(INDEX(Data!$A$1:Z$1002,_xlfn.AGGREGATE(15,6,((Data!$C$1:$C$1002=X$6)/(Data!$C$1:$C$1002=X$6))*ROW(Data!$C$1:$C$1002),ROW(X106)-ROW(X$6)),1),"")</f>
        <v/>
      </c>
      <c r="Y106" s="43"/>
      <c r="Z106" s="43" t="str">
        <f>IFERROR(INDEX(Data!$A$1:AB$1002,_xlfn.AGGREGATE(15,6,((Data!$C$1:$C$1002=Z$6)/(Data!$C$1:$C$1002=Z$6))*ROW(Data!$C$1:$C$1002),ROW(Z106)-ROW(Z$6)),1),"")</f>
        <v/>
      </c>
    </row>
    <row r="107" spans="1:26" x14ac:dyDescent="0.4">
      <c r="A107" s="43"/>
      <c r="B107" s="43" t="str">
        <f>IFERROR(INDEX(Data!A$1:$A$1002,_xlfn.AGGREGATE(15,6,((Data!$C$1:$C$1002=B$6)/(Data!$C$1:$C$1002=B$6))*ROW(Data!$C$1:$C$1002),ROW(B107)-ROW(B$6)),1),"")</f>
        <v/>
      </c>
      <c r="C107" s="43"/>
      <c r="D107" s="43" t="str">
        <f>IFERROR(INDEX(Data!$A$1:C$1002,_xlfn.AGGREGATE(15,6,((Data!$C$1:$C$1002=D$6)/(Data!$C$1:$C$1002=D$6))*ROW(Data!$C$1:$C$1002),ROW(D107)-ROW(D$6)),1),"")</f>
        <v/>
      </c>
      <c r="E107" s="43"/>
      <c r="F107" s="43" t="str">
        <f>IFERROR(INDEX(Data!$A$1:E$1002,_xlfn.AGGREGATE(15,6,((Data!$C$1:$C$1002=F$6)/(Data!$C$1:$C$1002=F$6))*ROW(Data!$C$1:$C$1002),ROW(F107)-ROW(F$6)),1),"")</f>
        <v/>
      </c>
      <c r="G107" s="43"/>
      <c r="H107" s="43" t="str">
        <f>IFERROR(INDEX(Data!$A$1:G$1002,_xlfn.AGGREGATE(15,6,((Data!$C$1:$C$1002=H$6)/(Data!$C$1:$C$1002=H$6))*ROW(Data!$C$1:$C$1002),ROW(H107)-ROW(H$6)),1),"")</f>
        <v/>
      </c>
      <c r="I107" s="43"/>
      <c r="J107" s="43" t="str">
        <f>IFERROR(INDEX(Data!$A$1:I$1002,_xlfn.AGGREGATE(15,6,((Data!$C$1:$C$1002=J$6)/(Data!$C$1:$C$1002=J$6))*ROW(Data!$C$1:$C$1002),ROW(J107)-ROW(J$6)),1),"")</f>
        <v/>
      </c>
      <c r="K107" s="43"/>
      <c r="L107" s="43" t="str">
        <f>IFERROR(INDEX(Data!$A$1:K$1002,_xlfn.AGGREGATE(15,6,((Data!$C$1:$C$1002=L$6)/(Data!$C$1:$C$1002=L$6))*ROW(Data!$C$1:$C$1002),ROW(L107)-ROW(L$6)),1),"")</f>
        <v/>
      </c>
      <c r="M107" s="43"/>
      <c r="N107" s="43" t="str">
        <f>IFERROR(INDEX(Data!$A$1:M$1002,_xlfn.AGGREGATE(15,6,((Data!$C$1:$C$1002=N$6)/(Data!$C$1:$C$1002=N$6))*ROW(Data!$C$1:$C$1002),ROW(N107)-ROW(N$6)),1),"")</f>
        <v/>
      </c>
      <c r="O107" s="43"/>
      <c r="P107" s="43" t="str">
        <f>IFERROR(INDEX(Data!$A$1:O$1002,_xlfn.AGGREGATE(15,6,((Data!$C$1:$C$1002=P$6)/(Data!$C$1:$C$1002=P$6))*ROW(Data!$C$1:$C$1002),ROW(P107)-ROW(P$6)),1),"")</f>
        <v/>
      </c>
      <c r="Q107" s="43"/>
      <c r="R107" s="43" t="str">
        <f>IFERROR(INDEX(Data!$A$1:Q$1002,_xlfn.AGGREGATE(15,6,((Data!$C$1:$C$1002=R$6)/(Data!$C$1:$C$1002=R$6))*ROW(Data!$C$1:$C$1002),ROW(R107)-ROW(R$6)),1),"")</f>
        <v/>
      </c>
      <c r="S107" s="43"/>
      <c r="T107" s="43" t="str">
        <f>IFERROR(INDEX(Data!$A$1:R$1002,_xlfn.AGGREGATE(15,6,((Data!$C$1:$C$1002=T$6)/(Data!$C$1:$C$1002=T$6))*ROW(Data!$C$1:$C$1002),ROW(T107)-ROW(T$6)),1),"")</f>
        <v/>
      </c>
      <c r="U107" s="43"/>
      <c r="V107" s="43" t="str">
        <f>IFERROR(INDEX(Data!$A$1:X$1002,_xlfn.AGGREGATE(15,6,((Data!$C$1:$C$1002=V$6)/(Data!$C$1:$C$1002=V$6))*ROW(Data!$C$1:$C$1002),ROW(V107)-ROW(V$6)),1),"")</f>
        <v>Vme Kids</v>
      </c>
      <c r="W107" s="43"/>
      <c r="X107" s="43" t="str">
        <f>IFERROR(INDEX(Data!$A$1:Z$1002,_xlfn.AGGREGATE(15,6,((Data!$C$1:$C$1002=X$6)/(Data!$C$1:$C$1002=X$6))*ROW(Data!$C$1:$C$1002),ROW(X107)-ROW(X$6)),1),"")</f>
        <v/>
      </c>
      <c r="Y107" s="43"/>
      <c r="Z107" s="43" t="str">
        <f>IFERROR(INDEX(Data!$A$1:AB$1002,_xlfn.AGGREGATE(15,6,((Data!$C$1:$C$1002=Z$6)/(Data!$C$1:$C$1002=Z$6))*ROW(Data!$C$1:$C$1002),ROW(Z107)-ROW(Z$6)),1),"")</f>
        <v/>
      </c>
    </row>
    <row r="108" spans="1:26" x14ac:dyDescent="0.4">
      <c r="A108" s="43"/>
      <c r="B108" s="43" t="str">
        <f>IFERROR(INDEX(Data!A$1:$A$1002,_xlfn.AGGREGATE(15,6,((Data!$C$1:$C$1002=B$6)/(Data!$C$1:$C$1002=B$6))*ROW(Data!$C$1:$C$1002),ROW(B108)-ROW(B$6)),1),"")</f>
        <v/>
      </c>
      <c r="C108" s="43"/>
      <c r="D108" s="43" t="str">
        <f>IFERROR(INDEX(Data!$A$1:C$1002,_xlfn.AGGREGATE(15,6,((Data!$C$1:$C$1002=D$6)/(Data!$C$1:$C$1002=D$6))*ROW(Data!$C$1:$C$1002),ROW(D108)-ROW(D$6)),1),"")</f>
        <v/>
      </c>
      <c r="E108" s="43"/>
      <c r="F108" s="43" t="str">
        <f>IFERROR(INDEX(Data!$A$1:E$1002,_xlfn.AGGREGATE(15,6,((Data!$C$1:$C$1002=F$6)/(Data!$C$1:$C$1002=F$6))*ROW(Data!$C$1:$C$1002),ROW(F108)-ROW(F$6)),1),"")</f>
        <v/>
      </c>
      <c r="G108" s="43"/>
      <c r="H108" s="43" t="str">
        <f>IFERROR(INDEX(Data!$A$1:G$1002,_xlfn.AGGREGATE(15,6,((Data!$C$1:$C$1002=H$6)/(Data!$C$1:$C$1002=H$6))*ROW(Data!$C$1:$C$1002),ROW(H108)-ROW(H$6)),1),"")</f>
        <v/>
      </c>
      <c r="I108" s="43"/>
      <c r="J108" s="43" t="str">
        <f>IFERROR(INDEX(Data!$A$1:I$1002,_xlfn.AGGREGATE(15,6,((Data!$C$1:$C$1002=J$6)/(Data!$C$1:$C$1002=J$6))*ROW(Data!$C$1:$C$1002),ROW(J108)-ROW(J$6)),1),"")</f>
        <v/>
      </c>
      <c r="K108" s="43"/>
      <c r="L108" s="43" t="str">
        <f>IFERROR(INDEX(Data!$A$1:K$1002,_xlfn.AGGREGATE(15,6,((Data!$C$1:$C$1002=L$6)/(Data!$C$1:$C$1002=L$6))*ROW(Data!$C$1:$C$1002),ROW(L108)-ROW(L$6)),1),"")</f>
        <v/>
      </c>
      <c r="M108" s="43"/>
      <c r="N108" s="43" t="str">
        <f>IFERROR(INDEX(Data!$A$1:M$1002,_xlfn.AGGREGATE(15,6,((Data!$C$1:$C$1002=N$6)/(Data!$C$1:$C$1002=N$6))*ROW(Data!$C$1:$C$1002),ROW(N108)-ROW(N$6)),1),"")</f>
        <v/>
      </c>
      <c r="O108" s="43"/>
      <c r="P108" s="43" t="str">
        <f>IFERROR(INDEX(Data!$A$1:O$1002,_xlfn.AGGREGATE(15,6,((Data!$C$1:$C$1002=P$6)/(Data!$C$1:$C$1002=P$6))*ROW(Data!$C$1:$C$1002),ROW(P108)-ROW(P$6)),1),"")</f>
        <v/>
      </c>
      <c r="Q108" s="43"/>
      <c r="R108" s="43" t="str">
        <f>IFERROR(INDEX(Data!$A$1:Q$1002,_xlfn.AGGREGATE(15,6,((Data!$C$1:$C$1002=R$6)/(Data!$C$1:$C$1002=R$6))*ROW(Data!$C$1:$C$1002),ROW(R108)-ROW(R$6)),1),"")</f>
        <v/>
      </c>
      <c r="S108" s="43"/>
      <c r="T108" s="43" t="str">
        <f>IFERROR(INDEX(Data!$A$1:R$1002,_xlfn.AGGREGATE(15,6,((Data!$C$1:$C$1002=T$6)/(Data!$C$1:$C$1002=T$6))*ROW(Data!$C$1:$C$1002),ROW(T108)-ROW(T$6)),1),"")</f>
        <v/>
      </c>
      <c r="U108" s="43"/>
      <c r="V108" s="43" t="str">
        <f>IFERROR(INDEX(Data!$A$1:X$1002,_xlfn.AGGREGATE(15,6,((Data!$C$1:$C$1002=V$6)/(Data!$C$1:$C$1002=V$6))*ROW(Data!$C$1:$C$1002),ROW(V108)-ROW(V$6)),1),"")</f>
        <v>Zee Familia</v>
      </c>
      <c r="W108" s="43"/>
      <c r="X108" s="43" t="str">
        <f>IFERROR(INDEX(Data!$A$1:Z$1002,_xlfn.AGGREGATE(15,6,((Data!$C$1:$C$1002=X$6)/(Data!$C$1:$C$1002=X$6))*ROW(Data!$C$1:$C$1002),ROW(X108)-ROW(X$6)),1),"")</f>
        <v/>
      </c>
      <c r="Y108" s="43"/>
      <c r="Z108" s="43" t="str">
        <f>IFERROR(INDEX(Data!$A$1:AB$1002,_xlfn.AGGREGATE(15,6,((Data!$C$1:$C$1002=Z$6)/(Data!$C$1:$C$1002=Z$6))*ROW(Data!$C$1:$C$1002),ROW(Z108)-ROW(Z$6)),1),"")</f>
        <v/>
      </c>
    </row>
    <row r="109" spans="1:26" x14ac:dyDescent="0.4">
      <c r="A109" s="43"/>
      <c r="B109" s="43" t="str">
        <f>IFERROR(INDEX(Data!A$1:$A$1002,_xlfn.AGGREGATE(15,6,((Data!$C$1:$C$1002=B$6)/(Data!$C$1:$C$1002=B$6))*ROW(Data!$C$1:$C$1002),ROW(B109)-ROW(B$6)),1),"")</f>
        <v/>
      </c>
      <c r="C109" s="43"/>
      <c r="D109" s="43" t="str">
        <f>IFERROR(INDEX(Data!$A$1:C$1002,_xlfn.AGGREGATE(15,6,((Data!$C$1:$C$1002=D$6)/(Data!$C$1:$C$1002=D$6))*ROW(Data!$C$1:$C$1002),ROW(D109)-ROW(D$6)),1),"")</f>
        <v/>
      </c>
      <c r="E109" s="43"/>
      <c r="F109" s="43" t="str">
        <f>IFERROR(INDEX(Data!$A$1:E$1002,_xlfn.AGGREGATE(15,6,((Data!$C$1:$C$1002=F$6)/(Data!$C$1:$C$1002=F$6))*ROW(Data!$C$1:$C$1002),ROW(F109)-ROW(F$6)),1),"")</f>
        <v/>
      </c>
      <c r="G109" s="43"/>
      <c r="H109" s="43" t="str">
        <f>IFERROR(INDEX(Data!$A$1:G$1002,_xlfn.AGGREGATE(15,6,((Data!$C$1:$C$1002=H$6)/(Data!$C$1:$C$1002=H$6))*ROW(Data!$C$1:$C$1002),ROW(H109)-ROW(H$6)),1),"")</f>
        <v/>
      </c>
      <c r="I109" s="43"/>
      <c r="J109" s="43" t="str">
        <f>IFERROR(INDEX(Data!$A$1:I$1002,_xlfn.AGGREGATE(15,6,((Data!$C$1:$C$1002=J$6)/(Data!$C$1:$C$1002=J$6))*ROW(Data!$C$1:$C$1002),ROW(J109)-ROW(J$6)),1),"")</f>
        <v/>
      </c>
      <c r="K109" s="43"/>
      <c r="L109" s="43" t="str">
        <f>IFERROR(INDEX(Data!$A$1:K$1002,_xlfn.AGGREGATE(15,6,((Data!$C$1:$C$1002=L$6)/(Data!$C$1:$C$1002=L$6))*ROW(Data!$C$1:$C$1002),ROW(L109)-ROW(L$6)),1),"")</f>
        <v/>
      </c>
      <c r="M109" s="43"/>
      <c r="N109" s="43" t="str">
        <f>IFERROR(INDEX(Data!$A$1:M$1002,_xlfn.AGGREGATE(15,6,((Data!$C$1:$C$1002=N$6)/(Data!$C$1:$C$1002=N$6))*ROW(Data!$C$1:$C$1002),ROW(N109)-ROW(N$6)),1),"")</f>
        <v/>
      </c>
      <c r="O109" s="43"/>
      <c r="P109" s="43" t="str">
        <f>IFERROR(INDEX(Data!$A$1:O$1002,_xlfn.AGGREGATE(15,6,((Data!$C$1:$C$1002=P$6)/(Data!$C$1:$C$1002=P$6))*ROW(Data!$C$1:$C$1002),ROW(P109)-ROW(P$6)),1),"")</f>
        <v/>
      </c>
      <c r="Q109" s="43"/>
      <c r="R109" s="43" t="str">
        <f>IFERROR(INDEX(Data!$A$1:Q$1002,_xlfn.AGGREGATE(15,6,((Data!$C$1:$C$1002=R$6)/(Data!$C$1:$C$1002=R$6))*ROW(Data!$C$1:$C$1002),ROW(R109)-ROW(R$6)),1),"")</f>
        <v/>
      </c>
      <c r="S109" s="43"/>
      <c r="T109" s="43" t="str">
        <f>IFERROR(INDEX(Data!$A$1:R$1002,_xlfn.AGGREGATE(15,6,((Data!$C$1:$C$1002=T$6)/(Data!$C$1:$C$1002=T$6))*ROW(Data!$C$1:$C$1002),ROW(T109)-ROW(T$6)),1),"")</f>
        <v/>
      </c>
      <c r="U109" s="43"/>
      <c r="V109" s="43" t="str">
        <f>IFERROR(INDEX(Data!$A$1:X$1002,_xlfn.AGGREGATE(15,6,((Data!$C$1:$C$1002=V$6)/(Data!$C$1:$C$1002=V$6))*ROW(Data!$C$1:$C$1002),ROW(V109)-ROW(V$6)),1),"")</f>
        <v>Zee Mundo</v>
      </c>
      <c r="W109" s="43"/>
      <c r="X109" s="43" t="str">
        <f>IFERROR(INDEX(Data!$A$1:Z$1002,_xlfn.AGGREGATE(15,6,((Data!$C$1:$C$1002=X$6)/(Data!$C$1:$C$1002=X$6))*ROW(Data!$C$1:$C$1002),ROW(X109)-ROW(X$6)),1),"")</f>
        <v/>
      </c>
      <c r="Y109" s="43"/>
      <c r="Z109" s="43" t="str">
        <f>IFERROR(INDEX(Data!$A$1:AB$1002,_xlfn.AGGREGATE(15,6,((Data!$C$1:$C$1002=Z$6)/(Data!$C$1:$C$1002=Z$6))*ROW(Data!$C$1:$C$1002),ROW(Z109)-ROW(Z$6)),1),"")</f>
        <v/>
      </c>
    </row>
    <row r="110" spans="1:26" x14ac:dyDescent="0.4">
      <c r="A110" s="43"/>
      <c r="B110" s="43" t="str">
        <f>IFERROR(INDEX(Data!A$1:$A$1002,_xlfn.AGGREGATE(15,6,((Data!$C$1:$C$1002=B$6)/(Data!$C$1:$C$1002=B$6))*ROW(Data!$C$1:$C$1002),ROW(B110)-ROW(B$6)),1),"")</f>
        <v/>
      </c>
      <c r="C110" s="43"/>
      <c r="D110" s="43" t="str">
        <f>IFERROR(INDEX(Data!$A$1:C$1002,_xlfn.AGGREGATE(15,6,((Data!$C$1:$C$1002=D$6)/(Data!$C$1:$C$1002=D$6))*ROW(Data!$C$1:$C$1002),ROW(D110)-ROW(D$6)),1),"")</f>
        <v/>
      </c>
      <c r="E110" s="43"/>
      <c r="F110" s="43" t="str">
        <f>IFERROR(INDEX(Data!$A$1:E$1002,_xlfn.AGGREGATE(15,6,((Data!$C$1:$C$1002=F$6)/(Data!$C$1:$C$1002=F$6))*ROW(Data!$C$1:$C$1002),ROW(F110)-ROW(F$6)),1),"")</f>
        <v/>
      </c>
      <c r="G110" s="43"/>
      <c r="H110" s="43" t="str">
        <f>IFERROR(INDEX(Data!$A$1:G$1002,_xlfn.AGGREGATE(15,6,((Data!$C$1:$C$1002=H$6)/(Data!$C$1:$C$1002=H$6))*ROW(Data!$C$1:$C$1002),ROW(H110)-ROW(H$6)),1),"")</f>
        <v/>
      </c>
      <c r="I110" s="43"/>
      <c r="J110" s="43" t="str">
        <f>IFERROR(INDEX(Data!$A$1:I$1002,_xlfn.AGGREGATE(15,6,((Data!$C$1:$C$1002=J$6)/(Data!$C$1:$C$1002=J$6))*ROW(Data!$C$1:$C$1002),ROW(J110)-ROW(J$6)),1),"")</f>
        <v/>
      </c>
      <c r="K110" s="43"/>
      <c r="L110" s="43" t="str">
        <f>IFERROR(INDEX(Data!$A$1:K$1002,_xlfn.AGGREGATE(15,6,((Data!$C$1:$C$1002=L$6)/(Data!$C$1:$C$1002=L$6))*ROW(Data!$C$1:$C$1002),ROW(L110)-ROW(L$6)),1),"")</f>
        <v/>
      </c>
      <c r="M110" s="43"/>
      <c r="N110" s="43" t="str">
        <f>IFERROR(INDEX(Data!$A$1:M$1002,_xlfn.AGGREGATE(15,6,((Data!$C$1:$C$1002=N$6)/(Data!$C$1:$C$1002=N$6))*ROW(Data!$C$1:$C$1002),ROW(N110)-ROW(N$6)),1),"")</f>
        <v/>
      </c>
      <c r="O110" s="43"/>
      <c r="P110" s="43" t="str">
        <f>IFERROR(INDEX(Data!$A$1:O$1002,_xlfn.AGGREGATE(15,6,((Data!$C$1:$C$1002=P$6)/(Data!$C$1:$C$1002=P$6))*ROW(Data!$C$1:$C$1002),ROW(P110)-ROW(P$6)),1),"")</f>
        <v/>
      </c>
      <c r="Q110" s="43"/>
      <c r="R110" s="43" t="str">
        <f>IFERROR(INDEX(Data!$A$1:Q$1002,_xlfn.AGGREGATE(15,6,((Data!$C$1:$C$1002=R$6)/(Data!$C$1:$C$1002=R$6))*ROW(Data!$C$1:$C$1002),ROW(R110)-ROW(R$6)),1),"")</f>
        <v/>
      </c>
      <c r="S110" s="43"/>
      <c r="T110" s="43" t="str">
        <f>IFERROR(INDEX(Data!$A$1:R$1002,_xlfn.AGGREGATE(15,6,((Data!$C$1:$C$1002=T$6)/(Data!$C$1:$C$1002=T$6))*ROW(Data!$C$1:$C$1002),ROW(T110)-ROW(T$6)),1),"")</f>
        <v/>
      </c>
      <c r="U110" s="43"/>
      <c r="V110" s="43" t="str">
        <f>IFERROR(INDEX(Data!$A$1:X$1002,_xlfn.AGGREGATE(15,6,((Data!$C$1:$C$1002=V$6)/(Data!$C$1:$C$1002=V$6))*ROW(Data!$C$1:$C$1002),ROW(V110)-ROW(V$6)),1),"")</f>
        <v>Zoomoo</v>
      </c>
      <c r="W110" s="43"/>
      <c r="X110" s="43" t="str">
        <f>IFERROR(INDEX(Data!$A$1:Z$1002,_xlfn.AGGREGATE(15,6,((Data!$C$1:$C$1002=X$6)/(Data!$C$1:$C$1002=X$6))*ROW(Data!$C$1:$C$1002),ROW(X110)-ROW(X$6)),1),"")</f>
        <v/>
      </c>
      <c r="Y110" s="43"/>
      <c r="Z110" s="43" t="str">
        <f>IFERROR(INDEX(Data!$A$1:AB$1002,_xlfn.AGGREGATE(15,6,((Data!$C$1:$C$1002=Z$6)/(Data!$C$1:$C$1002=Z$6))*ROW(Data!$C$1:$C$1002),ROW(Z110)-ROW(Z$6)),1),"")</f>
        <v/>
      </c>
    </row>
    <row r="111" spans="1:26" x14ac:dyDescent="0.4">
      <c r="A111" s="43"/>
      <c r="B111" s="43" t="str">
        <f>IFERROR(INDEX(Data!A$1:$A$1002,_xlfn.AGGREGATE(15,6,((Data!$C$1:$C$1002=B$6)/(Data!$C$1:$C$1002=B$6))*ROW(Data!$C$1:$C$1002),ROW(B111)-ROW(B$6)),1),"")</f>
        <v/>
      </c>
      <c r="C111" s="43"/>
      <c r="D111" s="43" t="str">
        <f>IFERROR(INDEX(Data!$A$1:C$1002,_xlfn.AGGREGATE(15,6,((Data!$C$1:$C$1002=D$6)/(Data!$C$1:$C$1002=D$6))*ROW(Data!$C$1:$C$1002),ROW(D111)-ROW(D$6)),1),"")</f>
        <v/>
      </c>
      <c r="E111" s="43"/>
      <c r="F111" s="43" t="str">
        <f>IFERROR(INDEX(Data!$A$1:E$1002,_xlfn.AGGREGATE(15,6,((Data!$C$1:$C$1002=F$6)/(Data!$C$1:$C$1002=F$6))*ROW(Data!$C$1:$C$1002),ROW(F111)-ROW(F$6)),1),"")</f>
        <v/>
      </c>
      <c r="G111" s="43"/>
      <c r="H111" s="43" t="str">
        <f>IFERROR(INDEX(Data!$A$1:G$1002,_xlfn.AGGREGATE(15,6,((Data!$C$1:$C$1002=H$6)/(Data!$C$1:$C$1002=H$6))*ROW(Data!$C$1:$C$1002),ROW(H111)-ROW(H$6)),1),"")</f>
        <v/>
      </c>
      <c r="I111" s="43"/>
      <c r="J111" s="43" t="str">
        <f>IFERROR(INDEX(Data!$A$1:I$1002,_xlfn.AGGREGATE(15,6,((Data!$C$1:$C$1002=J$6)/(Data!$C$1:$C$1002=J$6))*ROW(Data!$C$1:$C$1002),ROW(J111)-ROW(J$6)),1),"")</f>
        <v/>
      </c>
      <c r="K111" s="43"/>
      <c r="L111" s="43" t="str">
        <f>IFERROR(INDEX(Data!$A$1:K$1002,_xlfn.AGGREGATE(15,6,((Data!$C$1:$C$1002=L$6)/(Data!$C$1:$C$1002=L$6))*ROW(Data!$C$1:$C$1002),ROW(L111)-ROW(L$6)),1),"")</f>
        <v/>
      </c>
      <c r="M111" s="43"/>
      <c r="N111" s="43" t="str">
        <f>IFERROR(INDEX(Data!$A$1:M$1002,_xlfn.AGGREGATE(15,6,((Data!$C$1:$C$1002=N$6)/(Data!$C$1:$C$1002=N$6))*ROW(Data!$C$1:$C$1002),ROW(N111)-ROW(N$6)),1),"")</f>
        <v/>
      </c>
      <c r="O111" s="43"/>
      <c r="P111" s="43" t="str">
        <f>IFERROR(INDEX(Data!$A$1:O$1002,_xlfn.AGGREGATE(15,6,((Data!$C$1:$C$1002=P$6)/(Data!$C$1:$C$1002=P$6))*ROW(Data!$C$1:$C$1002),ROW(P111)-ROW(P$6)),1),"")</f>
        <v/>
      </c>
      <c r="Q111" s="43"/>
      <c r="R111" s="43" t="str">
        <f>IFERROR(INDEX(Data!$A$1:Q$1002,_xlfn.AGGREGATE(15,6,((Data!$C$1:$C$1002=R$6)/(Data!$C$1:$C$1002=R$6))*ROW(Data!$C$1:$C$1002),ROW(R111)-ROW(R$6)),1),"")</f>
        <v/>
      </c>
      <c r="S111" s="43"/>
      <c r="T111" s="43" t="str">
        <f>IFERROR(INDEX(Data!$A$1:R$1002,_xlfn.AGGREGATE(15,6,((Data!$C$1:$C$1002=T$6)/(Data!$C$1:$C$1002=T$6))*ROW(Data!$C$1:$C$1002),ROW(T111)-ROW(T$6)),1),"")</f>
        <v/>
      </c>
      <c r="U111" s="43"/>
      <c r="V111" s="43" t="str">
        <f>IFERROR(INDEX(Data!$A$1:X$1002,_xlfn.AGGREGATE(15,6,((Data!$C$1:$C$1002=V$6)/(Data!$C$1:$C$1002=V$6))*ROW(Data!$C$1:$C$1002),ROW(V111)-ROW(V$6)),1),"")</f>
        <v/>
      </c>
      <c r="W111" s="43"/>
      <c r="X111" s="43" t="str">
        <f>IFERROR(INDEX(Data!$A$1:Z$1002,_xlfn.AGGREGATE(15,6,((Data!$C$1:$C$1002=X$6)/(Data!$C$1:$C$1002=X$6))*ROW(Data!$C$1:$C$1002),ROW(X111)-ROW(X$6)),1),"")</f>
        <v/>
      </c>
      <c r="Y111" s="43"/>
      <c r="Z111" s="43" t="str">
        <f>IFERROR(INDEX(Data!$A$1:AB$1002,_xlfn.AGGREGATE(15,6,((Data!$C$1:$C$1002=Z$6)/(Data!$C$1:$C$1002=Z$6))*ROW(Data!$C$1:$C$1002),ROW(Z111)-ROW(Z$6)),1),"")</f>
        <v/>
      </c>
    </row>
    <row r="112" spans="1:26" x14ac:dyDescent="0.4">
      <c r="A112" s="43"/>
      <c r="B112" s="43" t="str">
        <f>IFERROR(INDEX(Data!A$1:$A$1002,_xlfn.AGGREGATE(15,6,((Data!$C$1:$C$1002=B$6)/(Data!$C$1:$C$1002=B$6))*ROW(Data!$C$1:$C$1002),ROW(B112)-ROW(B$6)),1),"")</f>
        <v/>
      </c>
      <c r="C112" s="43"/>
      <c r="D112" s="43" t="str">
        <f>IFERROR(INDEX(Data!$A$1:C$1002,_xlfn.AGGREGATE(15,6,((Data!$C$1:$C$1002=D$6)/(Data!$C$1:$C$1002=D$6))*ROW(Data!$C$1:$C$1002),ROW(D112)-ROW(D$6)),1),"")</f>
        <v/>
      </c>
      <c r="E112" s="43"/>
      <c r="F112" s="43" t="str">
        <f>IFERROR(INDEX(Data!$A$1:E$1002,_xlfn.AGGREGATE(15,6,((Data!$C$1:$C$1002=F$6)/(Data!$C$1:$C$1002=F$6))*ROW(Data!$C$1:$C$1002),ROW(F112)-ROW(F$6)),1),"")</f>
        <v/>
      </c>
      <c r="G112" s="43"/>
      <c r="H112" s="43" t="str">
        <f>IFERROR(INDEX(Data!$A$1:G$1002,_xlfn.AGGREGATE(15,6,((Data!$C$1:$C$1002=H$6)/(Data!$C$1:$C$1002=H$6))*ROW(Data!$C$1:$C$1002),ROW(H112)-ROW(H$6)),1),"")</f>
        <v/>
      </c>
      <c r="I112" s="43"/>
      <c r="J112" s="43" t="str">
        <f>IFERROR(INDEX(Data!$A$1:I$1002,_xlfn.AGGREGATE(15,6,((Data!$C$1:$C$1002=J$6)/(Data!$C$1:$C$1002=J$6))*ROW(Data!$C$1:$C$1002),ROW(J112)-ROW(J$6)),1),"")</f>
        <v/>
      </c>
      <c r="K112" s="43"/>
      <c r="L112" s="43" t="str">
        <f>IFERROR(INDEX(Data!$A$1:K$1002,_xlfn.AGGREGATE(15,6,((Data!$C$1:$C$1002=L$6)/(Data!$C$1:$C$1002=L$6))*ROW(Data!$C$1:$C$1002),ROW(L112)-ROW(L$6)),1),"")</f>
        <v/>
      </c>
      <c r="M112" s="43"/>
      <c r="N112" s="43" t="str">
        <f>IFERROR(INDEX(Data!$A$1:M$1002,_xlfn.AGGREGATE(15,6,((Data!$C$1:$C$1002=N$6)/(Data!$C$1:$C$1002=N$6))*ROW(Data!$C$1:$C$1002),ROW(N112)-ROW(N$6)),1),"")</f>
        <v/>
      </c>
      <c r="O112" s="43"/>
      <c r="P112" s="43" t="str">
        <f>IFERROR(INDEX(Data!$A$1:O$1002,_xlfn.AGGREGATE(15,6,((Data!$C$1:$C$1002=P$6)/(Data!$C$1:$C$1002=P$6))*ROW(Data!$C$1:$C$1002),ROW(P112)-ROW(P$6)),1),"")</f>
        <v/>
      </c>
      <c r="Q112" s="43"/>
      <c r="R112" s="43" t="str">
        <f>IFERROR(INDEX(Data!$A$1:Q$1002,_xlfn.AGGREGATE(15,6,((Data!$C$1:$C$1002=R$6)/(Data!$C$1:$C$1002=R$6))*ROW(Data!$C$1:$C$1002),ROW(R112)-ROW(R$6)),1),"")</f>
        <v/>
      </c>
      <c r="S112" s="43"/>
      <c r="T112" s="43" t="str">
        <f>IFERROR(INDEX(Data!$A$1:R$1002,_xlfn.AGGREGATE(15,6,((Data!$C$1:$C$1002=T$6)/(Data!$C$1:$C$1002=T$6))*ROW(Data!$C$1:$C$1002),ROW(T112)-ROW(T$6)),1),"")</f>
        <v/>
      </c>
      <c r="U112" s="43"/>
      <c r="V112" s="43" t="str">
        <f>IFERROR(INDEX(Data!$A$1:X$1002,_xlfn.AGGREGATE(15,6,((Data!$C$1:$C$1002=V$6)/(Data!$C$1:$C$1002=V$6))*ROW(Data!$C$1:$C$1002),ROW(V112)-ROW(V$6)),1),"")</f>
        <v/>
      </c>
      <c r="W112" s="43"/>
      <c r="X112" s="43" t="str">
        <f>IFERROR(INDEX(Data!$A$1:Z$1002,_xlfn.AGGREGATE(15,6,((Data!$C$1:$C$1002=X$6)/(Data!$C$1:$C$1002=X$6))*ROW(Data!$C$1:$C$1002),ROW(X112)-ROW(X$6)),1),"")</f>
        <v/>
      </c>
      <c r="Y112" s="43"/>
      <c r="Z112" s="43" t="str">
        <f>IFERROR(INDEX(Data!$A$1:AB$1002,_xlfn.AGGREGATE(15,6,((Data!$C$1:$C$1002=Z$6)/(Data!$C$1:$C$1002=Z$6))*ROW(Data!$C$1:$C$1002),ROW(Z112)-ROW(Z$6)),1),"")</f>
        <v/>
      </c>
    </row>
    <row r="113" spans="1:26" x14ac:dyDescent="0.4">
      <c r="A113" s="43"/>
      <c r="B113" s="43" t="str">
        <f>IFERROR(INDEX(Data!A$1:$A$1002,_xlfn.AGGREGATE(15,6,((Data!$C$1:$C$1002=B$6)/(Data!$C$1:$C$1002=B$6))*ROW(Data!$C$1:$C$1002),ROW(B113)-ROW(B$6)),1),"")</f>
        <v/>
      </c>
      <c r="C113" s="43"/>
      <c r="D113" s="43" t="str">
        <f>IFERROR(INDEX(Data!$A$1:C$1002,_xlfn.AGGREGATE(15,6,((Data!$C$1:$C$1002=D$6)/(Data!$C$1:$C$1002=D$6))*ROW(Data!$C$1:$C$1002),ROW(D113)-ROW(D$6)),1),"")</f>
        <v/>
      </c>
      <c r="E113" s="43"/>
      <c r="F113" s="43" t="str">
        <f>IFERROR(INDEX(Data!$A$1:E$1002,_xlfn.AGGREGATE(15,6,((Data!$C$1:$C$1002=F$6)/(Data!$C$1:$C$1002=F$6))*ROW(Data!$C$1:$C$1002),ROW(F113)-ROW(F$6)),1),"")</f>
        <v/>
      </c>
      <c r="G113" s="43"/>
      <c r="H113" s="43" t="str">
        <f>IFERROR(INDEX(Data!$A$1:G$1002,_xlfn.AGGREGATE(15,6,((Data!$C$1:$C$1002=H$6)/(Data!$C$1:$C$1002=H$6))*ROW(Data!$C$1:$C$1002),ROW(H113)-ROW(H$6)),1),"")</f>
        <v/>
      </c>
      <c r="I113" s="43"/>
      <c r="J113" s="43" t="str">
        <f>IFERROR(INDEX(Data!$A$1:I$1002,_xlfn.AGGREGATE(15,6,((Data!$C$1:$C$1002=J$6)/(Data!$C$1:$C$1002=J$6))*ROW(Data!$C$1:$C$1002),ROW(J113)-ROW(J$6)),1),"")</f>
        <v/>
      </c>
      <c r="K113" s="43"/>
      <c r="L113" s="43" t="str">
        <f>IFERROR(INDEX(Data!$A$1:K$1002,_xlfn.AGGREGATE(15,6,((Data!$C$1:$C$1002=L$6)/(Data!$C$1:$C$1002=L$6))*ROW(Data!$C$1:$C$1002),ROW(L113)-ROW(L$6)),1),"")</f>
        <v/>
      </c>
      <c r="M113" s="43"/>
      <c r="N113" s="43" t="str">
        <f>IFERROR(INDEX(Data!$A$1:M$1002,_xlfn.AGGREGATE(15,6,((Data!$C$1:$C$1002=N$6)/(Data!$C$1:$C$1002=N$6))*ROW(Data!$C$1:$C$1002),ROW(N113)-ROW(N$6)),1),"")</f>
        <v/>
      </c>
      <c r="O113" s="43"/>
      <c r="P113" s="43" t="str">
        <f>IFERROR(INDEX(Data!$A$1:O$1002,_xlfn.AGGREGATE(15,6,((Data!$C$1:$C$1002=P$6)/(Data!$C$1:$C$1002=P$6))*ROW(Data!$C$1:$C$1002),ROW(P113)-ROW(P$6)),1),"")</f>
        <v/>
      </c>
      <c r="Q113" s="43"/>
      <c r="R113" s="43" t="str">
        <f>IFERROR(INDEX(Data!$A$1:Q$1002,_xlfn.AGGREGATE(15,6,((Data!$C$1:$C$1002=R$6)/(Data!$C$1:$C$1002=R$6))*ROW(Data!$C$1:$C$1002),ROW(R113)-ROW(R$6)),1),"")</f>
        <v/>
      </c>
      <c r="S113" s="43"/>
      <c r="T113" s="43" t="str">
        <f>IFERROR(INDEX(Data!$A$1:R$1002,_xlfn.AGGREGATE(15,6,((Data!$C$1:$C$1002=T$6)/(Data!$C$1:$C$1002=T$6))*ROW(Data!$C$1:$C$1002),ROW(T113)-ROW(T$6)),1),"")</f>
        <v/>
      </c>
      <c r="U113" s="43"/>
      <c r="V113" s="43" t="str">
        <f>IFERROR(INDEX(Data!$A$1:X$1002,_xlfn.AGGREGATE(15,6,((Data!$C$1:$C$1002=V$6)/(Data!$C$1:$C$1002=V$6))*ROW(Data!$C$1:$C$1002),ROW(V113)-ROW(V$6)),1),"")</f>
        <v/>
      </c>
      <c r="W113" s="43"/>
      <c r="X113" s="43" t="str">
        <f>IFERROR(INDEX(Data!$A$1:Z$1002,_xlfn.AGGREGATE(15,6,((Data!$C$1:$C$1002=X$6)/(Data!$C$1:$C$1002=X$6))*ROW(Data!$C$1:$C$1002),ROW(X113)-ROW(X$6)),1),"")</f>
        <v/>
      </c>
      <c r="Y113" s="43"/>
      <c r="Z113" s="43" t="str">
        <f>IFERROR(INDEX(Data!$A$1:AB$1002,_xlfn.AGGREGATE(15,6,((Data!$C$1:$C$1002=Z$6)/(Data!$C$1:$C$1002=Z$6))*ROW(Data!$C$1:$C$1002),ROW(Z113)-ROW(Z$6)),1),"")</f>
        <v/>
      </c>
    </row>
    <row r="114" spans="1:26" x14ac:dyDescent="0.4">
      <c r="A114" s="43"/>
      <c r="B114" s="43" t="str">
        <f>IFERROR(INDEX(Data!A$1:$A$1002,_xlfn.AGGREGATE(15,6,((Data!$C$1:$C$1002=B$6)/(Data!$C$1:$C$1002=B$6))*ROW(Data!$C$1:$C$1002),ROW(B114)-ROW(B$6)),1),"")</f>
        <v/>
      </c>
      <c r="C114" s="43"/>
      <c r="D114" s="43" t="str">
        <f>IFERROR(INDEX(Data!$A$1:C$1002,_xlfn.AGGREGATE(15,6,((Data!$C$1:$C$1002=D$6)/(Data!$C$1:$C$1002=D$6))*ROW(Data!$C$1:$C$1002),ROW(D114)-ROW(D$6)),1),"")</f>
        <v/>
      </c>
      <c r="E114" s="43"/>
      <c r="F114" s="43" t="str">
        <f>IFERROR(INDEX(Data!$A$1:E$1002,_xlfn.AGGREGATE(15,6,((Data!$C$1:$C$1002=F$6)/(Data!$C$1:$C$1002=F$6))*ROW(Data!$C$1:$C$1002),ROW(F114)-ROW(F$6)),1),"")</f>
        <v/>
      </c>
      <c r="G114" s="43"/>
      <c r="H114" s="43" t="str">
        <f>IFERROR(INDEX(Data!$A$1:G$1002,_xlfn.AGGREGATE(15,6,((Data!$C$1:$C$1002=H$6)/(Data!$C$1:$C$1002=H$6))*ROW(Data!$C$1:$C$1002),ROW(H114)-ROW(H$6)),1),"")</f>
        <v/>
      </c>
      <c r="I114" s="43"/>
      <c r="J114" s="43" t="str">
        <f>IFERROR(INDEX(Data!$A$1:I$1002,_xlfn.AGGREGATE(15,6,((Data!$C$1:$C$1002=J$6)/(Data!$C$1:$C$1002=J$6))*ROW(Data!$C$1:$C$1002),ROW(J114)-ROW(J$6)),1),"")</f>
        <v/>
      </c>
      <c r="K114" s="43"/>
      <c r="L114" s="43" t="str">
        <f>IFERROR(INDEX(Data!$A$1:K$1002,_xlfn.AGGREGATE(15,6,((Data!$C$1:$C$1002=L$6)/(Data!$C$1:$C$1002=L$6))*ROW(Data!$C$1:$C$1002),ROW(L114)-ROW(L$6)),1),"")</f>
        <v/>
      </c>
      <c r="M114" s="43"/>
      <c r="N114" s="43" t="str">
        <f>IFERROR(INDEX(Data!$A$1:M$1002,_xlfn.AGGREGATE(15,6,((Data!$C$1:$C$1002=N$6)/(Data!$C$1:$C$1002=N$6))*ROW(Data!$C$1:$C$1002),ROW(N114)-ROW(N$6)),1),"")</f>
        <v/>
      </c>
      <c r="O114" s="43"/>
      <c r="P114" s="43" t="str">
        <f>IFERROR(INDEX(Data!$A$1:O$1002,_xlfn.AGGREGATE(15,6,((Data!$C$1:$C$1002=P$6)/(Data!$C$1:$C$1002=P$6))*ROW(Data!$C$1:$C$1002),ROW(P114)-ROW(P$6)),1),"")</f>
        <v/>
      </c>
      <c r="Q114" s="43"/>
      <c r="R114" s="43" t="str">
        <f>IFERROR(INDEX(Data!$A$1:Q$1002,_xlfn.AGGREGATE(15,6,((Data!$C$1:$C$1002=R$6)/(Data!$C$1:$C$1002=R$6))*ROW(Data!$C$1:$C$1002),ROW(R114)-ROW(R$6)),1),"")</f>
        <v/>
      </c>
      <c r="S114" s="43"/>
      <c r="T114" s="43" t="str">
        <f>IFERROR(INDEX(Data!$A$1:R$1002,_xlfn.AGGREGATE(15,6,((Data!$C$1:$C$1002=T$6)/(Data!$C$1:$C$1002=T$6))*ROW(Data!$C$1:$C$1002),ROW(T114)-ROW(T$6)),1),"")</f>
        <v/>
      </c>
      <c r="U114" s="43"/>
      <c r="V114" s="43" t="str">
        <f>IFERROR(INDEX(Data!$A$1:X$1002,_xlfn.AGGREGATE(15,6,((Data!$C$1:$C$1002=V$6)/(Data!$C$1:$C$1002=V$6))*ROW(Data!$C$1:$C$1002),ROW(V114)-ROW(V$6)),1),"")</f>
        <v/>
      </c>
      <c r="W114" s="43"/>
      <c r="X114" s="43" t="str">
        <f>IFERROR(INDEX(Data!$A$1:Z$1002,_xlfn.AGGREGATE(15,6,((Data!$C$1:$C$1002=X$6)/(Data!$C$1:$C$1002=X$6))*ROW(Data!$C$1:$C$1002),ROW(X114)-ROW(X$6)),1),"")</f>
        <v/>
      </c>
      <c r="Y114" s="43"/>
      <c r="Z114" s="43" t="str">
        <f>IFERROR(INDEX(Data!$A$1:AB$1002,_xlfn.AGGREGATE(15,6,((Data!$C$1:$C$1002=Z$6)/(Data!$C$1:$C$1002=Z$6))*ROW(Data!$C$1:$C$1002),ROW(Z114)-ROW(Z$6)),1),"")</f>
        <v/>
      </c>
    </row>
    <row r="115" spans="1:26" x14ac:dyDescent="0.4">
      <c r="A115" s="43"/>
      <c r="B115" s="43" t="str">
        <f>IFERROR(INDEX(Data!A$1:$A$1002,_xlfn.AGGREGATE(15,6,((Data!$C$1:$C$1002=B$6)/(Data!$C$1:$C$1002=B$6))*ROW(Data!$C$1:$C$1002),ROW(B115)-ROW(B$6)),1),"")</f>
        <v/>
      </c>
      <c r="C115" s="43"/>
      <c r="D115" s="43" t="str">
        <f>IFERROR(INDEX(Data!$A$1:C$1002,_xlfn.AGGREGATE(15,6,((Data!$C$1:$C$1002=D$6)/(Data!$C$1:$C$1002=D$6))*ROW(Data!$C$1:$C$1002),ROW(D115)-ROW(D$6)),1),"")</f>
        <v/>
      </c>
      <c r="E115" s="43"/>
      <c r="F115" s="43" t="str">
        <f>IFERROR(INDEX(Data!$A$1:E$1002,_xlfn.AGGREGATE(15,6,((Data!$C$1:$C$1002=F$6)/(Data!$C$1:$C$1002=F$6))*ROW(Data!$C$1:$C$1002),ROW(F115)-ROW(F$6)),1),"")</f>
        <v/>
      </c>
      <c r="G115" s="43"/>
      <c r="H115" s="43" t="str">
        <f>IFERROR(INDEX(Data!$A$1:G$1002,_xlfn.AGGREGATE(15,6,((Data!$C$1:$C$1002=H$6)/(Data!$C$1:$C$1002=H$6))*ROW(Data!$C$1:$C$1002),ROW(H115)-ROW(H$6)),1),"")</f>
        <v/>
      </c>
      <c r="I115" s="43"/>
      <c r="J115" s="43" t="str">
        <f>IFERROR(INDEX(Data!$A$1:I$1002,_xlfn.AGGREGATE(15,6,((Data!$C$1:$C$1002=J$6)/(Data!$C$1:$C$1002=J$6))*ROW(Data!$C$1:$C$1002),ROW(J115)-ROW(J$6)),1),"")</f>
        <v/>
      </c>
      <c r="K115" s="43"/>
      <c r="L115" s="43" t="str">
        <f>IFERROR(INDEX(Data!$A$1:K$1002,_xlfn.AGGREGATE(15,6,((Data!$C$1:$C$1002=L$6)/(Data!$C$1:$C$1002=L$6))*ROW(Data!$C$1:$C$1002),ROW(L115)-ROW(L$6)),1),"")</f>
        <v/>
      </c>
      <c r="M115" s="43"/>
      <c r="N115" s="43" t="str">
        <f>IFERROR(INDEX(Data!$A$1:M$1002,_xlfn.AGGREGATE(15,6,((Data!$C$1:$C$1002=N$6)/(Data!$C$1:$C$1002=N$6))*ROW(Data!$C$1:$C$1002),ROW(N115)-ROW(N$6)),1),"")</f>
        <v/>
      </c>
      <c r="O115" s="43"/>
      <c r="P115" s="43" t="str">
        <f>IFERROR(INDEX(Data!$A$1:O$1002,_xlfn.AGGREGATE(15,6,((Data!$C$1:$C$1002=P$6)/(Data!$C$1:$C$1002=P$6))*ROW(Data!$C$1:$C$1002),ROW(P115)-ROW(P$6)),1),"")</f>
        <v/>
      </c>
      <c r="Q115" s="43"/>
      <c r="R115" s="43" t="str">
        <f>IFERROR(INDEX(Data!$A$1:Q$1002,_xlfn.AGGREGATE(15,6,((Data!$C$1:$C$1002=R$6)/(Data!$C$1:$C$1002=R$6))*ROW(Data!$C$1:$C$1002),ROW(R115)-ROW(R$6)),1),"")</f>
        <v/>
      </c>
      <c r="S115" s="43"/>
      <c r="T115" s="43" t="str">
        <f>IFERROR(INDEX(Data!$A$1:R$1002,_xlfn.AGGREGATE(15,6,((Data!$C$1:$C$1002=T$6)/(Data!$C$1:$C$1002=T$6))*ROW(Data!$C$1:$C$1002),ROW(T115)-ROW(T$6)),1),"")</f>
        <v/>
      </c>
      <c r="U115" s="43"/>
      <c r="V115" s="43" t="str">
        <f>IFERROR(INDEX(Data!$A$1:X$1002,_xlfn.AGGREGATE(15,6,((Data!$C$1:$C$1002=V$6)/(Data!$C$1:$C$1002=V$6))*ROW(Data!$C$1:$C$1002),ROW(V115)-ROW(V$6)),1),"")</f>
        <v/>
      </c>
      <c r="W115" s="43"/>
      <c r="X115" s="43" t="str">
        <f>IFERROR(INDEX(Data!$A$1:Z$1002,_xlfn.AGGREGATE(15,6,((Data!$C$1:$C$1002=X$6)/(Data!$C$1:$C$1002=X$6))*ROW(Data!$C$1:$C$1002),ROW(X115)-ROW(X$6)),1),"")</f>
        <v/>
      </c>
      <c r="Y115" s="43"/>
      <c r="Z115" s="43" t="str">
        <f>IFERROR(INDEX(Data!$A$1:AB$1002,_xlfn.AGGREGATE(15,6,((Data!$C$1:$C$1002=Z$6)/(Data!$C$1:$C$1002=Z$6))*ROW(Data!$C$1:$C$1002),ROW(Z115)-ROW(Z$6)),1),"")</f>
        <v/>
      </c>
    </row>
    <row r="116" spans="1:26" x14ac:dyDescent="0.4">
      <c r="A116" s="43"/>
      <c r="B116" s="43" t="str">
        <f>IFERROR(INDEX(Data!A$1:$A$1002,_xlfn.AGGREGATE(15,6,((Data!$C$1:$C$1002=B$6)/(Data!$C$1:$C$1002=B$6))*ROW(Data!$C$1:$C$1002),ROW(B116)-ROW(B$6)),1),"")</f>
        <v/>
      </c>
      <c r="C116" s="43"/>
      <c r="D116" s="43" t="str">
        <f>IFERROR(INDEX(Data!$A$1:C$1002,_xlfn.AGGREGATE(15,6,((Data!$C$1:$C$1002=D$6)/(Data!$C$1:$C$1002=D$6))*ROW(Data!$C$1:$C$1002),ROW(D116)-ROW(D$6)),1),"")</f>
        <v/>
      </c>
      <c r="E116" s="43"/>
      <c r="F116" s="43" t="str">
        <f>IFERROR(INDEX(Data!$A$1:E$1002,_xlfn.AGGREGATE(15,6,((Data!$C$1:$C$1002=F$6)/(Data!$C$1:$C$1002=F$6))*ROW(Data!$C$1:$C$1002),ROW(F116)-ROW(F$6)),1),"")</f>
        <v/>
      </c>
      <c r="G116" s="43"/>
      <c r="H116" s="43" t="str">
        <f>IFERROR(INDEX(Data!$A$1:G$1002,_xlfn.AGGREGATE(15,6,((Data!$C$1:$C$1002=H$6)/(Data!$C$1:$C$1002=H$6))*ROW(Data!$C$1:$C$1002),ROW(H116)-ROW(H$6)),1),"")</f>
        <v/>
      </c>
      <c r="I116" s="43"/>
      <c r="J116" s="43" t="str">
        <f>IFERROR(INDEX(Data!$A$1:I$1002,_xlfn.AGGREGATE(15,6,((Data!$C$1:$C$1002=J$6)/(Data!$C$1:$C$1002=J$6))*ROW(Data!$C$1:$C$1002),ROW(J116)-ROW(J$6)),1),"")</f>
        <v/>
      </c>
      <c r="K116" s="43"/>
      <c r="L116" s="43" t="str">
        <f>IFERROR(INDEX(Data!$A$1:K$1002,_xlfn.AGGREGATE(15,6,((Data!$C$1:$C$1002=L$6)/(Data!$C$1:$C$1002=L$6))*ROW(Data!$C$1:$C$1002),ROW(L116)-ROW(L$6)),1),"")</f>
        <v/>
      </c>
      <c r="M116" s="43"/>
      <c r="N116" s="43" t="str">
        <f>IFERROR(INDEX(Data!$A$1:M$1002,_xlfn.AGGREGATE(15,6,((Data!$C$1:$C$1002=N$6)/(Data!$C$1:$C$1002=N$6))*ROW(Data!$C$1:$C$1002),ROW(N116)-ROW(N$6)),1),"")</f>
        <v/>
      </c>
      <c r="O116" s="43"/>
      <c r="P116" s="43" t="str">
        <f>IFERROR(INDEX(Data!$A$1:O$1002,_xlfn.AGGREGATE(15,6,((Data!$C$1:$C$1002=P$6)/(Data!$C$1:$C$1002=P$6))*ROW(Data!$C$1:$C$1002),ROW(P116)-ROW(P$6)),1),"")</f>
        <v/>
      </c>
      <c r="Q116" s="43"/>
      <c r="R116" s="43" t="str">
        <f>IFERROR(INDEX(Data!$A$1:Q$1002,_xlfn.AGGREGATE(15,6,((Data!$C$1:$C$1002=R$6)/(Data!$C$1:$C$1002=R$6))*ROW(Data!$C$1:$C$1002),ROW(R116)-ROW(R$6)),1),"")</f>
        <v/>
      </c>
      <c r="S116" s="43"/>
      <c r="T116" s="43" t="str">
        <f>IFERROR(INDEX(Data!$A$1:R$1002,_xlfn.AGGREGATE(15,6,((Data!$C$1:$C$1002=T$6)/(Data!$C$1:$C$1002=T$6))*ROW(Data!$C$1:$C$1002),ROW(T116)-ROW(T$6)),1),"")</f>
        <v/>
      </c>
      <c r="U116" s="43"/>
      <c r="V116" s="43" t="str">
        <f>IFERROR(INDEX(Data!$A$1:X$1002,_xlfn.AGGREGATE(15,6,((Data!$C$1:$C$1002=V$6)/(Data!$C$1:$C$1002=V$6))*ROW(Data!$C$1:$C$1002),ROW(V116)-ROW(V$6)),1),"")</f>
        <v/>
      </c>
      <c r="W116" s="43"/>
      <c r="X116" s="43" t="str">
        <f>IFERROR(INDEX(Data!$A$1:Z$1002,_xlfn.AGGREGATE(15,6,((Data!$C$1:$C$1002=X$6)/(Data!$C$1:$C$1002=X$6))*ROW(Data!$C$1:$C$1002),ROW(X116)-ROW(X$6)),1),"")</f>
        <v/>
      </c>
      <c r="Y116" s="43"/>
      <c r="Z116" s="43" t="str">
        <f>IFERROR(INDEX(Data!$A$1:AB$1002,_xlfn.AGGREGATE(15,6,((Data!$C$1:$C$1002=Z$6)/(Data!$C$1:$C$1002=Z$6))*ROW(Data!$C$1:$C$1002),ROW(Z116)-ROW(Z$6)),1),"")</f>
        <v/>
      </c>
    </row>
    <row r="117" spans="1:26" x14ac:dyDescent="0.4">
      <c r="A117" s="43"/>
      <c r="B117" s="43" t="str">
        <f>IFERROR(INDEX(Data!A$1:$A$1002,_xlfn.AGGREGATE(15,6,((Data!$C$1:$C$1002=B$6)/(Data!$C$1:$C$1002=B$6))*ROW(Data!$C$1:$C$1002),ROW(B117)-ROW(B$6)),1),"")</f>
        <v/>
      </c>
      <c r="C117" s="43"/>
      <c r="D117" s="43" t="str">
        <f>IFERROR(INDEX(Data!$A$1:C$1002,_xlfn.AGGREGATE(15,6,((Data!$C$1:$C$1002=D$6)/(Data!$C$1:$C$1002=D$6))*ROW(Data!$C$1:$C$1002),ROW(D117)-ROW(D$6)),1),"")</f>
        <v/>
      </c>
      <c r="E117" s="43"/>
      <c r="F117" s="43" t="str">
        <f>IFERROR(INDEX(Data!$A$1:E$1002,_xlfn.AGGREGATE(15,6,((Data!$C$1:$C$1002=F$6)/(Data!$C$1:$C$1002=F$6))*ROW(Data!$C$1:$C$1002),ROW(F117)-ROW(F$6)),1),"")</f>
        <v/>
      </c>
      <c r="G117" s="43"/>
      <c r="H117" s="43" t="str">
        <f>IFERROR(INDEX(Data!$A$1:G$1002,_xlfn.AGGREGATE(15,6,((Data!$C$1:$C$1002=H$6)/(Data!$C$1:$C$1002=H$6))*ROW(Data!$C$1:$C$1002),ROW(H117)-ROW(H$6)),1),"")</f>
        <v/>
      </c>
      <c r="I117" s="43"/>
      <c r="J117" s="43" t="str">
        <f>IFERROR(INDEX(Data!$A$1:I$1002,_xlfn.AGGREGATE(15,6,((Data!$C$1:$C$1002=J$6)/(Data!$C$1:$C$1002=J$6))*ROW(Data!$C$1:$C$1002),ROW(J117)-ROW(J$6)),1),"")</f>
        <v/>
      </c>
      <c r="K117" s="43"/>
      <c r="L117" s="43" t="str">
        <f>IFERROR(INDEX(Data!$A$1:K$1002,_xlfn.AGGREGATE(15,6,((Data!$C$1:$C$1002=L$6)/(Data!$C$1:$C$1002=L$6))*ROW(Data!$C$1:$C$1002),ROW(L117)-ROW(L$6)),1),"")</f>
        <v/>
      </c>
      <c r="M117" s="43"/>
      <c r="N117" s="43" t="str">
        <f>IFERROR(INDEX(Data!$A$1:M$1002,_xlfn.AGGREGATE(15,6,((Data!$C$1:$C$1002=N$6)/(Data!$C$1:$C$1002=N$6))*ROW(Data!$C$1:$C$1002),ROW(N117)-ROW(N$6)),1),"")</f>
        <v/>
      </c>
      <c r="O117" s="43"/>
      <c r="P117" s="43" t="str">
        <f>IFERROR(INDEX(Data!$A$1:O$1002,_xlfn.AGGREGATE(15,6,((Data!$C$1:$C$1002=P$6)/(Data!$C$1:$C$1002=P$6))*ROW(Data!$C$1:$C$1002),ROW(P117)-ROW(P$6)),1),"")</f>
        <v/>
      </c>
      <c r="Q117" s="43"/>
      <c r="R117" s="43" t="str">
        <f>IFERROR(INDEX(Data!$A$1:Q$1002,_xlfn.AGGREGATE(15,6,((Data!$C$1:$C$1002=R$6)/(Data!$C$1:$C$1002=R$6))*ROW(Data!$C$1:$C$1002),ROW(R117)-ROW(R$6)),1),"")</f>
        <v/>
      </c>
      <c r="S117" s="43"/>
      <c r="T117" s="43" t="str">
        <f>IFERROR(INDEX(Data!$A$1:R$1002,_xlfn.AGGREGATE(15,6,((Data!$C$1:$C$1002=T$6)/(Data!$C$1:$C$1002=T$6))*ROW(Data!$C$1:$C$1002),ROW(T117)-ROW(T$6)),1),"")</f>
        <v/>
      </c>
      <c r="U117" s="43"/>
      <c r="V117" s="43" t="str">
        <f>IFERROR(INDEX(Data!$A$1:X$1002,_xlfn.AGGREGATE(15,6,((Data!$C$1:$C$1002=V$6)/(Data!$C$1:$C$1002=V$6))*ROW(Data!$C$1:$C$1002),ROW(V117)-ROW(V$6)),1),"")</f>
        <v/>
      </c>
      <c r="W117" s="43"/>
      <c r="X117" s="43" t="str">
        <f>IFERROR(INDEX(Data!$A$1:Z$1002,_xlfn.AGGREGATE(15,6,((Data!$C$1:$C$1002=X$6)/(Data!$C$1:$C$1002=X$6))*ROW(Data!$C$1:$C$1002),ROW(X117)-ROW(X$6)),1),"")</f>
        <v/>
      </c>
      <c r="Y117" s="43"/>
      <c r="Z117" s="43" t="str">
        <f>IFERROR(INDEX(Data!$A$1:AB$1002,_xlfn.AGGREGATE(15,6,((Data!$C$1:$C$1002=Z$6)/(Data!$C$1:$C$1002=Z$6))*ROW(Data!$C$1:$C$1002),ROW(Z117)-ROW(Z$6)),1),"")</f>
        <v/>
      </c>
    </row>
    <row r="118" spans="1:26" x14ac:dyDescent="0.4">
      <c r="A118" s="43"/>
      <c r="B118" s="43" t="str">
        <f>IFERROR(INDEX(Data!A$1:$A$1002,_xlfn.AGGREGATE(15,6,((Data!$C$1:$C$1002=B$6)/(Data!$C$1:$C$1002=B$6))*ROW(Data!$C$1:$C$1002),ROW(B118)-ROW(B$6)),1),"")</f>
        <v/>
      </c>
      <c r="C118" s="43"/>
      <c r="D118" s="43" t="str">
        <f>IFERROR(INDEX(Data!$A$1:C$1002,_xlfn.AGGREGATE(15,6,((Data!$C$1:$C$1002=D$6)/(Data!$C$1:$C$1002=D$6))*ROW(Data!$C$1:$C$1002),ROW(D118)-ROW(D$6)),1),"")</f>
        <v/>
      </c>
      <c r="E118" s="43"/>
      <c r="F118" s="43" t="str">
        <f>IFERROR(INDEX(Data!$A$1:E$1002,_xlfn.AGGREGATE(15,6,((Data!$C$1:$C$1002=F$6)/(Data!$C$1:$C$1002=F$6))*ROW(Data!$C$1:$C$1002),ROW(F118)-ROW(F$6)),1),"")</f>
        <v/>
      </c>
      <c r="G118" s="43"/>
      <c r="H118" s="43" t="str">
        <f>IFERROR(INDEX(Data!$A$1:G$1002,_xlfn.AGGREGATE(15,6,((Data!$C$1:$C$1002=H$6)/(Data!$C$1:$C$1002=H$6))*ROW(Data!$C$1:$C$1002),ROW(H118)-ROW(H$6)),1),"")</f>
        <v/>
      </c>
      <c r="I118" s="43"/>
      <c r="J118" s="43" t="str">
        <f>IFERROR(INDEX(Data!$A$1:I$1002,_xlfn.AGGREGATE(15,6,((Data!$C$1:$C$1002=J$6)/(Data!$C$1:$C$1002=J$6))*ROW(Data!$C$1:$C$1002),ROW(J118)-ROW(J$6)),1),"")</f>
        <v/>
      </c>
      <c r="K118" s="43"/>
      <c r="L118" s="43" t="str">
        <f>IFERROR(INDEX(Data!$A$1:K$1002,_xlfn.AGGREGATE(15,6,((Data!$C$1:$C$1002=L$6)/(Data!$C$1:$C$1002=L$6))*ROW(Data!$C$1:$C$1002),ROW(L118)-ROW(L$6)),1),"")</f>
        <v/>
      </c>
      <c r="M118" s="43"/>
      <c r="N118" s="43" t="str">
        <f>IFERROR(INDEX(Data!$A$1:M$1002,_xlfn.AGGREGATE(15,6,((Data!$C$1:$C$1002=N$6)/(Data!$C$1:$C$1002=N$6))*ROW(Data!$C$1:$C$1002),ROW(N118)-ROW(N$6)),1),"")</f>
        <v/>
      </c>
      <c r="O118" s="43"/>
      <c r="P118" s="43" t="str">
        <f>IFERROR(INDEX(Data!$A$1:O$1002,_xlfn.AGGREGATE(15,6,((Data!$C$1:$C$1002=P$6)/(Data!$C$1:$C$1002=P$6))*ROW(Data!$C$1:$C$1002),ROW(P118)-ROW(P$6)),1),"")</f>
        <v/>
      </c>
      <c r="Q118" s="43"/>
      <c r="R118" s="43" t="str">
        <f>IFERROR(INDEX(Data!$A$1:Q$1002,_xlfn.AGGREGATE(15,6,((Data!$C$1:$C$1002=R$6)/(Data!$C$1:$C$1002=R$6))*ROW(Data!$C$1:$C$1002),ROW(R118)-ROW(R$6)),1),"")</f>
        <v/>
      </c>
      <c r="S118" s="43"/>
      <c r="T118" s="43" t="str">
        <f>IFERROR(INDEX(Data!$A$1:R$1002,_xlfn.AGGREGATE(15,6,((Data!$C$1:$C$1002=T$6)/(Data!$C$1:$C$1002=T$6))*ROW(Data!$C$1:$C$1002),ROW(T118)-ROW(T$6)),1),"")</f>
        <v/>
      </c>
      <c r="U118" s="43"/>
      <c r="V118" s="43" t="str">
        <f>IFERROR(INDEX(Data!$A$1:X$1002,_xlfn.AGGREGATE(15,6,((Data!$C$1:$C$1002=V$6)/(Data!$C$1:$C$1002=V$6))*ROW(Data!$C$1:$C$1002),ROW(V118)-ROW(V$6)),1),"")</f>
        <v/>
      </c>
      <c r="W118" s="43"/>
      <c r="X118" s="43" t="str">
        <f>IFERROR(INDEX(Data!$A$1:Z$1002,_xlfn.AGGREGATE(15,6,((Data!$C$1:$C$1002=X$6)/(Data!$C$1:$C$1002=X$6))*ROW(Data!$C$1:$C$1002),ROW(X118)-ROW(X$6)),1),"")</f>
        <v/>
      </c>
      <c r="Y118" s="43"/>
      <c r="Z118" s="43" t="str">
        <f>IFERROR(INDEX(Data!$A$1:AB$1002,_xlfn.AGGREGATE(15,6,((Data!$C$1:$C$1002=Z$6)/(Data!$C$1:$C$1002=Z$6))*ROW(Data!$C$1:$C$1002),ROW(Z118)-ROW(Z$6)),1),"")</f>
        <v/>
      </c>
    </row>
    <row r="119" spans="1:26" x14ac:dyDescent="0.4">
      <c r="A119" s="43"/>
      <c r="B119" s="43" t="str">
        <f>IFERROR(INDEX(Data!A$1:$A$1002,_xlfn.AGGREGATE(15,6,((Data!$C$1:$C$1002=B$6)/(Data!$C$1:$C$1002=B$6))*ROW(Data!$C$1:$C$1002),ROW(B119)-ROW(B$6)),1),"")</f>
        <v/>
      </c>
      <c r="C119" s="43"/>
      <c r="D119" s="43" t="str">
        <f>IFERROR(INDEX(Data!$A$1:C$1002,_xlfn.AGGREGATE(15,6,((Data!$C$1:$C$1002=D$6)/(Data!$C$1:$C$1002=D$6))*ROW(Data!$C$1:$C$1002),ROW(D119)-ROW(D$6)),1),"")</f>
        <v/>
      </c>
      <c r="E119" s="43"/>
      <c r="F119" s="43" t="str">
        <f>IFERROR(INDEX(Data!$A$1:E$1002,_xlfn.AGGREGATE(15,6,((Data!$C$1:$C$1002=F$6)/(Data!$C$1:$C$1002=F$6))*ROW(Data!$C$1:$C$1002),ROW(F119)-ROW(F$6)),1),"")</f>
        <v/>
      </c>
      <c r="G119" s="43"/>
      <c r="H119" s="43" t="str">
        <f>IFERROR(INDEX(Data!$A$1:G$1002,_xlfn.AGGREGATE(15,6,((Data!$C$1:$C$1002=H$6)/(Data!$C$1:$C$1002=H$6))*ROW(Data!$C$1:$C$1002),ROW(H119)-ROW(H$6)),1),"")</f>
        <v/>
      </c>
      <c r="I119" s="43"/>
      <c r="J119" s="43" t="str">
        <f>IFERROR(INDEX(Data!$A$1:I$1002,_xlfn.AGGREGATE(15,6,((Data!$C$1:$C$1002=J$6)/(Data!$C$1:$C$1002=J$6))*ROW(Data!$C$1:$C$1002),ROW(J119)-ROW(J$6)),1),"")</f>
        <v/>
      </c>
      <c r="K119" s="43"/>
      <c r="L119" s="43" t="str">
        <f>IFERROR(INDEX(Data!$A$1:K$1002,_xlfn.AGGREGATE(15,6,((Data!$C$1:$C$1002=L$6)/(Data!$C$1:$C$1002=L$6))*ROW(Data!$C$1:$C$1002),ROW(L119)-ROW(L$6)),1),"")</f>
        <v/>
      </c>
      <c r="M119" s="43"/>
      <c r="N119" s="43" t="str">
        <f>IFERROR(INDEX(Data!$A$1:M$1002,_xlfn.AGGREGATE(15,6,((Data!$C$1:$C$1002=N$6)/(Data!$C$1:$C$1002=N$6))*ROW(Data!$C$1:$C$1002),ROW(N119)-ROW(N$6)),1),"")</f>
        <v/>
      </c>
      <c r="O119" s="43"/>
      <c r="P119" s="43" t="str">
        <f>IFERROR(INDEX(Data!$A$1:O$1002,_xlfn.AGGREGATE(15,6,((Data!$C$1:$C$1002=P$6)/(Data!$C$1:$C$1002=P$6))*ROW(Data!$C$1:$C$1002),ROW(P119)-ROW(P$6)),1),"")</f>
        <v/>
      </c>
      <c r="Q119" s="43"/>
      <c r="R119" s="43" t="str">
        <f>IFERROR(INDEX(Data!$A$1:Q$1002,_xlfn.AGGREGATE(15,6,((Data!$C$1:$C$1002=R$6)/(Data!$C$1:$C$1002=R$6))*ROW(Data!$C$1:$C$1002),ROW(R119)-ROW(R$6)),1),"")</f>
        <v/>
      </c>
      <c r="S119" s="43"/>
      <c r="T119" s="43" t="str">
        <f>IFERROR(INDEX(Data!$A$1:R$1002,_xlfn.AGGREGATE(15,6,((Data!$C$1:$C$1002=T$6)/(Data!$C$1:$C$1002=T$6))*ROW(Data!$C$1:$C$1002),ROW(T119)-ROW(T$6)),1),"")</f>
        <v/>
      </c>
      <c r="U119" s="43"/>
      <c r="V119" s="43" t="str">
        <f>IFERROR(INDEX(Data!$A$1:X$1002,_xlfn.AGGREGATE(15,6,((Data!$C$1:$C$1002=V$6)/(Data!$C$1:$C$1002=V$6))*ROW(Data!$C$1:$C$1002),ROW(V119)-ROW(V$6)),1),"")</f>
        <v/>
      </c>
      <c r="W119" s="43"/>
      <c r="X119" s="43" t="str">
        <f>IFERROR(INDEX(Data!$A$1:Z$1002,_xlfn.AGGREGATE(15,6,((Data!$C$1:$C$1002=X$6)/(Data!$C$1:$C$1002=X$6))*ROW(Data!$C$1:$C$1002),ROW(X119)-ROW(X$6)),1),"")</f>
        <v/>
      </c>
      <c r="Y119" s="43"/>
      <c r="Z119" s="43" t="str">
        <f>IFERROR(INDEX(Data!$A$1:AB$1002,_xlfn.AGGREGATE(15,6,((Data!$C$1:$C$1002=Z$6)/(Data!$C$1:$C$1002=Z$6))*ROW(Data!$C$1:$C$1002),ROW(Z119)-ROW(Z$6)),1),"")</f>
        <v/>
      </c>
    </row>
    <row r="120" spans="1:26" x14ac:dyDescent="0.4">
      <c r="A120" s="43"/>
      <c r="B120" s="43" t="str">
        <f>IFERROR(INDEX(Data!A$1:$A$1002,_xlfn.AGGREGATE(15,6,((Data!$C$1:$C$1002=B$6)/(Data!$C$1:$C$1002=B$6))*ROW(Data!$C$1:$C$1002),ROW(B120)-ROW(B$6)),1),"")</f>
        <v/>
      </c>
      <c r="C120" s="43"/>
      <c r="D120" s="43" t="str">
        <f>IFERROR(INDEX(Data!$A$1:C$1002,_xlfn.AGGREGATE(15,6,((Data!$C$1:$C$1002=D$6)/(Data!$C$1:$C$1002=D$6))*ROW(Data!$C$1:$C$1002),ROW(D120)-ROW(D$6)),1),"")</f>
        <v/>
      </c>
      <c r="E120" s="43"/>
      <c r="F120" s="43" t="str">
        <f>IFERROR(INDEX(Data!$A$1:E$1002,_xlfn.AGGREGATE(15,6,((Data!$C$1:$C$1002=F$6)/(Data!$C$1:$C$1002=F$6))*ROW(Data!$C$1:$C$1002),ROW(F120)-ROW(F$6)),1),"")</f>
        <v/>
      </c>
      <c r="G120" s="43"/>
      <c r="H120" s="43" t="str">
        <f>IFERROR(INDEX(Data!$A$1:G$1002,_xlfn.AGGREGATE(15,6,((Data!$C$1:$C$1002=H$6)/(Data!$C$1:$C$1002=H$6))*ROW(Data!$C$1:$C$1002),ROW(H120)-ROW(H$6)),1),"")</f>
        <v/>
      </c>
      <c r="I120" s="43"/>
      <c r="J120" s="43" t="str">
        <f>IFERROR(INDEX(Data!$A$1:I$1002,_xlfn.AGGREGATE(15,6,((Data!$C$1:$C$1002=J$6)/(Data!$C$1:$C$1002=J$6))*ROW(Data!$C$1:$C$1002),ROW(J120)-ROW(J$6)),1),"")</f>
        <v/>
      </c>
      <c r="K120" s="43"/>
      <c r="L120" s="43" t="str">
        <f>IFERROR(INDEX(Data!$A$1:K$1002,_xlfn.AGGREGATE(15,6,((Data!$C$1:$C$1002=L$6)/(Data!$C$1:$C$1002=L$6))*ROW(Data!$C$1:$C$1002),ROW(L120)-ROW(L$6)),1),"")</f>
        <v/>
      </c>
      <c r="M120" s="43"/>
      <c r="N120" s="43" t="str">
        <f>IFERROR(INDEX(Data!$A$1:M$1002,_xlfn.AGGREGATE(15,6,((Data!$C$1:$C$1002=N$6)/(Data!$C$1:$C$1002=N$6))*ROW(Data!$C$1:$C$1002),ROW(N120)-ROW(N$6)),1),"")</f>
        <v/>
      </c>
      <c r="O120" s="43"/>
      <c r="P120" s="43" t="str">
        <f>IFERROR(INDEX(Data!$A$1:O$1002,_xlfn.AGGREGATE(15,6,((Data!$C$1:$C$1002=P$6)/(Data!$C$1:$C$1002=P$6))*ROW(Data!$C$1:$C$1002),ROW(P120)-ROW(P$6)),1),"")</f>
        <v/>
      </c>
      <c r="Q120" s="43"/>
      <c r="R120" s="43" t="str">
        <f>IFERROR(INDEX(Data!$A$1:Q$1002,_xlfn.AGGREGATE(15,6,((Data!$C$1:$C$1002=R$6)/(Data!$C$1:$C$1002=R$6))*ROW(Data!$C$1:$C$1002),ROW(R120)-ROW(R$6)),1),"")</f>
        <v/>
      </c>
      <c r="S120" s="43"/>
      <c r="T120" s="43" t="str">
        <f>IFERROR(INDEX(Data!$A$1:R$1002,_xlfn.AGGREGATE(15,6,((Data!$C$1:$C$1002=T$6)/(Data!$C$1:$C$1002=T$6))*ROW(Data!$C$1:$C$1002),ROW(T120)-ROW(T$6)),1),"")</f>
        <v/>
      </c>
      <c r="U120" s="43"/>
      <c r="V120" s="43" t="str">
        <f>IFERROR(INDEX(Data!$A$1:X$1002,_xlfn.AGGREGATE(15,6,((Data!$C$1:$C$1002=V$6)/(Data!$C$1:$C$1002=V$6))*ROW(Data!$C$1:$C$1002),ROW(V120)-ROW(V$6)),1),"")</f>
        <v/>
      </c>
      <c r="W120" s="43"/>
      <c r="X120" s="43" t="str">
        <f>IFERROR(INDEX(Data!$A$1:Z$1002,_xlfn.AGGREGATE(15,6,((Data!$C$1:$C$1002=X$6)/(Data!$C$1:$C$1002=X$6))*ROW(Data!$C$1:$C$1002),ROW(X120)-ROW(X$6)),1),"")</f>
        <v/>
      </c>
      <c r="Y120" s="43"/>
      <c r="Z120" s="43" t="str">
        <f>IFERROR(INDEX(Data!$A$1:AB$1002,_xlfn.AGGREGATE(15,6,((Data!$C$1:$C$1002=Z$6)/(Data!$C$1:$C$1002=Z$6))*ROW(Data!$C$1:$C$1002),ROW(Z120)-ROW(Z$6)),1),"")</f>
        <v/>
      </c>
    </row>
    <row r="121" spans="1:26" x14ac:dyDescent="0.4">
      <c r="A121" s="43"/>
      <c r="B121" s="43" t="str">
        <f>IFERROR(INDEX(Data!A$1:$A$1002,_xlfn.AGGREGATE(15,6,((Data!$C$1:$C$1002=B$6)/(Data!$C$1:$C$1002=B$6))*ROW(Data!$C$1:$C$1002),ROW(B121)-ROW(B$6)),1),"")</f>
        <v/>
      </c>
      <c r="C121" s="43"/>
      <c r="D121" s="43" t="str">
        <f>IFERROR(INDEX(Data!$A$1:C$1002,_xlfn.AGGREGATE(15,6,((Data!$C$1:$C$1002=D$6)/(Data!$C$1:$C$1002=D$6))*ROW(Data!$C$1:$C$1002),ROW(D121)-ROW(D$6)),1),"")</f>
        <v/>
      </c>
      <c r="E121" s="43"/>
      <c r="F121" s="43" t="str">
        <f>IFERROR(INDEX(Data!$A$1:E$1002,_xlfn.AGGREGATE(15,6,((Data!$C$1:$C$1002=F$6)/(Data!$C$1:$C$1002=F$6))*ROW(Data!$C$1:$C$1002),ROW(F121)-ROW(F$6)),1),"")</f>
        <v/>
      </c>
      <c r="G121" s="43"/>
      <c r="H121" s="43" t="str">
        <f>IFERROR(INDEX(Data!$A$1:G$1002,_xlfn.AGGREGATE(15,6,((Data!$C$1:$C$1002=H$6)/(Data!$C$1:$C$1002=H$6))*ROW(Data!$C$1:$C$1002),ROW(H121)-ROW(H$6)),1),"")</f>
        <v/>
      </c>
      <c r="I121" s="43"/>
      <c r="J121" s="43" t="str">
        <f>IFERROR(INDEX(Data!$A$1:I$1002,_xlfn.AGGREGATE(15,6,((Data!$C$1:$C$1002=J$6)/(Data!$C$1:$C$1002=J$6))*ROW(Data!$C$1:$C$1002),ROW(J121)-ROW(J$6)),1),"")</f>
        <v/>
      </c>
      <c r="K121" s="43"/>
      <c r="L121" s="43" t="str">
        <f>IFERROR(INDEX(Data!$A$1:K$1002,_xlfn.AGGREGATE(15,6,((Data!$C$1:$C$1002=L$6)/(Data!$C$1:$C$1002=L$6))*ROW(Data!$C$1:$C$1002),ROW(L121)-ROW(L$6)),1),"")</f>
        <v/>
      </c>
      <c r="M121" s="43"/>
      <c r="N121" s="43" t="str">
        <f>IFERROR(INDEX(Data!$A$1:M$1002,_xlfn.AGGREGATE(15,6,((Data!$C$1:$C$1002=N$6)/(Data!$C$1:$C$1002=N$6))*ROW(Data!$C$1:$C$1002),ROW(N121)-ROW(N$6)),1),"")</f>
        <v/>
      </c>
      <c r="O121" s="43"/>
      <c r="P121" s="43" t="str">
        <f>IFERROR(INDEX(Data!$A$1:O$1002,_xlfn.AGGREGATE(15,6,((Data!$C$1:$C$1002=P$6)/(Data!$C$1:$C$1002=P$6))*ROW(Data!$C$1:$C$1002),ROW(P121)-ROW(P$6)),1),"")</f>
        <v/>
      </c>
      <c r="Q121" s="43"/>
      <c r="R121" s="43" t="str">
        <f>IFERROR(INDEX(Data!$A$1:Q$1002,_xlfn.AGGREGATE(15,6,((Data!$C$1:$C$1002=R$6)/(Data!$C$1:$C$1002=R$6))*ROW(Data!$C$1:$C$1002),ROW(R121)-ROW(R$6)),1),"")</f>
        <v/>
      </c>
      <c r="S121" s="43"/>
      <c r="T121" s="43" t="str">
        <f>IFERROR(INDEX(Data!$A$1:R$1002,_xlfn.AGGREGATE(15,6,((Data!$C$1:$C$1002=T$6)/(Data!$C$1:$C$1002=T$6))*ROW(Data!$C$1:$C$1002),ROW(T121)-ROW(T$6)),1),"")</f>
        <v/>
      </c>
      <c r="U121" s="43"/>
      <c r="V121" s="43" t="str">
        <f>IFERROR(INDEX(Data!$A$1:X$1002,_xlfn.AGGREGATE(15,6,((Data!$C$1:$C$1002=V$6)/(Data!$C$1:$C$1002=V$6))*ROW(Data!$C$1:$C$1002),ROW(V121)-ROW(V$6)),1),"")</f>
        <v/>
      </c>
      <c r="W121" s="43"/>
      <c r="X121" s="43" t="str">
        <f>IFERROR(INDEX(Data!$A$1:Z$1002,_xlfn.AGGREGATE(15,6,((Data!$C$1:$C$1002=X$6)/(Data!$C$1:$C$1002=X$6))*ROW(Data!$C$1:$C$1002),ROW(X121)-ROW(X$6)),1),"")</f>
        <v/>
      </c>
      <c r="Y121" s="43"/>
      <c r="Z121" s="43" t="str">
        <f>IFERROR(INDEX(Data!$A$1:AB$1002,_xlfn.AGGREGATE(15,6,((Data!$C$1:$C$1002=Z$6)/(Data!$C$1:$C$1002=Z$6))*ROW(Data!$C$1:$C$1002),ROW(Z121)-ROW(Z$6)),1),"")</f>
        <v/>
      </c>
    </row>
    <row r="122" spans="1:26" x14ac:dyDescent="0.4">
      <c r="A122" s="43"/>
      <c r="B122" s="43" t="str">
        <f>IFERROR(INDEX(Data!A$1:$A$1002,_xlfn.AGGREGATE(15,6,((Data!$C$1:$C$1002=B$6)/(Data!$C$1:$C$1002=B$6))*ROW(Data!$C$1:$C$1002),ROW(B122)-ROW(B$6)),1),"")</f>
        <v/>
      </c>
      <c r="C122" s="43"/>
      <c r="D122" s="43" t="str">
        <f>IFERROR(INDEX(Data!$A$1:C$1002,_xlfn.AGGREGATE(15,6,((Data!$C$1:$C$1002=D$6)/(Data!$C$1:$C$1002=D$6))*ROW(Data!$C$1:$C$1002),ROW(D122)-ROW(D$6)),1),"")</f>
        <v/>
      </c>
      <c r="E122" s="43"/>
      <c r="F122" s="43" t="str">
        <f>IFERROR(INDEX(Data!$A$1:E$1002,_xlfn.AGGREGATE(15,6,((Data!$C$1:$C$1002=F$6)/(Data!$C$1:$C$1002=F$6))*ROW(Data!$C$1:$C$1002),ROW(F122)-ROW(F$6)),1),"")</f>
        <v/>
      </c>
      <c r="G122" s="43"/>
      <c r="H122" s="43" t="str">
        <f>IFERROR(INDEX(Data!$A$1:G$1002,_xlfn.AGGREGATE(15,6,((Data!$C$1:$C$1002=H$6)/(Data!$C$1:$C$1002=H$6))*ROW(Data!$C$1:$C$1002),ROW(H122)-ROW(H$6)),1),"")</f>
        <v/>
      </c>
      <c r="I122" s="43"/>
      <c r="J122" s="43" t="str">
        <f>IFERROR(INDEX(Data!$A$1:I$1002,_xlfn.AGGREGATE(15,6,((Data!$C$1:$C$1002=J$6)/(Data!$C$1:$C$1002=J$6))*ROW(Data!$C$1:$C$1002),ROW(J122)-ROW(J$6)),1),"")</f>
        <v/>
      </c>
      <c r="K122" s="43"/>
      <c r="L122" s="43" t="str">
        <f>IFERROR(INDEX(Data!$A$1:K$1002,_xlfn.AGGREGATE(15,6,((Data!$C$1:$C$1002=L$6)/(Data!$C$1:$C$1002=L$6))*ROW(Data!$C$1:$C$1002),ROW(L122)-ROW(L$6)),1),"")</f>
        <v/>
      </c>
      <c r="M122" s="43"/>
      <c r="N122" s="43" t="str">
        <f>IFERROR(INDEX(Data!$A$1:M$1002,_xlfn.AGGREGATE(15,6,((Data!$C$1:$C$1002=N$6)/(Data!$C$1:$C$1002=N$6))*ROW(Data!$C$1:$C$1002),ROW(N122)-ROW(N$6)),1),"")</f>
        <v/>
      </c>
      <c r="O122" s="43"/>
      <c r="P122" s="43" t="str">
        <f>IFERROR(INDEX(Data!$A$1:O$1002,_xlfn.AGGREGATE(15,6,((Data!$C$1:$C$1002=P$6)/(Data!$C$1:$C$1002=P$6))*ROW(Data!$C$1:$C$1002),ROW(P122)-ROW(P$6)),1),"")</f>
        <v/>
      </c>
      <c r="Q122" s="43"/>
      <c r="R122" s="43" t="str">
        <f>IFERROR(INDEX(Data!$A$1:Q$1002,_xlfn.AGGREGATE(15,6,((Data!$C$1:$C$1002=R$6)/(Data!$C$1:$C$1002=R$6))*ROW(Data!$C$1:$C$1002),ROW(R122)-ROW(R$6)),1),"")</f>
        <v/>
      </c>
      <c r="S122" s="43"/>
      <c r="T122" s="43" t="str">
        <f>IFERROR(INDEX(Data!$A$1:R$1002,_xlfn.AGGREGATE(15,6,((Data!$C$1:$C$1002=T$6)/(Data!$C$1:$C$1002=T$6))*ROW(Data!$C$1:$C$1002),ROW(T122)-ROW(T$6)),1),"")</f>
        <v/>
      </c>
      <c r="U122" s="43"/>
      <c r="V122" s="43" t="str">
        <f>IFERROR(INDEX(Data!$A$1:X$1002,_xlfn.AGGREGATE(15,6,((Data!$C$1:$C$1002=V$6)/(Data!$C$1:$C$1002=V$6))*ROW(Data!$C$1:$C$1002),ROW(V122)-ROW(V$6)),1),"")</f>
        <v/>
      </c>
      <c r="W122" s="43"/>
      <c r="X122" s="43" t="str">
        <f>IFERROR(INDEX(Data!$A$1:Z$1002,_xlfn.AGGREGATE(15,6,((Data!$C$1:$C$1002=X$6)/(Data!$C$1:$C$1002=X$6))*ROW(Data!$C$1:$C$1002),ROW(X122)-ROW(X$6)),1),"")</f>
        <v/>
      </c>
      <c r="Y122" s="43"/>
      <c r="Z122" s="43" t="str">
        <f>IFERROR(INDEX(Data!$A$1:AB$1002,_xlfn.AGGREGATE(15,6,((Data!$C$1:$C$1002=Z$6)/(Data!$C$1:$C$1002=Z$6))*ROW(Data!$C$1:$C$1002),ROW(Z122)-ROW(Z$6)),1),"")</f>
        <v/>
      </c>
    </row>
    <row r="123" spans="1:26" x14ac:dyDescent="0.4">
      <c r="A123" s="43"/>
      <c r="B123" s="43" t="str">
        <f>IFERROR(INDEX(Data!A$1:$A$1002,_xlfn.AGGREGATE(15,6,((Data!$C$1:$C$1002=B$6)/(Data!$C$1:$C$1002=B$6))*ROW(Data!$C$1:$C$1002),ROW(B123)-ROW(B$6)),1),"")</f>
        <v/>
      </c>
      <c r="C123" s="43"/>
      <c r="D123" s="43" t="str">
        <f>IFERROR(INDEX(Data!$A$1:C$1002,_xlfn.AGGREGATE(15,6,((Data!$C$1:$C$1002=D$6)/(Data!$C$1:$C$1002=D$6))*ROW(Data!$C$1:$C$1002),ROW(D123)-ROW(D$6)),1),"")</f>
        <v/>
      </c>
      <c r="E123" s="43"/>
      <c r="F123" s="43" t="str">
        <f>IFERROR(INDEX(Data!$A$1:E$1002,_xlfn.AGGREGATE(15,6,((Data!$C$1:$C$1002=F$6)/(Data!$C$1:$C$1002=F$6))*ROW(Data!$C$1:$C$1002),ROW(F123)-ROW(F$6)),1),"")</f>
        <v/>
      </c>
      <c r="G123" s="43"/>
      <c r="H123" s="43" t="str">
        <f>IFERROR(INDEX(Data!$A$1:G$1002,_xlfn.AGGREGATE(15,6,((Data!$C$1:$C$1002=H$6)/(Data!$C$1:$C$1002=H$6))*ROW(Data!$C$1:$C$1002),ROW(H123)-ROW(H$6)),1),"")</f>
        <v/>
      </c>
      <c r="I123" s="43"/>
      <c r="J123" s="43" t="str">
        <f>IFERROR(INDEX(Data!$A$1:I$1002,_xlfn.AGGREGATE(15,6,((Data!$C$1:$C$1002=J$6)/(Data!$C$1:$C$1002=J$6))*ROW(Data!$C$1:$C$1002),ROW(J123)-ROW(J$6)),1),"")</f>
        <v/>
      </c>
      <c r="K123" s="43"/>
      <c r="L123" s="43" t="str">
        <f>IFERROR(INDEX(Data!$A$1:K$1002,_xlfn.AGGREGATE(15,6,((Data!$C$1:$C$1002=L$6)/(Data!$C$1:$C$1002=L$6))*ROW(Data!$C$1:$C$1002),ROW(L123)-ROW(L$6)),1),"")</f>
        <v/>
      </c>
      <c r="M123" s="43"/>
      <c r="N123" s="43" t="str">
        <f>IFERROR(INDEX(Data!$A$1:M$1002,_xlfn.AGGREGATE(15,6,((Data!$C$1:$C$1002=N$6)/(Data!$C$1:$C$1002=N$6))*ROW(Data!$C$1:$C$1002),ROW(N123)-ROW(N$6)),1),"")</f>
        <v/>
      </c>
      <c r="O123" s="43"/>
      <c r="P123" s="43" t="str">
        <f>IFERROR(INDEX(Data!$A$1:O$1002,_xlfn.AGGREGATE(15,6,((Data!$C$1:$C$1002=P$6)/(Data!$C$1:$C$1002=P$6))*ROW(Data!$C$1:$C$1002),ROW(P123)-ROW(P$6)),1),"")</f>
        <v/>
      </c>
      <c r="Q123" s="43"/>
      <c r="R123" s="43" t="str">
        <f>IFERROR(INDEX(Data!$A$1:Q$1002,_xlfn.AGGREGATE(15,6,((Data!$C$1:$C$1002=R$6)/(Data!$C$1:$C$1002=R$6))*ROW(Data!$C$1:$C$1002),ROW(R123)-ROW(R$6)),1),"")</f>
        <v/>
      </c>
      <c r="S123" s="43"/>
      <c r="T123" s="43" t="str">
        <f>IFERROR(INDEX(Data!$A$1:R$1002,_xlfn.AGGREGATE(15,6,((Data!$C$1:$C$1002=T$6)/(Data!$C$1:$C$1002=T$6))*ROW(Data!$C$1:$C$1002),ROW(T123)-ROW(T$6)),1),"")</f>
        <v/>
      </c>
      <c r="U123" s="43"/>
      <c r="V123" s="43" t="str">
        <f>IFERROR(INDEX(Data!$A$1:X$1002,_xlfn.AGGREGATE(15,6,((Data!$C$1:$C$1002=V$6)/(Data!$C$1:$C$1002=V$6))*ROW(Data!$C$1:$C$1002),ROW(V123)-ROW(V$6)),1),"")</f>
        <v/>
      </c>
      <c r="W123" s="43"/>
      <c r="X123" s="43" t="str">
        <f>IFERROR(INDEX(Data!$A$1:Z$1002,_xlfn.AGGREGATE(15,6,((Data!$C$1:$C$1002=X$6)/(Data!$C$1:$C$1002=X$6))*ROW(Data!$C$1:$C$1002),ROW(X123)-ROW(X$6)),1),"")</f>
        <v/>
      </c>
      <c r="Y123" s="43"/>
      <c r="Z123" s="43" t="str">
        <f>IFERROR(INDEX(Data!$A$1:AB$1002,_xlfn.AGGREGATE(15,6,((Data!$C$1:$C$1002=Z$6)/(Data!$C$1:$C$1002=Z$6))*ROW(Data!$C$1:$C$1002),ROW(Z123)-ROW(Z$6)),1),"")</f>
        <v/>
      </c>
    </row>
    <row r="124" spans="1:26" x14ac:dyDescent="0.4">
      <c r="A124" s="43"/>
      <c r="B124" s="43" t="str">
        <f>IFERROR(INDEX(Data!A$1:$A$1002,_xlfn.AGGREGATE(15,6,((Data!$C$1:$C$1002=B$6)/(Data!$C$1:$C$1002=B$6))*ROW(Data!$C$1:$C$1002),ROW(B124)-ROW(B$6)),1),"")</f>
        <v/>
      </c>
      <c r="C124" s="43"/>
      <c r="D124" s="43" t="str">
        <f>IFERROR(INDEX(Data!$A$1:C$1002,_xlfn.AGGREGATE(15,6,((Data!$C$1:$C$1002=D$6)/(Data!$C$1:$C$1002=D$6))*ROW(Data!$C$1:$C$1002),ROW(D124)-ROW(D$6)),1),"")</f>
        <v/>
      </c>
      <c r="E124" s="43"/>
      <c r="F124" s="43" t="str">
        <f>IFERROR(INDEX(Data!$A$1:E$1002,_xlfn.AGGREGATE(15,6,((Data!$C$1:$C$1002=F$6)/(Data!$C$1:$C$1002=F$6))*ROW(Data!$C$1:$C$1002),ROW(F124)-ROW(F$6)),1),"")</f>
        <v/>
      </c>
      <c r="G124" s="43"/>
      <c r="H124" s="43" t="str">
        <f>IFERROR(INDEX(Data!$A$1:G$1002,_xlfn.AGGREGATE(15,6,((Data!$C$1:$C$1002=H$6)/(Data!$C$1:$C$1002=H$6))*ROW(Data!$C$1:$C$1002),ROW(H124)-ROW(H$6)),1),"")</f>
        <v/>
      </c>
      <c r="I124" s="43"/>
      <c r="J124" s="43" t="str">
        <f>IFERROR(INDEX(Data!$A$1:I$1002,_xlfn.AGGREGATE(15,6,((Data!$C$1:$C$1002=J$6)/(Data!$C$1:$C$1002=J$6))*ROW(Data!$C$1:$C$1002),ROW(J124)-ROW(J$6)),1),"")</f>
        <v/>
      </c>
      <c r="K124" s="43"/>
      <c r="L124" s="43" t="str">
        <f>IFERROR(INDEX(Data!$A$1:K$1002,_xlfn.AGGREGATE(15,6,((Data!$C$1:$C$1002=L$6)/(Data!$C$1:$C$1002=L$6))*ROW(Data!$C$1:$C$1002),ROW(L124)-ROW(L$6)),1),"")</f>
        <v/>
      </c>
      <c r="M124" s="43"/>
      <c r="N124" s="43" t="str">
        <f>IFERROR(INDEX(Data!$A$1:M$1002,_xlfn.AGGREGATE(15,6,((Data!$C$1:$C$1002=N$6)/(Data!$C$1:$C$1002=N$6))*ROW(Data!$C$1:$C$1002),ROW(N124)-ROW(N$6)),1),"")</f>
        <v/>
      </c>
      <c r="O124" s="43"/>
      <c r="P124" s="43" t="str">
        <f>IFERROR(INDEX(Data!$A$1:O$1002,_xlfn.AGGREGATE(15,6,((Data!$C$1:$C$1002=P$6)/(Data!$C$1:$C$1002=P$6))*ROW(Data!$C$1:$C$1002),ROW(P124)-ROW(P$6)),1),"")</f>
        <v/>
      </c>
      <c r="Q124" s="43"/>
      <c r="R124" s="43" t="str">
        <f>IFERROR(INDEX(Data!$A$1:Q$1002,_xlfn.AGGREGATE(15,6,((Data!$C$1:$C$1002=R$6)/(Data!$C$1:$C$1002=R$6))*ROW(Data!$C$1:$C$1002),ROW(R124)-ROW(R$6)),1),"")</f>
        <v/>
      </c>
      <c r="S124" s="43"/>
      <c r="T124" s="43" t="str">
        <f>IFERROR(INDEX(Data!$A$1:R$1002,_xlfn.AGGREGATE(15,6,((Data!$C$1:$C$1002=T$6)/(Data!$C$1:$C$1002=T$6))*ROW(Data!$C$1:$C$1002),ROW(T124)-ROW(T$6)),1),"")</f>
        <v/>
      </c>
      <c r="U124" s="43"/>
      <c r="V124" s="43" t="str">
        <f>IFERROR(INDEX(Data!$A$1:X$1002,_xlfn.AGGREGATE(15,6,((Data!$C$1:$C$1002=V$6)/(Data!$C$1:$C$1002=V$6))*ROW(Data!$C$1:$C$1002),ROW(V124)-ROW(V$6)),1),"")</f>
        <v/>
      </c>
      <c r="W124" s="43"/>
      <c r="X124" s="43" t="str">
        <f>IFERROR(INDEX(Data!$A$1:Z$1002,_xlfn.AGGREGATE(15,6,((Data!$C$1:$C$1002=X$6)/(Data!$C$1:$C$1002=X$6))*ROW(Data!$C$1:$C$1002),ROW(X124)-ROW(X$6)),1),"")</f>
        <v/>
      </c>
      <c r="Y124" s="43"/>
      <c r="Z124" s="43" t="str">
        <f>IFERROR(INDEX(Data!$A$1:AB$1002,_xlfn.AGGREGATE(15,6,((Data!$C$1:$C$1002=Z$6)/(Data!$C$1:$C$1002=Z$6))*ROW(Data!$C$1:$C$1002),ROW(Z124)-ROW(Z$6)),1),"")</f>
        <v/>
      </c>
    </row>
    <row r="125" spans="1:26" x14ac:dyDescent="0.4">
      <c r="A125" s="43"/>
      <c r="B125" s="43" t="str">
        <f>IFERROR(INDEX(Data!A$1:$A$1002,_xlfn.AGGREGATE(15,6,((Data!$C$1:$C$1002=B$6)/(Data!$C$1:$C$1002=B$6))*ROW(Data!$C$1:$C$1002),ROW(B125)-ROW(B$6)),1),"")</f>
        <v/>
      </c>
      <c r="C125" s="43"/>
      <c r="D125" s="43" t="str">
        <f>IFERROR(INDEX(Data!$A$1:C$1002,_xlfn.AGGREGATE(15,6,((Data!$C$1:$C$1002=D$6)/(Data!$C$1:$C$1002=D$6))*ROW(Data!$C$1:$C$1002),ROW(D125)-ROW(D$6)),1),"")</f>
        <v/>
      </c>
      <c r="E125" s="43"/>
      <c r="F125" s="43" t="str">
        <f>IFERROR(INDEX(Data!$A$1:E$1002,_xlfn.AGGREGATE(15,6,((Data!$C$1:$C$1002=F$6)/(Data!$C$1:$C$1002=F$6))*ROW(Data!$C$1:$C$1002),ROW(F125)-ROW(F$6)),1),"")</f>
        <v/>
      </c>
      <c r="G125" s="43"/>
      <c r="H125" s="43" t="str">
        <f>IFERROR(INDEX(Data!$A$1:G$1002,_xlfn.AGGREGATE(15,6,((Data!$C$1:$C$1002=H$6)/(Data!$C$1:$C$1002=H$6))*ROW(Data!$C$1:$C$1002),ROW(H125)-ROW(H$6)),1),"")</f>
        <v/>
      </c>
      <c r="I125" s="43"/>
      <c r="J125" s="43" t="str">
        <f>IFERROR(INDEX(Data!$A$1:I$1002,_xlfn.AGGREGATE(15,6,((Data!$C$1:$C$1002=J$6)/(Data!$C$1:$C$1002=J$6))*ROW(Data!$C$1:$C$1002),ROW(J125)-ROW(J$6)),1),"")</f>
        <v/>
      </c>
      <c r="K125" s="43"/>
      <c r="L125" s="43" t="str">
        <f>IFERROR(INDEX(Data!$A$1:K$1002,_xlfn.AGGREGATE(15,6,((Data!$C$1:$C$1002=L$6)/(Data!$C$1:$C$1002=L$6))*ROW(Data!$C$1:$C$1002),ROW(L125)-ROW(L$6)),1),"")</f>
        <v/>
      </c>
      <c r="M125" s="43"/>
      <c r="N125" s="43" t="str">
        <f>IFERROR(INDEX(Data!$A$1:M$1002,_xlfn.AGGREGATE(15,6,((Data!$C$1:$C$1002=N$6)/(Data!$C$1:$C$1002=N$6))*ROW(Data!$C$1:$C$1002),ROW(N125)-ROW(N$6)),1),"")</f>
        <v/>
      </c>
      <c r="O125" s="43"/>
      <c r="P125" s="43" t="str">
        <f>IFERROR(INDEX(Data!$A$1:O$1002,_xlfn.AGGREGATE(15,6,((Data!$C$1:$C$1002=P$6)/(Data!$C$1:$C$1002=P$6))*ROW(Data!$C$1:$C$1002),ROW(P125)-ROW(P$6)),1),"")</f>
        <v/>
      </c>
      <c r="Q125" s="43"/>
      <c r="R125" s="43" t="str">
        <f>IFERROR(INDEX(Data!$A$1:Q$1002,_xlfn.AGGREGATE(15,6,((Data!$C$1:$C$1002=R$6)/(Data!$C$1:$C$1002=R$6))*ROW(Data!$C$1:$C$1002),ROW(R125)-ROW(R$6)),1),"")</f>
        <v/>
      </c>
      <c r="S125" s="43"/>
      <c r="T125" s="43" t="str">
        <f>IFERROR(INDEX(Data!$A$1:R$1002,_xlfn.AGGREGATE(15,6,((Data!$C$1:$C$1002=T$6)/(Data!$C$1:$C$1002=T$6))*ROW(Data!$C$1:$C$1002),ROW(T125)-ROW(T$6)),1),"")</f>
        <v/>
      </c>
      <c r="U125" s="43"/>
      <c r="V125" s="43" t="str">
        <f>IFERROR(INDEX(Data!$A$1:X$1002,_xlfn.AGGREGATE(15,6,((Data!$C$1:$C$1002=V$6)/(Data!$C$1:$C$1002=V$6))*ROW(Data!$C$1:$C$1002),ROW(V125)-ROW(V$6)),1),"")</f>
        <v/>
      </c>
      <c r="W125" s="43"/>
      <c r="X125" s="43" t="str">
        <f>IFERROR(INDEX(Data!$A$1:Z$1002,_xlfn.AGGREGATE(15,6,((Data!$C$1:$C$1002=X$6)/(Data!$C$1:$C$1002=X$6))*ROW(Data!$C$1:$C$1002),ROW(X125)-ROW(X$6)),1),"")</f>
        <v/>
      </c>
      <c r="Y125" s="43"/>
      <c r="Z125" s="43" t="str">
        <f>IFERROR(INDEX(Data!$A$1:AB$1002,_xlfn.AGGREGATE(15,6,((Data!$C$1:$C$1002=Z$6)/(Data!$C$1:$C$1002=Z$6))*ROW(Data!$C$1:$C$1002),ROW(Z125)-ROW(Z$6)),1),"")</f>
        <v/>
      </c>
    </row>
    <row r="126" spans="1:26" x14ac:dyDescent="0.4">
      <c r="A126" s="43"/>
      <c r="B126" s="43" t="str">
        <f>IFERROR(INDEX(Data!A$1:$A$1002,_xlfn.AGGREGATE(15,6,((Data!$C$1:$C$1002=B$6)/(Data!$C$1:$C$1002=B$6))*ROW(Data!$C$1:$C$1002),ROW(B126)-ROW(B$6)),1),"")</f>
        <v/>
      </c>
      <c r="C126" s="43"/>
      <c r="D126" s="43" t="str">
        <f>IFERROR(INDEX(Data!$A$1:C$1002,_xlfn.AGGREGATE(15,6,((Data!$C$1:$C$1002=D$6)/(Data!$C$1:$C$1002=D$6))*ROW(Data!$C$1:$C$1002),ROW(D126)-ROW(D$6)),1),"")</f>
        <v/>
      </c>
      <c r="E126" s="43"/>
      <c r="F126" s="43" t="str">
        <f>IFERROR(INDEX(Data!$A$1:E$1002,_xlfn.AGGREGATE(15,6,((Data!$C$1:$C$1002=F$6)/(Data!$C$1:$C$1002=F$6))*ROW(Data!$C$1:$C$1002),ROW(F126)-ROW(F$6)),1),"")</f>
        <v/>
      </c>
      <c r="G126" s="43"/>
      <c r="H126" s="43" t="str">
        <f>IFERROR(INDEX(Data!$A$1:G$1002,_xlfn.AGGREGATE(15,6,((Data!$C$1:$C$1002=H$6)/(Data!$C$1:$C$1002=H$6))*ROW(Data!$C$1:$C$1002),ROW(H126)-ROW(H$6)),1),"")</f>
        <v/>
      </c>
      <c r="I126" s="43"/>
      <c r="J126" s="43" t="str">
        <f>IFERROR(INDEX(Data!$A$1:I$1002,_xlfn.AGGREGATE(15,6,((Data!$C$1:$C$1002=J$6)/(Data!$C$1:$C$1002=J$6))*ROW(Data!$C$1:$C$1002),ROW(J126)-ROW(J$6)),1),"")</f>
        <v/>
      </c>
      <c r="K126" s="43"/>
      <c r="L126" s="43" t="str">
        <f>IFERROR(INDEX(Data!$A$1:K$1002,_xlfn.AGGREGATE(15,6,((Data!$C$1:$C$1002=L$6)/(Data!$C$1:$C$1002=L$6))*ROW(Data!$C$1:$C$1002),ROW(L126)-ROW(L$6)),1),"")</f>
        <v/>
      </c>
      <c r="M126" s="43"/>
      <c r="N126" s="43" t="str">
        <f>IFERROR(INDEX(Data!$A$1:M$1002,_xlfn.AGGREGATE(15,6,((Data!$C$1:$C$1002=N$6)/(Data!$C$1:$C$1002=N$6))*ROW(Data!$C$1:$C$1002),ROW(N126)-ROW(N$6)),1),"")</f>
        <v/>
      </c>
      <c r="O126" s="43"/>
      <c r="P126" s="43" t="str">
        <f>IFERROR(INDEX(Data!$A$1:O$1002,_xlfn.AGGREGATE(15,6,((Data!$C$1:$C$1002=P$6)/(Data!$C$1:$C$1002=P$6))*ROW(Data!$C$1:$C$1002),ROW(P126)-ROW(P$6)),1),"")</f>
        <v/>
      </c>
      <c r="Q126" s="43"/>
      <c r="R126" s="43" t="str">
        <f>IFERROR(INDEX(Data!$A$1:Q$1002,_xlfn.AGGREGATE(15,6,((Data!$C$1:$C$1002=R$6)/(Data!$C$1:$C$1002=R$6))*ROW(Data!$C$1:$C$1002),ROW(R126)-ROW(R$6)),1),"")</f>
        <v/>
      </c>
      <c r="S126" s="43"/>
      <c r="T126" s="43" t="str">
        <f>IFERROR(INDEX(Data!$A$1:R$1002,_xlfn.AGGREGATE(15,6,((Data!$C$1:$C$1002=T$6)/(Data!$C$1:$C$1002=T$6))*ROW(Data!$C$1:$C$1002),ROW(T126)-ROW(T$6)),1),"")</f>
        <v/>
      </c>
      <c r="U126" s="43"/>
      <c r="V126" s="43" t="str">
        <f>IFERROR(INDEX(Data!$A$1:X$1002,_xlfn.AGGREGATE(15,6,((Data!$C$1:$C$1002=V$6)/(Data!$C$1:$C$1002=V$6))*ROW(Data!$C$1:$C$1002),ROW(V126)-ROW(V$6)),1),"")</f>
        <v/>
      </c>
      <c r="W126" s="43"/>
      <c r="X126" s="43" t="str">
        <f>IFERROR(INDEX(Data!$A$1:Z$1002,_xlfn.AGGREGATE(15,6,((Data!$C$1:$C$1002=X$6)/(Data!$C$1:$C$1002=X$6))*ROW(Data!$C$1:$C$1002),ROW(X126)-ROW(X$6)),1),"")</f>
        <v/>
      </c>
      <c r="Y126" s="43"/>
      <c r="Z126" s="43" t="str">
        <f>IFERROR(INDEX(Data!$A$1:AB$1002,_xlfn.AGGREGATE(15,6,((Data!$C$1:$C$1002=Z$6)/(Data!$C$1:$C$1002=Z$6))*ROW(Data!$C$1:$C$1002),ROW(Z126)-ROW(Z$6)),1),"")</f>
        <v/>
      </c>
    </row>
    <row r="127" spans="1:26" x14ac:dyDescent="0.4">
      <c r="A127" s="43"/>
      <c r="B127" s="43" t="str">
        <f>IFERROR(INDEX(Data!A$1:$A$1002,_xlfn.AGGREGATE(15,6,((Data!$C$1:$C$1002=B$6)/(Data!$C$1:$C$1002=B$6))*ROW(Data!$C$1:$C$1002),ROW(B127)-ROW(B$6)),1),"")</f>
        <v/>
      </c>
      <c r="C127" s="43"/>
      <c r="D127" s="43" t="str">
        <f>IFERROR(INDEX(Data!$A$1:C$1002,_xlfn.AGGREGATE(15,6,((Data!$C$1:$C$1002=D$6)/(Data!$C$1:$C$1002=D$6))*ROW(Data!$C$1:$C$1002),ROW(D127)-ROW(D$6)),1),"")</f>
        <v/>
      </c>
      <c r="E127" s="43"/>
      <c r="F127" s="43" t="str">
        <f>IFERROR(INDEX(Data!$A$1:E$1002,_xlfn.AGGREGATE(15,6,((Data!$C$1:$C$1002=F$6)/(Data!$C$1:$C$1002=F$6))*ROW(Data!$C$1:$C$1002),ROW(F127)-ROW(F$6)),1),"")</f>
        <v/>
      </c>
      <c r="G127" s="43"/>
      <c r="H127" s="43" t="str">
        <f>IFERROR(INDEX(Data!$A$1:G$1002,_xlfn.AGGREGATE(15,6,((Data!$C$1:$C$1002=H$6)/(Data!$C$1:$C$1002=H$6))*ROW(Data!$C$1:$C$1002),ROW(H127)-ROW(H$6)),1),"")</f>
        <v/>
      </c>
      <c r="I127" s="43"/>
      <c r="J127" s="43" t="str">
        <f>IFERROR(INDEX(Data!$A$1:I$1002,_xlfn.AGGREGATE(15,6,((Data!$C$1:$C$1002=J$6)/(Data!$C$1:$C$1002=J$6))*ROW(Data!$C$1:$C$1002),ROW(J127)-ROW(J$6)),1),"")</f>
        <v/>
      </c>
      <c r="K127" s="43"/>
      <c r="L127" s="43" t="str">
        <f>IFERROR(INDEX(Data!$A$1:K$1002,_xlfn.AGGREGATE(15,6,((Data!$C$1:$C$1002=L$6)/(Data!$C$1:$C$1002=L$6))*ROW(Data!$C$1:$C$1002),ROW(L127)-ROW(L$6)),1),"")</f>
        <v/>
      </c>
      <c r="M127" s="43"/>
      <c r="N127" s="43" t="str">
        <f>IFERROR(INDEX(Data!$A$1:M$1002,_xlfn.AGGREGATE(15,6,((Data!$C$1:$C$1002=N$6)/(Data!$C$1:$C$1002=N$6))*ROW(Data!$C$1:$C$1002),ROW(N127)-ROW(N$6)),1),"")</f>
        <v/>
      </c>
      <c r="O127" s="43"/>
      <c r="P127" s="43" t="str">
        <f>IFERROR(INDEX(Data!$A$1:O$1002,_xlfn.AGGREGATE(15,6,((Data!$C$1:$C$1002=P$6)/(Data!$C$1:$C$1002=P$6))*ROW(Data!$C$1:$C$1002),ROW(P127)-ROW(P$6)),1),"")</f>
        <v/>
      </c>
      <c r="Q127" s="43"/>
      <c r="R127" s="43" t="str">
        <f>IFERROR(INDEX(Data!$A$1:Q$1002,_xlfn.AGGREGATE(15,6,((Data!$C$1:$C$1002=R$6)/(Data!$C$1:$C$1002=R$6))*ROW(Data!$C$1:$C$1002),ROW(R127)-ROW(R$6)),1),"")</f>
        <v/>
      </c>
      <c r="S127" s="43"/>
      <c r="T127" s="43" t="str">
        <f>IFERROR(INDEX(Data!$A$1:R$1002,_xlfn.AGGREGATE(15,6,((Data!$C$1:$C$1002=T$6)/(Data!$C$1:$C$1002=T$6))*ROW(Data!$C$1:$C$1002),ROW(T127)-ROW(T$6)),1),"")</f>
        <v/>
      </c>
      <c r="U127" s="43"/>
      <c r="V127" s="43" t="str">
        <f>IFERROR(INDEX(Data!$A$1:X$1002,_xlfn.AGGREGATE(15,6,((Data!$C$1:$C$1002=V$6)/(Data!$C$1:$C$1002=V$6))*ROW(Data!$C$1:$C$1002),ROW(V127)-ROW(V$6)),1),"")</f>
        <v/>
      </c>
      <c r="W127" s="43"/>
      <c r="X127" s="43" t="str">
        <f>IFERROR(INDEX(Data!$A$1:Z$1002,_xlfn.AGGREGATE(15,6,((Data!$C$1:$C$1002=X$6)/(Data!$C$1:$C$1002=X$6))*ROW(Data!$C$1:$C$1002),ROW(X127)-ROW(X$6)),1),"")</f>
        <v/>
      </c>
      <c r="Y127" s="43"/>
      <c r="Z127" s="43" t="str">
        <f>IFERROR(INDEX(Data!$A$1:AB$1002,_xlfn.AGGREGATE(15,6,((Data!$C$1:$C$1002=Z$6)/(Data!$C$1:$C$1002=Z$6))*ROW(Data!$C$1:$C$1002),ROW(Z127)-ROW(Z$6)),1),"")</f>
        <v/>
      </c>
    </row>
    <row r="128" spans="1:26" x14ac:dyDescent="0.4">
      <c r="A128" s="43"/>
      <c r="B128" s="43" t="str">
        <f>IFERROR(INDEX(Data!A$1:$A$1002,_xlfn.AGGREGATE(15,6,((Data!$C$1:$C$1002=B$6)/(Data!$C$1:$C$1002=B$6))*ROW(Data!$C$1:$C$1002),ROW(B128)-ROW(B$6)),1),"")</f>
        <v/>
      </c>
      <c r="C128" s="43"/>
      <c r="D128" s="43" t="str">
        <f>IFERROR(INDEX(Data!$A$1:C$1002,_xlfn.AGGREGATE(15,6,((Data!$C$1:$C$1002=D$6)/(Data!$C$1:$C$1002=D$6))*ROW(Data!$C$1:$C$1002),ROW(D128)-ROW(D$6)),1),"")</f>
        <v/>
      </c>
      <c r="E128" s="43"/>
      <c r="F128" s="43" t="str">
        <f>IFERROR(INDEX(Data!$A$1:E$1002,_xlfn.AGGREGATE(15,6,((Data!$C$1:$C$1002=F$6)/(Data!$C$1:$C$1002=F$6))*ROW(Data!$C$1:$C$1002),ROW(F128)-ROW(F$6)),1),"")</f>
        <v/>
      </c>
      <c r="G128" s="43"/>
      <c r="H128" s="43" t="str">
        <f>IFERROR(INDEX(Data!$A$1:G$1002,_xlfn.AGGREGATE(15,6,((Data!$C$1:$C$1002=H$6)/(Data!$C$1:$C$1002=H$6))*ROW(Data!$C$1:$C$1002),ROW(H128)-ROW(H$6)),1),"")</f>
        <v/>
      </c>
      <c r="I128" s="43"/>
      <c r="J128" s="43" t="str">
        <f>IFERROR(INDEX(Data!$A$1:I$1002,_xlfn.AGGREGATE(15,6,((Data!$C$1:$C$1002=J$6)/(Data!$C$1:$C$1002=J$6))*ROW(Data!$C$1:$C$1002),ROW(J128)-ROW(J$6)),1),"")</f>
        <v/>
      </c>
      <c r="K128" s="43"/>
      <c r="L128" s="43" t="str">
        <f>IFERROR(INDEX(Data!$A$1:K$1002,_xlfn.AGGREGATE(15,6,((Data!$C$1:$C$1002=L$6)/(Data!$C$1:$C$1002=L$6))*ROW(Data!$C$1:$C$1002),ROW(L128)-ROW(L$6)),1),"")</f>
        <v/>
      </c>
      <c r="M128" s="43"/>
      <c r="N128" s="43" t="str">
        <f>IFERROR(INDEX(Data!$A$1:M$1002,_xlfn.AGGREGATE(15,6,((Data!$C$1:$C$1002=N$6)/(Data!$C$1:$C$1002=N$6))*ROW(Data!$C$1:$C$1002),ROW(N128)-ROW(N$6)),1),"")</f>
        <v/>
      </c>
      <c r="O128" s="43"/>
      <c r="P128" s="43" t="str">
        <f>IFERROR(INDEX(Data!$A$1:O$1002,_xlfn.AGGREGATE(15,6,((Data!$C$1:$C$1002=P$6)/(Data!$C$1:$C$1002=P$6))*ROW(Data!$C$1:$C$1002),ROW(P128)-ROW(P$6)),1),"")</f>
        <v/>
      </c>
      <c r="Q128" s="43"/>
      <c r="R128" s="43" t="str">
        <f>IFERROR(INDEX(Data!$A$1:Q$1002,_xlfn.AGGREGATE(15,6,((Data!$C$1:$C$1002=R$6)/(Data!$C$1:$C$1002=R$6))*ROW(Data!$C$1:$C$1002),ROW(R128)-ROW(R$6)),1),"")</f>
        <v/>
      </c>
      <c r="S128" s="43"/>
      <c r="T128" s="43" t="str">
        <f>IFERROR(INDEX(Data!$A$1:R$1002,_xlfn.AGGREGATE(15,6,((Data!$C$1:$C$1002=T$6)/(Data!$C$1:$C$1002=T$6))*ROW(Data!$C$1:$C$1002),ROW(T128)-ROW(T$6)),1),"")</f>
        <v/>
      </c>
      <c r="U128" s="43"/>
      <c r="V128" s="43" t="str">
        <f>IFERROR(INDEX(Data!$A$1:X$1002,_xlfn.AGGREGATE(15,6,((Data!$C$1:$C$1002=V$6)/(Data!$C$1:$C$1002=V$6))*ROW(Data!$C$1:$C$1002),ROW(V128)-ROW(V$6)),1),"")</f>
        <v/>
      </c>
      <c r="W128" s="43"/>
      <c r="X128" s="43" t="str">
        <f>IFERROR(INDEX(Data!$A$1:Z$1002,_xlfn.AGGREGATE(15,6,((Data!$C$1:$C$1002=X$6)/(Data!$C$1:$C$1002=X$6))*ROW(Data!$C$1:$C$1002),ROW(X128)-ROW(X$6)),1),"")</f>
        <v/>
      </c>
      <c r="Y128" s="43"/>
      <c r="Z128" s="43" t="str">
        <f>IFERROR(INDEX(Data!$A$1:AB$1002,_xlfn.AGGREGATE(15,6,((Data!$C$1:$C$1002=Z$6)/(Data!$C$1:$C$1002=Z$6))*ROW(Data!$C$1:$C$1002),ROW(Z128)-ROW(Z$6)),1),"")</f>
        <v/>
      </c>
    </row>
    <row r="129" spans="1:26" x14ac:dyDescent="0.4">
      <c r="A129" s="43"/>
      <c r="B129" s="43" t="str">
        <f>IFERROR(INDEX(Data!A$1:$A$1002,_xlfn.AGGREGATE(15,6,((Data!$C$1:$C$1002=B$6)/(Data!$C$1:$C$1002=B$6))*ROW(Data!$C$1:$C$1002),ROW(B129)-ROW(B$6)),1),"")</f>
        <v/>
      </c>
      <c r="C129" s="43"/>
      <c r="D129" s="43" t="str">
        <f>IFERROR(INDEX(Data!$A$1:C$1002,_xlfn.AGGREGATE(15,6,((Data!$C$1:$C$1002=D$6)/(Data!$C$1:$C$1002=D$6))*ROW(Data!$C$1:$C$1002),ROW(D129)-ROW(D$6)),1),"")</f>
        <v/>
      </c>
      <c r="E129" s="43"/>
      <c r="F129" s="43" t="str">
        <f>IFERROR(INDEX(Data!$A$1:E$1002,_xlfn.AGGREGATE(15,6,((Data!$C$1:$C$1002=F$6)/(Data!$C$1:$C$1002=F$6))*ROW(Data!$C$1:$C$1002),ROW(F129)-ROW(F$6)),1),"")</f>
        <v/>
      </c>
      <c r="G129" s="43"/>
      <c r="H129" s="43" t="str">
        <f>IFERROR(INDEX(Data!$A$1:G$1002,_xlfn.AGGREGATE(15,6,((Data!$C$1:$C$1002=H$6)/(Data!$C$1:$C$1002=H$6))*ROW(Data!$C$1:$C$1002),ROW(H129)-ROW(H$6)),1),"")</f>
        <v/>
      </c>
      <c r="I129" s="43"/>
      <c r="J129" s="43" t="str">
        <f>IFERROR(INDEX(Data!$A$1:I$1002,_xlfn.AGGREGATE(15,6,((Data!$C$1:$C$1002=J$6)/(Data!$C$1:$C$1002=J$6))*ROW(Data!$C$1:$C$1002),ROW(J129)-ROW(J$6)),1),"")</f>
        <v/>
      </c>
      <c r="K129" s="43"/>
      <c r="L129" s="43" t="str">
        <f>IFERROR(INDEX(Data!$A$1:K$1002,_xlfn.AGGREGATE(15,6,((Data!$C$1:$C$1002=L$6)/(Data!$C$1:$C$1002=L$6))*ROW(Data!$C$1:$C$1002),ROW(L129)-ROW(L$6)),1),"")</f>
        <v/>
      </c>
      <c r="M129" s="43"/>
      <c r="N129" s="43" t="str">
        <f>IFERROR(INDEX(Data!$A$1:M$1002,_xlfn.AGGREGATE(15,6,((Data!$C$1:$C$1002=N$6)/(Data!$C$1:$C$1002=N$6))*ROW(Data!$C$1:$C$1002),ROW(N129)-ROW(N$6)),1),"")</f>
        <v/>
      </c>
      <c r="O129" s="43"/>
      <c r="P129" s="43" t="str">
        <f>IFERROR(INDEX(Data!$A$1:O$1002,_xlfn.AGGREGATE(15,6,((Data!$C$1:$C$1002=P$6)/(Data!$C$1:$C$1002=P$6))*ROW(Data!$C$1:$C$1002),ROW(P129)-ROW(P$6)),1),"")</f>
        <v/>
      </c>
      <c r="Q129" s="43"/>
      <c r="R129" s="43" t="str">
        <f>IFERROR(INDEX(Data!$A$1:Q$1002,_xlfn.AGGREGATE(15,6,((Data!$C$1:$C$1002=R$6)/(Data!$C$1:$C$1002=R$6))*ROW(Data!$C$1:$C$1002),ROW(R129)-ROW(R$6)),1),"")</f>
        <v/>
      </c>
      <c r="S129" s="43"/>
      <c r="T129" s="43" t="str">
        <f>IFERROR(INDEX(Data!$A$1:R$1002,_xlfn.AGGREGATE(15,6,((Data!$C$1:$C$1002=T$6)/(Data!$C$1:$C$1002=T$6))*ROW(Data!$C$1:$C$1002),ROW(T129)-ROW(T$6)),1),"")</f>
        <v/>
      </c>
      <c r="U129" s="43"/>
      <c r="V129" s="43" t="str">
        <f>IFERROR(INDEX(Data!$A$1:X$1002,_xlfn.AGGREGATE(15,6,((Data!$C$1:$C$1002=V$6)/(Data!$C$1:$C$1002=V$6))*ROW(Data!$C$1:$C$1002),ROW(V129)-ROW(V$6)),1),"")</f>
        <v/>
      </c>
      <c r="W129" s="43"/>
      <c r="X129" s="43" t="str">
        <f>IFERROR(INDEX(Data!$A$1:Z$1002,_xlfn.AGGREGATE(15,6,((Data!$C$1:$C$1002=X$6)/(Data!$C$1:$C$1002=X$6))*ROW(Data!$C$1:$C$1002),ROW(X129)-ROW(X$6)),1),"")</f>
        <v/>
      </c>
      <c r="Y129" s="43"/>
      <c r="Z129" s="43" t="str">
        <f>IFERROR(INDEX(Data!$A$1:AB$1002,_xlfn.AGGREGATE(15,6,((Data!$C$1:$C$1002=Z$6)/(Data!$C$1:$C$1002=Z$6))*ROW(Data!$C$1:$C$1002),ROW(Z129)-ROW(Z$6)),1),"")</f>
        <v/>
      </c>
    </row>
    <row r="130" spans="1:26" x14ac:dyDescent="0.4">
      <c r="A130" s="43"/>
      <c r="B130" s="43" t="str">
        <f>IFERROR(INDEX(Data!A$1:$A$1002,_xlfn.AGGREGATE(15,6,((Data!$C$1:$C$1002=B$6)/(Data!$C$1:$C$1002=B$6))*ROW(Data!$C$1:$C$1002),ROW(B130)-ROW(B$6)),1),"")</f>
        <v/>
      </c>
      <c r="C130" s="43"/>
      <c r="D130" s="43" t="str">
        <f>IFERROR(INDEX(Data!$A$1:C$1002,_xlfn.AGGREGATE(15,6,((Data!$C$1:$C$1002=D$6)/(Data!$C$1:$C$1002=D$6))*ROW(Data!$C$1:$C$1002),ROW(D130)-ROW(D$6)),1),"")</f>
        <v/>
      </c>
      <c r="E130" s="43"/>
      <c r="F130" s="43" t="str">
        <f>IFERROR(INDEX(Data!$A$1:E$1002,_xlfn.AGGREGATE(15,6,((Data!$C$1:$C$1002=F$6)/(Data!$C$1:$C$1002=F$6))*ROW(Data!$C$1:$C$1002),ROW(F130)-ROW(F$6)),1),"")</f>
        <v/>
      </c>
      <c r="G130" s="43"/>
      <c r="H130" s="43" t="str">
        <f>IFERROR(INDEX(Data!$A$1:G$1002,_xlfn.AGGREGATE(15,6,((Data!$C$1:$C$1002=H$6)/(Data!$C$1:$C$1002=H$6))*ROW(Data!$C$1:$C$1002),ROW(H130)-ROW(H$6)),1),"")</f>
        <v/>
      </c>
      <c r="I130" s="43"/>
      <c r="J130" s="43" t="str">
        <f>IFERROR(INDEX(Data!$A$1:I$1002,_xlfn.AGGREGATE(15,6,((Data!$C$1:$C$1002=J$6)/(Data!$C$1:$C$1002=J$6))*ROW(Data!$C$1:$C$1002),ROW(J130)-ROW(J$6)),1),"")</f>
        <v/>
      </c>
      <c r="K130" s="43"/>
      <c r="L130" s="43" t="str">
        <f>IFERROR(INDEX(Data!$A$1:K$1002,_xlfn.AGGREGATE(15,6,((Data!$C$1:$C$1002=L$6)/(Data!$C$1:$C$1002=L$6))*ROW(Data!$C$1:$C$1002),ROW(L130)-ROW(L$6)),1),"")</f>
        <v/>
      </c>
      <c r="M130" s="43"/>
      <c r="N130" s="43" t="str">
        <f>IFERROR(INDEX(Data!$A$1:M$1002,_xlfn.AGGREGATE(15,6,((Data!$C$1:$C$1002=N$6)/(Data!$C$1:$C$1002=N$6))*ROW(Data!$C$1:$C$1002),ROW(N130)-ROW(N$6)),1),"")</f>
        <v/>
      </c>
      <c r="O130" s="43"/>
      <c r="P130" s="43" t="str">
        <f>IFERROR(INDEX(Data!$A$1:O$1002,_xlfn.AGGREGATE(15,6,((Data!$C$1:$C$1002=P$6)/(Data!$C$1:$C$1002=P$6))*ROW(Data!$C$1:$C$1002),ROW(P130)-ROW(P$6)),1),"")</f>
        <v/>
      </c>
      <c r="Q130" s="43"/>
      <c r="R130" s="43" t="str">
        <f>IFERROR(INDEX(Data!$A$1:Q$1002,_xlfn.AGGREGATE(15,6,((Data!$C$1:$C$1002=R$6)/(Data!$C$1:$C$1002=R$6))*ROW(Data!$C$1:$C$1002),ROW(R130)-ROW(R$6)),1),"")</f>
        <v/>
      </c>
      <c r="S130" s="43"/>
      <c r="T130" s="43" t="str">
        <f>IFERROR(INDEX(Data!$A$1:R$1002,_xlfn.AGGREGATE(15,6,((Data!$C$1:$C$1002=T$6)/(Data!$C$1:$C$1002=T$6))*ROW(Data!$C$1:$C$1002),ROW(T130)-ROW(T$6)),1),"")</f>
        <v/>
      </c>
      <c r="U130" s="43"/>
      <c r="V130" s="43" t="str">
        <f>IFERROR(INDEX(Data!$A$1:X$1002,_xlfn.AGGREGATE(15,6,((Data!$C$1:$C$1002=V$6)/(Data!$C$1:$C$1002=V$6))*ROW(Data!$C$1:$C$1002),ROW(V130)-ROW(V$6)),1),"")</f>
        <v/>
      </c>
      <c r="W130" s="43"/>
      <c r="X130" s="43" t="str">
        <f>IFERROR(INDEX(Data!$A$1:Z$1002,_xlfn.AGGREGATE(15,6,((Data!$C$1:$C$1002=X$6)/(Data!$C$1:$C$1002=X$6))*ROW(Data!$C$1:$C$1002),ROW(X130)-ROW(X$6)),1),"")</f>
        <v/>
      </c>
      <c r="Y130" s="43"/>
      <c r="Z130" s="43" t="str">
        <f>IFERROR(INDEX(Data!$A$1:AB$1002,_xlfn.AGGREGATE(15,6,((Data!$C$1:$C$1002=Z$6)/(Data!$C$1:$C$1002=Z$6))*ROW(Data!$C$1:$C$1002),ROW(Z130)-ROW(Z$6)),1),"")</f>
        <v/>
      </c>
    </row>
    <row r="131" spans="1:26" x14ac:dyDescent="0.4">
      <c r="A131" s="43"/>
      <c r="B131" s="43" t="str">
        <f>IFERROR(INDEX(Data!A$1:$A$1002,_xlfn.AGGREGATE(15,6,((Data!$C$1:$C$1002=B$6)/(Data!$C$1:$C$1002=B$6))*ROW(Data!$C$1:$C$1002),ROW(B131)-ROW(B$6)),1),"")</f>
        <v/>
      </c>
      <c r="C131" s="43"/>
      <c r="D131" s="43" t="str">
        <f>IFERROR(INDEX(Data!$A$1:C$1002,_xlfn.AGGREGATE(15,6,((Data!$C$1:$C$1002=D$6)/(Data!$C$1:$C$1002=D$6))*ROW(Data!$C$1:$C$1002),ROW(D131)-ROW(D$6)),1),"")</f>
        <v/>
      </c>
      <c r="E131" s="43"/>
      <c r="F131" s="43" t="str">
        <f>IFERROR(INDEX(Data!$A$1:E$1002,_xlfn.AGGREGATE(15,6,((Data!$C$1:$C$1002=F$6)/(Data!$C$1:$C$1002=F$6))*ROW(Data!$C$1:$C$1002),ROW(F131)-ROW(F$6)),1),"")</f>
        <v/>
      </c>
      <c r="G131" s="43"/>
      <c r="H131" s="43" t="str">
        <f>IFERROR(INDEX(Data!$A$1:G$1002,_xlfn.AGGREGATE(15,6,((Data!$C$1:$C$1002=H$6)/(Data!$C$1:$C$1002=H$6))*ROW(Data!$C$1:$C$1002),ROW(H131)-ROW(H$6)),1),"")</f>
        <v/>
      </c>
      <c r="I131" s="43"/>
      <c r="J131" s="43" t="str">
        <f>IFERROR(INDEX(Data!$A$1:I$1002,_xlfn.AGGREGATE(15,6,((Data!$C$1:$C$1002=J$6)/(Data!$C$1:$C$1002=J$6))*ROW(Data!$C$1:$C$1002),ROW(J131)-ROW(J$6)),1),"")</f>
        <v/>
      </c>
      <c r="K131" s="43"/>
      <c r="L131" s="43" t="str">
        <f>IFERROR(INDEX(Data!$A$1:K$1002,_xlfn.AGGREGATE(15,6,((Data!$C$1:$C$1002=L$6)/(Data!$C$1:$C$1002=L$6))*ROW(Data!$C$1:$C$1002),ROW(L131)-ROW(L$6)),1),"")</f>
        <v/>
      </c>
      <c r="M131" s="43"/>
      <c r="N131" s="43" t="str">
        <f>IFERROR(INDEX(Data!$A$1:M$1002,_xlfn.AGGREGATE(15,6,((Data!$C$1:$C$1002=N$6)/(Data!$C$1:$C$1002=N$6))*ROW(Data!$C$1:$C$1002),ROW(N131)-ROW(N$6)),1),"")</f>
        <v/>
      </c>
      <c r="O131" s="43"/>
      <c r="P131" s="43" t="str">
        <f>IFERROR(INDEX(Data!$A$1:O$1002,_xlfn.AGGREGATE(15,6,((Data!$C$1:$C$1002=P$6)/(Data!$C$1:$C$1002=P$6))*ROW(Data!$C$1:$C$1002),ROW(P131)-ROW(P$6)),1),"")</f>
        <v/>
      </c>
      <c r="Q131" s="43"/>
      <c r="R131" s="43" t="str">
        <f>IFERROR(INDEX(Data!$A$1:Q$1002,_xlfn.AGGREGATE(15,6,((Data!$C$1:$C$1002=R$6)/(Data!$C$1:$C$1002=R$6))*ROW(Data!$C$1:$C$1002),ROW(R131)-ROW(R$6)),1),"")</f>
        <v/>
      </c>
      <c r="S131" s="43"/>
      <c r="T131" s="43" t="str">
        <f>IFERROR(INDEX(Data!$A$1:R$1002,_xlfn.AGGREGATE(15,6,((Data!$C$1:$C$1002=T$6)/(Data!$C$1:$C$1002=T$6))*ROW(Data!$C$1:$C$1002),ROW(T131)-ROW(T$6)),1),"")</f>
        <v/>
      </c>
      <c r="U131" s="43"/>
      <c r="V131" s="43" t="str">
        <f>IFERROR(INDEX(Data!$A$1:X$1002,_xlfn.AGGREGATE(15,6,((Data!$C$1:$C$1002=V$6)/(Data!$C$1:$C$1002=V$6))*ROW(Data!$C$1:$C$1002),ROW(V131)-ROW(V$6)),1),"")</f>
        <v/>
      </c>
      <c r="W131" s="43"/>
      <c r="X131" s="43" t="str">
        <f>IFERROR(INDEX(Data!$A$1:Z$1002,_xlfn.AGGREGATE(15,6,((Data!$C$1:$C$1002=X$6)/(Data!$C$1:$C$1002=X$6))*ROW(Data!$C$1:$C$1002),ROW(X131)-ROW(X$6)),1),"")</f>
        <v/>
      </c>
      <c r="Y131" s="43"/>
      <c r="Z131" s="43" t="str">
        <f>IFERROR(INDEX(Data!$A$1:AB$1002,_xlfn.AGGREGATE(15,6,((Data!$C$1:$C$1002=Z$6)/(Data!$C$1:$C$1002=Z$6))*ROW(Data!$C$1:$C$1002),ROW(Z131)-ROW(Z$6)),1),"")</f>
        <v/>
      </c>
    </row>
    <row r="132" spans="1:26" x14ac:dyDescent="0.4">
      <c r="A132" s="43"/>
      <c r="B132" s="43" t="str">
        <f>IFERROR(INDEX(Data!A$1:$A$1002,_xlfn.AGGREGATE(15,6,((Data!$C$1:$C$1002=B$6)/(Data!$C$1:$C$1002=B$6))*ROW(Data!$C$1:$C$1002),ROW(B132)-ROW(B$6)),1),"")</f>
        <v/>
      </c>
      <c r="C132" s="43"/>
      <c r="D132" s="43" t="str">
        <f>IFERROR(INDEX(Data!$A$1:C$1002,_xlfn.AGGREGATE(15,6,((Data!$C$1:$C$1002=D$6)/(Data!$C$1:$C$1002=D$6))*ROW(Data!$C$1:$C$1002),ROW(D132)-ROW(D$6)),1),"")</f>
        <v/>
      </c>
      <c r="E132" s="43"/>
      <c r="F132" s="43" t="str">
        <f>IFERROR(INDEX(Data!$A$1:E$1002,_xlfn.AGGREGATE(15,6,((Data!$C$1:$C$1002=F$6)/(Data!$C$1:$C$1002=F$6))*ROW(Data!$C$1:$C$1002),ROW(F132)-ROW(F$6)),1),"")</f>
        <v/>
      </c>
      <c r="G132" s="43"/>
      <c r="H132" s="43" t="str">
        <f>IFERROR(INDEX(Data!$A$1:G$1002,_xlfn.AGGREGATE(15,6,((Data!$C$1:$C$1002=H$6)/(Data!$C$1:$C$1002=H$6))*ROW(Data!$C$1:$C$1002),ROW(H132)-ROW(H$6)),1),"")</f>
        <v/>
      </c>
      <c r="I132" s="43"/>
      <c r="J132" s="43" t="str">
        <f>IFERROR(INDEX(Data!$A$1:I$1002,_xlfn.AGGREGATE(15,6,((Data!$C$1:$C$1002=J$6)/(Data!$C$1:$C$1002=J$6))*ROW(Data!$C$1:$C$1002),ROW(J132)-ROW(J$6)),1),"")</f>
        <v/>
      </c>
      <c r="K132" s="43"/>
      <c r="L132" s="43" t="str">
        <f>IFERROR(INDEX(Data!$A$1:K$1002,_xlfn.AGGREGATE(15,6,((Data!$C$1:$C$1002=L$6)/(Data!$C$1:$C$1002=L$6))*ROW(Data!$C$1:$C$1002),ROW(L132)-ROW(L$6)),1),"")</f>
        <v/>
      </c>
      <c r="M132" s="43"/>
      <c r="N132" s="43" t="str">
        <f>IFERROR(INDEX(Data!$A$1:M$1002,_xlfn.AGGREGATE(15,6,((Data!$C$1:$C$1002=N$6)/(Data!$C$1:$C$1002=N$6))*ROW(Data!$C$1:$C$1002),ROW(N132)-ROW(N$6)),1),"")</f>
        <v/>
      </c>
      <c r="O132" s="43"/>
      <c r="P132" s="43" t="str">
        <f>IFERROR(INDEX(Data!$A$1:O$1002,_xlfn.AGGREGATE(15,6,((Data!$C$1:$C$1002=P$6)/(Data!$C$1:$C$1002=P$6))*ROW(Data!$C$1:$C$1002),ROW(P132)-ROW(P$6)),1),"")</f>
        <v/>
      </c>
      <c r="Q132" s="43"/>
      <c r="R132" s="43" t="str">
        <f>IFERROR(INDEX(Data!$A$1:Q$1002,_xlfn.AGGREGATE(15,6,((Data!$C$1:$C$1002=R$6)/(Data!$C$1:$C$1002=R$6))*ROW(Data!$C$1:$C$1002),ROW(R132)-ROW(R$6)),1),"")</f>
        <v/>
      </c>
      <c r="S132" s="43"/>
      <c r="T132" s="43" t="str">
        <f>IFERROR(INDEX(Data!$A$1:R$1002,_xlfn.AGGREGATE(15,6,((Data!$C$1:$C$1002=T$6)/(Data!$C$1:$C$1002=T$6))*ROW(Data!$C$1:$C$1002),ROW(T132)-ROW(T$6)),1),"")</f>
        <v/>
      </c>
      <c r="U132" s="43"/>
      <c r="V132" s="43" t="str">
        <f>IFERROR(INDEX(Data!$A$1:X$1002,_xlfn.AGGREGATE(15,6,((Data!$C$1:$C$1002=V$6)/(Data!$C$1:$C$1002=V$6))*ROW(Data!$C$1:$C$1002),ROW(V132)-ROW(V$6)),1),"")</f>
        <v/>
      </c>
      <c r="W132" s="43"/>
      <c r="X132" s="43" t="str">
        <f>IFERROR(INDEX(Data!$A$1:Z$1002,_xlfn.AGGREGATE(15,6,((Data!$C$1:$C$1002=X$6)/(Data!$C$1:$C$1002=X$6))*ROW(Data!$C$1:$C$1002),ROW(X132)-ROW(X$6)),1),"")</f>
        <v/>
      </c>
      <c r="Y132" s="43"/>
      <c r="Z132" s="43" t="str">
        <f>IFERROR(INDEX(Data!$A$1:AB$1002,_xlfn.AGGREGATE(15,6,((Data!$C$1:$C$1002=Z$6)/(Data!$C$1:$C$1002=Z$6))*ROW(Data!$C$1:$C$1002),ROW(Z132)-ROW(Z$6)),1),"")</f>
        <v/>
      </c>
    </row>
    <row r="133" spans="1:26" x14ac:dyDescent="0.4">
      <c r="A133" s="43"/>
      <c r="B133" s="43" t="str">
        <f>IFERROR(INDEX(Data!A$1:$A$1002,_xlfn.AGGREGATE(15,6,((Data!$C$1:$C$1002=B$6)/(Data!$C$1:$C$1002=B$6))*ROW(Data!$C$1:$C$1002),ROW(B133)-ROW(B$6)),1),"")</f>
        <v/>
      </c>
      <c r="C133" s="43"/>
      <c r="D133" s="43" t="str">
        <f>IFERROR(INDEX(Data!$A$1:C$1002,_xlfn.AGGREGATE(15,6,((Data!$C$1:$C$1002=D$6)/(Data!$C$1:$C$1002=D$6))*ROW(Data!$C$1:$C$1002),ROW(D133)-ROW(D$6)),1),"")</f>
        <v/>
      </c>
      <c r="E133" s="43"/>
      <c r="F133" s="43" t="str">
        <f>IFERROR(INDEX(Data!$A$1:E$1002,_xlfn.AGGREGATE(15,6,((Data!$C$1:$C$1002=F$6)/(Data!$C$1:$C$1002=F$6))*ROW(Data!$C$1:$C$1002),ROW(F133)-ROW(F$6)),1),"")</f>
        <v/>
      </c>
      <c r="G133" s="43"/>
      <c r="H133" s="43" t="str">
        <f>IFERROR(INDEX(Data!$A$1:G$1002,_xlfn.AGGREGATE(15,6,((Data!$C$1:$C$1002=H$6)/(Data!$C$1:$C$1002=H$6))*ROW(Data!$C$1:$C$1002),ROW(H133)-ROW(H$6)),1),"")</f>
        <v/>
      </c>
      <c r="I133" s="43"/>
      <c r="J133" s="43" t="str">
        <f>IFERROR(INDEX(Data!$A$1:I$1002,_xlfn.AGGREGATE(15,6,((Data!$C$1:$C$1002=J$6)/(Data!$C$1:$C$1002=J$6))*ROW(Data!$C$1:$C$1002),ROW(J133)-ROW(J$6)),1),"")</f>
        <v/>
      </c>
      <c r="K133" s="43"/>
      <c r="L133" s="43" t="str">
        <f>IFERROR(INDEX(Data!$A$1:K$1002,_xlfn.AGGREGATE(15,6,((Data!$C$1:$C$1002=L$6)/(Data!$C$1:$C$1002=L$6))*ROW(Data!$C$1:$C$1002),ROW(L133)-ROW(L$6)),1),"")</f>
        <v/>
      </c>
      <c r="M133" s="43"/>
      <c r="N133" s="43" t="str">
        <f>IFERROR(INDEX(Data!$A$1:M$1002,_xlfn.AGGREGATE(15,6,((Data!$C$1:$C$1002=N$6)/(Data!$C$1:$C$1002=N$6))*ROW(Data!$C$1:$C$1002),ROW(N133)-ROW(N$6)),1),"")</f>
        <v/>
      </c>
      <c r="O133" s="43"/>
      <c r="P133" s="43" t="str">
        <f>IFERROR(INDEX(Data!$A$1:O$1002,_xlfn.AGGREGATE(15,6,((Data!$C$1:$C$1002=P$6)/(Data!$C$1:$C$1002=P$6))*ROW(Data!$C$1:$C$1002),ROW(P133)-ROW(P$6)),1),"")</f>
        <v/>
      </c>
      <c r="Q133" s="43"/>
      <c r="R133" s="43" t="str">
        <f>IFERROR(INDEX(Data!$A$1:Q$1002,_xlfn.AGGREGATE(15,6,((Data!$C$1:$C$1002=R$6)/(Data!$C$1:$C$1002=R$6))*ROW(Data!$C$1:$C$1002),ROW(R133)-ROW(R$6)),1),"")</f>
        <v/>
      </c>
      <c r="S133" s="43"/>
      <c r="T133" s="43" t="str">
        <f>IFERROR(INDEX(Data!$A$1:R$1002,_xlfn.AGGREGATE(15,6,((Data!$C$1:$C$1002=T$6)/(Data!$C$1:$C$1002=T$6))*ROW(Data!$C$1:$C$1002),ROW(T133)-ROW(T$6)),1),"")</f>
        <v/>
      </c>
      <c r="U133" s="43"/>
      <c r="V133" s="43" t="str">
        <f>IFERROR(INDEX(Data!$A$1:X$1002,_xlfn.AGGREGATE(15,6,((Data!$C$1:$C$1002=V$6)/(Data!$C$1:$C$1002=V$6))*ROW(Data!$C$1:$C$1002),ROW(V133)-ROW(V$6)),1),"")</f>
        <v/>
      </c>
      <c r="W133" s="43"/>
      <c r="X133" s="43" t="str">
        <f>IFERROR(INDEX(Data!$A$1:Z$1002,_xlfn.AGGREGATE(15,6,((Data!$C$1:$C$1002=X$6)/(Data!$C$1:$C$1002=X$6))*ROW(Data!$C$1:$C$1002),ROW(X133)-ROW(X$6)),1),"")</f>
        <v/>
      </c>
      <c r="Y133" s="43"/>
      <c r="Z133" s="43" t="str">
        <f>IFERROR(INDEX(Data!$A$1:AB$1002,_xlfn.AGGREGATE(15,6,((Data!$C$1:$C$1002=Z$6)/(Data!$C$1:$C$1002=Z$6))*ROW(Data!$C$1:$C$1002),ROW(Z133)-ROW(Z$6)),1),"")</f>
        <v/>
      </c>
    </row>
    <row r="134" spans="1:26" x14ac:dyDescent="0.4">
      <c r="A134" s="43"/>
      <c r="B134" s="43" t="str">
        <f>IFERROR(INDEX(Data!A$1:$A$1002,_xlfn.AGGREGATE(15,6,((Data!$C$1:$C$1002=B$6)/(Data!$C$1:$C$1002=B$6))*ROW(Data!$C$1:$C$1002),ROW(B134)-ROW(B$6)),1),"")</f>
        <v/>
      </c>
      <c r="C134" s="43"/>
      <c r="D134" s="43" t="str">
        <f>IFERROR(INDEX(Data!$A$1:C$1002,_xlfn.AGGREGATE(15,6,((Data!$C$1:$C$1002=D$6)/(Data!$C$1:$C$1002=D$6))*ROW(Data!$C$1:$C$1002),ROW(D134)-ROW(D$6)),1),"")</f>
        <v/>
      </c>
      <c r="E134" s="43"/>
      <c r="F134" s="43" t="str">
        <f>IFERROR(INDEX(Data!$A$1:E$1002,_xlfn.AGGREGATE(15,6,((Data!$C$1:$C$1002=F$6)/(Data!$C$1:$C$1002=F$6))*ROW(Data!$C$1:$C$1002),ROW(F134)-ROW(F$6)),1),"")</f>
        <v/>
      </c>
      <c r="G134" s="43"/>
      <c r="H134" s="43" t="str">
        <f>IFERROR(INDEX(Data!$A$1:G$1002,_xlfn.AGGREGATE(15,6,((Data!$C$1:$C$1002=H$6)/(Data!$C$1:$C$1002=H$6))*ROW(Data!$C$1:$C$1002),ROW(H134)-ROW(H$6)),1),"")</f>
        <v/>
      </c>
      <c r="I134" s="43"/>
      <c r="J134" s="43" t="str">
        <f>IFERROR(INDEX(Data!$A$1:I$1002,_xlfn.AGGREGATE(15,6,((Data!$C$1:$C$1002=J$6)/(Data!$C$1:$C$1002=J$6))*ROW(Data!$C$1:$C$1002),ROW(J134)-ROW(J$6)),1),"")</f>
        <v/>
      </c>
      <c r="K134" s="43"/>
      <c r="L134" s="43" t="str">
        <f>IFERROR(INDEX(Data!$A$1:K$1002,_xlfn.AGGREGATE(15,6,((Data!$C$1:$C$1002=L$6)/(Data!$C$1:$C$1002=L$6))*ROW(Data!$C$1:$C$1002),ROW(L134)-ROW(L$6)),1),"")</f>
        <v/>
      </c>
      <c r="M134" s="43"/>
      <c r="N134" s="43" t="str">
        <f>IFERROR(INDEX(Data!$A$1:M$1002,_xlfn.AGGREGATE(15,6,((Data!$C$1:$C$1002=N$6)/(Data!$C$1:$C$1002=N$6))*ROW(Data!$C$1:$C$1002),ROW(N134)-ROW(N$6)),1),"")</f>
        <v/>
      </c>
      <c r="O134" s="43"/>
      <c r="P134" s="43" t="str">
        <f>IFERROR(INDEX(Data!$A$1:O$1002,_xlfn.AGGREGATE(15,6,((Data!$C$1:$C$1002=P$6)/(Data!$C$1:$C$1002=P$6))*ROW(Data!$C$1:$C$1002),ROW(P134)-ROW(P$6)),1),"")</f>
        <v/>
      </c>
      <c r="Q134" s="43"/>
      <c r="R134" s="43" t="str">
        <f>IFERROR(INDEX(Data!$A$1:Q$1002,_xlfn.AGGREGATE(15,6,((Data!$C$1:$C$1002=R$6)/(Data!$C$1:$C$1002=R$6))*ROW(Data!$C$1:$C$1002),ROW(R134)-ROW(R$6)),1),"")</f>
        <v/>
      </c>
      <c r="S134" s="43"/>
      <c r="T134" s="43" t="str">
        <f>IFERROR(INDEX(Data!$A$1:R$1002,_xlfn.AGGREGATE(15,6,((Data!$C$1:$C$1002=T$6)/(Data!$C$1:$C$1002=T$6))*ROW(Data!$C$1:$C$1002),ROW(T134)-ROW(T$6)),1),"")</f>
        <v/>
      </c>
      <c r="U134" s="43"/>
      <c r="V134" s="43" t="str">
        <f>IFERROR(INDEX(Data!$A$1:X$1002,_xlfn.AGGREGATE(15,6,((Data!$C$1:$C$1002=V$6)/(Data!$C$1:$C$1002=V$6))*ROW(Data!$C$1:$C$1002),ROW(V134)-ROW(V$6)),1),"")</f>
        <v/>
      </c>
      <c r="W134" s="43"/>
      <c r="X134" s="43" t="str">
        <f>IFERROR(INDEX(Data!$A$1:Z$1002,_xlfn.AGGREGATE(15,6,((Data!$C$1:$C$1002=X$6)/(Data!$C$1:$C$1002=X$6))*ROW(Data!$C$1:$C$1002),ROW(X134)-ROW(X$6)),1),"")</f>
        <v/>
      </c>
      <c r="Y134" s="43"/>
      <c r="Z134" s="43" t="str">
        <f>IFERROR(INDEX(Data!$A$1:AB$1002,_xlfn.AGGREGATE(15,6,((Data!$C$1:$C$1002=Z$6)/(Data!$C$1:$C$1002=Z$6))*ROW(Data!$C$1:$C$1002),ROW(Z134)-ROW(Z$6)),1),"")</f>
        <v/>
      </c>
    </row>
    <row r="135" spans="1:26" x14ac:dyDescent="0.4">
      <c r="A135" s="43"/>
      <c r="B135" s="43" t="str">
        <f>IFERROR(INDEX(Data!A$1:$A$1002,_xlfn.AGGREGATE(15,6,((Data!$C$1:$C$1002=B$6)/(Data!$C$1:$C$1002=B$6))*ROW(Data!$C$1:$C$1002),ROW(B135)-ROW(B$6)),1),"")</f>
        <v/>
      </c>
      <c r="C135" s="43"/>
      <c r="D135" s="43" t="str">
        <f>IFERROR(INDEX(Data!$A$1:C$1002,_xlfn.AGGREGATE(15,6,((Data!$C$1:$C$1002=D$6)/(Data!$C$1:$C$1002=D$6))*ROW(Data!$C$1:$C$1002),ROW(D135)-ROW(D$6)),1),"")</f>
        <v/>
      </c>
      <c r="E135" s="43"/>
      <c r="F135" s="43" t="str">
        <f>IFERROR(INDEX(Data!$A$1:E$1002,_xlfn.AGGREGATE(15,6,((Data!$C$1:$C$1002=F$6)/(Data!$C$1:$C$1002=F$6))*ROW(Data!$C$1:$C$1002),ROW(F135)-ROW(F$6)),1),"")</f>
        <v/>
      </c>
      <c r="G135" s="43"/>
      <c r="H135" s="43" t="str">
        <f>IFERROR(INDEX(Data!$A$1:G$1002,_xlfn.AGGREGATE(15,6,((Data!$C$1:$C$1002=H$6)/(Data!$C$1:$C$1002=H$6))*ROW(Data!$C$1:$C$1002),ROW(H135)-ROW(H$6)),1),"")</f>
        <v/>
      </c>
      <c r="I135" s="43"/>
      <c r="J135" s="43" t="str">
        <f>IFERROR(INDEX(Data!$A$1:I$1002,_xlfn.AGGREGATE(15,6,((Data!$C$1:$C$1002=J$6)/(Data!$C$1:$C$1002=J$6))*ROW(Data!$C$1:$C$1002),ROW(J135)-ROW(J$6)),1),"")</f>
        <v/>
      </c>
      <c r="K135" s="43"/>
      <c r="L135" s="43" t="str">
        <f>IFERROR(INDEX(Data!$A$1:K$1002,_xlfn.AGGREGATE(15,6,((Data!$C$1:$C$1002=L$6)/(Data!$C$1:$C$1002=L$6))*ROW(Data!$C$1:$C$1002),ROW(L135)-ROW(L$6)),1),"")</f>
        <v/>
      </c>
      <c r="M135" s="43"/>
      <c r="N135" s="43" t="str">
        <f>IFERROR(INDEX(Data!$A$1:M$1002,_xlfn.AGGREGATE(15,6,((Data!$C$1:$C$1002=N$6)/(Data!$C$1:$C$1002=N$6))*ROW(Data!$C$1:$C$1002),ROW(N135)-ROW(N$6)),1),"")</f>
        <v/>
      </c>
      <c r="O135" s="43"/>
      <c r="P135" s="43" t="str">
        <f>IFERROR(INDEX(Data!$A$1:O$1002,_xlfn.AGGREGATE(15,6,((Data!$C$1:$C$1002=P$6)/(Data!$C$1:$C$1002=P$6))*ROW(Data!$C$1:$C$1002),ROW(P135)-ROW(P$6)),1),"")</f>
        <v/>
      </c>
      <c r="Q135" s="43"/>
      <c r="R135" s="43" t="str">
        <f>IFERROR(INDEX(Data!$A$1:Q$1002,_xlfn.AGGREGATE(15,6,((Data!$C$1:$C$1002=R$6)/(Data!$C$1:$C$1002=R$6))*ROW(Data!$C$1:$C$1002),ROW(R135)-ROW(R$6)),1),"")</f>
        <v/>
      </c>
      <c r="S135" s="43"/>
      <c r="T135" s="43" t="str">
        <f>IFERROR(INDEX(Data!$A$1:R$1002,_xlfn.AGGREGATE(15,6,((Data!$C$1:$C$1002=T$6)/(Data!$C$1:$C$1002=T$6))*ROW(Data!$C$1:$C$1002),ROW(T135)-ROW(T$6)),1),"")</f>
        <v/>
      </c>
      <c r="U135" s="43"/>
      <c r="V135" s="43" t="str">
        <f>IFERROR(INDEX(Data!$A$1:X$1002,_xlfn.AGGREGATE(15,6,((Data!$C$1:$C$1002=V$6)/(Data!$C$1:$C$1002=V$6))*ROW(Data!$C$1:$C$1002),ROW(V135)-ROW(V$6)),1),"")</f>
        <v/>
      </c>
      <c r="W135" s="43"/>
      <c r="X135" s="43" t="str">
        <f>IFERROR(INDEX(Data!$A$1:Z$1002,_xlfn.AGGREGATE(15,6,((Data!$C$1:$C$1002=X$6)/(Data!$C$1:$C$1002=X$6))*ROW(Data!$C$1:$C$1002),ROW(X135)-ROW(X$6)),1),"")</f>
        <v/>
      </c>
      <c r="Y135" s="43"/>
      <c r="Z135" s="43" t="str">
        <f>IFERROR(INDEX(Data!$A$1:AB$1002,_xlfn.AGGREGATE(15,6,((Data!$C$1:$C$1002=Z$6)/(Data!$C$1:$C$1002=Z$6))*ROW(Data!$C$1:$C$1002),ROW(Z135)-ROW(Z$6)),1),"")</f>
        <v/>
      </c>
    </row>
    <row r="136" spans="1:26" x14ac:dyDescent="0.4">
      <c r="A136" s="43"/>
      <c r="B136" s="43" t="str">
        <f>IFERROR(INDEX(Data!A$1:$A$1002,_xlfn.AGGREGATE(15,6,((Data!$C$1:$C$1002=B$6)/(Data!$C$1:$C$1002=B$6))*ROW(Data!$C$1:$C$1002),ROW(B136)-ROW(B$6)),1),"")</f>
        <v/>
      </c>
      <c r="C136" s="43"/>
      <c r="D136" s="43" t="str">
        <f>IFERROR(INDEX(Data!$A$1:C$1002,_xlfn.AGGREGATE(15,6,((Data!$C$1:$C$1002=D$6)/(Data!$C$1:$C$1002=D$6))*ROW(Data!$C$1:$C$1002),ROW(D136)-ROW(D$6)),1),"")</f>
        <v/>
      </c>
      <c r="E136" s="43"/>
      <c r="F136" s="43" t="str">
        <f>IFERROR(INDEX(Data!$A$1:E$1002,_xlfn.AGGREGATE(15,6,((Data!$C$1:$C$1002=F$6)/(Data!$C$1:$C$1002=F$6))*ROW(Data!$C$1:$C$1002),ROW(F136)-ROW(F$6)),1),"")</f>
        <v/>
      </c>
      <c r="G136" s="43"/>
      <c r="H136" s="43" t="str">
        <f>IFERROR(INDEX(Data!$A$1:G$1002,_xlfn.AGGREGATE(15,6,((Data!$C$1:$C$1002=H$6)/(Data!$C$1:$C$1002=H$6))*ROW(Data!$C$1:$C$1002),ROW(H136)-ROW(H$6)),1),"")</f>
        <v/>
      </c>
      <c r="I136" s="43"/>
      <c r="J136" s="43" t="str">
        <f>IFERROR(INDEX(Data!$A$1:I$1002,_xlfn.AGGREGATE(15,6,((Data!$C$1:$C$1002=J$6)/(Data!$C$1:$C$1002=J$6))*ROW(Data!$C$1:$C$1002),ROW(J136)-ROW(J$6)),1),"")</f>
        <v/>
      </c>
      <c r="K136" s="43"/>
      <c r="L136" s="43" t="str">
        <f>IFERROR(INDEX(Data!$A$1:K$1002,_xlfn.AGGREGATE(15,6,((Data!$C$1:$C$1002=L$6)/(Data!$C$1:$C$1002=L$6))*ROW(Data!$C$1:$C$1002),ROW(L136)-ROW(L$6)),1),"")</f>
        <v/>
      </c>
      <c r="M136" s="43"/>
      <c r="N136" s="43" t="str">
        <f>IFERROR(INDEX(Data!$A$1:M$1002,_xlfn.AGGREGATE(15,6,((Data!$C$1:$C$1002=N$6)/(Data!$C$1:$C$1002=N$6))*ROW(Data!$C$1:$C$1002),ROW(N136)-ROW(N$6)),1),"")</f>
        <v/>
      </c>
      <c r="O136" s="43"/>
      <c r="P136" s="43" t="str">
        <f>IFERROR(INDEX(Data!$A$1:O$1002,_xlfn.AGGREGATE(15,6,((Data!$C$1:$C$1002=P$6)/(Data!$C$1:$C$1002=P$6))*ROW(Data!$C$1:$C$1002),ROW(P136)-ROW(P$6)),1),"")</f>
        <v/>
      </c>
      <c r="Q136" s="43"/>
      <c r="R136" s="43" t="str">
        <f>IFERROR(INDEX(Data!$A$1:Q$1002,_xlfn.AGGREGATE(15,6,((Data!$C$1:$C$1002=R$6)/(Data!$C$1:$C$1002=R$6))*ROW(Data!$C$1:$C$1002),ROW(R136)-ROW(R$6)),1),"")</f>
        <v/>
      </c>
      <c r="S136" s="43"/>
      <c r="T136" s="43" t="str">
        <f>IFERROR(INDEX(Data!$A$1:R$1002,_xlfn.AGGREGATE(15,6,((Data!$C$1:$C$1002=T$6)/(Data!$C$1:$C$1002=T$6))*ROW(Data!$C$1:$C$1002),ROW(T136)-ROW(T$6)),1),"")</f>
        <v/>
      </c>
      <c r="U136" s="43"/>
      <c r="V136" s="43" t="str">
        <f>IFERROR(INDEX(Data!$A$1:X$1002,_xlfn.AGGREGATE(15,6,((Data!$C$1:$C$1002=V$6)/(Data!$C$1:$C$1002=V$6))*ROW(Data!$C$1:$C$1002),ROW(V136)-ROW(V$6)),1),"")</f>
        <v/>
      </c>
      <c r="W136" s="43"/>
      <c r="X136" s="43" t="str">
        <f>IFERROR(INDEX(Data!$A$1:Z$1002,_xlfn.AGGREGATE(15,6,((Data!$C$1:$C$1002=X$6)/(Data!$C$1:$C$1002=X$6))*ROW(Data!$C$1:$C$1002),ROW(X136)-ROW(X$6)),1),"")</f>
        <v/>
      </c>
      <c r="Y136" s="43"/>
      <c r="Z136" s="43" t="str">
        <f>IFERROR(INDEX(Data!$A$1:AB$1002,_xlfn.AGGREGATE(15,6,((Data!$C$1:$C$1002=Z$6)/(Data!$C$1:$C$1002=Z$6))*ROW(Data!$C$1:$C$1002),ROW(Z136)-ROW(Z$6)),1),"")</f>
        <v/>
      </c>
    </row>
    <row r="137" spans="1:26" x14ac:dyDescent="0.4">
      <c r="A137" s="43"/>
      <c r="B137" s="43" t="str">
        <f>IFERROR(INDEX(Data!A$1:$A$1002,_xlfn.AGGREGATE(15,6,((Data!$C$1:$C$1002=B$6)/(Data!$C$1:$C$1002=B$6))*ROW(Data!$C$1:$C$1002),ROW(B137)-ROW(B$6)),1),"")</f>
        <v/>
      </c>
      <c r="C137" s="43"/>
      <c r="D137" s="43" t="str">
        <f>IFERROR(INDEX(Data!$A$1:C$1002,_xlfn.AGGREGATE(15,6,((Data!$C$1:$C$1002=D$6)/(Data!$C$1:$C$1002=D$6))*ROW(Data!$C$1:$C$1002),ROW(D137)-ROW(D$6)),1),"")</f>
        <v/>
      </c>
      <c r="E137" s="43"/>
      <c r="F137" s="43" t="str">
        <f>IFERROR(INDEX(Data!$A$1:E$1002,_xlfn.AGGREGATE(15,6,((Data!$C$1:$C$1002=F$6)/(Data!$C$1:$C$1002=F$6))*ROW(Data!$C$1:$C$1002),ROW(F137)-ROW(F$6)),1),"")</f>
        <v/>
      </c>
      <c r="G137" s="43"/>
      <c r="H137" s="43" t="str">
        <f>IFERROR(INDEX(Data!$A$1:G$1002,_xlfn.AGGREGATE(15,6,((Data!$C$1:$C$1002=H$6)/(Data!$C$1:$C$1002=H$6))*ROW(Data!$C$1:$C$1002),ROW(H137)-ROW(H$6)),1),"")</f>
        <v/>
      </c>
      <c r="I137" s="43"/>
      <c r="J137" s="43" t="str">
        <f>IFERROR(INDEX(Data!$A$1:I$1002,_xlfn.AGGREGATE(15,6,((Data!$C$1:$C$1002=J$6)/(Data!$C$1:$C$1002=J$6))*ROW(Data!$C$1:$C$1002),ROW(J137)-ROW(J$6)),1),"")</f>
        <v/>
      </c>
      <c r="K137" s="43"/>
      <c r="L137" s="43" t="str">
        <f>IFERROR(INDEX(Data!$A$1:K$1002,_xlfn.AGGREGATE(15,6,((Data!$C$1:$C$1002=L$6)/(Data!$C$1:$C$1002=L$6))*ROW(Data!$C$1:$C$1002),ROW(L137)-ROW(L$6)),1),"")</f>
        <v/>
      </c>
      <c r="M137" s="43"/>
      <c r="N137" s="43" t="str">
        <f>IFERROR(INDEX(Data!$A$1:M$1002,_xlfn.AGGREGATE(15,6,((Data!$C$1:$C$1002=N$6)/(Data!$C$1:$C$1002=N$6))*ROW(Data!$C$1:$C$1002),ROW(N137)-ROW(N$6)),1),"")</f>
        <v/>
      </c>
      <c r="O137" s="43"/>
      <c r="P137" s="43" t="str">
        <f>IFERROR(INDEX(Data!$A$1:O$1002,_xlfn.AGGREGATE(15,6,((Data!$C$1:$C$1002=P$6)/(Data!$C$1:$C$1002=P$6))*ROW(Data!$C$1:$C$1002),ROW(P137)-ROW(P$6)),1),"")</f>
        <v/>
      </c>
      <c r="Q137" s="43"/>
      <c r="R137" s="43" t="str">
        <f>IFERROR(INDEX(Data!$A$1:Q$1002,_xlfn.AGGREGATE(15,6,((Data!$C$1:$C$1002=R$6)/(Data!$C$1:$C$1002=R$6))*ROW(Data!$C$1:$C$1002),ROW(R137)-ROW(R$6)),1),"")</f>
        <v/>
      </c>
      <c r="S137" s="43"/>
      <c r="T137" s="43" t="str">
        <f>IFERROR(INDEX(Data!$A$1:R$1002,_xlfn.AGGREGATE(15,6,((Data!$C$1:$C$1002=T$6)/(Data!$C$1:$C$1002=T$6))*ROW(Data!$C$1:$C$1002),ROW(T137)-ROW(T$6)),1),"")</f>
        <v/>
      </c>
      <c r="U137" s="43"/>
      <c r="V137" s="43" t="str">
        <f>IFERROR(INDEX(Data!$A$1:X$1002,_xlfn.AGGREGATE(15,6,((Data!$C$1:$C$1002=V$6)/(Data!$C$1:$C$1002=V$6))*ROW(Data!$C$1:$C$1002),ROW(V137)-ROW(V$6)),1),"")</f>
        <v/>
      </c>
      <c r="W137" s="43"/>
      <c r="X137" s="43" t="str">
        <f>IFERROR(INDEX(Data!$A$1:Z$1002,_xlfn.AGGREGATE(15,6,((Data!$C$1:$C$1002=X$6)/(Data!$C$1:$C$1002=X$6))*ROW(Data!$C$1:$C$1002),ROW(X137)-ROW(X$6)),1),"")</f>
        <v/>
      </c>
      <c r="Y137" s="43"/>
      <c r="Z137" s="43" t="str">
        <f>IFERROR(INDEX(Data!$A$1:AB$1002,_xlfn.AGGREGATE(15,6,((Data!$C$1:$C$1002=Z$6)/(Data!$C$1:$C$1002=Z$6))*ROW(Data!$C$1:$C$1002),ROW(Z137)-ROW(Z$6)),1),"")</f>
        <v/>
      </c>
    </row>
    <row r="138" spans="1:26" x14ac:dyDescent="0.4">
      <c r="A138" s="43"/>
      <c r="B138" s="43" t="str">
        <f>IFERROR(INDEX(Data!A$1:$A$1002,_xlfn.AGGREGATE(15,6,((Data!$C$1:$C$1002=B$6)/(Data!$C$1:$C$1002=B$6))*ROW(Data!$C$1:$C$1002),ROW(B138)-ROW(B$6)),1),"")</f>
        <v/>
      </c>
      <c r="C138" s="43"/>
      <c r="D138" s="43" t="str">
        <f>IFERROR(INDEX(Data!$A$1:C$1002,_xlfn.AGGREGATE(15,6,((Data!$C$1:$C$1002=D$6)/(Data!$C$1:$C$1002=D$6))*ROW(Data!$C$1:$C$1002),ROW(D138)-ROW(D$6)),1),"")</f>
        <v/>
      </c>
      <c r="E138" s="43"/>
      <c r="F138" s="43" t="str">
        <f>IFERROR(INDEX(Data!$A$1:E$1002,_xlfn.AGGREGATE(15,6,((Data!$C$1:$C$1002=F$6)/(Data!$C$1:$C$1002=F$6))*ROW(Data!$C$1:$C$1002),ROW(F138)-ROW(F$6)),1),"")</f>
        <v/>
      </c>
      <c r="G138" s="43"/>
      <c r="H138" s="43" t="str">
        <f>IFERROR(INDEX(Data!$A$1:G$1002,_xlfn.AGGREGATE(15,6,((Data!$C$1:$C$1002=H$6)/(Data!$C$1:$C$1002=H$6))*ROW(Data!$C$1:$C$1002),ROW(H138)-ROW(H$6)),1),"")</f>
        <v/>
      </c>
      <c r="I138" s="43"/>
      <c r="J138" s="43" t="str">
        <f>IFERROR(INDEX(Data!$A$1:I$1002,_xlfn.AGGREGATE(15,6,((Data!$C$1:$C$1002=J$6)/(Data!$C$1:$C$1002=J$6))*ROW(Data!$C$1:$C$1002),ROW(J138)-ROW(J$6)),1),"")</f>
        <v/>
      </c>
      <c r="K138" s="43"/>
      <c r="L138" s="43" t="str">
        <f>IFERROR(INDEX(Data!$A$1:K$1002,_xlfn.AGGREGATE(15,6,((Data!$C$1:$C$1002=L$6)/(Data!$C$1:$C$1002=L$6))*ROW(Data!$C$1:$C$1002),ROW(L138)-ROW(L$6)),1),"")</f>
        <v/>
      </c>
      <c r="M138" s="43"/>
      <c r="N138" s="43" t="str">
        <f>IFERROR(INDEX(Data!$A$1:M$1002,_xlfn.AGGREGATE(15,6,((Data!$C$1:$C$1002=N$6)/(Data!$C$1:$C$1002=N$6))*ROW(Data!$C$1:$C$1002),ROW(N138)-ROW(N$6)),1),"")</f>
        <v/>
      </c>
      <c r="O138" s="43"/>
      <c r="P138" s="43" t="str">
        <f>IFERROR(INDEX(Data!$A$1:O$1002,_xlfn.AGGREGATE(15,6,((Data!$C$1:$C$1002=P$6)/(Data!$C$1:$C$1002=P$6))*ROW(Data!$C$1:$C$1002),ROW(P138)-ROW(P$6)),1),"")</f>
        <v/>
      </c>
      <c r="Q138" s="43"/>
      <c r="R138" s="43" t="str">
        <f>IFERROR(INDEX(Data!$A$1:Q$1002,_xlfn.AGGREGATE(15,6,((Data!$C$1:$C$1002=R$6)/(Data!$C$1:$C$1002=R$6))*ROW(Data!$C$1:$C$1002),ROW(R138)-ROW(R$6)),1),"")</f>
        <v/>
      </c>
      <c r="S138" s="43"/>
      <c r="T138" s="43" t="str">
        <f>IFERROR(INDEX(Data!$A$1:R$1002,_xlfn.AGGREGATE(15,6,((Data!$C$1:$C$1002=T$6)/(Data!$C$1:$C$1002=T$6))*ROW(Data!$C$1:$C$1002),ROW(T138)-ROW(T$6)),1),"")</f>
        <v/>
      </c>
      <c r="U138" s="43"/>
      <c r="V138" s="43" t="str">
        <f>IFERROR(INDEX(Data!$A$1:X$1002,_xlfn.AGGREGATE(15,6,((Data!$C$1:$C$1002=V$6)/(Data!$C$1:$C$1002=V$6))*ROW(Data!$C$1:$C$1002),ROW(V138)-ROW(V$6)),1),"")</f>
        <v/>
      </c>
      <c r="W138" s="43"/>
      <c r="X138" s="43" t="str">
        <f>IFERROR(INDEX(Data!$A$1:Z$1002,_xlfn.AGGREGATE(15,6,((Data!$C$1:$C$1002=X$6)/(Data!$C$1:$C$1002=X$6))*ROW(Data!$C$1:$C$1002),ROW(X138)-ROW(X$6)),1),"")</f>
        <v/>
      </c>
      <c r="Y138" s="43"/>
      <c r="Z138" s="43" t="str">
        <f>IFERROR(INDEX(Data!$A$1:AB$1002,_xlfn.AGGREGATE(15,6,((Data!$C$1:$C$1002=Z$6)/(Data!$C$1:$C$1002=Z$6))*ROW(Data!$C$1:$C$1002),ROW(Z138)-ROW(Z$6)),1),"")</f>
        <v/>
      </c>
    </row>
    <row r="139" spans="1:26" x14ac:dyDescent="0.4">
      <c r="A139" s="43"/>
      <c r="B139" s="43" t="str">
        <f>IFERROR(INDEX(Data!A$1:$A$1002,_xlfn.AGGREGATE(15,6,((Data!$C$1:$C$1002=B$6)/(Data!$C$1:$C$1002=B$6))*ROW(Data!$C$1:$C$1002),ROW(B139)-ROW(B$6)),1),"")</f>
        <v/>
      </c>
      <c r="C139" s="43"/>
      <c r="D139" s="43" t="str">
        <f>IFERROR(INDEX(Data!$A$1:C$1002,_xlfn.AGGREGATE(15,6,((Data!$C$1:$C$1002=D$6)/(Data!$C$1:$C$1002=D$6))*ROW(Data!$C$1:$C$1002),ROW(D139)-ROW(D$6)),1),"")</f>
        <v/>
      </c>
      <c r="E139" s="43"/>
      <c r="F139" s="43" t="str">
        <f>IFERROR(INDEX(Data!$A$1:E$1002,_xlfn.AGGREGATE(15,6,((Data!$C$1:$C$1002=F$6)/(Data!$C$1:$C$1002=F$6))*ROW(Data!$C$1:$C$1002),ROW(F139)-ROW(F$6)),1),"")</f>
        <v/>
      </c>
      <c r="G139" s="43"/>
      <c r="H139" s="43" t="str">
        <f>IFERROR(INDEX(Data!$A$1:G$1002,_xlfn.AGGREGATE(15,6,((Data!$C$1:$C$1002=H$6)/(Data!$C$1:$C$1002=H$6))*ROW(Data!$C$1:$C$1002),ROW(H139)-ROW(H$6)),1),"")</f>
        <v/>
      </c>
      <c r="I139" s="43"/>
      <c r="J139" s="43" t="str">
        <f>IFERROR(INDEX(Data!$A$1:I$1002,_xlfn.AGGREGATE(15,6,((Data!$C$1:$C$1002=J$6)/(Data!$C$1:$C$1002=J$6))*ROW(Data!$C$1:$C$1002),ROW(J139)-ROW(J$6)),1),"")</f>
        <v/>
      </c>
      <c r="K139" s="43"/>
      <c r="L139" s="43" t="str">
        <f>IFERROR(INDEX(Data!$A$1:K$1002,_xlfn.AGGREGATE(15,6,((Data!$C$1:$C$1002=L$6)/(Data!$C$1:$C$1002=L$6))*ROW(Data!$C$1:$C$1002),ROW(L139)-ROW(L$6)),1),"")</f>
        <v/>
      </c>
      <c r="M139" s="43"/>
      <c r="N139" s="43" t="str">
        <f>IFERROR(INDEX(Data!$A$1:M$1002,_xlfn.AGGREGATE(15,6,((Data!$C$1:$C$1002=N$6)/(Data!$C$1:$C$1002=N$6))*ROW(Data!$C$1:$C$1002),ROW(N139)-ROW(N$6)),1),"")</f>
        <v/>
      </c>
      <c r="O139" s="43"/>
      <c r="P139" s="43" t="str">
        <f>IFERROR(INDEX(Data!$A$1:O$1002,_xlfn.AGGREGATE(15,6,((Data!$C$1:$C$1002=P$6)/(Data!$C$1:$C$1002=P$6))*ROW(Data!$C$1:$C$1002),ROW(P139)-ROW(P$6)),1),"")</f>
        <v/>
      </c>
      <c r="Q139" s="43"/>
      <c r="R139" s="43" t="str">
        <f>IFERROR(INDEX(Data!$A$1:Q$1002,_xlfn.AGGREGATE(15,6,((Data!$C$1:$C$1002=R$6)/(Data!$C$1:$C$1002=R$6))*ROW(Data!$C$1:$C$1002),ROW(R139)-ROW(R$6)),1),"")</f>
        <v/>
      </c>
      <c r="S139" s="43"/>
      <c r="T139" s="43" t="str">
        <f>IFERROR(INDEX(Data!$A$1:R$1002,_xlfn.AGGREGATE(15,6,((Data!$C$1:$C$1002=T$6)/(Data!$C$1:$C$1002=T$6))*ROW(Data!$C$1:$C$1002),ROW(T139)-ROW(T$6)),1),"")</f>
        <v/>
      </c>
      <c r="U139" s="43"/>
      <c r="V139" s="43" t="str">
        <f>IFERROR(INDEX(Data!$A$1:X$1002,_xlfn.AGGREGATE(15,6,((Data!$C$1:$C$1002=V$6)/(Data!$C$1:$C$1002=V$6))*ROW(Data!$C$1:$C$1002),ROW(V139)-ROW(V$6)),1),"")</f>
        <v/>
      </c>
      <c r="W139" s="43"/>
      <c r="X139" s="43" t="str">
        <f>IFERROR(INDEX(Data!$A$1:Z$1002,_xlfn.AGGREGATE(15,6,((Data!$C$1:$C$1002=X$6)/(Data!$C$1:$C$1002=X$6))*ROW(Data!$C$1:$C$1002),ROW(X139)-ROW(X$6)),1),"")</f>
        <v/>
      </c>
      <c r="Y139" s="43"/>
      <c r="Z139" s="43" t="str">
        <f>IFERROR(INDEX(Data!$A$1:AB$1002,_xlfn.AGGREGATE(15,6,((Data!$C$1:$C$1002=Z$6)/(Data!$C$1:$C$1002=Z$6))*ROW(Data!$C$1:$C$1002),ROW(Z139)-ROW(Z$6)),1),"")</f>
        <v/>
      </c>
    </row>
    <row r="140" spans="1:26" x14ac:dyDescent="0.4">
      <c r="A140" s="43"/>
      <c r="B140" s="43" t="str">
        <f>IFERROR(INDEX(Data!A$1:$A$1002,_xlfn.AGGREGATE(15,6,((Data!$C$1:$C$1002=B$6)/(Data!$C$1:$C$1002=B$6))*ROW(Data!$C$1:$C$1002),ROW(B140)-ROW(B$6)),1),"")</f>
        <v/>
      </c>
      <c r="C140" s="43"/>
      <c r="D140" s="43" t="str">
        <f>IFERROR(INDEX(Data!$A$1:C$1002,_xlfn.AGGREGATE(15,6,((Data!$C$1:$C$1002=D$6)/(Data!$C$1:$C$1002=D$6))*ROW(Data!$C$1:$C$1002),ROW(D140)-ROW(D$6)),1),"")</f>
        <v/>
      </c>
      <c r="E140" s="43"/>
      <c r="F140" s="43" t="str">
        <f>IFERROR(INDEX(Data!$A$1:E$1002,_xlfn.AGGREGATE(15,6,((Data!$C$1:$C$1002=F$6)/(Data!$C$1:$C$1002=F$6))*ROW(Data!$C$1:$C$1002),ROW(F140)-ROW(F$6)),1),"")</f>
        <v/>
      </c>
      <c r="G140" s="43"/>
      <c r="H140" s="43" t="str">
        <f>IFERROR(INDEX(Data!$A$1:G$1002,_xlfn.AGGREGATE(15,6,((Data!$C$1:$C$1002=H$6)/(Data!$C$1:$C$1002=H$6))*ROW(Data!$C$1:$C$1002),ROW(H140)-ROW(H$6)),1),"")</f>
        <v/>
      </c>
      <c r="I140" s="43"/>
      <c r="J140" s="43" t="str">
        <f>IFERROR(INDEX(Data!$A$1:I$1002,_xlfn.AGGREGATE(15,6,((Data!$C$1:$C$1002=J$6)/(Data!$C$1:$C$1002=J$6))*ROW(Data!$C$1:$C$1002),ROW(J140)-ROW(J$6)),1),"")</f>
        <v/>
      </c>
      <c r="K140" s="43"/>
      <c r="L140" s="43" t="str">
        <f>IFERROR(INDEX(Data!$A$1:K$1002,_xlfn.AGGREGATE(15,6,((Data!$C$1:$C$1002=L$6)/(Data!$C$1:$C$1002=L$6))*ROW(Data!$C$1:$C$1002),ROW(L140)-ROW(L$6)),1),"")</f>
        <v/>
      </c>
      <c r="M140" s="43"/>
      <c r="N140" s="43" t="str">
        <f>IFERROR(INDEX(Data!$A$1:M$1002,_xlfn.AGGREGATE(15,6,((Data!$C$1:$C$1002=N$6)/(Data!$C$1:$C$1002=N$6))*ROW(Data!$C$1:$C$1002),ROW(N140)-ROW(N$6)),1),"")</f>
        <v/>
      </c>
      <c r="O140" s="43"/>
      <c r="P140" s="43" t="str">
        <f>IFERROR(INDEX(Data!$A$1:O$1002,_xlfn.AGGREGATE(15,6,((Data!$C$1:$C$1002=P$6)/(Data!$C$1:$C$1002=P$6))*ROW(Data!$C$1:$C$1002),ROW(P140)-ROW(P$6)),1),"")</f>
        <v/>
      </c>
      <c r="Q140" s="43"/>
      <c r="R140" s="43" t="str">
        <f>IFERROR(INDEX(Data!$A$1:Q$1002,_xlfn.AGGREGATE(15,6,((Data!$C$1:$C$1002=R$6)/(Data!$C$1:$C$1002=R$6))*ROW(Data!$C$1:$C$1002),ROW(R140)-ROW(R$6)),1),"")</f>
        <v/>
      </c>
      <c r="S140" s="43"/>
      <c r="T140" s="43" t="str">
        <f>IFERROR(INDEX(Data!$A$1:R$1002,_xlfn.AGGREGATE(15,6,((Data!$C$1:$C$1002=T$6)/(Data!$C$1:$C$1002=T$6))*ROW(Data!$C$1:$C$1002),ROW(T140)-ROW(T$6)),1),"")</f>
        <v/>
      </c>
      <c r="U140" s="43"/>
      <c r="V140" s="43" t="str">
        <f>IFERROR(INDEX(Data!$A$1:X$1002,_xlfn.AGGREGATE(15,6,((Data!$C$1:$C$1002=V$6)/(Data!$C$1:$C$1002=V$6))*ROW(Data!$C$1:$C$1002),ROW(V140)-ROW(V$6)),1),"")</f>
        <v/>
      </c>
      <c r="W140" s="43"/>
      <c r="X140" s="43" t="str">
        <f>IFERROR(INDEX(Data!$A$1:Z$1002,_xlfn.AGGREGATE(15,6,((Data!$C$1:$C$1002=X$6)/(Data!$C$1:$C$1002=X$6))*ROW(Data!$C$1:$C$1002),ROW(X140)-ROW(X$6)),1),"")</f>
        <v/>
      </c>
      <c r="Y140" s="43"/>
      <c r="Z140" s="43" t="str">
        <f>IFERROR(INDEX(Data!$A$1:AB$1002,_xlfn.AGGREGATE(15,6,((Data!$C$1:$C$1002=Z$6)/(Data!$C$1:$C$1002=Z$6))*ROW(Data!$C$1:$C$1002),ROW(Z140)-ROW(Z$6)),1),"")</f>
        <v/>
      </c>
    </row>
    <row r="141" spans="1:26" x14ac:dyDescent="0.4">
      <c r="A141" s="43"/>
      <c r="B141" s="43" t="str">
        <f>IFERROR(INDEX(Data!A$1:$A$1002,_xlfn.AGGREGATE(15,6,((Data!$C$1:$C$1002=B$6)/(Data!$C$1:$C$1002=B$6))*ROW(Data!$C$1:$C$1002),ROW(B141)-ROW(B$6)),1),"")</f>
        <v/>
      </c>
      <c r="C141" s="43"/>
      <c r="D141" s="43" t="str">
        <f>IFERROR(INDEX(Data!$A$1:C$1002,_xlfn.AGGREGATE(15,6,((Data!$C$1:$C$1002=D$6)/(Data!$C$1:$C$1002=D$6))*ROW(Data!$C$1:$C$1002),ROW(D141)-ROW(D$6)),1),"")</f>
        <v/>
      </c>
      <c r="E141" s="43"/>
      <c r="F141" s="43" t="str">
        <f>IFERROR(INDEX(Data!$A$1:E$1002,_xlfn.AGGREGATE(15,6,((Data!$C$1:$C$1002=F$6)/(Data!$C$1:$C$1002=F$6))*ROW(Data!$C$1:$C$1002),ROW(F141)-ROW(F$6)),1),"")</f>
        <v/>
      </c>
      <c r="G141" s="43"/>
      <c r="H141" s="43" t="str">
        <f>IFERROR(INDEX(Data!$A$1:G$1002,_xlfn.AGGREGATE(15,6,((Data!$C$1:$C$1002=H$6)/(Data!$C$1:$C$1002=H$6))*ROW(Data!$C$1:$C$1002),ROW(H141)-ROW(H$6)),1),"")</f>
        <v/>
      </c>
      <c r="I141" s="43"/>
      <c r="J141" s="43" t="str">
        <f>IFERROR(INDEX(Data!$A$1:I$1002,_xlfn.AGGREGATE(15,6,((Data!$C$1:$C$1002=J$6)/(Data!$C$1:$C$1002=J$6))*ROW(Data!$C$1:$C$1002),ROW(J141)-ROW(J$6)),1),"")</f>
        <v/>
      </c>
      <c r="K141" s="43"/>
      <c r="L141" s="43" t="str">
        <f>IFERROR(INDEX(Data!$A$1:K$1002,_xlfn.AGGREGATE(15,6,((Data!$C$1:$C$1002=L$6)/(Data!$C$1:$C$1002=L$6))*ROW(Data!$C$1:$C$1002),ROW(L141)-ROW(L$6)),1),"")</f>
        <v/>
      </c>
      <c r="M141" s="43"/>
      <c r="N141" s="43" t="str">
        <f>IFERROR(INDEX(Data!$A$1:M$1002,_xlfn.AGGREGATE(15,6,((Data!$C$1:$C$1002=N$6)/(Data!$C$1:$C$1002=N$6))*ROW(Data!$C$1:$C$1002),ROW(N141)-ROW(N$6)),1),"")</f>
        <v/>
      </c>
      <c r="O141" s="43"/>
      <c r="P141" s="43" t="str">
        <f>IFERROR(INDEX(Data!$A$1:O$1002,_xlfn.AGGREGATE(15,6,((Data!$C$1:$C$1002=P$6)/(Data!$C$1:$C$1002=P$6))*ROW(Data!$C$1:$C$1002),ROW(P141)-ROW(P$6)),1),"")</f>
        <v/>
      </c>
      <c r="Q141" s="43"/>
      <c r="R141" s="43" t="str">
        <f>IFERROR(INDEX(Data!$A$1:Q$1002,_xlfn.AGGREGATE(15,6,((Data!$C$1:$C$1002=R$6)/(Data!$C$1:$C$1002=R$6))*ROW(Data!$C$1:$C$1002),ROW(R141)-ROW(R$6)),1),"")</f>
        <v/>
      </c>
      <c r="S141" s="43"/>
      <c r="T141" s="43" t="str">
        <f>IFERROR(INDEX(Data!$A$1:R$1002,_xlfn.AGGREGATE(15,6,((Data!$C$1:$C$1002=T$6)/(Data!$C$1:$C$1002=T$6))*ROW(Data!$C$1:$C$1002),ROW(T141)-ROW(T$6)),1),"")</f>
        <v/>
      </c>
      <c r="U141" s="43"/>
      <c r="V141" s="43" t="str">
        <f>IFERROR(INDEX(Data!$A$1:X$1002,_xlfn.AGGREGATE(15,6,((Data!$C$1:$C$1002=V$6)/(Data!$C$1:$C$1002=V$6))*ROW(Data!$C$1:$C$1002),ROW(V141)-ROW(V$6)),1),"")</f>
        <v/>
      </c>
      <c r="W141" s="43"/>
      <c r="X141" s="43" t="str">
        <f>IFERROR(INDEX(Data!$A$1:Z$1002,_xlfn.AGGREGATE(15,6,((Data!$C$1:$C$1002=X$6)/(Data!$C$1:$C$1002=X$6))*ROW(Data!$C$1:$C$1002),ROW(X141)-ROW(X$6)),1),"")</f>
        <v/>
      </c>
      <c r="Y141" s="43"/>
      <c r="Z141" s="43" t="str">
        <f>IFERROR(INDEX(Data!$A$1:AB$1002,_xlfn.AGGREGATE(15,6,((Data!$C$1:$C$1002=Z$6)/(Data!$C$1:$C$1002=Z$6))*ROW(Data!$C$1:$C$1002),ROW(Z141)-ROW(Z$6)),1),"")</f>
        <v/>
      </c>
    </row>
    <row r="142" spans="1:26" x14ac:dyDescent="0.4">
      <c r="A142" s="43"/>
      <c r="B142" s="43" t="str">
        <f>IFERROR(INDEX(Data!A$1:$A$1002,_xlfn.AGGREGATE(15,6,((Data!$C$1:$C$1002=B$6)/(Data!$C$1:$C$1002=B$6))*ROW(Data!$C$1:$C$1002),ROW(B142)-ROW(B$6)),1),"")</f>
        <v/>
      </c>
      <c r="C142" s="43"/>
      <c r="D142" s="43" t="str">
        <f>IFERROR(INDEX(Data!$A$1:C$1002,_xlfn.AGGREGATE(15,6,((Data!$C$1:$C$1002=D$6)/(Data!$C$1:$C$1002=D$6))*ROW(Data!$C$1:$C$1002),ROW(D142)-ROW(D$6)),1),"")</f>
        <v/>
      </c>
      <c r="E142" s="43"/>
      <c r="F142" s="43" t="str">
        <f>IFERROR(INDEX(Data!$A$1:E$1002,_xlfn.AGGREGATE(15,6,((Data!$C$1:$C$1002=F$6)/(Data!$C$1:$C$1002=F$6))*ROW(Data!$C$1:$C$1002),ROW(F142)-ROW(F$6)),1),"")</f>
        <v/>
      </c>
      <c r="G142" s="43"/>
      <c r="H142" s="43" t="str">
        <f>IFERROR(INDEX(Data!$A$1:G$1002,_xlfn.AGGREGATE(15,6,((Data!$C$1:$C$1002=H$6)/(Data!$C$1:$C$1002=H$6))*ROW(Data!$C$1:$C$1002),ROW(H142)-ROW(H$6)),1),"")</f>
        <v/>
      </c>
      <c r="I142" s="43"/>
      <c r="J142" s="43" t="str">
        <f>IFERROR(INDEX(Data!$A$1:I$1002,_xlfn.AGGREGATE(15,6,((Data!$C$1:$C$1002=J$6)/(Data!$C$1:$C$1002=J$6))*ROW(Data!$C$1:$C$1002),ROW(J142)-ROW(J$6)),1),"")</f>
        <v/>
      </c>
      <c r="K142" s="43"/>
      <c r="L142" s="43" t="str">
        <f>IFERROR(INDEX(Data!$A$1:K$1002,_xlfn.AGGREGATE(15,6,((Data!$C$1:$C$1002=L$6)/(Data!$C$1:$C$1002=L$6))*ROW(Data!$C$1:$C$1002),ROW(L142)-ROW(L$6)),1),"")</f>
        <v/>
      </c>
      <c r="M142" s="43"/>
      <c r="N142" s="43" t="str">
        <f>IFERROR(INDEX(Data!$A$1:M$1002,_xlfn.AGGREGATE(15,6,((Data!$C$1:$C$1002=N$6)/(Data!$C$1:$C$1002=N$6))*ROW(Data!$C$1:$C$1002),ROW(N142)-ROW(N$6)),1),"")</f>
        <v/>
      </c>
      <c r="O142" s="43"/>
      <c r="P142" s="43" t="str">
        <f>IFERROR(INDEX(Data!$A$1:O$1002,_xlfn.AGGREGATE(15,6,((Data!$C$1:$C$1002=P$6)/(Data!$C$1:$C$1002=P$6))*ROW(Data!$C$1:$C$1002),ROW(P142)-ROW(P$6)),1),"")</f>
        <v/>
      </c>
      <c r="Q142" s="43"/>
      <c r="R142" s="43" t="str">
        <f>IFERROR(INDEX(Data!$A$1:Q$1002,_xlfn.AGGREGATE(15,6,((Data!$C$1:$C$1002=R$6)/(Data!$C$1:$C$1002=R$6))*ROW(Data!$C$1:$C$1002),ROW(R142)-ROW(R$6)),1),"")</f>
        <v/>
      </c>
      <c r="S142" s="43"/>
      <c r="T142" s="43" t="str">
        <f>IFERROR(INDEX(Data!$A$1:R$1002,_xlfn.AGGREGATE(15,6,((Data!$C$1:$C$1002=T$6)/(Data!$C$1:$C$1002=T$6))*ROW(Data!$C$1:$C$1002),ROW(T142)-ROW(T$6)),1),"")</f>
        <v/>
      </c>
      <c r="U142" s="43"/>
      <c r="V142" s="43" t="str">
        <f>IFERROR(INDEX(Data!$A$1:X$1002,_xlfn.AGGREGATE(15,6,((Data!$C$1:$C$1002=V$6)/(Data!$C$1:$C$1002=V$6))*ROW(Data!$C$1:$C$1002),ROW(V142)-ROW(V$6)),1),"")</f>
        <v/>
      </c>
      <c r="W142" s="43"/>
      <c r="X142" s="43" t="str">
        <f>IFERROR(INDEX(Data!$A$1:Z$1002,_xlfn.AGGREGATE(15,6,((Data!$C$1:$C$1002=X$6)/(Data!$C$1:$C$1002=X$6))*ROW(Data!$C$1:$C$1002),ROW(X142)-ROW(X$6)),1),"")</f>
        <v/>
      </c>
      <c r="Y142" s="43"/>
      <c r="Z142" s="43" t="str">
        <f>IFERROR(INDEX(Data!$A$1:AB$1002,_xlfn.AGGREGATE(15,6,((Data!$C$1:$C$1002=Z$6)/(Data!$C$1:$C$1002=Z$6))*ROW(Data!$C$1:$C$1002),ROW(Z142)-ROW(Z$6)),1),"")</f>
        <v/>
      </c>
    </row>
    <row r="143" spans="1:26" x14ac:dyDescent="0.4">
      <c r="A143" s="43"/>
      <c r="B143" s="43" t="str">
        <f>IFERROR(INDEX(Data!A$1:$A$1002,_xlfn.AGGREGATE(15,6,((Data!$C$1:$C$1002=B$6)/(Data!$C$1:$C$1002=B$6))*ROW(Data!$C$1:$C$1002),ROW(B143)-ROW(B$6)),1),"")</f>
        <v/>
      </c>
      <c r="C143" s="43"/>
      <c r="D143" s="43" t="str">
        <f>IFERROR(INDEX(Data!$A$1:C$1002,_xlfn.AGGREGATE(15,6,((Data!$C$1:$C$1002=D$6)/(Data!$C$1:$C$1002=D$6))*ROW(Data!$C$1:$C$1002),ROW(D143)-ROW(D$6)),1),"")</f>
        <v/>
      </c>
      <c r="E143" s="43"/>
      <c r="F143" s="43" t="str">
        <f>IFERROR(INDEX(Data!$A$1:E$1002,_xlfn.AGGREGATE(15,6,((Data!$C$1:$C$1002=F$6)/(Data!$C$1:$C$1002=F$6))*ROW(Data!$C$1:$C$1002),ROW(F143)-ROW(F$6)),1),"")</f>
        <v/>
      </c>
      <c r="G143" s="43"/>
      <c r="H143" s="43" t="str">
        <f>IFERROR(INDEX(Data!$A$1:G$1002,_xlfn.AGGREGATE(15,6,((Data!$C$1:$C$1002=H$6)/(Data!$C$1:$C$1002=H$6))*ROW(Data!$C$1:$C$1002),ROW(H143)-ROW(H$6)),1),"")</f>
        <v/>
      </c>
      <c r="I143" s="43"/>
      <c r="J143" s="43" t="str">
        <f>IFERROR(INDEX(Data!$A$1:I$1002,_xlfn.AGGREGATE(15,6,((Data!$C$1:$C$1002=J$6)/(Data!$C$1:$C$1002=J$6))*ROW(Data!$C$1:$C$1002),ROW(J143)-ROW(J$6)),1),"")</f>
        <v/>
      </c>
      <c r="K143" s="43"/>
      <c r="L143" s="43" t="str">
        <f>IFERROR(INDEX(Data!$A$1:K$1002,_xlfn.AGGREGATE(15,6,((Data!$C$1:$C$1002=L$6)/(Data!$C$1:$C$1002=L$6))*ROW(Data!$C$1:$C$1002),ROW(L143)-ROW(L$6)),1),"")</f>
        <v/>
      </c>
      <c r="M143" s="43"/>
      <c r="N143" s="43" t="str">
        <f>IFERROR(INDEX(Data!$A$1:M$1002,_xlfn.AGGREGATE(15,6,((Data!$C$1:$C$1002=N$6)/(Data!$C$1:$C$1002=N$6))*ROW(Data!$C$1:$C$1002),ROW(N143)-ROW(N$6)),1),"")</f>
        <v/>
      </c>
      <c r="O143" s="43"/>
      <c r="P143" s="43" t="str">
        <f>IFERROR(INDEX(Data!$A$1:O$1002,_xlfn.AGGREGATE(15,6,((Data!$C$1:$C$1002=P$6)/(Data!$C$1:$C$1002=P$6))*ROW(Data!$C$1:$C$1002),ROW(P143)-ROW(P$6)),1),"")</f>
        <v/>
      </c>
      <c r="Q143" s="43"/>
      <c r="R143" s="43" t="str">
        <f>IFERROR(INDEX(Data!$A$1:Q$1002,_xlfn.AGGREGATE(15,6,((Data!$C$1:$C$1002=R$6)/(Data!$C$1:$C$1002=R$6))*ROW(Data!$C$1:$C$1002),ROW(R143)-ROW(R$6)),1),"")</f>
        <v/>
      </c>
      <c r="S143" s="43"/>
      <c r="T143" s="43" t="str">
        <f>IFERROR(INDEX(Data!$A$1:R$1002,_xlfn.AGGREGATE(15,6,((Data!$C$1:$C$1002=T$6)/(Data!$C$1:$C$1002=T$6))*ROW(Data!$C$1:$C$1002),ROW(T143)-ROW(T$6)),1),"")</f>
        <v/>
      </c>
      <c r="U143" s="43"/>
      <c r="V143" s="43" t="str">
        <f>IFERROR(INDEX(Data!$A$1:X$1002,_xlfn.AGGREGATE(15,6,((Data!$C$1:$C$1002=V$6)/(Data!$C$1:$C$1002=V$6))*ROW(Data!$C$1:$C$1002),ROW(V143)-ROW(V$6)),1),"")</f>
        <v/>
      </c>
      <c r="W143" s="43"/>
      <c r="X143" s="43" t="str">
        <f>IFERROR(INDEX(Data!$A$1:Z$1002,_xlfn.AGGREGATE(15,6,((Data!$C$1:$C$1002=X$6)/(Data!$C$1:$C$1002=X$6))*ROW(Data!$C$1:$C$1002),ROW(X143)-ROW(X$6)),1),"")</f>
        <v/>
      </c>
      <c r="Y143" s="43"/>
      <c r="Z143" s="43" t="str">
        <f>IFERROR(INDEX(Data!$A$1:AB$1002,_xlfn.AGGREGATE(15,6,((Data!$C$1:$C$1002=Z$6)/(Data!$C$1:$C$1002=Z$6))*ROW(Data!$C$1:$C$1002),ROW(Z143)-ROW(Z$6)),1),"")</f>
        <v/>
      </c>
    </row>
    <row r="144" spans="1:26" x14ac:dyDescent="0.4">
      <c r="A144" s="43"/>
      <c r="B144" s="43" t="str">
        <f>IFERROR(INDEX(Data!A$1:$A$1002,_xlfn.AGGREGATE(15,6,((Data!$C$1:$C$1002=B$6)/(Data!$C$1:$C$1002=B$6))*ROW(Data!$C$1:$C$1002),ROW(B144)-ROW(B$6)),1),"")</f>
        <v/>
      </c>
      <c r="C144" s="43"/>
      <c r="D144" s="43" t="str">
        <f>IFERROR(INDEX(Data!$A$1:C$1002,_xlfn.AGGREGATE(15,6,((Data!$C$1:$C$1002=D$6)/(Data!$C$1:$C$1002=D$6))*ROW(Data!$C$1:$C$1002),ROW(D144)-ROW(D$6)),1),"")</f>
        <v/>
      </c>
      <c r="E144" s="43"/>
      <c r="F144" s="43" t="str">
        <f>IFERROR(INDEX(Data!$A$1:E$1002,_xlfn.AGGREGATE(15,6,((Data!$C$1:$C$1002=F$6)/(Data!$C$1:$C$1002=F$6))*ROW(Data!$C$1:$C$1002),ROW(F144)-ROW(F$6)),1),"")</f>
        <v/>
      </c>
      <c r="G144" s="43"/>
      <c r="H144" s="43" t="str">
        <f>IFERROR(INDEX(Data!$A$1:G$1002,_xlfn.AGGREGATE(15,6,((Data!$C$1:$C$1002=H$6)/(Data!$C$1:$C$1002=H$6))*ROW(Data!$C$1:$C$1002),ROW(H144)-ROW(H$6)),1),"")</f>
        <v/>
      </c>
      <c r="I144" s="43"/>
      <c r="J144" s="43" t="str">
        <f>IFERROR(INDEX(Data!$A$1:I$1002,_xlfn.AGGREGATE(15,6,((Data!$C$1:$C$1002=J$6)/(Data!$C$1:$C$1002=J$6))*ROW(Data!$C$1:$C$1002),ROW(J144)-ROW(J$6)),1),"")</f>
        <v/>
      </c>
      <c r="K144" s="43"/>
      <c r="L144" s="43" t="str">
        <f>IFERROR(INDEX(Data!$A$1:K$1002,_xlfn.AGGREGATE(15,6,((Data!$C$1:$C$1002=L$6)/(Data!$C$1:$C$1002=L$6))*ROW(Data!$C$1:$C$1002),ROW(L144)-ROW(L$6)),1),"")</f>
        <v/>
      </c>
      <c r="M144" s="43"/>
      <c r="N144" s="43" t="str">
        <f>IFERROR(INDEX(Data!$A$1:M$1002,_xlfn.AGGREGATE(15,6,((Data!$C$1:$C$1002=N$6)/(Data!$C$1:$C$1002=N$6))*ROW(Data!$C$1:$C$1002),ROW(N144)-ROW(N$6)),1),"")</f>
        <v/>
      </c>
      <c r="O144" s="43"/>
      <c r="P144" s="43" t="str">
        <f>IFERROR(INDEX(Data!$A$1:O$1002,_xlfn.AGGREGATE(15,6,((Data!$C$1:$C$1002=P$6)/(Data!$C$1:$C$1002=P$6))*ROW(Data!$C$1:$C$1002),ROW(P144)-ROW(P$6)),1),"")</f>
        <v/>
      </c>
      <c r="Q144" s="43"/>
      <c r="R144" s="43" t="str">
        <f>IFERROR(INDEX(Data!$A$1:Q$1002,_xlfn.AGGREGATE(15,6,((Data!$C$1:$C$1002=R$6)/(Data!$C$1:$C$1002=R$6))*ROW(Data!$C$1:$C$1002),ROW(R144)-ROW(R$6)),1),"")</f>
        <v/>
      </c>
      <c r="S144" s="43"/>
      <c r="T144" s="43" t="str">
        <f>IFERROR(INDEX(Data!$A$1:R$1002,_xlfn.AGGREGATE(15,6,((Data!$C$1:$C$1002=T$6)/(Data!$C$1:$C$1002=T$6))*ROW(Data!$C$1:$C$1002),ROW(T144)-ROW(T$6)),1),"")</f>
        <v/>
      </c>
      <c r="U144" s="43"/>
      <c r="V144" s="43" t="str">
        <f>IFERROR(INDEX(Data!$A$1:X$1002,_xlfn.AGGREGATE(15,6,((Data!$C$1:$C$1002=V$6)/(Data!$C$1:$C$1002=V$6))*ROW(Data!$C$1:$C$1002),ROW(V144)-ROW(V$6)),1),"")</f>
        <v/>
      </c>
      <c r="W144" s="43"/>
      <c r="X144" s="43" t="str">
        <f>IFERROR(INDEX(Data!$A$1:Z$1002,_xlfn.AGGREGATE(15,6,((Data!$C$1:$C$1002=X$6)/(Data!$C$1:$C$1002=X$6))*ROW(Data!$C$1:$C$1002),ROW(X144)-ROW(X$6)),1),"")</f>
        <v/>
      </c>
      <c r="Y144" s="43"/>
      <c r="Z144" s="43" t="str">
        <f>IFERROR(INDEX(Data!$A$1:AB$1002,_xlfn.AGGREGATE(15,6,((Data!$C$1:$C$1002=Z$6)/(Data!$C$1:$C$1002=Z$6))*ROW(Data!$C$1:$C$1002),ROW(Z144)-ROW(Z$6)),1),"")</f>
        <v/>
      </c>
    </row>
    <row r="145" spans="1:26" x14ac:dyDescent="0.4">
      <c r="A145" s="43"/>
      <c r="B145" s="43" t="str">
        <f>IFERROR(INDEX(Data!A$1:$A$1002,_xlfn.AGGREGATE(15,6,((Data!$C$1:$C$1002=B$6)/(Data!$C$1:$C$1002=B$6))*ROW(Data!$C$1:$C$1002),ROW(B145)-ROW(B$6)),1),"")</f>
        <v/>
      </c>
      <c r="C145" s="43"/>
      <c r="D145" s="43" t="str">
        <f>IFERROR(INDEX(Data!$A$1:C$1002,_xlfn.AGGREGATE(15,6,((Data!$C$1:$C$1002=D$6)/(Data!$C$1:$C$1002=D$6))*ROW(Data!$C$1:$C$1002),ROW(D145)-ROW(D$6)),1),"")</f>
        <v/>
      </c>
      <c r="E145" s="43"/>
      <c r="F145" s="43" t="str">
        <f>IFERROR(INDEX(Data!$A$1:E$1002,_xlfn.AGGREGATE(15,6,((Data!$C$1:$C$1002=F$6)/(Data!$C$1:$C$1002=F$6))*ROW(Data!$C$1:$C$1002),ROW(F145)-ROW(F$6)),1),"")</f>
        <v/>
      </c>
      <c r="G145" s="43"/>
      <c r="H145" s="43" t="str">
        <f>IFERROR(INDEX(Data!$A$1:G$1002,_xlfn.AGGREGATE(15,6,((Data!$C$1:$C$1002=H$6)/(Data!$C$1:$C$1002=H$6))*ROW(Data!$C$1:$C$1002),ROW(H145)-ROW(H$6)),1),"")</f>
        <v/>
      </c>
      <c r="I145" s="43"/>
      <c r="J145" s="43" t="str">
        <f>IFERROR(INDEX(Data!$A$1:I$1002,_xlfn.AGGREGATE(15,6,((Data!$C$1:$C$1002=J$6)/(Data!$C$1:$C$1002=J$6))*ROW(Data!$C$1:$C$1002),ROW(J145)-ROW(J$6)),1),"")</f>
        <v/>
      </c>
      <c r="K145" s="43"/>
      <c r="L145" s="43" t="str">
        <f>IFERROR(INDEX(Data!$A$1:K$1002,_xlfn.AGGREGATE(15,6,((Data!$C$1:$C$1002=L$6)/(Data!$C$1:$C$1002=L$6))*ROW(Data!$C$1:$C$1002),ROW(L145)-ROW(L$6)),1),"")</f>
        <v/>
      </c>
      <c r="M145" s="43"/>
      <c r="N145" s="43" t="str">
        <f>IFERROR(INDEX(Data!$A$1:M$1002,_xlfn.AGGREGATE(15,6,((Data!$C$1:$C$1002=N$6)/(Data!$C$1:$C$1002=N$6))*ROW(Data!$C$1:$C$1002),ROW(N145)-ROW(N$6)),1),"")</f>
        <v/>
      </c>
      <c r="O145" s="43"/>
      <c r="P145" s="43" t="str">
        <f>IFERROR(INDEX(Data!$A$1:O$1002,_xlfn.AGGREGATE(15,6,((Data!$C$1:$C$1002=P$6)/(Data!$C$1:$C$1002=P$6))*ROW(Data!$C$1:$C$1002),ROW(P145)-ROW(P$6)),1),"")</f>
        <v/>
      </c>
      <c r="Q145" s="43"/>
      <c r="R145" s="43" t="str">
        <f>IFERROR(INDEX(Data!$A$1:Q$1002,_xlfn.AGGREGATE(15,6,((Data!$C$1:$C$1002=R$6)/(Data!$C$1:$C$1002=R$6))*ROW(Data!$C$1:$C$1002),ROW(R145)-ROW(R$6)),1),"")</f>
        <v/>
      </c>
      <c r="S145" s="43"/>
      <c r="T145" s="43" t="str">
        <f>IFERROR(INDEX(Data!$A$1:R$1002,_xlfn.AGGREGATE(15,6,((Data!$C$1:$C$1002=T$6)/(Data!$C$1:$C$1002=T$6))*ROW(Data!$C$1:$C$1002),ROW(T145)-ROW(T$6)),1),"")</f>
        <v/>
      </c>
      <c r="U145" s="43"/>
      <c r="V145" s="43" t="str">
        <f>IFERROR(INDEX(Data!$A$1:X$1002,_xlfn.AGGREGATE(15,6,((Data!$C$1:$C$1002=V$6)/(Data!$C$1:$C$1002=V$6))*ROW(Data!$C$1:$C$1002),ROW(V145)-ROW(V$6)),1),"")</f>
        <v/>
      </c>
      <c r="W145" s="43"/>
      <c r="X145" s="43" t="str">
        <f>IFERROR(INDEX(Data!$A$1:Z$1002,_xlfn.AGGREGATE(15,6,((Data!$C$1:$C$1002=X$6)/(Data!$C$1:$C$1002=X$6))*ROW(Data!$C$1:$C$1002),ROW(X145)-ROW(X$6)),1),"")</f>
        <v/>
      </c>
      <c r="Y145" s="43"/>
      <c r="Z145" s="43" t="str">
        <f>IFERROR(INDEX(Data!$A$1:AB$1002,_xlfn.AGGREGATE(15,6,((Data!$C$1:$C$1002=Z$6)/(Data!$C$1:$C$1002=Z$6))*ROW(Data!$C$1:$C$1002),ROW(Z145)-ROW(Z$6)),1),"")</f>
        <v/>
      </c>
    </row>
    <row r="146" spans="1:26" x14ac:dyDescent="0.4">
      <c r="A146" s="43"/>
      <c r="B146" s="43" t="str">
        <f>IFERROR(INDEX(Data!A$1:$A$1002,_xlfn.AGGREGATE(15,6,((Data!$C$1:$C$1002=B$6)/(Data!$C$1:$C$1002=B$6))*ROW(Data!$C$1:$C$1002),ROW(B146)-ROW(B$6)),1),"")</f>
        <v/>
      </c>
      <c r="C146" s="43"/>
      <c r="D146" s="43" t="str">
        <f>IFERROR(INDEX(Data!$A$1:C$1002,_xlfn.AGGREGATE(15,6,((Data!$C$1:$C$1002=D$6)/(Data!$C$1:$C$1002=D$6))*ROW(Data!$C$1:$C$1002),ROW(D146)-ROW(D$6)),1),"")</f>
        <v/>
      </c>
      <c r="E146" s="43"/>
      <c r="F146" s="43" t="str">
        <f>IFERROR(INDEX(Data!$A$1:E$1002,_xlfn.AGGREGATE(15,6,((Data!$C$1:$C$1002=F$6)/(Data!$C$1:$C$1002=F$6))*ROW(Data!$C$1:$C$1002),ROW(F146)-ROW(F$6)),1),"")</f>
        <v/>
      </c>
      <c r="G146" s="43"/>
      <c r="H146" s="43" t="str">
        <f>IFERROR(INDEX(Data!$A$1:G$1002,_xlfn.AGGREGATE(15,6,((Data!$C$1:$C$1002=H$6)/(Data!$C$1:$C$1002=H$6))*ROW(Data!$C$1:$C$1002),ROW(H146)-ROW(H$6)),1),"")</f>
        <v/>
      </c>
      <c r="I146" s="43"/>
      <c r="J146" s="43" t="str">
        <f>IFERROR(INDEX(Data!$A$1:I$1002,_xlfn.AGGREGATE(15,6,((Data!$C$1:$C$1002=J$6)/(Data!$C$1:$C$1002=J$6))*ROW(Data!$C$1:$C$1002),ROW(J146)-ROW(J$6)),1),"")</f>
        <v/>
      </c>
      <c r="K146" s="43"/>
      <c r="L146" s="43" t="str">
        <f>IFERROR(INDEX(Data!$A$1:K$1002,_xlfn.AGGREGATE(15,6,((Data!$C$1:$C$1002=L$6)/(Data!$C$1:$C$1002=L$6))*ROW(Data!$C$1:$C$1002),ROW(L146)-ROW(L$6)),1),"")</f>
        <v/>
      </c>
      <c r="M146" s="43"/>
      <c r="N146" s="43" t="str">
        <f>IFERROR(INDEX(Data!$A$1:M$1002,_xlfn.AGGREGATE(15,6,((Data!$C$1:$C$1002=N$6)/(Data!$C$1:$C$1002=N$6))*ROW(Data!$C$1:$C$1002),ROW(N146)-ROW(N$6)),1),"")</f>
        <v/>
      </c>
      <c r="O146" s="43"/>
      <c r="P146" s="43" t="str">
        <f>IFERROR(INDEX(Data!$A$1:O$1002,_xlfn.AGGREGATE(15,6,((Data!$C$1:$C$1002=P$6)/(Data!$C$1:$C$1002=P$6))*ROW(Data!$C$1:$C$1002),ROW(P146)-ROW(P$6)),1),"")</f>
        <v/>
      </c>
      <c r="Q146" s="43"/>
      <c r="R146" s="43" t="str">
        <f>IFERROR(INDEX(Data!$A$1:Q$1002,_xlfn.AGGREGATE(15,6,((Data!$C$1:$C$1002=R$6)/(Data!$C$1:$C$1002=R$6))*ROW(Data!$C$1:$C$1002),ROW(R146)-ROW(R$6)),1),"")</f>
        <v/>
      </c>
      <c r="S146" s="43"/>
      <c r="T146" s="43" t="str">
        <f>IFERROR(INDEX(Data!$A$1:R$1002,_xlfn.AGGREGATE(15,6,((Data!$C$1:$C$1002=T$6)/(Data!$C$1:$C$1002=T$6))*ROW(Data!$C$1:$C$1002),ROW(T146)-ROW(T$6)),1),"")</f>
        <v/>
      </c>
      <c r="U146" s="43"/>
      <c r="V146" s="43" t="str">
        <f>IFERROR(INDEX(Data!$A$1:X$1002,_xlfn.AGGREGATE(15,6,((Data!$C$1:$C$1002=V$6)/(Data!$C$1:$C$1002=V$6))*ROW(Data!$C$1:$C$1002),ROW(V146)-ROW(V$6)),1),"")</f>
        <v/>
      </c>
      <c r="W146" s="43"/>
      <c r="X146" s="43" t="str">
        <f>IFERROR(INDEX(Data!$A$1:Z$1002,_xlfn.AGGREGATE(15,6,((Data!$C$1:$C$1002=X$6)/(Data!$C$1:$C$1002=X$6))*ROW(Data!$C$1:$C$1002),ROW(X146)-ROW(X$6)),1),"")</f>
        <v/>
      </c>
      <c r="Y146" s="43"/>
      <c r="Z146" s="43" t="str">
        <f>IFERROR(INDEX(Data!$A$1:AB$1002,_xlfn.AGGREGATE(15,6,((Data!$C$1:$C$1002=Z$6)/(Data!$C$1:$C$1002=Z$6))*ROW(Data!$C$1:$C$1002),ROW(Z146)-ROW(Z$6)),1),"")</f>
        <v/>
      </c>
    </row>
    <row r="147" spans="1:26" x14ac:dyDescent="0.4">
      <c r="A147" s="43"/>
      <c r="B147" s="43" t="str">
        <f>IFERROR(INDEX(Data!A$1:$A$1002,_xlfn.AGGREGATE(15,6,((Data!$C$1:$C$1002=B$6)/(Data!$C$1:$C$1002=B$6))*ROW(Data!$C$1:$C$1002),ROW(B147)-ROW(B$6)),1),"")</f>
        <v/>
      </c>
      <c r="C147" s="43"/>
      <c r="D147" s="43" t="str">
        <f>IFERROR(INDEX(Data!$A$1:C$1002,_xlfn.AGGREGATE(15,6,((Data!$C$1:$C$1002=D$6)/(Data!$C$1:$C$1002=D$6))*ROW(Data!$C$1:$C$1002),ROW(D147)-ROW(D$6)),1),"")</f>
        <v/>
      </c>
      <c r="E147" s="43"/>
      <c r="F147" s="43" t="str">
        <f>IFERROR(INDEX(Data!$A$1:E$1002,_xlfn.AGGREGATE(15,6,((Data!$C$1:$C$1002=F$6)/(Data!$C$1:$C$1002=F$6))*ROW(Data!$C$1:$C$1002),ROW(F147)-ROW(F$6)),1),"")</f>
        <v/>
      </c>
      <c r="G147" s="43"/>
      <c r="H147" s="43" t="str">
        <f>IFERROR(INDEX(Data!$A$1:G$1002,_xlfn.AGGREGATE(15,6,((Data!$C$1:$C$1002=H$6)/(Data!$C$1:$C$1002=H$6))*ROW(Data!$C$1:$C$1002),ROW(H147)-ROW(H$6)),1),"")</f>
        <v/>
      </c>
      <c r="I147" s="43"/>
      <c r="J147" s="43" t="str">
        <f>IFERROR(INDEX(Data!$A$1:I$1002,_xlfn.AGGREGATE(15,6,((Data!$C$1:$C$1002=J$6)/(Data!$C$1:$C$1002=J$6))*ROW(Data!$C$1:$C$1002),ROW(J147)-ROW(J$6)),1),"")</f>
        <v/>
      </c>
      <c r="K147" s="43"/>
      <c r="L147" s="43" t="str">
        <f>IFERROR(INDEX(Data!$A$1:K$1002,_xlfn.AGGREGATE(15,6,((Data!$C$1:$C$1002=L$6)/(Data!$C$1:$C$1002=L$6))*ROW(Data!$C$1:$C$1002),ROW(L147)-ROW(L$6)),1),"")</f>
        <v/>
      </c>
      <c r="M147" s="43"/>
      <c r="N147" s="43" t="str">
        <f>IFERROR(INDEX(Data!$A$1:M$1002,_xlfn.AGGREGATE(15,6,((Data!$C$1:$C$1002=N$6)/(Data!$C$1:$C$1002=N$6))*ROW(Data!$C$1:$C$1002),ROW(N147)-ROW(N$6)),1),"")</f>
        <v/>
      </c>
      <c r="O147" s="43"/>
      <c r="P147" s="43" t="str">
        <f>IFERROR(INDEX(Data!$A$1:O$1002,_xlfn.AGGREGATE(15,6,((Data!$C$1:$C$1002=P$6)/(Data!$C$1:$C$1002=P$6))*ROW(Data!$C$1:$C$1002),ROW(P147)-ROW(P$6)),1),"")</f>
        <v/>
      </c>
      <c r="Q147" s="43"/>
      <c r="R147" s="43" t="str">
        <f>IFERROR(INDEX(Data!$A$1:Q$1002,_xlfn.AGGREGATE(15,6,((Data!$C$1:$C$1002=R$6)/(Data!$C$1:$C$1002=R$6))*ROW(Data!$C$1:$C$1002),ROW(R147)-ROW(R$6)),1),"")</f>
        <v/>
      </c>
      <c r="S147" s="43"/>
      <c r="T147" s="43" t="str">
        <f>IFERROR(INDEX(Data!$A$1:R$1002,_xlfn.AGGREGATE(15,6,((Data!$C$1:$C$1002=T$6)/(Data!$C$1:$C$1002=T$6))*ROW(Data!$C$1:$C$1002),ROW(T147)-ROW(T$6)),1),"")</f>
        <v/>
      </c>
      <c r="U147" s="43"/>
      <c r="V147" s="43" t="str">
        <f>IFERROR(INDEX(Data!$A$1:X$1002,_xlfn.AGGREGATE(15,6,((Data!$C$1:$C$1002=V$6)/(Data!$C$1:$C$1002=V$6))*ROW(Data!$C$1:$C$1002),ROW(V147)-ROW(V$6)),1),"")</f>
        <v/>
      </c>
      <c r="W147" s="43"/>
      <c r="X147" s="43" t="str">
        <f>IFERROR(INDEX(Data!$A$1:Z$1002,_xlfn.AGGREGATE(15,6,((Data!$C$1:$C$1002=X$6)/(Data!$C$1:$C$1002=X$6))*ROW(Data!$C$1:$C$1002),ROW(X147)-ROW(X$6)),1),"")</f>
        <v/>
      </c>
      <c r="Y147" s="43"/>
      <c r="Z147" s="43" t="str">
        <f>IFERROR(INDEX(Data!$A$1:AB$1002,_xlfn.AGGREGATE(15,6,((Data!$C$1:$C$1002=Z$6)/(Data!$C$1:$C$1002=Z$6))*ROW(Data!$C$1:$C$1002),ROW(Z147)-ROW(Z$6)),1),"")</f>
        <v/>
      </c>
    </row>
    <row r="148" spans="1:26" x14ac:dyDescent="0.4">
      <c r="A148" s="43"/>
      <c r="B148" s="43" t="str">
        <f>IFERROR(INDEX(Data!A$1:$A$1002,_xlfn.AGGREGATE(15,6,((Data!$C$1:$C$1002=B$6)/(Data!$C$1:$C$1002=B$6))*ROW(Data!$C$1:$C$1002),ROW(B148)-ROW(B$6)),1),"")</f>
        <v/>
      </c>
      <c r="C148" s="43"/>
      <c r="D148" s="43" t="str">
        <f>IFERROR(INDEX(Data!$A$1:C$1002,_xlfn.AGGREGATE(15,6,((Data!$C$1:$C$1002=D$6)/(Data!$C$1:$C$1002=D$6))*ROW(Data!$C$1:$C$1002),ROW(D148)-ROW(D$6)),1),"")</f>
        <v/>
      </c>
      <c r="E148" s="43"/>
      <c r="F148" s="43" t="str">
        <f>IFERROR(INDEX(Data!$A$1:E$1002,_xlfn.AGGREGATE(15,6,((Data!$C$1:$C$1002=F$6)/(Data!$C$1:$C$1002=F$6))*ROW(Data!$C$1:$C$1002),ROW(F148)-ROW(F$6)),1),"")</f>
        <v/>
      </c>
      <c r="G148" s="43"/>
      <c r="H148" s="43" t="str">
        <f>IFERROR(INDEX(Data!$A$1:G$1002,_xlfn.AGGREGATE(15,6,((Data!$C$1:$C$1002=H$6)/(Data!$C$1:$C$1002=H$6))*ROW(Data!$C$1:$C$1002),ROW(H148)-ROW(H$6)),1),"")</f>
        <v/>
      </c>
      <c r="I148" s="43"/>
      <c r="J148" s="43" t="str">
        <f>IFERROR(INDEX(Data!$A$1:I$1002,_xlfn.AGGREGATE(15,6,((Data!$C$1:$C$1002=J$6)/(Data!$C$1:$C$1002=J$6))*ROW(Data!$C$1:$C$1002),ROW(J148)-ROW(J$6)),1),"")</f>
        <v/>
      </c>
      <c r="K148" s="43"/>
      <c r="L148" s="43" t="str">
        <f>IFERROR(INDEX(Data!$A$1:K$1002,_xlfn.AGGREGATE(15,6,((Data!$C$1:$C$1002=L$6)/(Data!$C$1:$C$1002=L$6))*ROW(Data!$C$1:$C$1002),ROW(L148)-ROW(L$6)),1),"")</f>
        <v/>
      </c>
      <c r="M148" s="43"/>
      <c r="N148" s="43" t="str">
        <f>IFERROR(INDEX(Data!$A$1:M$1002,_xlfn.AGGREGATE(15,6,((Data!$C$1:$C$1002=N$6)/(Data!$C$1:$C$1002=N$6))*ROW(Data!$C$1:$C$1002),ROW(N148)-ROW(N$6)),1),"")</f>
        <v/>
      </c>
      <c r="O148" s="43"/>
      <c r="P148" s="43" t="str">
        <f>IFERROR(INDEX(Data!$A$1:O$1002,_xlfn.AGGREGATE(15,6,((Data!$C$1:$C$1002=P$6)/(Data!$C$1:$C$1002=P$6))*ROW(Data!$C$1:$C$1002),ROW(P148)-ROW(P$6)),1),"")</f>
        <v/>
      </c>
      <c r="Q148" s="43"/>
      <c r="R148" s="43" t="str">
        <f>IFERROR(INDEX(Data!$A$1:Q$1002,_xlfn.AGGREGATE(15,6,((Data!$C$1:$C$1002=R$6)/(Data!$C$1:$C$1002=R$6))*ROW(Data!$C$1:$C$1002),ROW(R148)-ROW(R$6)),1),"")</f>
        <v/>
      </c>
      <c r="S148" s="43"/>
      <c r="T148" s="43" t="str">
        <f>IFERROR(INDEX(Data!$A$1:R$1002,_xlfn.AGGREGATE(15,6,((Data!$C$1:$C$1002=T$6)/(Data!$C$1:$C$1002=T$6))*ROW(Data!$C$1:$C$1002),ROW(T148)-ROW(T$6)),1),"")</f>
        <v/>
      </c>
      <c r="U148" s="43"/>
      <c r="V148" s="43" t="str">
        <f>IFERROR(INDEX(Data!$A$1:X$1002,_xlfn.AGGREGATE(15,6,((Data!$C$1:$C$1002=V$6)/(Data!$C$1:$C$1002=V$6))*ROW(Data!$C$1:$C$1002),ROW(V148)-ROW(V$6)),1),"")</f>
        <v/>
      </c>
      <c r="W148" s="43"/>
      <c r="X148" s="43" t="str">
        <f>IFERROR(INDEX(Data!$A$1:Z$1002,_xlfn.AGGREGATE(15,6,((Data!$C$1:$C$1002=X$6)/(Data!$C$1:$C$1002=X$6))*ROW(Data!$C$1:$C$1002),ROW(X148)-ROW(X$6)),1),"")</f>
        <v/>
      </c>
      <c r="Y148" s="43"/>
      <c r="Z148" s="43" t="str">
        <f>IFERROR(INDEX(Data!$A$1:AB$1002,_xlfn.AGGREGATE(15,6,((Data!$C$1:$C$1002=Z$6)/(Data!$C$1:$C$1002=Z$6))*ROW(Data!$C$1:$C$1002),ROW(Z148)-ROW(Z$6)),1),"")</f>
        <v/>
      </c>
    </row>
    <row r="149" spans="1:26" x14ac:dyDescent="0.4">
      <c r="A149" s="43"/>
      <c r="B149" s="43" t="str">
        <f>IFERROR(INDEX(Data!A$1:$A$1002,_xlfn.AGGREGATE(15,6,((Data!$C$1:$C$1002=B$6)/(Data!$C$1:$C$1002=B$6))*ROW(Data!$C$1:$C$1002),ROW(B149)-ROW(B$6)),1),"")</f>
        <v/>
      </c>
      <c r="C149" s="43"/>
      <c r="D149" s="43" t="str">
        <f>IFERROR(INDEX(Data!$A$1:C$1002,_xlfn.AGGREGATE(15,6,((Data!$C$1:$C$1002=D$6)/(Data!$C$1:$C$1002=D$6))*ROW(Data!$C$1:$C$1002),ROW(D149)-ROW(D$6)),1),"")</f>
        <v/>
      </c>
      <c r="E149" s="43"/>
      <c r="F149" s="43" t="str">
        <f>IFERROR(INDEX(Data!$A$1:E$1002,_xlfn.AGGREGATE(15,6,((Data!$C$1:$C$1002=F$6)/(Data!$C$1:$C$1002=F$6))*ROW(Data!$C$1:$C$1002),ROW(F149)-ROW(F$6)),1),"")</f>
        <v/>
      </c>
      <c r="G149" s="43"/>
      <c r="H149" s="43" t="str">
        <f>IFERROR(INDEX(Data!$A$1:G$1002,_xlfn.AGGREGATE(15,6,((Data!$C$1:$C$1002=H$6)/(Data!$C$1:$C$1002=H$6))*ROW(Data!$C$1:$C$1002),ROW(H149)-ROW(H$6)),1),"")</f>
        <v/>
      </c>
      <c r="I149" s="43"/>
      <c r="J149" s="43" t="str">
        <f>IFERROR(INDEX(Data!$A$1:I$1002,_xlfn.AGGREGATE(15,6,((Data!$C$1:$C$1002=J$6)/(Data!$C$1:$C$1002=J$6))*ROW(Data!$C$1:$C$1002),ROW(J149)-ROW(J$6)),1),"")</f>
        <v/>
      </c>
      <c r="K149" s="43"/>
      <c r="L149" s="43" t="str">
        <f>IFERROR(INDEX(Data!$A$1:K$1002,_xlfn.AGGREGATE(15,6,((Data!$C$1:$C$1002=L$6)/(Data!$C$1:$C$1002=L$6))*ROW(Data!$C$1:$C$1002),ROW(L149)-ROW(L$6)),1),"")</f>
        <v/>
      </c>
      <c r="M149" s="43"/>
      <c r="N149" s="43" t="str">
        <f>IFERROR(INDEX(Data!$A$1:M$1002,_xlfn.AGGREGATE(15,6,((Data!$C$1:$C$1002=N$6)/(Data!$C$1:$C$1002=N$6))*ROW(Data!$C$1:$C$1002),ROW(N149)-ROW(N$6)),1),"")</f>
        <v/>
      </c>
      <c r="O149" s="43"/>
      <c r="P149" s="43" t="str">
        <f>IFERROR(INDEX(Data!$A$1:O$1002,_xlfn.AGGREGATE(15,6,((Data!$C$1:$C$1002=P$6)/(Data!$C$1:$C$1002=P$6))*ROW(Data!$C$1:$C$1002),ROW(P149)-ROW(P$6)),1),"")</f>
        <v/>
      </c>
      <c r="Q149" s="43"/>
      <c r="R149" s="43" t="str">
        <f>IFERROR(INDEX(Data!$A$1:Q$1002,_xlfn.AGGREGATE(15,6,((Data!$C$1:$C$1002=R$6)/(Data!$C$1:$C$1002=R$6))*ROW(Data!$C$1:$C$1002),ROW(R149)-ROW(R$6)),1),"")</f>
        <v/>
      </c>
      <c r="S149" s="43"/>
      <c r="T149" s="43" t="str">
        <f>IFERROR(INDEX(Data!$A$1:R$1002,_xlfn.AGGREGATE(15,6,((Data!$C$1:$C$1002=T$6)/(Data!$C$1:$C$1002=T$6))*ROW(Data!$C$1:$C$1002),ROW(T149)-ROW(T$6)),1),"")</f>
        <v/>
      </c>
      <c r="U149" s="43"/>
      <c r="V149" s="43" t="str">
        <f>IFERROR(INDEX(Data!$A$1:X$1002,_xlfn.AGGREGATE(15,6,((Data!$C$1:$C$1002=V$6)/(Data!$C$1:$C$1002=V$6))*ROW(Data!$C$1:$C$1002),ROW(V149)-ROW(V$6)),1),"")</f>
        <v/>
      </c>
      <c r="W149" s="43"/>
      <c r="X149" s="43" t="str">
        <f>IFERROR(INDEX(Data!$A$1:Z$1002,_xlfn.AGGREGATE(15,6,((Data!$C$1:$C$1002=X$6)/(Data!$C$1:$C$1002=X$6))*ROW(Data!$C$1:$C$1002),ROW(X149)-ROW(X$6)),1),"")</f>
        <v/>
      </c>
      <c r="Y149" s="43"/>
      <c r="Z149" s="43" t="str">
        <f>IFERROR(INDEX(Data!$A$1:AB$1002,_xlfn.AGGREGATE(15,6,((Data!$C$1:$C$1002=Z$6)/(Data!$C$1:$C$1002=Z$6))*ROW(Data!$C$1:$C$1002),ROW(Z149)-ROW(Z$6)),1),"")</f>
        <v/>
      </c>
    </row>
    <row r="150" spans="1:26" x14ac:dyDescent="0.4">
      <c r="A150" s="43"/>
      <c r="B150" s="43" t="str">
        <f>IFERROR(INDEX(Data!A$1:$A$1002,_xlfn.AGGREGATE(15,6,((Data!$C$1:$C$1002=B$6)/(Data!$C$1:$C$1002=B$6))*ROW(Data!$C$1:$C$1002),ROW(B150)-ROW(B$6)),1),"")</f>
        <v/>
      </c>
      <c r="C150" s="43"/>
      <c r="D150" s="43" t="str">
        <f>IFERROR(INDEX(Data!$A$1:C$1002,_xlfn.AGGREGATE(15,6,((Data!$C$1:$C$1002=D$6)/(Data!$C$1:$C$1002=D$6))*ROW(Data!$C$1:$C$1002),ROW(D150)-ROW(D$6)),1),"")</f>
        <v/>
      </c>
      <c r="E150" s="43"/>
      <c r="F150" s="43" t="str">
        <f>IFERROR(INDEX(Data!$A$1:E$1002,_xlfn.AGGREGATE(15,6,((Data!$C$1:$C$1002=F$6)/(Data!$C$1:$C$1002=F$6))*ROW(Data!$C$1:$C$1002),ROW(F150)-ROW(F$6)),1),"")</f>
        <v/>
      </c>
      <c r="G150" s="43"/>
      <c r="H150" s="43" t="str">
        <f>IFERROR(INDEX(Data!$A$1:G$1002,_xlfn.AGGREGATE(15,6,((Data!$C$1:$C$1002=H$6)/(Data!$C$1:$C$1002=H$6))*ROW(Data!$C$1:$C$1002),ROW(H150)-ROW(H$6)),1),"")</f>
        <v/>
      </c>
      <c r="I150" s="43"/>
      <c r="J150" s="43" t="str">
        <f>IFERROR(INDEX(Data!$A$1:I$1002,_xlfn.AGGREGATE(15,6,((Data!$C$1:$C$1002=J$6)/(Data!$C$1:$C$1002=J$6))*ROW(Data!$C$1:$C$1002),ROW(J150)-ROW(J$6)),1),"")</f>
        <v/>
      </c>
      <c r="K150" s="43"/>
      <c r="L150" s="43" t="str">
        <f>IFERROR(INDEX(Data!$A$1:K$1002,_xlfn.AGGREGATE(15,6,((Data!$C$1:$C$1002=L$6)/(Data!$C$1:$C$1002=L$6))*ROW(Data!$C$1:$C$1002),ROW(L150)-ROW(L$6)),1),"")</f>
        <v/>
      </c>
      <c r="M150" s="43"/>
      <c r="N150" s="43" t="str">
        <f>IFERROR(INDEX(Data!$A$1:M$1002,_xlfn.AGGREGATE(15,6,((Data!$C$1:$C$1002=N$6)/(Data!$C$1:$C$1002=N$6))*ROW(Data!$C$1:$C$1002),ROW(N150)-ROW(N$6)),1),"")</f>
        <v/>
      </c>
      <c r="O150" s="43"/>
      <c r="P150" s="43" t="str">
        <f>IFERROR(INDEX(Data!$A$1:O$1002,_xlfn.AGGREGATE(15,6,((Data!$C$1:$C$1002=P$6)/(Data!$C$1:$C$1002=P$6))*ROW(Data!$C$1:$C$1002),ROW(P150)-ROW(P$6)),1),"")</f>
        <v/>
      </c>
      <c r="Q150" s="43"/>
      <c r="R150" s="43" t="str">
        <f>IFERROR(INDEX(Data!$A$1:Q$1002,_xlfn.AGGREGATE(15,6,((Data!$C$1:$C$1002=R$6)/(Data!$C$1:$C$1002=R$6))*ROW(Data!$C$1:$C$1002),ROW(R150)-ROW(R$6)),1),"")</f>
        <v/>
      </c>
      <c r="S150" s="43"/>
      <c r="T150" s="43" t="str">
        <f>IFERROR(INDEX(Data!$A$1:R$1002,_xlfn.AGGREGATE(15,6,((Data!$C$1:$C$1002=T$6)/(Data!$C$1:$C$1002=T$6))*ROW(Data!$C$1:$C$1002),ROW(T150)-ROW(T$6)),1),"")</f>
        <v/>
      </c>
      <c r="U150" s="43"/>
      <c r="V150" s="43" t="str">
        <f>IFERROR(INDEX(Data!$A$1:X$1002,_xlfn.AGGREGATE(15,6,((Data!$C$1:$C$1002=V$6)/(Data!$C$1:$C$1002=V$6))*ROW(Data!$C$1:$C$1002),ROW(V150)-ROW(V$6)),1),"")</f>
        <v/>
      </c>
      <c r="W150" s="43"/>
      <c r="X150" s="43" t="str">
        <f>IFERROR(INDEX(Data!$A$1:Z$1002,_xlfn.AGGREGATE(15,6,((Data!$C$1:$C$1002=X$6)/(Data!$C$1:$C$1002=X$6))*ROW(Data!$C$1:$C$1002),ROW(X150)-ROW(X$6)),1),"")</f>
        <v/>
      </c>
      <c r="Y150" s="43"/>
      <c r="Z150" s="43" t="str">
        <f>IFERROR(INDEX(Data!$A$1:AB$1002,_xlfn.AGGREGATE(15,6,((Data!$C$1:$C$1002=Z$6)/(Data!$C$1:$C$1002=Z$6))*ROW(Data!$C$1:$C$1002),ROW(Z150)-ROW(Z$6)),1),"")</f>
        <v/>
      </c>
    </row>
    <row r="151" spans="1:26" x14ac:dyDescent="0.4">
      <c r="A151" s="43"/>
      <c r="B151" s="43" t="str">
        <f>IFERROR(INDEX(Data!A$1:$A$1002,_xlfn.AGGREGATE(15,6,((Data!$C$1:$C$1002=B$6)/(Data!$C$1:$C$1002=B$6))*ROW(Data!$C$1:$C$1002),ROW(B151)-ROW(B$6)),1),"")</f>
        <v/>
      </c>
      <c r="C151" s="43"/>
      <c r="D151" s="43" t="str">
        <f>IFERROR(INDEX(Data!$A$1:C$1002,_xlfn.AGGREGATE(15,6,((Data!$C$1:$C$1002=D$6)/(Data!$C$1:$C$1002=D$6))*ROW(Data!$C$1:$C$1002),ROW(D151)-ROW(D$6)),1),"")</f>
        <v/>
      </c>
      <c r="E151" s="43"/>
      <c r="F151" s="43" t="str">
        <f>IFERROR(INDEX(Data!$A$1:E$1002,_xlfn.AGGREGATE(15,6,((Data!$C$1:$C$1002=F$6)/(Data!$C$1:$C$1002=F$6))*ROW(Data!$C$1:$C$1002),ROW(F151)-ROW(F$6)),1),"")</f>
        <v/>
      </c>
      <c r="G151" s="43"/>
      <c r="H151" s="43" t="str">
        <f>IFERROR(INDEX(Data!$A$1:G$1002,_xlfn.AGGREGATE(15,6,((Data!$C$1:$C$1002=H$6)/(Data!$C$1:$C$1002=H$6))*ROW(Data!$C$1:$C$1002),ROW(H151)-ROW(H$6)),1),"")</f>
        <v/>
      </c>
      <c r="I151" s="43"/>
      <c r="J151" s="43" t="str">
        <f>IFERROR(INDEX(Data!$A$1:I$1002,_xlfn.AGGREGATE(15,6,((Data!$C$1:$C$1002=J$6)/(Data!$C$1:$C$1002=J$6))*ROW(Data!$C$1:$C$1002),ROW(J151)-ROW(J$6)),1),"")</f>
        <v/>
      </c>
      <c r="K151" s="43"/>
      <c r="L151" s="43" t="str">
        <f>IFERROR(INDEX(Data!$A$1:K$1002,_xlfn.AGGREGATE(15,6,((Data!$C$1:$C$1002=L$6)/(Data!$C$1:$C$1002=L$6))*ROW(Data!$C$1:$C$1002),ROW(L151)-ROW(L$6)),1),"")</f>
        <v/>
      </c>
      <c r="M151" s="43"/>
      <c r="N151" s="43" t="str">
        <f>IFERROR(INDEX(Data!$A$1:M$1002,_xlfn.AGGREGATE(15,6,((Data!$C$1:$C$1002=N$6)/(Data!$C$1:$C$1002=N$6))*ROW(Data!$C$1:$C$1002),ROW(N151)-ROW(N$6)),1),"")</f>
        <v/>
      </c>
      <c r="O151" s="43"/>
      <c r="P151" s="43" t="str">
        <f>IFERROR(INDEX(Data!$A$1:O$1002,_xlfn.AGGREGATE(15,6,((Data!$C$1:$C$1002=P$6)/(Data!$C$1:$C$1002=P$6))*ROW(Data!$C$1:$C$1002),ROW(P151)-ROW(P$6)),1),"")</f>
        <v/>
      </c>
      <c r="Q151" s="43"/>
      <c r="R151" s="43" t="str">
        <f>IFERROR(INDEX(Data!$A$1:Q$1002,_xlfn.AGGREGATE(15,6,((Data!$C$1:$C$1002=R$6)/(Data!$C$1:$C$1002=R$6))*ROW(Data!$C$1:$C$1002),ROW(R151)-ROW(R$6)),1),"")</f>
        <v/>
      </c>
      <c r="S151" s="43"/>
      <c r="T151" s="43" t="str">
        <f>IFERROR(INDEX(Data!$A$1:R$1002,_xlfn.AGGREGATE(15,6,((Data!$C$1:$C$1002=T$6)/(Data!$C$1:$C$1002=T$6))*ROW(Data!$C$1:$C$1002),ROW(T151)-ROW(T$6)),1),"")</f>
        <v/>
      </c>
      <c r="U151" s="43"/>
      <c r="V151" s="43" t="str">
        <f>IFERROR(INDEX(Data!$A$1:X$1002,_xlfn.AGGREGATE(15,6,((Data!$C$1:$C$1002=V$6)/(Data!$C$1:$C$1002=V$6))*ROW(Data!$C$1:$C$1002),ROW(V151)-ROW(V$6)),1),"")</f>
        <v/>
      </c>
      <c r="W151" s="43"/>
      <c r="X151" s="43" t="str">
        <f>IFERROR(INDEX(Data!$A$1:Z$1002,_xlfn.AGGREGATE(15,6,((Data!$C$1:$C$1002=X$6)/(Data!$C$1:$C$1002=X$6))*ROW(Data!$C$1:$C$1002),ROW(X151)-ROW(X$6)),1),"")</f>
        <v/>
      </c>
      <c r="Y151" s="43"/>
      <c r="Z151" s="43" t="str">
        <f>IFERROR(INDEX(Data!$A$1:AB$1002,_xlfn.AGGREGATE(15,6,((Data!$C$1:$C$1002=Z$6)/(Data!$C$1:$C$1002=Z$6))*ROW(Data!$C$1:$C$1002),ROW(Z151)-ROW(Z$6)),1),"")</f>
        <v/>
      </c>
    </row>
    <row r="152" spans="1:26" x14ac:dyDescent="0.4">
      <c r="A152" s="43"/>
      <c r="B152" s="43" t="str">
        <f>IFERROR(INDEX(Data!A$1:$A$1002,_xlfn.AGGREGATE(15,6,((Data!$C$1:$C$1002=B$6)/(Data!$C$1:$C$1002=B$6))*ROW(Data!$C$1:$C$1002),ROW(B152)-ROW(B$6)),1),"")</f>
        <v/>
      </c>
      <c r="C152" s="43"/>
      <c r="D152" s="43" t="str">
        <f>IFERROR(INDEX(Data!$A$1:C$1002,_xlfn.AGGREGATE(15,6,((Data!$C$1:$C$1002=D$6)/(Data!$C$1:$C$1002=D$6))*ROW(Data!$C$1:$C$1002),ROW(D152)-ROW(D$6)),1),"")</f>
        <v/>
      </c>
      <c r="E152" s="43"/>
      <c r="F152" s="43" t="str">
        <f>IFERROR(INDEX(Data!$A$1:E$1002,_xlfn.AGGREGATE(15,6,((Data!$C$1:$C$1002=F$6)/(Data!$C$1:$C$1002=F$6))*ROW(Data!$C$1:$C$1002),ROW(F152)-ROW(F$6)),1),"")</f>
        <v/>
      </c>
      <c r="G152" s="43"/>
      <c r="H152" s="43" t="str">
        <f>IFERROR(INDEX(Data!$A$1:G$1002,_xlfn.AGGREGATE(15,6,((Data!$C$1:$C$1002=H$6)/(Data!$C$1:$C$1002=H$6))*ROW(Data!$C$1:$C$1002),ROW(H152)-ROW(H$6)),1),"")</f>
        <v/>
      </c>
      <c r="I152" s="43"/>
      <c r="J152" s="43" t="str">
        <f>IFERROR(INDEX(Data!$A$1:I$1002,_xlfn.AGGREGATE(15,6,((Data!$C$1:$C$1002=J$6)/(Data!$C$1:$C$1002=J$6))*ROW(Data!$C$1:$C$1002),ROW(J152)-ROW(J$6)),1),"")</f>
        <v/>
      </c>
      <c r="K152" s="43"/>
      <c r="L152" s="43" t="str">
        <f>IFERROR(INDEX(Data!$A$1:K$1002,_xlfn.AGGREGATE(15,6,((Data!$C$1:$C$1002=L$6)/(Data!$C$1:$C$1002=L$6))*ROW(Data!$C$1:$C$1002),ROW(L152)-ROW(L$6)),1),"")</f>
        <v/>
      </c>
      <c r="M152" s="43"/>
      <c r="N152" s="43" t="str">
        <f>IFERROR(INDEX(Data!$A$1:M$1002,_xlfn.AGGREGATE(15,6,((Data!$C$1:$C$1002=N$6)/(Data!$C$1:$C$1002=N$6))*ROW(Data!$C$1:$C$1002),ROW(N152)-ROW(N$6)),1),"")</f>
        <v/>
      </c>
      <c r="O152" s="43"/>
      <c r="P152" s="43" t="str">
        <f>IFERROR(INDEX(Data!$A$1:O$1002,_xlfn.AGGREGATE(15,6,((Data!$C$1:$C$1002=P$6)/(Data!$C$1:$C$1002=P$6))*ROW(Data!$C$1:$C$1002),ROW(P152)-ROW(P$6)),1),"")</f>
        <v/>
      </c>
      <c r="Q152" s="43"/>
      <c r="R152" s="43" t="str">
        <f>IFERROR(INDEX(Data!$A$1:Q$1002,_xlfn.AGGREGATE(15,6,((Data!$C$1:$C$1002=R$6)/(Data!$C$1:$C$1002=R$6))*ROW(Data!$C$1:$C$1002),ROW(R152)-ROW(R$6)),1),"")</f>
        <v/>
      </c>
      <c r="S152" s="43"/>
      <c r="T152" s="43" t="str">
        <f>IFERROR(INDEX(Data!$A$1:R$1002,_xlfn.AGGREGATE(15,6,((Data!$C$1:$C$1002=T$6)/(Data!$C$1:$C$1002=T$6))*ROW(Data!$C$1:$C$1002),ROW(T152)-ROW(T$6)),1),"")</f>
        <v/>
      </c>
      <c r="U152" s="43"/>
      <c r="V152" s="43" t="str">
        <f>IFERROR(INDEX(Data!$A$1:X$1002,_xlfn.AGGREGATE(15,6,((Data!$C$1:$C$1002=V$6)/(Data!$C$1:$C$1002=V$6))*ROW(Data!$C$1:$C$1002),ROW(V152)-ROW(V$6)),1),"")</f>
        <v/>
      </c>
      <c r="W152" s="43"/>
      <c r="X152" s="43" t="str">
        <f>IFERROR(INDEX(Data!$A$1:Z$1002,_xlfn.AGGREGATE(15,6,((Data!$C$1:$C$1002=X$6)/(Data!$C$1:$C$1002=X$6))*ROW(Data!$C$1:$C$1002),ROW(X152)-ROW(X$6)),1),"")</f>
        <v/>
      </c>
      <c r="Y152" s="43"/>
      <c r="Z152" s="43" t="str">
        <f>IFERROR(INDEX(Data!$A$1:AB$1002,_xlfn.AGGREGATE(15,6,((Data!$C$1:$C$1002=Z$6)/(Data!$C$1:$C$1002=Z$6))*ROW(Data!$C$1:$C$1002),ROW(Z152)-ROW(Z$6)),1),"")</f>
        <v/>
      </c>
    </row>
    <row r="153" spans="1:26" x14ac:dyDescent="0.4">
      <c r="A153" s="43"/>
      <c r="B153" s="43" t="str">
        <f>IFERROR(INDEX(Data!A$1:$A$1002,_xlfn.AGGREGATE(15,6,((Data!$C$1:$C$1002=B$6)/(Data!$C$1:$C$1002=B$6))*ROW(Data!$C$1:$C$1002),ROW(B153)-ROW(B$6)),1),"")</f>
        <v/>
      </c>
      <c r="C153" s="43"/>
      <c r="D153" s="43" t="str">
        <f>IFERROR(INDEX(Data!$A$1:C$1002,_xlfn.AGGREGATE(15,6,((Data!$C$1:$C$1002=D$6)/(Data!$C$1:$C$1002=D$6))*ROW(Data!$C$1:$C$1002),ROW(D153)-ROW(D$6)),1),"")</f>
        <v/>
      </c>
      <c r="E153" s="43"/>
      <c r="F153" s="43" t="str">
        <f>IFERROR(INDEX(Data!$A$1:E$1002,_xlfn.AGGREGATE(15,6,((Data!$C$1:$C$1002=F$6)/(Data!$C$1:$C$1002=F$6))*ROW(Data!$C$1:$C$1002),ROW(F153)-ROW(F$6)),1),"")</f>
        <v/>
      </c>
      <c r="G153" s="43"/>
      <c r="H153" s="43" t="str">
        <f>IFERROR(INDEX(Data!$A$1:G$1002,_xlfn.AGGREGATE(15,6,((Data!$C$1:$C$1002=H$6)/(Data!$C$1:$C$1002=H$6))*ROW(Data!$C$1:$C$1002),ROW(H153)-ROW(H$6)),1),"")</f>
        <v/>
      </c>
      <c r="I153" s="43"/>
      <c r="J153" s="43" t="str">
        <f>IFERROR(INDEX(Data!$A$1:I$1002,_xlfn.AGGREGATE(15,6,((Data!$C$1:$C$1002=J$6)/(Data!$C$1:$C$1002=J$6))*ROW(Data!$C$1:$C$1002),ROW(J153)-ROW(J$6)),1),"")</f>
        <v/>
      </c>
      <c r="K153" s="43"/>
      <c r="L153" s="43" t="str">
        <f>IFERROR(INDEX(Data!$A$1:K$1002,_xlfn.AGGREGATE(15,6,((Data!$C$1:$C$1002=L$6)/(Data!$C$1:$C$1002=L$6))*ROW(Data!$C$1:$C$1002),ROW(L153)-ROW(L$6)),1),"")</f>
        <v/>
      </c>
      <c r="M153" s="43"/>
      <c r="N153" s="43" t="str">
        <f>IFERROR(INDEX(Data!$A$1:M$1002,_xlfn.AGGREGATE(15,6,((Data!$C$1:$C$1002=N$6)/(Data!$C$1:$C$1002=N$6))*ROW(Data!$C$1:$C$1002),ROW(N153)-ROW(N$6)),1),"")</f>
        <v/>
      </c>
      <c r="O153" s="43"/>
      <c r="P153" s="43" t="str">
        <f>IFERROR(INDEX(Data!$A$1:O$1002,_xlfn.AGGREGATE(15,6,((Data!$C$1:$C$1002=P$6)/(Data!$C$1:$C$1002=P$6))*ROW(Data!$C$1:$C$1002),ROW(P153)-ROW(P$6)),1),"")</f>
        <v/>
      </c>
      <c r="Q153" s="43"/>
      <c r="R153" s="43" t="str">
        <f>IFERROR(INDEX(Data!$A$1:Q$1002,_xlfn.AGGREGATE(15,6,((Data!$C$1:$C$1002=R$6)/(Data!$C$1:$C$1002=R$6))*ROW(Data!$C$1:$C$1002),ROW(R153)-ROW(R$6)),1),"")</f>
        <v/>
      </c>
      <c r="S153" s="43"/>
      <c r="T153" s="43" t="str">
        <f>IFERROR(INDEX(Data!$A$1:R$1002,_xlfn.AGGREGATE(15,6,((Data!$C$1:$C$1002=T$6)/(Data!$C$1:$C$1002=T$6))*ROW(Data!$C$1:$C$1002),ROW(T153)-ROW(T$6)),1),"")</f>
        <v/>
      </c>
      <c r="U153" s="43"/>
      <c r="V153" s="43" t="str">
        <f>IFERROR(INDEX(Data!$A$1:X$1002,_xlfn.AGGREGATE(15,6,((Data!$C$1:$C$1002=V$6)/(Data!$C$1:$C$1002=V$6))*ROW(Data!$C$1:$C$1002),ROW(V153)-ROW(V$6)),1),"")</f>
        <v/>
      </c>
      <c r="W153" s="43"/>
      <c r="X153" s="43" t="str">
        <f>IFERROR(INDEX(Data!$A$1:Z$1002,_xlfn.AGGREGATE(15,6,((Data!$C$1:$C$1002=X$6)/(Data!$C$1:$C$1002=X$6))*ROW(Data!$C$1:$C$1002),ROW(X153)-ROW(X$6)),1),"")</f>
        <v/>
      </c>
      <c r="Y153" s="43"/>
      <c r="Z153" s="43" t="str">
        <f>IFERROR(INDEX(Data!$A$1:AB$1002,_xlfn.AGGREGATE(15,6,((Data!$C$1:$C$1002=Z$6)/(Data!$C$1:$C$1002=Z$6))*ROW(Data!$C$1:$C$1002),ROW(Z153)-ROW(Z$6)),1),"")</f>
        <v/>
      </c>
    </row>
    <row r="154" spans="1:26" x14ac:dyDescent="0.4">
      <c r="A154" s="43"/>
      <c r="B154" s="43" t="str">
        <f>IFERROR(INDEX(Data!A$1:$A$1002,_xlfn.AGGREGATE(15,6,((Data!$C$1:$C$1002=B$6)/(Data!$C$1:$C$1002=B$6))*ROW(Data!$C$1:$C$1002),ROW(B154)-ROW(B$6)),1),"")</f>
        <v/>
      </c>
      <c r="C154" s="43"/>
      <c r="D154" s="43" t="str">
        <f>IFERROR(INDEX(Data!$A$1:C$1002,_xlfn.AGGREGATE(15,6,((Data!$C$1:$C$1002=D$6)/(Data!$C$1:$C$1002=D$6))*ROW(Data!$C$1:$C$1002),ROW(D154)-ROW(D$6)),1),"")</f>
        <v/>
      </c>
      <c r="E154" s="43"/>
      <c r="F154" s="43" t="str">
        <f>IFERROR(INDEX(Data!$A$1:E$1002,_xlfn.AGGREGATE(15,6,((Data!$C$1:$C$1002=F$6)/(Data!$C$1:$C$1002=F$6))*ROW(Data!$C$1:$C$1002),ROW(F154)-ROW(F$6)),1),"")</f>
        <v/>
      </c>
      <c r="G154" s="43"/>
      <c r="H154" s="43" t="str">
        <f>IFERROR(INDEX(Data!$A$1:G$1002,_xlfn.AGGREGATE(15,6,((Data!$C$1:$C$1002=H$6)/(Data!$C$1:$C$1002=H$6))*ROW(Data!$C$1:$C$1002),ROW(H154)-ROW(H$6)),1),"")</f>
        <v/>
      </c>
      <c r="I154" s="43"/>
      <c r="J154" s="43" t="str">
        <f>IFERROR(INDEX(Data!$A$1:I$1002,_xlfn.AGGREGATE(15,6,((Data!$C$1:$C$1002=J$6)/(Data!$C$1:$C$1002=J$6))*ROW(Data!$C$1:$C$1002),ROW(J154)-ROW(J$6)),1),"")</f>
        <v/>
      </c>
      <c r="K154" s="43"/>
      <c r="L154" s="43" t="str">
        <f>IFERROR(INDEX(Data!$A$1:K$1002,_xlfn.AGGREGATE(15,6,((Data!$C$1:$C$1002=L$6)/(Data!$C$1:$C$1002=L$6))*ROW(Data!$C$1:$C$1002),ROW(L154)-ROW(L$6)),1),"")</f>
        <v/>
      </c>
      <c r="M154" s="43"/>
      <c r="N154" s="43" t="str">
        <f>IFERROR(INDEX(Data!$A$1:M$1002,_xlfn.AGGREGATE(15,6,((Data!$C$1:$C$1002=N$6)/(Data!$C$1:$C$1002=N$6))*ROW(Data!$C$1:$C$1002),ROW(N154)-ROW(N$6)),1),"")</f>
        <v/>
      </c>
      <c r="O154" s="43"/>
      <c r="P154" s="43" t="str">
        <f>IFERROR(INDEX(Data!$A$1:O$1002,_xlfn.AGGREGATE(15,6,((Data!$C$1:$C$1002=P$6)/(Data!$C$1:$C$1002=P$6))*ROW(Data!$C$1:$C$1002),ROW(P154)-ROW(P$6)),1),"")</f>
        <v/>
      </c>
      <c r="Q154" s="43"/>
      <c r="R154" s="43" t="str">
        <f>IFERROR(INDEX(Data!$A$1:Q$1002,_xlfn.AGGREGATE(15,6,((Data!$C$1:$C$1002=R$6)/(Data!$C$1:$C$1002=R$6))*ROW(Data!$C$1:$C$1002),ROW(R154)-ROW(R$6)),1),"")</f>
        <v/>
      </c>
      <c r="S154" s="43"/>
      <c r="T154" s="43" t="str">
        <f>IFERROR(INDEX(Data!$A$1:R$1002,_xlfn.AGGREGATE(15,6,((Data!$C$1:$C$1002=T$6)/(Data!$C$1:$C$1002=T$6))*ROW(Data!$C$1:$C$1002),ROW(T154)-ROW(T$6)),1),"")</f>
        <v/>
      </c>
      <c r="U154" s="43"/>
      <c r="V154" s="43" t="str">
        <f>IFERROR(INDEX(Data!$A$1:X$1002,_xlfn.AGGREGATE(15,6,((Data!$C$1:$C$1002=V$6)/(Data!$C$1:$C$1002=V$6))*ROW(Data!$C$1:$C$1002),ROW(V154)-ROW(V$6)),1),"")</f>
        <v/>
      </c>
      <c r="W154" s="43"/>
      <c r="X154" s="43" t="str">
        <f>IFERROR(INDEX(Data!$A$1:Z$1002,_xlfn.AGGREGATE(15,6,((Data!$C$1:$C$1002=X$6)/(Data!$C$1:$C$1002=X$6))*ROW(Data!$C$1:$C$1002),ROW(X154)-ROW(X$6)),1),"")</f>
        <v/>
      </c>
      <c r="Y154" s="43"/>
      <c r="Z154" s="43" t="str">
        <f>IFERROR(INDEX(Data!$A$1:AB$1002,_xlfn.AGGREGATE(15,6,((Data!$C$1:$C$1002=Z$6)/(Data!$C$1:$C$1002=Z$6))*ROW(Data!$C$1:$C$1002),ROW(Z154)-ROW(Z$6)),1),"")</f>
        <v/>
      </c>
    </row>
    <row r="155" spans="1:26" x14ac:dyDescent="0.4">
      <c r="A155" s="43"/>
      <c r="B155" s="43" t="str">
        <f>IFERROR(INDEX(Data!A$1:$A$1002,_xlfn.AGGREGATE(15,6,((Data!$C$1:$C$1002=B$6)/(Data!$C$1:$C$1002=B$6))*ROW(Data!$C$1:$C$1002),ROW(B155)-ROW(B$6)),1),"")</f>
        <v/>
      </c>
      <c r="C155" s="43"/>
      <c r="D155" s="43" t="str">
        <f>IFERROR(INDEX(Data!$A$1:C$1002,_xlfn.AGGREGATE(15,6,((Data!$C$1:$C$1002=D$6)/(Data!$C$1:$C$1002=D$6))*ROW(Data!$C$1:$C$1002),ROW(D155)-ROW(D$6)),1),"")</f>
        <v/>
      </c>
      <c r="E155" s="43"/>
      <c r="F155" s="43" t="str">
        <f>IFERROR(INDEX(Data!$A$1:E$1002,_xlfn.AGGREGATE(15,6,((Data!$C$1:$C$1002=F$6)/(Data!$C$1:$C$1002=F$6))*ROW(Data!$C$1:$C$1002),ROW(F155)-ROW(F$6)),1),"")</f>
        <v/>
      </c>
      <c r="G155" s="43"/>
      <c r="H155" s="43" t="str">
        <f>IFERROR(INDEX(Data!$A$1:G$1002,_xlfn.AGGREGATE(15,6,((Data!$C$1:$C$1002=H$6)/(Data!$C$1:$C$1002=H$6))*ROW(Data!$C$1:$C$1002),ROW(H155)-ROW(H$6)),1),"")</f>
        <v/>
      </c>
      <c r="I155" s="43"/>
      <c r="J155" s="43" t="str">
        <f>IFERROR(INDEX(Data!$A$1:I$1002,_xlfn.AGGREGATE(15,6,((Data!$C$1:$C$1002=J$6)/(Data!$C$1:$C$1002=J$6))*ROW(Data!$C$1:$C$1002),ROW(J155)-ROW(J$6)),1),"")</f>
        <v/>
      </c>
      <c r="K155" s="43"/>
      <c r="L155" s="43" t="str">
        <f>IFERROR(INDEX(Data!$A$1:K$1002,_xlfn.AGGREGATE(15,6,((Data!$C$1:$C$1002=L$6)/(Data!$C$1:$C$1002=L$6))*ROW(Data!$C$1:$C$1002),ROW(L155)-ROW(L$6)),1),"")</f>
        <v/>
      </c>
      <c r="M155" s="43"/>
      <c r="N155" s="43" t="str">
        <f>IFERROR(INDEX(Data!$A$1:M$1002,_xlfn.AGGREGATE(15,6,((Data!$C$1:$C$1002=N$6)/(Data!$C$1:$C$1002=N$6))*ROW(Data!$C$1:$C$1002),ROW(N155)-ROW(N$6)),1),"")</f>
        <v/>
      </c>
      <c r="O155" s="43"/>
      <c r="P155" s="43" t="str">
        <f>IFERROR(INDEX(Data!$A$1:O$1002,_xlfn.AGGREGATE(15,6,((Data!$C$1:$C$1002=P$6)/(Data!$C$1:$C$1002=P$6))*ROW(Data!$C$1:$C$1002),ROW(P155)-ROW(P$6)),1),"")</f>
        <v/>
      </c>
      <c r="Q155" s="43"/>
      <c r="R155" s="43" t="str">
        <f>IFERROR(INDEX(Data!$A$1:Q$1002,_xlfn.AGGREGATE(15,6,((Data!$C$1:$C$1002=R$6)/(Data!$C$1:$C$1002=R$6))*ROW(Data!$C$1:$C$1002),ROW(R155)-ROW(R$6)),1),"")</f>
        <v/>
      </c>
      <c r="S155" s="43"/>
      <c r="T155" s="43" t="str">
        <f>IFERROR(INDEX(Data!$A$1:R$1002,_xlfn.AGGREGATE(15,6,((Data!$C$1:$C$1002=T$6)/(Data!$C$1:$C$1002=T$6))*ROW(Data!$C$1:$C$1002),ROW(T155)-ROW(T$6)),1),"")</f>
        <v/>
      </c>
      <c r="U155" s="43"/>
      <c r="V155" s="43" t="str">
        <f>IFERROR(INDEX(Data!$A$1:X$1002,_xlfn.AGGREGATE(15,6,((Data!$C$1:$C$1002=V$6)/(Data!$C$1:$C$1002=V$6))*ROW(Data!$C$1:$C$1002),ROW(V155)-ROW(V$6)),1),"")</f>
        <v/>
      </c>
      <c r="W155" s="43"/>
      <c r="X155" s="43" t="str">
        <f>IFERROR(INDEX(Data!$A$1:Z$1002,_xlfn.AGGREGATE(15,6,((Data!$C$1:$C$1002=X$6)/(Data!$C$1:$C$1002=X$6))*ROW(Data!$C$1:$C$1002),ROW(X155)-ROW(X$6)),1),"")</f>
        <v/>
      </c>
      <c r="Y155" s="43"/>
      <c r="Z155" s="43" t="str">
        <f>IFERROR(INDEX(Data!$A$1:AB$1002,_xlfn.AGGREGATE(15,6,((Data!$C$1:$C$1002=Z$6)/(Data!$C$1:$C$1002=Z$6))*ROW(Data!$C$1:$C$1002),ROW(Z155)-ROW(Z$6)),1),"")</f>
        <v/>
      </c>
    </row>
    <row r="156" spans="1:26" x14ac:dyDescent="0.4">
      <c r="A156" s="43"/>
      <c r="B156" s="43" t="str">
        <f>IFERROR(INDEX(Data!A$1:$A$1002,_xlfn.AGGREGATE(15,6,((Data!$C$1:$C$1002=B$6)/(Data!$C$1:$C$1002=B$6))*ROW(Data!$C$1:$C$1002),ROW(B156)-ROW(B$6)),1),"")</f>
        <v/>
      </c>
      <c r="C156" s="43"/>
      <c r="D156" s="43" t="str">
        <f>IFERROR(INDEX(Data!$A$1:C$1002,_xlfn.AGGREGATE(15,6,((Data!$C$1:$C$1002=D$6)/(Data!$C$1:$C$1002=D$6))*ROW(Data!$C$1:$C$1002),ROW(D156)-ROW(D$6)),1),"")</f>
        <v/>
      </c>
      <c r="E156" s="43"/>
      <c r="F156" s="43" t="str">
        <f>IFERROR(INDEX(Data!$A$1:E$1002,_xlfn.AGGREGATE(15,6,((Data!$C$1:$C$1002=F$6)/(Data!$C$1:$C$1002=F$6))*ROW(Data!$C$1:$C$1002),ROW(F156)-ROW(F$6)),1),"")</f>
        <v/>
      </c>
      <c r="G156" s="43"/>
      <c r="H156" s="43" t="str">
        <f>IFERROR(INDEX(Data!$A$1:G$1002,_xlfn.AGGREGATE(15,6,((Data!$C$1:$C$1002=H$6)/(Data!$C$1:$C$1002=H$6))*ROW(Data!$C$1:$C$1002),ROW(H156)-ROW(H$6)),1),"")</f>
        <v/>
      </c>
      <c r="I156" s="43"/>
      <c r="J156" s="43" t="str">
        <f>IFERROR(INDEX(Data!$A$1:I$1002,_xlfn.AGGREGATE(15,6,((Data!$C$1:$C$1002=J$6)/(Data!$C$1:$C$1002=J$6))*ROW(Data!$C$1:$C$1002),ROW(J156)-ROW(J$6)),1),"")</f>
        <v/>
      </c>
      <c r="K156" s="43"/>
      <c r="L156" s="43" t="str">
        <f>IFERROR(INDEX(Data!$A$1:K$1002,_xlfn.AGGREGATE(15,6,((Data!$C$1:$C$1002=L$6)/(Data!$C$1:$C$1002=L$6))*ROW(Data!$C$1:$C$1002),ROW(L156)-ROW(L$6)),1),"")</f>
        <v/>
      </c>
      <c r="M156" s="43"/>
      <c r="N156" s="43" t="str">
        <f>IFERROR(INDEX(Data!$A$1:M$1002,_xlfn.AGGREGATE(15,6,((Data!$C$1:$C$1002=N$6)/(Data!$C$1:$C$1002=N$6))*ROW(Data!$C$1:$C$1002),ROW(N156)-ROW(N$6)),1),"")</f>
        <v/>
      </c>
      <c r="O156" s="43"/>
      <c r="P156" s="43" t="str">
        <f>IFERROR(INDEX(Data!$A$1:O$1002,_xlfn.AGGREGATE(15,6,((Data!$C$1:$C$1002=P$6)/(Data!$C$1:$C$1002=P$6))*ROW(Data!$C$1:$C$1002),ROW(P156)-ROW(P$6)),1),"")</f>
        <v/>
      </c>
      <c r="Q156" s="43"/>
      <c r="R156" s="43" t="str">
        <f>IFERROR(INDEX(Data!$A$1:Q$1002,_xlfn.AGGREGATE(15,6,((Data!$C$1:$C$1002=R$6)/(Data!$C$1:$C$1002=R$6))*ROW(Data!$C$1:$C$1002),ROW(R156)-ROW(R$6)),1),"")</f>
        <v/>
      </c>
      <c r="S156" s="43"/>
      <c r="T156" s="43" t="str">
        <f>IFERROR(INDEX(Data!$A$1:R$1002,_xlfn.AGGREGATE(15,6,((Data!$C$1:$C$1002=T$6)/(Data!$C$1:$C$1002=T$6))*ROW(Data!$C$1:$C$1002),ROW(T156)-ROW(T$6)),1),"")</f>
        <v/>
      </c>
      <c r="U156" s="43"/>
      <c r="V156" s="43" t="str">
        <f>IFERROR(INDEX(Data!$A$1:X$1002,_xlfn.AGGREGATE(15,6,((Data!$C$1:$C$1002=V$6)/(Data!$C$1:$C$1002=V$6))*ROW(Data!$C$1:$C$1002),ROW(V156)-ROW(V$6)),1),"")</f>
        <v/>
      </c>
      <c r="W156" s="43"/>
      <c r="X156" s="43" t="str">
        <f>IFERROR(INDEX(Data!$A$1:Z$1002,_xlfn.AGGREGATE(15,6,((Data!$C$1:$C$1002=X$6)/(Data!$C$1:$C$1002=X$6))*ROW(Data!$C$1:$C$1002),ROW(X156)-ROW(X$6)),1),"")</f>
        <v/>
      </c>
      <c r="Y156" s="43"/>
      <c r="Z156" s="43" t="str">
        <f>IFERROR(INDEX(Data!$A$1:AB$1002,_xlfn.AGGREGATE(15,6,((Data!$C$1:$C$1002=Z$6)/(Data!$C$1:$C$1002=Z$6))*ROW(Data!$C$1:$C$1002),ROW(Z156)-ROW(Z$6)),1),"")</f>
        <v/>
      </c>
    </row>
    <row r="157" spans="1:26" x14ac:dyDescent="0.4">
      <c r="A157" s="43"/>
      <c r="B157" s="43" t="str">
        <f>IFERROR(INDEX(Data!A$1:$A$1002,_xlfn.AGGREGATE(15,6,((Data!$C$1:$C$1002=B$6)/(Data!$C$1:$C$1002=B$6))*ROW(Data!$C$1:$C$1002),ROW(B157)-ROW(B$6)),1),"")</f>
        <v/>
      </c>
      <c r="C157" s="43"/>
      <c r="D157" s="43" t="str">
        <f>IFERROR(INDEX(Data!$A$1:C$1002,_xlfn.AGGREGATE(15,6,((Data!$C$1:$C$1002=D$6)/(Data!$C$1:$C$1002=D$6))*ROW(Data!$C$1:$C$1002),ROW(D157)-ROW(D$6)),1),"")</f>
        <v/>
      </c>
      <c r="E157" s="43"/>
      <c r="F157" s="43" t="str">
        <f>IFERROR(INDEX(Data!$A$1:E$1002,_xlfn.AGGREGATE(15,6,((Data!$C$1:$C$1002=F$6)/(Data!$C$1:$C$1002=F$6))*ROW(Data!$C$1:$C$1002),ROW(F157)-ROW(F$6)),1),"")</f>
        <v/>
      </c>
      <c r="G157" s="43"/>
      <c r="H157" s="43" t="str">
        <f>IFERROR(INDEX(Data!$A$1:G$1002,_xlfn.AGGREGATE(15,6,((Data!$C$1:$C$1002=H$6)/(Data!$C$1:$C$1002=H$6))*ROW(Data!$C$1:$C$1002),ROW(H157)-ROW(H$6)),1),"")</f>
        <v/>
      </c>
      <c r="I157" s="43"/>
      <c r="J157" s="43" t="str">
        <f>IFERROR(INDEX(Data!$A$1:I$1002,_xlfn.AGGREGATE(15,6,((Data!$C$1:$C$1002=J$6)/(Data!$C$1:$C$1002=J$6))*ROW(Data!$C$1:$C$1002),ROW(J157)-ROW(J$6)),1),"")</f>
        <v/>
      </c>
      <c r="K157" s="43"/>
      <c r="L157" s="43" t="str">
        <f>IFERROR(INDEX(Data!$A$1:K$1002,_xlfn.AGGREGATE(15,6,((Data!$C$1:$C$1002=L$6)/(Data!$C$1:$C$1002=L$6))*ROW(Data!$C$1:$C$1002),ROW(L157)-ROW(L$6)),1),"")</f>
        <v/>
      </c>
      <c r="M157" s="43"/>
      <c r="N157" s="43" t="str">
        <f>IFERROR(INDEX(Data!$A$1:M$1002,_xlfn.AGGREGATE(15,6,((Data!$C$1:$C$1002=N$6)/(Data!$C$1:$C$1002=N$6))*ROW(Data!$C$1:$C$1002),ROW(N157)-ROW(N$6)),1),"")</f>
        <v/>
      </c>
      <c r="O157" s="43"/>
      <c r="P157" s="43" t="str">
        <f>IFERROR(INDEX(Data!$A$1:O$1002,_xlfn.AGGREGATE(15,6,((Data!$C$1:$C$1002=P$6)/(Data!$C$1:$C$1002=P$6))*ROW(Data!$C$1:$C$1002),ROW(P157)-ROW(P$6)),1),"")</f>
        <v/>
      </c>
      <c r="Q157" s="43"/>
      <c r="R157" s="43" t="str">
        <f>IFERROR(INDEX(Data!$A$1:Q$1002,_xlfn.AGGREGATE(15,6,((Data!$C$1:$C$1002=R$6)/(Data!$C$1:$C$1002=R$6))*ROW(Data!$C$1:$C$1002),ROW(R157)-ROW(R$6)),1),"")</f>
        <v/>
      </c>
      <c r="S157" s="43"/>
      <c r="T157" s="43" t="str">
        <f>IFERROR(INDEX(Data!$A$1:R$1002,_xlfn.AGGREGATE(15,6,((Data!$C$1:$C$1002=T$6)/(Data!$C$1:$C$1002=T$6))*ROW(Data!$C$1:$C$1002),ROW(T157)-ROW(T$6)),1),"")</f>
        <v/>
      </c>
      <c r="U157" s="43"/>
      <c r="V157" s="43" t="str">
        <f>IFERROR(INDEX(Data!$A$1:X$1002,_xlfn.AGGREGATE(15,6,((Data!$C$1:$C$1002=V$6)/(Data!$C$1:$C$1002=V$6))*ROW(Data!$C$1:$C$1002),ROW(V157)-ROW(V$6)),1),"")</f>
        <v/>
      </c>
      <c r="W157" s="43"/>
      <c r="X157" s="43" t="str">
        <f>IFERROR(INDEX(Data!$A$1:Z$1002,_xlfn.AGGREGATE(15,6,((Data!$C$1:$C$1002=X$6)/(Data!$C$1:$C$1002=X$6))*ROW(Data!$C$1:$C$1002),ROW(X157)-ROW(X$6)),1),"")</f>
        <v/>
      </c>
      <c r="Y157" s="43"/>
      <c r="Z157" s="43" t="str">
        <f>IFERROR(INDEX(Data!$A$1:AB$1002,_xlfn.AGGREGATE(15,6,((Data!$C$1:$C$1002=Z$6)/(Data!$C$1:$C$1002=Z$6))*ROW(Data!$C$1:$C$1002),ROW(Z157)-ROW(Z$6)),1),"")</f>
        <v/>
      </c>
    </row>
    <row r="158" spans="1:26" x14ac:dyDescent="0.4">
      <c r="A158" s="43"/>
      <c r="B158" s="43" t="str">
        <f>IFERROR(INDEX(Data!A$1:$A$1002,_xlfn.AGGREGATE(15,6,((Data!$C$1:$C$1002=B$6)/(Data!$C$1:$C$1002=B$6))*ROW(Data!$C$1:$C$1002),ROW(B158)-ROW(B$6)),1),"")</f>
        <v/>
      </c>
      <c r="C158" s="43"/>
      <c r="D158" s="43" t="str">
        <f>IFERROR(INDEX(Data!$A$1:C$1002,_xlfn.AGGREGATE(15,6,((Data!$C$1:$C$1002=D$6)/(Data!$C$1:$C$1002=D$6))*ROW(Data!$C$1:$C$1002),ROW(D158)-ROW(D$6)),1),"")</f>
        <v/>
      </c>
      <c r="E158" s="43"/>
      <c r="F158" s="43" t="str">
        <f>IFERROR(INDEX(Data!$A$1:E$1002,_xlfn.AGGREGATE(15,6,((Data!$C$1:$C$1002=F$6)/(Data!$C$1:$C$1002=F$6))*ROW(Data!$C$1:$C$1002),ROW(F158)-ROW(F$6)),1),"")</f>
        <v/>
      </c>
      <c r="G158" s="43"/>
      <c r="H158" s="43" t="str">
        <f>IFERROR(INDEX(Data!$A$1:G$1002,_xlfn.AGGREGATE(15,6,((Data!$C$1:$C$1002=H$6)/(Data!$C$1:$C$1002=H$6))*ROW(Data!$C$1:$C$1002),ROW(H158)-ROW(H$6)),1),"")</f>
        <v/>
      </c>
      <c r="I158" s="43"/>
      <c r="J158" s="43" t="str">
        <f>IFERROR(INDEX(Data!$A$1:I$1002,_xlfn.AGGREGATE(15,6,((Data!$C$1:$C$1002=J$6)/(Data!$C$1:$C$1002=J$6))*ROW(Data!$C$1:$C$1002),ROW(J158)-ROW(J$6)),1),"")</f>
        <v/>
      </c>
      <c r="K158" s="43"/>
      <c r="L158" s="43" t="str">
        <f>IFERROR(INDEX(Data!$A$1:K$1002,_xlfn.AGGREGATE(15,6,((Data!$C$1:$C$1002=L$6)/(Data!$C$1:$C$1002=L$6))*ROW(Data!$C$1:$C$1002),ROW(L158)-ROW(L$6)),1),"")</f>
        <v/>
      </c>
      <c r="M158" s="43"/>
      <c r="N158" s="43" t="str">
        <f>IFERROR(INDEX(Data!$A$1:M$1002,_xlfn.AGGREGATE(15,6,((Data!$C$1:$C$1002=N$6)/(Data!$C$1:$C$1002=N$6))*ROW(Data!$C$1:$C$1002),ROW(N158)-ROW(N$6)),1),"")</f>
        <v/>
      </c>
      <c r="O158" s="43"/>
      <c r="P158" s="43" t="str">
        <f>IFERROR(INDEX(Data!$A$1:O$1002,_xlfn.AGGREGATE(15,6,((Data!$C$1:$C$1002=P$6)/(Data!$C$1:$C$1002=P$6))*ROW(Data!$C$1:$C$1002),ROW(P158)-ROW(P$6)),1),"")</f>
        <v/>
      </c>
      <c r="Q158" s="43"/>
      <c r="R158" s="43" t="str">
        <f>IFERROR(INDEX(Data!$A$1:Q$1002,_xlfn.AGGREGATE(15,6,((Data!$C$1:$C$1002=R$6)/(Data!$C$1:$C$1002=R$6))*ROW(Data!$C$1:$C$1002),ROW(R158)-ROW(R$6)),1),"")</f>
        <v/>
      </c>
      <c r="S158" s="43"/>
      <c r="T158" s="43" t="str">
        <f>IFERROR(INDEX(Data!$A$1:R$1002,_xlfn.AGGREGATE(15,6,((Data!$C$1:$C$1002=T$6)/(Data!$C$1:$C$1002=T$6))*ROW(Data!$C$1:$C$1002),ROW(T158)-ROW(T$6)),1),"")</f>
        <v/>
      </c>
      <c r="U158" s="43"/>
      <c r="V158" s="43" t="str">
        <f>IFERROR(INDEX(Data!$A$1:X$1002,_xlfn.AGGREGATE(15,6,((Data!$C$1:$C$1002=V$6)/(Data!$C$1:$C$1002=V$6))*ROW(Data!$C$1:$C$1002),ROW(V158)-ROW(V$6)),1),"")</f>
        <v/>
      </c>
      <c r="W158" s="43"/>
      <c r="X158" s="43" t="str">
        <f>IFERROR(INDEX(Data!$A$1:Z$1002,_xlfn.AGGREGATE(15,6,((Data!$C$1:$C$1002=X$6)/(Data!$C$1:$C$1002=X$6))*ROW(Data!$C$1:$C$1002),ROW(X158)-ROW(X$6)),1),"")</f>
        <v/>
      </c>
      <c r="Y158" s="43"/>
      <c r="Z158" s="43" t="str">
        <f>IFERROR(INDEX(Data!$A$1:AB$1002,_xlfn.AGGREGATE(15,6,((Data!$C$1:$C$1002=Z$6)/(Data!$C$1:$C$1002=Z$6))*ROW(Data!$C$1:$C$1002),ROW(Z158)-ROW(Z$6)),1),"")</f>
        <v/>
      </c>
    </row>
    <row r="159" spans="1:26" x14ac:dyDescent="0.4">
      <c r="A159" s="43"/>
      <c r="B159" s="43" t="str">
        <f>IFERROR(INDEX(Data!A$1:$A$1002,_xlfn.AGGREGATE(15,6,((Data!$C$1:$C$1002=B$6)/(Data!$C$1:$C$1002=B$6))*ROW(Data!$C$1:$C$1002),ROW(B159)-ROW(B$6)),1),"")</f>
        <v/>
      </c>
      <c r="C159" s="43"/>
      <c r="D159" s="43" t="str">
        <f>IFERROR(INDEX(Data!$A$1:C$1002,_xlfn.AGGREGATE(15,6,((Data!$C$1:$C$1002=D$6)/(Data!$C$1:$C$1002=D$6))*ROW(Data!$C$1:$C$1002),ROW(D159)-ROW(D$6)),1),"")</f>
        <v/>
      </c>
      <c r="E159" s="43"/>
      <c r="F159" s="43" t="str">
        <f>IFERROR(INDEX(Data!$A$1:E$1002,_xlfn.AGGREGATE(15,6,((Data!$C$1:$C$1002=F$6)/(Data!$C$1:$C$1002=F$6))*ROW(Data!$C$1:$C$1002),ROW(F159)-ROW(F$6)),1),"")</f>
        <v/>
      </c>
      <c r="G159" s="43"/>
      <c r="H159" s="43" t="str">
        <f>IFERROR(INDEX(Data!$A$1:G$1002,_xlfn.AGGREGATE(15,6,((Data!$C$1:$C$1002=H$6)/(Data!$C$1:$C$1002=H$6))*ROW(Data!$C$1:$C$1002),ROW(H159)-ROW(H$6)),1),"")</f>
        <v/>
      </c>
      <c r="I159" s="43"/>
      <c r="J159" s="43" t="str">
        <f>IFERROR(INDEX(Data!$A$1:I$1002,_xlfn.AGGREGATE(15,6,((Data!$C$1:$C$1002=J$6)/(Data!$C$1:$C$1002=J$6))*ROW(Data!$C$1:$C$1002),ROW(J159)-ROW(J$6)),1),"")</f>
        <v/>
      </c>
      <c r="K159" s="43"/>
      <c r="L159" s="43" t="str">
        <f>IFERROR(INDEX(Data!$A$1:K$1002,_xlfn.AGGREGATE(15,6,((Data!$C$1:$C$1002=L$6)/(Data!$C$1:$C$1002=L$6))*ROW(Data!$C$1:$C$1002),ROW(L159)-ROW(L$6)),1),"")</f>
        <v/>
      </c>
      <c r="M159" s="43"/>
      <c r="N159" s="43" t="str">
        <f>IFERROR(INDEX(Data!$A$1:M$1002,_xlfn.AGGREGATE(15,6,((Data!$C$1:$C$1002=N$6)/(Data!$C$1:$C$1002=N$6))*ROW(Data!$C$1:$C$1002),ROW(N159)-ROW(N$6)),1),"")</f>
        <v/>
      </c>
      <c r="O159" s="43"/>
      <c r="P159" s="43" t="str">
        <f>IFERROR(INDEX(Data!$A$1:O$1002,_xlfn.AGGREGATE(15,6,((Data!$C$1:$C$1002=P$6)/(Data!$C$1:$C$1002=P$6))*ROW(Data!$C$1:$C$1002),ROW(P159)-ROW(P$6)),1),"")</f>
        <v/>
      </c>
      <c r="Q159" s="43"/>
      <c r="R159" s="43" t="str">
        <f>IFERROR(INDEX(Data!$A$1:Q$1002,_xlfn.AGGREGATE(15,6,((Data!$C$1:$C$1002=R$6)/(Data!$C$1:$C$1002=R$6))*ROW(Data!$C$1:$C$1002),ROW(R159)-ROW(R$6)),1),"")</f>
        <v/>
      </c>
      <c r="S159" s="43"/>
      <c r="T159" s="43" t="str">
        <f>IFERROR(INDEX(Data!$A$1:R$1002,_xlfn.AGGREGATE(15,6,((Data!$C$1:$C$1002=T$6)/(Data!$C$1:$C$1002=T$6))*ROW(Data!$C$1:$C$1002),ROW(T159)-ROW(T$6)),1),"")</f>
        <v/>
      </c>
      <c r="U159" s="43"/>
      <c r="V159" s="43" t="str">
        <f>IFERROR(INDEX(Data!$A$1:X$1002,_xlfn.AGGREGATE(15,6,((Data!$C$1:$C$1002=V$6)/(Data!$C$1:$C$1002=V$6))*ROW(Data!$C$1:$C$1002),ROW(V159)-ROW(V$6)),1),"")</f>
        <v/>
      </c>
      <c r="W159" s="43"/>
      <c r="X159" s="43" t="str">
        <f>IFERROR(INDEX(Data!$A$1:Z$1002,_xlfn.AGGREGATE(15,6,((Data!$C$1:$C$1002=X$6)/(Data!$C$1:$C$1002=X$6))*ROW(Data!$C$1:$C$1002),ROW(X159)-ROW(X$6)),1),"")</f>
        <v/>
      </c>
      <c r="Y159" s="43"/>
      <c r="Z159" s="43" t="str">
        <f>IFERROR(INDEX(Data!$A$1:AB$1002,_xlfn.AGGREGATE(15,6,((Data!$C$1:$C$1002=Z$6)/(Data!$C$1:$C$1002=Z$6))*ROW(Data!$C$1:$C$1002),ROW(Z159)-ROW(Z$6)),1),"")</f>
        <v/>
      </c>
    </row>
    <row r="160" spans="1:26" x14ac:dyDescent="0.4">
      <c r="A160" s="43"/>
      <c r="B160" s="43" t="str">
        <f>IFERROR(INDEX(Data!A$1:$A$1002,_xlfn.AGGREGATE(15,6,((Data!$C$1:$C$1002=B$6)/(Data!$C$1:$C$1002=B$6))*ROW(Data!$C$1:$C$1002),ROW(B160)-ROW(B$6)),1),"")</f>
        <v/>
      </c>
      <c r="C160" s="43"/>
      <c r="D160" s="43" t="str">
        <f>IFERROR(INDEX(Data!$A$1:C$1002,_xlfn.AGGREGATE(15,6,((Data!$C$1:$C$1002=D$6)/(Data!$C$1:$C$1002=D$6))*ROW(Data!$C$1:$C$1002),ROW(D160)-ROW(D$6)),1),"")</f>
        <v/>
      </c>
      <c r="E160" s="43"/>
      <c r="F160" s="43" t="str">
        <f>IFERROR(INDEX(Data!$A$1:E$1002,_xlfn.AGGREGATE(15,6,((Data!$C$1:$C$1002=F$6)/(Data!$C$1:$C$1002=F$6))*ROW(Data!$C$1:$C$1002),ROW(F160)-ROW(F$6)),1),"")</f>
        <v/>
      </c>
      <c r="G160" s="43"/>
      <c r="H160" s="43" t="str">
        <f>IFERROR(INDEX(Data!$A$1:G$1002,_xlfn.AGGREGATE(15,6,((Data!$C$1:$C$1002=H$6)/(Data!$C$1:$C$1002=H$6))*ROW(Data!$C$1:$C$1002),ROW(H160)-ROW(H$6)),1),"")</f>
        <v/>
      </c>
      <c r="I160" s="43"/>
      <c r="J160" s="43" t="str">
        <f>IFERROR(INDEX(Data!$A$1:I$1002,_xlfn.AGGREGATE(15,6,((Data!$C$1:$C$1002=J$6)/(Data!$C$1:$C$1002=J$6))*ROW(Data!$C$1:$C$1002),ROW(J160)-ROW(J$6)),1),"")</f>
        <v/>
      </c>
      <c r="K160" s="43"/>
      <c r="L160" s="43" t="str">
        <f>IFERROR(INDEX(Data!$A$1:K$1002,_xlfn.AGGREGATE(15,6,((Data!$C$1:$C$1002=L$6)/(Data!$C$1:$C$1002=L$6))*ROW(Data!$C$1:$C$1002),ROW(L160)-ROW(L$6)),1),"")</f>
        <v/>
      </c>
      <c r="M160" s="43"/>
      <c r="N160" s="43" t="str">
        <f>IFERROR(INDEX(Data!$A$1:M$1002,_xlfn.AGGREGATE(15,6,((Data!$C$1:$C$1002=N$6)/(Data!$C$1:$C$1002=N$6))*ROW(Data!$C$1:$C$1002),ROW(N160)-ROW(N$6)),1),"")</f>
        <v/>
      </c>
      <c r="O160" s="43"/>
      <c r="P160" s="43" t="str">
        <f>IFERROR(INDEX(Data!$A$1:O$1002,_xlfn.AGGREGATE(15,6,((Data!$C$1:$C$1002=P$6)/(Data!$C$1:$C$1002=P$6))*ROW(Data!$C$1:$C$1002),ROW(P160)-ROW(P$6)),1),"")</f>
        <v/>
      </c>
      <c r="Q160" s="43"/>
      <c r="R160" s="43" t="str">
        <f>IFERROR(INDEX(Data!$A$1:Q$1002,_xlfn.AGGREGATE(15,6,((Data!$C$1:$C$1002=R$6)/(Data!$C$1:$C$1002=R$6))*ROW(Data!$C$1:$C$1002),ROW(R160)-ROW(R$6)),1),"")</f>
        <v/>
      </c>
      <c r="S160" s="43"/>
      <c r="T160" s="43" t="str">
        <f>IFERROR(INDEX(Data!$A$1:R$1002,_xlfn.AGGREGATE(15,6,((Data!$C$1:$C$1002=T$6)/(Data!$C$1:$C$1002=T$6))*ROW(Data!$C$1:$C$1002),ROW(T160)-ROW(T$6)),1),"")</f>
        <v/>
      </c>
      <c r="U160" s="43"/>
      <c r="V160" s="43" t="str">
        <f>IFERROR(INDEX(Data!$A$1:X$1002,_xlfn.AGGREGATE(15,6,((Data!$C$1:$C$1002=V$6)/(Data!$C$1:$C$1002=V$6))*ROW(Data!$C$1:$C$1002),ROW(V160)-ROW(V$6)),1),"")</f>
        <v/>
      </c>
      <c r="W160" s="43"/>
      <c r="X160" s="43" t="str">
        <f>IFERROR(INDEX(Data!$A$1:Z$1002,_xlfn.AGGREGATE(15,6,((Data!$C$1:$C$1002=X$6)/(Data!$C$1:$C$1002=X$6))*ROW(Data!$C$1:$C$1002),ROW(X160)-ROW(X$6)),1),"")</f>
        <v/>
      </c>
      <c r="Y160" s="43"/>
      <c r="Z160" s="43" t="str">
        <f>IFERROR(INDEX(Data!$A$1:AB$1002,_xlfn.AGGREGATE(15,6,((Data!$C$1:$C$1002=Z$6)/(Data!$C$1:$C$1002=Z$6))*ROW(Data!$C$1:$C$1002),ROW(Z160)-ROW(Z$6)),1),"")</f>
        <v/>
      </c>
    </row>
    <row r="161" spans="1:26" x14ac:dyDescent="0.4">
      <c r="A161" s="43"/>
      <c r="B161" s="43" t="str">
        <f>IFERROR(INDEX(Data!A$1:$A$1002,_xlfn.AGGREGATE(15,6,((Data!$C$1:$C$1002=B$6)/(Data!$C$1:$C$1002=B$6))*ROW(Data!$C$1:$C$1002),ROW(B161)-ROW(B$6)),1),"")</f>
        <v/>
      </c>
      <c r="C161" s="43"/>
      <c r="D161" s="43" t="str">
        <f>IFERROR(INDEX(Data!$A$1:C$1002,_xlfn.AGGREGATE(15,6,((Data!$C$1:$C$1002=D$6)/(Data!$C$1:$C$1002=D$6))*ROW(Data!$C$1:$C$1002),ROW(D161)-ROW(D$6)),1),"")</f>
        <v/>
      </c>
      <c r="E161" s="43"/>
      <c r="F161" s="43" t="str">
        <f>IFERROR(INDEX(Data!$A$1:E$1002,_xlfn.AGGREGATE(15,6,((Data!$C$1:$C$1002=F$6)/(Data!$C$1:$C$1002=F$6))*ROW(Data!$C$1:$C$1002),ROW(F161)-ROW(F$6)),1),"")</f>
        <v/>
      </c>
      <c r="G161" s="43"/>
      <c r="H161" s="43" t="str">
        <f>IFERROR(INDEX(Data!$A$1:G$1002,_xlfn.AGGREGATE(15,6,((Data!$C$1:$C$1002=H$6)/(Data!$C$1:$C$1002=H$6))*ROW(Data!$C$1:$C$1002),ROW(H161)-ROW(H$6)),1),"")</f>
        <v/>
      </c>
      <c r="I161" s="43"/>
      <c r="J161" s="43" t="str">
        <f>IFERROR(INDEX(Data!$A$1:I$1002,_xlfn.AGGREGATE(15,6,((Data!$C$1:$C$1002=J$6)/(Data!$C$1:$C$1002=J$6))*ROW(Data!$C$1:$C$1002),ROW(J161)-ROW(J$6)),1),"")</f>
        <v/>
      </c>
      <c r="K161" s="43"/>
      <c r="L161" s="43" t="str">
        <f>IFERROR(INDEX(Data!$A$1:K$1002,_xlfn.AGGREGATE(15,6,((Data!$C$1:$C$1002=L$6)/(Data!$C$1:$C$1002=L$6))*ROW(Data!$C$1:$C$1002),ROW(L161)-ROW(L$6)),1),"")</f>
        <v/>
      </c>
      <c r="M161" s="43"/>
      <c r="N161" s="43" t="str">
        <f>IFERROR(INDEX(Data!$A$1:M$1002,_xlfn.AGGREGATE(15,6,((Data!$C$1:$C$1002=N$6)/(Data!$C$1:$C$1002=N$6))*ROW(Data!$C$1:$C$1002),ROW(N161)-ROW(N$6)),1),"")</f>
        <v/>
      </c>
      <c r="O161" s="43"/>
      <c r="P161" s="43" t="str">
        <f>IFERROR(INDEX(Data!$A$1:O$1002,_xlfn.AGGREGATE(15,6,((Data!$C$1:$C$1002=P$6)/(Data!$C$1:$C$1002=P$6))*ROW(Data!$C$1:$C$1002),ROW(P161)-ROW(P$6)),1),"")</f>
        <v/>
      </c>
      <c r="Q161" s="43"/>
      <c r="R161" s="43" t="str">
        <f>IFERROR(INDEX(Data!$A$1:Q$1002,_xlfn.AGGREGATE(15,6,((Data!$C$1:$C$1002=R$6)/(Data!$C$1:$C$1002=R$6))*ROW(Data!$C$1:$C$1002),ROW(R161)-ROW(R$6)),1),"")</f>
        <v/>
      </c>
      <c r="S161" s="43"/>
      <c r="T161" s="43" t="str">
        <f>IFERROR(INDEX(Data!$A$1:R$1002,_xlfn.AGGREGATE(15,6,((Data!$C$1:$C$1002=T$6)/(Data!$C$1:$C$1002=T$6))*ROW(Data!$C$1:$C$1002),ROW(T161)-ROW(T$6)),1),"")</f>
        <v/>
      </c>
      <c r="U161" s="43"/>
      <c r="V161" s="43" t="str">
        <f>IFERROR(INDEX(Data!$A$1:X$1002,_xlfn.AGGREGATE(15,6,((Data!$C$1:$C$1002=V$6)/(Data!$C$1:$C$1002=V$6))*ROW(Data!$C$1:$C$1002),ROW(V161)-ROW(V$6)),1),"")</f>
        <v/>
      </c>
      <c r="W161" s="43"/>
      <c r="X161" s="43" t="str">
        <f>IFERROR(INDEX(Data!$A$1:Z$1002,_xlfn.AGGREGATE(15,6,((Data!$C$1:$C$1002=X$6)/(Data!$C$1:$C$1002=X$6))*ROW(Data!$C$1:$C$1002),ROW(X161)-ROW(X$6)),1),"")</f>
        <v/>
      </c>
      <c r="Y161" s="43"/>
      <c r="Z161" s="43" t="str">
        <f>IFERROR(INDEX(Data!$A$1:AB$1002,_xlfn.AGGREGATE(15,6,((Data!$C$1:$C$1002=Z$6)/(Data!$C$1:$C$1002=Z$6))*ROW(Data!$C$1:$C$1002),ROW(Z161)-ROW(Z$6)),1),"")</f>
        <v/>
      </c>
    </row>
    <row r="162" spans="1:26" x14ac:dyDescent="0.4">
      <c r="A162" s="43"/>
      <c r="B162" s="43" t="str">
        <f>IFERROR(INDEX(Data!A$1:$A$1002,_xlfn.AGGREGATE(15,6,((Data!$C$1:$C$1002=B$6)/(Data!$C$1:$C$1002=B$6))*ROW(Data!$C$1:$C$1002),ROW(B162)-ROW(B$6)),1),"")</f>
        <v/>
      </c>
      <c r="C162" s="43"/>
      <c r="D162" s="43" t="str">
        <f>IFERROR(INDEX(Data!$A$1:C$1002,_xlfn.AGGREGATE(15,6,((Data!$C$1:$C$1002=D$6)/(Data!$C$1:$C$1002=D$6))*ROW(Data!$C$1:$C$1002),ROW(D162)-ROW(D$6)),1),"")</f>
        <v/>
      </c>
      <c r="E162" s="43"/>
      <c r="F162" s="43" t="str">
        <f>IFERROR(INDEX(Data!$A$1:E$1002,_xlfn.AGGREGATE(15,6,((Data!$C$1:$C$1002=F$6)/(Data!$C$1:$C$1002=F$6))*ROW(Data!$C$1:$C$1002),ROW(F162)-ROW(F$6)),1),"")</f>
        <v/>
      </c>
      <c r="G162" s="43"/>
      <c r="H162" s="43" t="str">
        <f>IFERROR(INDEX(Data!$A$1:G$1002,_xlfn.AGGREGATE(15,6,((Data!$C$1:$C$1002=H$6)/(Data!$C$1:$C$1002=H$6))*ROW(Data!$C$1:$C$1002),ROW(H162)-ROW(H$6)),1),"")</f>
        <v/>
      </c>
      <c r="I162" s="43"/>
      <c r="J162" s="43" t="str">
        <f>IFERROR(INDEX(Data!$A$1:I$1002,_xlfn.AGGREGATE(15,6,((Data!$C$1:$C$1002=J$6)/(Data!$C$1:$C$1002=J$6))*ROW(Data!$C$1:$C$1002),ROW(J162)-ROW(J$6)),1),"")</f>
        <v/>
      </c>
      <c r="K162" s="43"/>
      <c r="L162" s="43" t="str">
        <f>IFERROR(INDEX(Data!$A$1:K$1002,_xlfn.AGGREGATE(15,6,((Data!$C$1:$C$1002=L$6)/(Data!$C$1:$C$1002=L$6))*ROW(Data!$C$1:$C$1002),ROW(L162)-ROW(L$6)),1),"")</f>
        <v/>
      </c>
      <c r="M162" s="43"/>
      <c r="N162" s="43" t="str">
        <f>IFERROR(INDEX(Data!$A$1:M$1002,_xlfn.AGGREGATE(15,6,((Data!$C$1:$C$1002=N$6)/(Data!$C$1:$C$1002=N$6))*ROW(Data!$C$1:$C$1002),ROW(N162)-ROW(N$6)),1),"")</f>
        <v/>
      </c>
      <c r="O162" s="43"/>
      <c r="P162" s="43" t="str">
        <f>IFERROR(INDEX(Data!$A$1:O$1002,_xlfn.AGGREGATE(15,6,((Data!$C$1:$C$1002=P$6)/(Data!$C$1:$C$1002=P$6))*ROW(Data!$C$1:$C$1002),ROW(P162)-ROW(P$6)),1),"")</f>
        <v/>
      </c>
      <c r="Q162" s="43"/>
      <c r="R162" s="43" t="str">
        <f>IFERROR(INDEX(Data!$A$1:Q$1002,_xlfn.AGGREGATE(15,6,((Data!$C$1:$C$1002=R$6)/(Data!$C$1:$C$1002=R$6))*ROW(Data!$C$1:$C$1002),ROW(R162)-ROW(R$6)),1),"")</f>
        <v/>
      </c>
      <c r="S162" s="43"/>
      <c r="T162" s="43" t="str">
        <f>IFERROR(INDEX(Data!$A$1:R$1002,_xlfn.AGGREGATE(15,6,((Data!$C$1:$C$1002=T$6)/(Data!$C$1:$C$1002=T$6))*ROW(Data!$C$1:$C$1002),ROW(T162)-ROW(T$6)),1),"")</f>
        <v/>
      </c>
      <c r="U162" s="43"/>
      <c r="V162" s="43" t="str">
        <f>IFERROR(INDEX(Data!$A$1:X$1002,_xlfn.AGGREGATE(15,6,((Data!$C$1:$C$1002=V$6)/(Data!$C$1:$C$1002=V$6))*ROW(Data!$C$1:$C$1002),ROW(V162)-ROW(V$6)),1),"")</f>
        <v/>
      </c>
      <c r="W162" s="43"/>
      <c r="X162" s="43" t="str">
        <f>IFERROR(INDEX(Data!$A$1:Z$1002,_xlfn.AGGREGATE(15,6,((Data!$C$1:$C$1002=X$6)/(Data!$C$1:$C$1002=X$6))*ROW(Data!$C$1:$C$1002),ROW(X162)-ROW(X$6)),1),"")</f>
        <v/>
      </c>
      <c r="Y162" s="43"/>
      <c r="Z162" s="43" t="str">
        <f>IFERROR(INDEX(Data!$A$1:AB$1002,_xlfn.AGGREGATE(15,6,((Data!$C$1:$C$1002=Z$6)/(Data!$C$1:$C$1002=Z$6))*ROW(Data!$C$1:$C$1002),ROW(Z162)-ROW(Z$6)),1),"")</f>
        <v/>
      </c>
    </row>
    <row r="163" spans="1:26" x14ac:dyDescent="0.4">
      <c r="A163" s="43"/>
      <c r="B163" s="43" t="str">
        <f>IFERROR(INDEX(Data!A$1:$A$1002,_xlfn.AGGREGATE(15,6,((Data!$C$1:$C$1002=B$6)/(Data!$C$1:$C$1002=B$6))*ROW(Data!$C$1:$C$1002),ROW(B163)-ROW(B$6)),1),"")</f>
        <v/>
      </c>
      <c r="C163" s="43"/>
      <c r="D163" s="43" t="str">
        <f>IFERROR(INDEX(Data!$A$1:C$1002,_xlfn.AGGREGATE(15,6,((Data!$C$1:$C$1002=D$6)/(Data!$C$1:$C$1002=D$6))*ROW(Data!$C$1:$C$1002),ROW(D163)-ROW(D$6)),1),"")</f>
        <v/>
      </c>
      <c r="E163" s="43"/>
      <c r="F163" s="43" t="str">
        <f>IFERROR(INDEX(Data!$A$1:E$1002,_xlfn.AGGREGATE(15,6,((Data!$C$1:$C$1002=F$6)/(Data!$C$1:$C$1002=F$6))*ROW(Data!$C$1:$C$1002),ROW(F163)-ROW(F$6)),1),"")</f>
        <v/>
      </c>
      <c r="G163" s="43"/>
      <c r="H163" s="43" t="str">
        <f>IFERROR(INDEX(Data!$A$1:G$1002,_xlfn.AGGREGATE(15,6,((Data!$C$1:$C$1002=H$6)/(Data!$C$1:$C$1002=H$6))*ROW(Data!$C$1:$C$1002),ROW(H163)-ROW(H$6)),1),"")</f>
        <v/>
      </c>
      <c r="I163" s="43"/>
      <c r="J163" s="43" t="str">
        <f>IFERROR(INDEX(Data!$A$1:I$1002,_xlfn.AGGREGATE(15,6,((Data!$C$1:$C$1002=J$6)/(Data!$C$1:$C$1002=J$6))*ROW(Data!$C$1:$C$1002),ROW(J163)-ROW(J$6)),1),"")</f>
        <v/>
      </c>
      <c r="K163" s="43"/>
      <c r="L163" s="43" t="str">
        <f>IFERROR(INDEX(Data!$A$1:K$1002,_xlfn.AGGREGATE(15,6,((Data!$C$1:$C$1002=L$6)/(Data!$C$1:$C$1002=L$6))*ROW(Data!$C$1:$C$1002),ROW(L163)-ROW(L$6)),1),"")</f>
        <v/>
      </c>
      <c r="M163" s="43"/>
      <c r="N163" s="43" t="str">
        <f>IFERROR(INDEX(Data!$A$1:M$1002,_xlfn.AGGREGATE(15,6,((Data!$C$1:$C$1002=N$6)/(Data!$C$1:$C$1002=N$6))*ROW(Data!$C$1:$C$1002),ROW(N163)-ROW(N$6)),1),"")</f>
        <v/>
      </c>
      <c r="O163" s="43"/>
      <c r="P163" s="43" t="str">
        <f>IFERROR(INDEX(Data!$A$1:O$1002,_xlfn.AGGREGATE(15,6,((Data!$C$1:$C$1002=P$6)/(Data!$C$1:$C$1002=P$6))*ROW(Data!$C$1:$C$1002),ROW(P163)-ROW(P$6)),1),"")</f>
        <v/>
      </c>
      <c r="Q163" s="43"/>
      <c r="R163" s="43" t="str">
        <f>IFERROR(INDEX(Data!$A$1:Q$1002,_xlfn.AGGREGATE(15,6,((Data!$C$1:$C$1002=R$6)/(Data!$C$1:$C$1002=R$6))*ROW(Data!$C$1:$C$1002),ROW(R163)-ROW(R$6)),1),"")</f>
        <v/>
      </c>
      <c r="S163" s="43"/>
      <c r="T163" s="43" t="str">
        <f>IFERROR(INDEX(Data!$A$1:R$1002,_xlfn.AGGREGATE(15,6,((Data!$C$1:$C$1002=T$6)/(Data!$C$1:$C$1002=T$6))*ROW(Data!$C$1:$C$1002),ROW(T163)-ROW(T$6)),1),"")</f>
        <v/>
      </c>
      <c r="U163" s="43"/>
      <c r="V163" s="43" t="str">
        <f>IFERROR(INDEX(Data!$A$1:X$1002,_xlfn.AGGREGATE(15,6,((Data!$C$1:$C$1002=V$6)/(Data!$C$1:$C$1002=V$6))*ROW(Data!$C$1:$C$1002),ROW(V163)-ROW(V$6)),1),"")</f>
        <v/>
      </c>
      <c r="W163" s="43"/>
      <c r="X163" s="43" t="str">
        <f>IFERROR(INDEX(Data!$A$1:Z$1002,_xlfn.AGGREGATE(15,6,((Data!$C$1:$C$1002=X$6)/(Data!$C$1:$C$1002=X$6))*ROW(Data!$C$1:$C$1002),ROW(X163)-ROW(X$6)),1),"")</f>
        <v/>
      </c>
      <c r="Y163" s="43"/>
      <c r="Z163" s="43" t="str">
        <f>IFERROR(INDEX(Data!$A$1:AB$1002,_xlfn.AGGREGATE(15,6,((Data!$C$1:$C$1002=Z$6)/(Data!$C$1:$C$1002=Z$6))*ROW(Data!$C$1:$C$1002),ROW(Z163)-ROW(Z$6)),1),"")</f>
        <v/>
      </c>
    </row>
    <row r="164" spans="1:26" x14ac:dyDescent="0.4">
      <c r="A164" s="43"/>
      <c r="B164" s="43" t="str">
        <f>IFERROR(INDEX(Data!A$1:$A$1002,_xlfn.AGGREGATE(15,6,((Data!$C$1:$C$1002=B$6)/(Data!$C$1:$C$1002=B$6))*ROW(Data!$C$1:$C$1002),ROW(B164)-ROW(B$6)),1),"")</f>
        <v/>
      </c>
      <c r="C164" s="43"/>
      <c r="D164" s="43" t="str">
        <f>IFERROR(INDEX(Data!$A$1:C$1002,_xlfn.AGGREGATE(15,6,((Data!$C$1:$C$1002=D$6)/(Data!$C$1:$C$1002=D$6))*ROW(Data!$C$1:$C$1002),ROW(D164)-ROW(D$6)),1),"")</f>
        <v/>
      </c>
      <c r="E164" s="43"/>
      <c r="F164" s="43" t="str">
        <f>IFERROR(INDEX(Data!$A$1:E$1002,_xlfn.AGGREGATE(15,6,((Data!$C$1:$C$1002=F$6)/(Data!$C$1:$C$1002=F$6))*ROW(Data!$C$1:$C$1002),ROW(F164)-ROW(F$6)),1),"")</f>
        <v/>
      </c>
      <c r="G164" s="43"/>
      <c r="H164" s="43" t="str">
        <f>IFERROR(INDEX(Data!$A$1:G$1002,_xlfn.AGGREGATE(15,6,((Data!$C$1:$C$1002=H$6)/(Data!$C$1:$C$1002=H$6))*ROW(Data!$C$1:$C$1002),ROW(H164)-ROW(H$6)),1),"")</f>
        <v/>
      </c>
      <c r="I164" s="43"/>
      <c r="J164" s="43" t="str">
        <f>IFERROR(INDEX(Data!$A$1:I$1002,_xlfn.AGGREGATE(15,6,((Data!$C$1:$C$1002=J$6)/(Data!$C$1:$C$1002=J$6))*ROW(Data!$C$1:$C$1002),ROW(J164)-ROW(J$6)),1),"")</f>
        <v/>
      </c>
      <c r="K164" s="43"/>
      <c r="L164" s="43" t="str">
        <f>IFERROR(INDEX(Data!$A$1:K$1002,_xlfn.AGGREGATE(15,6,((Data!$C$1:$C$1002=L$6)/(Data!$C$1:$C$1002=L$6))*ROW(Data!$C$1:$C$1002),ROW(L164)-ROW(L$6)),1),"")</f>
        <v/>
      </c>
      <c r="M164" s="43"/>
      <c r="N164" s="43" t="str">
        <f>IFERROR(INDEX(Data!$A$1:M$1002,_xlfn.AGGREGATE(15,6,((Data!$C$1:$C$1002=N$6)/(Data!$C$1:$C$1002=N$6))*ROW(Data!$C$1:$C$1002),ROW(N164)-ROW(N$6)),1),"")</f>
        <v/>
      </c>
      <c r="O164" s="43"/>
      <c r="P164" s="43" t="str">
        <f>IFERROR(INDEX(Data!$A$1:O$1002,_xlfn.AGGREGATE(15,6,((Data!$C$1:$C$1002=P$6)/(Data!$C$1:$C$1002=P$6))*ROW(Data!$C$1:$C$1002),ROW(P164)-ROW(P$6)),1),"")</f>
        <v/>
      </c>
      <c r="Q164" s="43"/>
      <c r="R164" s="43" t="str">
        <f>IFERROR(INDEX(Data!$A$1:Q$1002,_xlfn.AGGREGATE(15,6,((Data!$C$1:$C$1002=R$6)/(Data!$C$1:$C$1002=R$6))*ROW(Data!$C$1:$C$1002),ROW(R164)-ROW(R$6)),1),"")</f>
        <v/>
      </c>
      <c r="S164" s="43"/>
      <c r="T164" s="43" t="str">
        <f>IFERROR(INDEX(Data!$A$1:R$1002,_xlfn.AGGREGATE(15,6,((Data!$C$1:$C$1002=T$6)/(Data!$C$1:$C$1002=T$6))*ROW(Data!$C$1:$C$1002),ROW(T164)-ROW(T$6)),1),"")</f>
        <v/>
      </c>
      <c r="U164" s="43"/>
      <c r="V164" s="43" t="str">
        <f>IFERROR(INDEX(Data!$A$1:X$1002,_xlfn.AGGREGATE(15,6,((Data!$C$1:$C$1002=V$6)/(Data!$C$1:$C$1002=V$6))*ROW(Data!$C$1:$C$1002),ROW(V164)-ROW(V$6)),1),"")</f>
        <v/>
      </c>
      <c r="W164" s="43"/>
      <c r="X164" s="43" t="str">
        <f>IFERROR(INDEX(Data!$A$1:Z$1002,_xlfn.AGGREGATE(15,6,((Data!$C$1:$C$1002=X$6)/(Data!$C$1:$C$1002=X$6))*ROW(Data!$C$1:$C$1002),ROW(X164)-ROW(X$6)),1),"")</f>
        <v/>
      </c>
      <c r="Y164" s="43"/>
      <c r="Z164" s="43" t="str">
        <f>IFERROR(INDEX(Data!$A$1:AB$1002,_xlfn.AGGREGATE(15,6,((Data!$C$1:$C$1002=Z$6)/(Data!$C$1:$C$1002=Z$6))*ROW(Data!$C$1:$C$1002),ROW(Z164)-ROW(Z$6)),1),"")</f>
        <v/>
      </c>
    </row>
    <row r="165" spans="1:26" x14ac:dyDescent="0.4">
      <c r="A165" s="43"/>
      <c r="B165" s="43" t="str">
        <f>IFERROR(INDEX(Data!A$1:$A$1002,_xlfn.AGGREGATE(15,6,((Data!$C$1:$C$1002=B$6)/(Data!$C$1:$C$1002=B$6))*ROW(Data!$C$1:$C$1002),ROW(B165)-ROW(B$6)),1),"")</f>
        <v/>
      </c>
      <c r="C165" s="43"/>
      <c r="D165" s="43" t="str">
        <f>IFERROR(INDEX(Data!$A$1:C$1002,_xlfn.AGGREGATE(15,6,((Data!$C$1:$C$1002=D$6)/(Data!$C$1:$C$1002=D$6))*ROW(Data!$C$1:$C$1002),ROW(D165)-ROW(D$6)),1),"")</f>
        <v/>
      </c>
      <c r="E165" s="43"/>
      <c r="F165" s="43" t="str">
        <f>IFERROR(INDEX(Data!$A$1:E$1002,_xlfn.AGGREGATE(15,6,((Data!$C$1:$C$1002=F$6)/(Data!$C$1:$C$1002=F$6))*ROW(Data!$C$1:$C$1002),ROW(F165)-ROW(F$6)),1),"")</f>
        <v/>
      </c>
      <c r="G165" s="43"/>
      <c r="H165" s="43" t="str">
        <f>IFERROR(INDEX(Data!$A$1:G$1002,_xlfn.AGGREGATE(15,6,((Data!$C$1:$C$1002=H$6)/(Data!$C$1:$C$1002=H$6))*ROW(Data!$C$1:$C$1002),ROW(H165)-ROW(H$6)),1),"")</f>
        <v/>
      </c>
      <c r="I165" s="43"/>
      <c r="J165" s="43" t="str">
        <f>IFERROR(INDEX(Data!$A$1:I$1002,_xlfn.AGGREGATE(15,6,((Data!$C$1:$C$1002=J$6)/(Data!$C$1:$C$1002=J$6))*ROW(Data!$C$1:$C$1002),ROW(J165)-ROW(J$6)),1),"")</f>
        <v/>
      </c>
      <c r="K165" s="43"/>
      <c r="L165" s="43" t="str">
        <f>IFERROR(INDEX(Data!$A$1:K$1002,_xlfn.AGGREGATE(15,6,((Data!$C$1:$C$1002=L$6)/(Data!$C$1:$C$1002=L$6))*ROW(Data!$C$1:$C$1002),ROW(L165)-ROW(L$6)),1),"")</f>
        <v/>
      </c>
      <c r="M165" s="43"/>
      <c r="N165" s="43" t="str">
        <f>IFERROR(INDEX(Data!$A$1:M$1002,_xlfn.AGGREGATE(15,6,((Data!$C$1:$C$1002=N$6)/(Data!$C$1:$C$1002=N$6))*ROW(Data!$C$1:$C$1002),ROW(N165)-ROW(N$6)),1),"")</f>
        <v/>
      </c>
      <c r="O165" s="43"/>
      <c r="P165" s="43" t="str">
        <f>IFERROR(INDEX(Data!$A$1:O$1002,_xlfn.AGGREGATE(15,6,((Data!$C$1:$C$1002=P$6)/(Data!$C$1:$C$1002=P$6))*ROW(Data!$C$1:$C$1002),ROW(P165)-ROW(P$6)),1),"")</f>
        <v/>
      </c>
      <c r="Q165" s="43"/>
      <c r="R165" s="43" t="str">
        <f>IFERROR(INDEX(Data!$A$1:Q$1002,_xlfn.AGGREGATE(15,6,((Data!$C$1:$C$1002=R$6)/(Data!$C$1:$C$1002=R$6))*ROW(Data!$C$1:$C$1002),ROW(R165)-ROW(R$6)),1),"")</f>
        <v/>
      </c>
      <c r="S165" s="43"/>
      <c r="T165" s="43" t="str">
        <f>IFERROR(INDEX(Data!$A$1:R$1002,_xlfn.AGGREGATE(15,6,((Data!$C$1:$C$1002=T$6)/(Data!$C$1:$C$1002=T$6))*ROW(Data!$C$1:$C$1002),ROW(T165)-ROW(T$6)),1),"")</f>
        <v/>
      </c>
      <c r="U165" s="43"/>
      <c r="V165" s="43" t="str">
        <f>IFERROR(INDEX(Data!$A$1:X$1002,_xlfn.AGGREGATE(15,6,((Data!$C$1:$C$1002=V$6)/(Data!$C$1:$C$1002=V$6))*ROW(Data!$C$1:$C$1002),ROW(V165)-ROW(V$6)),1),"")</f>
        <v/>
      </c>
      <c r="W165" s="43"/>
      <c r="X165" s="43" t="str">
        <f>IFERROR(INDEX(Data!$A$1:Z$1002,_xlfn.AGGREGATE(15,6,((Data!$C$1:$C$1002=X$6)/(Data!$C$1:$C$1002=X$6))*ROW(Data!$C$1:$C$1002),ROW(X165)-ROW(X$6)),1),"")</f>
        <v/>
      </c>
      <c r="Y165" s="43"/>
      <c r="Z165" s="43" t="str">
        <f>IFERROR(INDEX(Data!$A$1:AB$1002,_xlfn.AGGREGATE(15,6,((Data!$C$1:$C$1002=Z$6)/(Data!$C$1:$C$1002=Z$6))*ROW(Data!$C$1:$C$1002),ROW(Z165)-ROW(Z$6)),1),"")</f>
        <v/>
      </c>
    </row>
    <row r="166" spans="1:26" x14ac:dyDescent="0.4">
      <c r="A166" s="43"/>
      <c r="B166" s="43" t="str">
        <f>IFERROR(INDEX(Data!A$1:$A$1002,_xlfn.AGGREGATE(15,6,((Data!$C$1:$C$1002=B$6)/(Data!$C$1:$C$1002=B$6))*ROW(Data!$C$1:$C$1002),ROW(B166)-ROW(B$6)),1),"")</f>
        <v/>
      </c>
      <c r="C166" s="43"/>
      <c r="D166" s="43" t="str">
        <f>IFERROR(INDEX(Data!$A$1:C$1002,_xlfn.AGGREGATE(15,6,((Data!$C$1:$C$1002=D$6)/(Data!$C$1:$C$1002=D$6))*ROW(Data!$C$1:$C$1002),ROW(D166)-ROW(D$6)),1),"")</f>
        <v/>
      </c>
      <c r="E166" s="43"/>
      <c r="F166" s="43" t="str">
        <f>IFERROR(INDEX(Data!$A$1:E$1002,_xlfn.AGGREGATE(15,6,((Data!$C$1:$C$1002=F$6)/(Data!$C$1:$C$1002=F$6))*ROW(Data!$C$1:$C$1002),ROW(F166)-ROW(F$6)),1),"")</f>
        <v/>
      </c>
      <c r="G166" s="43"/>
      <c r="H166" s="43" t="str">
        <f>IFERROR(INDEX(Data!$A$1:G$1002,_xlfn.AGGREGATE(15,6,((Data!$C$1:$C$1002=H$6)/(Data!$C$1:$C$1002=H$6))*ROW(Data!$C$1:$C$1002),ROW(H166)-ROW(H$6)),1),"")</f>
        <v/>
      </c>
      <c r="I166" s="43"/>
      <c r="J166" s="43" t="str">
        <f>IFERROR(INDEX(Data!$A$1:I$1002,_xlfn.AGGREGATE(15,6,((Data!$C$1:$C$1002=J$6)/(Data!$C$1:$C$1002=J$6))*ROW(Data!$C$1:$C$1002),ROW(J166)-ROW(J$6)),1),"")</f>
        <v/>
      </c>
      <c r="K166" s="43"/>
      <c r="L166" s="43" t="str">
        <f>IFERROR(INDEX(Data!$A$1:K$1002,_xlfn.AGGREGATE(15,6,((Data!$C$1:$C$1002=L$6)/(Data!$C$1:$C$1002=L$6))*ROW(Data!$C$1:$C$1002),ROW(L166)-ROW(L$6)),1),"")</f>
        <v/>
      </c>
      <c r="M166" s="43"/>
      <c r="N166" s="43" t="str">
        <f>IFERROR(INDEX(Data!$A$1:M$1002,_xlfn.AGGREGATE(15,6,((Data!$C$1:$C$1002=N$6)/(Data!$C$1:$C$1002=N$6))*ROW(Data!$C$1:$C$1002),ROW(N166)-ROW(N$6)),1),"")</f>
        <v/>
      </c>
      <c r="O166" s="43"/>
      <c r="P166" s="43" t="str">
        <f>IFERROR(INDEX(Data!$A$1:O$1002,_xlfn.AGGREGATE(15,6,((Data!$C$1:$C$1002=P$6)/(Data!$C$1:$C$1002=P$6))*ROW(Data!$C$1:$C$1002),ROW(P166)-ROW(P$6)),1),"")</f>
        <v/>
      </c>
      <c r="Q166" s="43"/>
      <c r="R166" s="43" t="str">
        <f>IFERROR(INDEX(Data!$A$1:Q$1002,_xlfn.AGGREGATE(15,6,((Data!$C$1:$C$1002=R$6)/(Data!$C$1:$C$1002=R$6))*ROW(Data!$C$1:$C$1002),ROW(R166)-ROW(R$6)),1),"")</f>
        <v/>
      </c>
      <c r="S166" s="43"/>
      <c r="T166" s="43" t="str">
        <f>IFERROR(INDEX(Data!$A$1:R$1002,_xlfn.AGGREGATE(15,6,((Data!$C$1:$C$1002=T$6)/(Data!$C$1:$C$1002=T$6))*ROW(Data!$C$1:$C$1002),ROW(T166)-ROW(T$6)),1),"")</f>
        <v/>
      </c>
      <c r="U166" s="43"/>
      <c r="V166" s="43" t="str">
        <f>IFERROR(INDEX(Data!$A$1:X$1002,_xlfn.AGGREGATE(15,6,((Data!$C$1:$C$1002=V$6)/(Data!$C$1:$C$1002=V$6))*ROW(Data!$C$1:$C$1002),ROW(V166)-ROW(V$6)),1),"")</f>
        <v/>
      </c>
      <c r="W166" s="43"/>
      <c r="X166" s="43" t="str">
        <f>IFERROR(INDEX(Data!$A$1:Z$1002,_xlfn.AGGREGATE(15,6,((Data!$C$1:$C$1002=X$6)/(Data!$C$1:$C$1002=X$6))*ROW(Data!$C$1:$C$1002),ROW(X166)-ROW(X$6)),1),"")</f>
        <v/>
      </c>
      <c r="Y166" s="43"/>
      <c r="Z166" s="43" t="str">
        <f>IFERROR(INDEX(Data!$A$1:AB$1002,_xlfn.AGGREGATE(15,6,((Data!$C$1:$C$1002=Z$6)/(Data!$C$1:$C$1002=Z$6))*ROW(Data!$C$1:$C$1002),ROW(Z166)-ROW(Z$6)),1),"")</f>
        <v/>
      </c>
    </row>
    <row r="167" spans="1:26" x14ac:dyDescent="0.4">
      <c r="A167" s="43"/>
      <c r="B167" s="43" t="str">
        <f>IFERROR(INDEX(Data!A$1:$A$1002,_xlfn.AGGREGATE(15,6,((Data!$C$1:$C$1002=B$6)/(Data!$C$1:$C$1002=B$6))*ROW(Data!$C$1:$C$1002),ROW(B167)-ROW(B$6)),1),"")</f>
        <v/>
      </c>
      <c r="C167" s="43"/>
      <c r="D167" s="43" t="str">
        <f>IFERROR(INDEX(Data!$A$1:C$1002,_xlfn.AGGREGATE(15,6,((Data!$C$1:$C$1002=D$6)/(Data!$C$1:$C$1002=D$6))*ROW(Data!$C$1:$C$1002),ROW(D167)-ROW(D$6)),1),"")</f>
        <v/>
      </c>
      <c r="E167" s="43"/>
      <c r="F167" s="43" t="str">
        <f>IFERROR(INDEX(Data!$A$1:E$1002,_xlfn.AGGREGATE(15,6,((Data!$C$1:$C$1002=F$6)/(Data!$C$1:$C$1002=F$6))*ROW(Data!$C$1:$C$1002),ROW(F167)-ROW(F$6)),1),"")</f>
        <v/>
      </c>
      <c r="G167" s="43"/>
      <c r="H167" s="43" t="str">
        <f>IFERROR(INDEX(Data!$A$1:G$1002,_xlfn.AGGREGATE(15,6,((Data!$C$1:$C$1002=H$6)/(Data!$C$1:$C$1002=H$6))*ROW(Data!$C$1:$C$1002),ROW(H167)-ROW(H$6)),1),"")</f>
        <v/>
      </c>
      <c r="I167" s="43"/>
      <c r="J167" s="43" t="str">
        <f>IFERROR(INDEX(Data!$A$1:I$1002,_xlfn.AGGREGATE(15,6,((Data!$C$1:$C$1002=J$6)/(Data!$C$1:$C$1002=J$6))*ROW(Data!$C$1:$C$1002),ROW(J167)-ROW(J$6)),1),"")</f>
        <v/>
      </c>
      <c r="K167" s="43"/>
      <c r="L167" s="43" t="str">
        <f>IFERROR(INDEX(Data!$A$1:K$1002,_xlfn.AGGREGATE(15,6,((Data!$C$1:$C$1002=L$6)/(Data!$C$1:$C$1002=L$6))*ROW(Data!$C$1:$C$1002),ROW(L167)-ROW(L$6)),1),"")</f>
        <v/>
      </c>
      <c r="M167" s="43"/>
      <c r="N167" s="43" t="str">
        <f>IFERROR(INDEX(Data!$A$1:M$1002,_xlfn.AGGREGATE(15,6,((Data!$C$1:$C$1002=N$6)/(Data!$C$1:$C$1002=N$6))*ROW(Data!$C$1:$C$1002),ROW(N167)-ROW(N$6)),1),"")</f>
        <v/>
      </c>
      <c r="O167" s="43"/>
      <c r="P167" s="43" t="str">
        <f>IFERROR(INDEX(Data!$A$1:O$1002,_xlfn.AGGREGATE(15,6,((Data!$C$1:$C$1002=P$6)/(Data!$C$1:$C$1002=P$6))*ROW(Data!$C$1:$C$1002),ROW(P167)-ROW(P$6)),1),"")</f>
        <v/>
      </c>
      <c r="Q167" s="43"/>
      <c r="R167" s="43" t="str">
        <f>IFERROR(INDEX(Data!$A$1:Q$1002,_xlfn.AGGREGATE(15,6,((Data!$C$1:$C$1002=R$6)/(Data!$C$1:$C$1002=R$6))*ROW(Data!$C$1:$C$1002),ROW(R167)-ROW(R$6)),1),"")</f>
        <v/>
      </c>
      <c r="S167" s="43"/>
      <c r="T167" s="43" t="str">
        <f>IFERROR(INDEX(Data!$A$1:R$1002,_xlfn.AGGREGATE(15,6,((Data!$C$1:$C$1002=T$6)/(Data!$C$1:$C$1002=T$6))*ROW(Data!$C$1:$C$1002),ROW(T167)-ROW(T$6)),1),"")</f>
        <v/>
      </c>
      <c r="U167" s="43"/>
      <c r="V167" s="43" t="str">
        <f>IFERROR(INDEX(Data!$A$1:X$1002,_xlfn.AGGREGATE(15,6,((Data!$C$1:$C$1002=V$6)/(Data!$C$1:$C$1002=V$6))*ROW(Data!$C$1:$C$1002),ROW(V167)-ROW(V$6)),1),"")</f>
        <v/>
      </c>
      <c r="W167" s="43"/>
      <c r="X167" s="43" t="str">
        <f>IFERROR(INDEX(Data!$A$1:Z$1002,_xlfn.AGGREGATE(15,6,((Data!$C$1:$C$1002=X$6)/(Data!$C$1:$C$1002=X$6))*ROW(Data!$C$1:$C$1002),ROW(X167)-ROW(X$6)),1),"")</f>
        <v/>
      </c>
      <c r="Y167" s="43"/>
      <c r="Z167" s="43" t="str">
        <f>IFERROR(INDEX(Data!$A$1:AB$1002,_xlfn.AGGREGATE(15,6,((Data!$C$1:$C$1002=Z$6)/(Data!$C$1:$C$1002=Z$6))*ROW(Data!$C$1:$C$1002),ROW(Z167)-ROW(Z$6)),1),"")</f>
        <v/>
      </c>
    </row>
    <row r="168" spans="1:26" x14ac:dyDescent="0.4">
      <c r="A168" s="43"/>
      <c r="B168" s="43" t="str">
        <f>IFERROR(INDEX(Data!A$1:$A$1002,_xlfn.AGGREGATE(15,6,((Data!$C$1:$C$1002=B$6)/(Data!$C$1:$C$1002=B$6))*ROW(Data!$C$1:$C$1002),ROW(B168)-ROW(B$6)),1),"")</f>
        <v/>
      </c>
      <c r="C168" s="43"/>
      <c r="D168" s="43" t="str">
        <f>IFERROR(INDEX(Data!$A$1:C$1002,_xlfn.AGGREGATE(15,6,((Data!$C$1:$C$1002=D$6)/(Data!$C$1:$C$1002=D$6))*ROW(Data!$C$1:$C$1002),ROW(D168)-ROW(D$6)),1),"")</f>
        <v/>
      </c>
      <c r="E168" s="43"/>
      <c r="F168" s="43" t="str">
        <f>IFERROR(INDEX(Data!$A$1:E$1002,_xlfn.AGGREGATE(15,6,((Data!$C$1:$C$1002=F$6)/(Data!$C$1:$C$1002=F$6))*ROW(Data!$C$1:$C$1002),ROW(F168)-ROW(F$6)),1),"")</f>
        <v/>
      </c>
      <c r="G168" s="43"/>
      <c r="H168" s="43" t="str">
        <f>IFERROR(INDEX(Data!$A$1:G$1002,_xlfn.AGGREGATE(15,6,((Data!$C$1:$C$1002=H$6)/(Data!$C$1:$C$1002=H$6))*ROW(Data!$C$1:$C$1002),ROW(H168)-ROW(H$6)),1),"")</f>
        <v/>
      </c>
      <c r="I168" s="43"/>
      <c r="J168" s="43" t="str">
        <f>IFERROR(INDEX(Data!$A$1:I$1002,_xlfn.AGGREGATE(15,6,((Data!$C$1:$C$1002=J$6)/(Data!$C$1:$C$1002=J$6))*ROW(Data!$C$1:$C$1002),ROW(J168)-ROW(J$6)),1),"")</f>
        <v/>
      </c>
      <c r="K168" s="43"/>
      <c r="L168" s="43" t="str">
        <f>IFERROR(INDEX(Data!$A$1:K$1002,_xlfn.AGGREGATE(15,6,((Data!$C$1:$C$1002=L$6)/(Data!$C$1:$C$1002=L$6))*ROW(Data!$C$1:$C$1002),ROW(L168)-ROW(L$6)),1),"")</f>
        <v/>
      </c>
      <c r="M168" s="43"/>
      <c r="N168" s="43" t="str">
        <f>IFERROR(INDEX(Data!$A$1:M$1002,_xlfn.AGGREGATE(15,6,((Data!$C$1:$C$1002=N$6)/(Data!$C$1:$C$1002=N$6))*ROW(Data!$C$1:$C$1002),ROW(N168)-ROW(N$6)),1),"")</f>
        <v/>
      </c>
      <c r="O168" s="43"/>
      <c r="P168" s="43" t="str">
        <f>IFERROR(INDEX(Data!$A$1:O$1002,_xlfn.AGGREGATE(15,6,((Data!$C$1:$C$1002=P$6)/(Data!$C$1:$C$1002=P$6))*ROW(Data!$C$1:$C$1002),ROW(P168)-ROW(P$6)),1),"")</f>
        <v/>
      </c>
      <c r="Q168" s="43"/>
      <c r="R168" s="43" t="str">
        <f>IFERROR(INDEX(Data!$A$1:Q$1002,_xlfn.AGGREGATE(15,6,((Data!$C$1:$C$1002=R$6)/(Data!$C$1:$C$1002=R$6))*ROW(Data!$C$1:$C$1002),ROW(R168)-ROW(R$6)),1),"")</f>
        <v/>
      </c>
      <c r="S168" s="43"/>
      <c r="T168" s="43" t="str">
        <f>IFERROR(INDEX(Data!$A$1:R$1002,_xlfn.AGGREGATE(15,6,((Data!$C$1:$C$1002=T$6)/(Data!$C$1:$C$1002=T$6))*ROW(Data!$C$1:$C$1002),ROW(T168)-ROW(T$6)),1),"")</f>
        <v/>
      </c>
      <c r="U168" s="43"/>
      <c r="V168" s="43" t="str">
        <f>IFERROR(INDEX(Data!$A$1:X$1002,_xlfn.AGGREGATE(15,6,((Data!$C$1:$C$1002=V$6)/(Data!$C$1:$C$1002=V$6))*ROW(Data!$C$1:$C$1002),ROW(V168)-ROW(V$6)),1),"")</f>
        <v/>
      </c>
      <c r="W168" s="43"/>
      <c r="X168" s="43" t="str">
        <f>IFERROR(INDEX(Data!$A$1:Z$1002,_xlfn.AGGREGATE(15,6,((Data!$C$1:$C$1002=X$6)/(Data!$C$1:$C$1002=X$6))*ROW(Data!$C$1:$C$1002),ROW(X168)-ROW(X$6)),1),"")</f>
        <v/>
      </c>
      <c r="Y168" s="43"/>
      <c r="Z168" s="43" t="str">
        <f>IFERROR(INDEX(Data!$A$1:AB$1002,_xlfn.AGGREGATE(15,6,((Data!$C$1:$C$1002=Z$6)/(Data!$C$1:$C$1002=Z$6))*ROW(Data!$C$1:$C$1002),ROW(Z168)-ROW(Z$6)),1),"")</f>
        <v/>
      </c>
    </row>
    <row r="169" spans="1:26" x14ac:dyDescent="0.4">
      <c r="A169" s="43"/>
      <c r="B169" s="43" t="str">
        <f>IFERROR(INDEX(Data!A$1:$A$1002,_xlfn.AGGREGATE(15,6,((Data!$C$1:$C$1002=B$6)/(Data!$C$1:$C$1002=B$6))*ROW(Data!$C$1:$C$1002),ROW(B169)-ROW(B$6)),1),"")</f>
        <v/>
      </c>
      <c r="C169" s="43"/>
      <c r="D169" s="43" t="str">
        <f>IFERROR(INDEX(Data!$A$1:C$1002,_xlfn.AGGREGATE(15,6,((Data!$C$1:$C$1002=D$6)/(Data!$C$1:$C$1002=D$6))*ROW(Data!$C$1:$C$1002),ROW(D169)-ROW(D$6)),1),"")</f>
        <v/>
      </c>
      <c r="E169" s="43"/>
      <c r="F169" s="43" t="str">
        <f>IFERROR(INDEX(Data!$A$1:E$1002,_xlfn.AGGREGATE(15,6,((Data!$C$1:$C$1002=F$6)/(Data!$C$1:$C$1002=F$6))*ROW(Data!$C$1:$C$1002),ROW(F169)-ROW(F$6)),1),"")</f>
        <v/>
      </c>
      <c r="G169" s="43"/>
      <c r="H169" s="43" t="str">
        <f>IFERROR(INDEX(Data!$A$1:G$1002,_xlfn.AGGREGATE(15,6,((Data!$C$1:$C$1002=H$6)/(Data!$C$1:$C$1002=H$6))*ROW(Data!$C$1:$C$1002),ROW(H169)-ROW(H$6)),1),"")</f>
        <v/>
      </c>
      <c r="I169" s="43"/>
      <c r="J169" s="43" t="str">
        <f>IFERROR(INDEX(Data!$A$1:I$1002,_xlfn.AGGREGATE(15,6,((Data!$C$1:$C$1002=J$6)/(Data!$C$1:$C$1002=J$6))*ROW(Data!$C$1:$C$1002),ROW(J169)-ROW(J$6)),1),"")</f>
        <v/>
      </c>
      <c r="K169" s="43"/>
      <c r="L169" s="43" t="str">
        <f>IFERROR(INDEX(Data!$A$1:K$1002,_xlfn.AGGREGATE(15,6,((Data!$C$1:$C$1002=L$6)/(Data!$C$1:$C$1002=L$6))*ROW(Data!$C$1:$C$1002),ROW(L169)-ROW(L$6)),1),"")</f>
        <v/>
      </c>
      <c r="M169" s="43"/>
      <c r="N169" s="43" t="str">
        <f>IFERROR(INDEX(Data!$A$1:M$1002,_xlfn.AGGREGATE(15,6,((Data!$C$1:$C$1002=N$6)/(Data!$C$1:$C$1002=N$6))*ROW(Data!$C$1:$C$1002),ROW(N169)-ROW(N$6)),1),"")</f>
        <v/>
      </c>
      <c r="O169" s="43"/>
      <c r="P169" s="43" t="str">
        <f>IFERROR(INDEX(Data!$A$1:O$1002,_xlfn.AGGREGATE(15,6,((Data!$C$1:$C$1002=P$6)/(Data!$C$1:$C$1002=P$6))*ROW(Data!$C$1:$C$1002),ROW(P169)-ROW(P$6)),1),"")</f>
        <v/>
      </c>
      <c r="Q169" s="43"/>
      <c r="R169" s="43" t="str">
        <f>IFERROR(INDEX(Data!$A$1:Q$1002,_xlfn.AGGREGATE(15,6,((Data!$C$1:$C$1002=R$6)/(Data!$C$1:$C$1002=R$6))*ROW(Data!$C$1:$C$1002),ROW(R169)-ROW(R$6)),1),"")</f>
        <v/>
      </c>
      <c r="S169" s="43"/>
      <c r="T169" s="43" t="str">
        <f>IFERROR(INDEX(Data!$A$1:R$1002,_xlfn.AGGREGATE(15,6,((Data!$C$1:$C$1002=T$6)/(Data!$C$1:$C$1002=T$6))*ROW(Data!$C$1:$C$1002),ROW(T169)-ROW(T$6)),1),"")</f>
        <v/>
      </c>
      <c r="U169" s="43"/>
      <c r="V169" s="43" t="str">
        <f>IFERROR(INDEX(Data!$A$1:X$1002,_xlfn.AGGREGATE(15,6,((Data!$C$1:$C$1002=V$6)/(Data!$C$1:$C$1002=V$6))*ROW(Data!$C$1:$C$1002),ROW(V169)-ROW(V$6)),1),"")</f>
        <v/>
      </c>
      <c r="W169" s="43"/>
      <c r="X169" s="43" t="str">
        <f>IFERROR(INDEX(Data!$A$1:Z$1002,_xlfn.AGGREGATE(15,6,((Data!$C$1:$C$1002=X$6)/(Data!$C$1:$C$1002=X$6))*ROW(Data!$C$1:$C$1002),ROW(X169)-ROW(X$6)),1),"")</f>
        <v/>
      </c>
      <c r="Y169" s="43"/>
      <c r="Z169" s="43" t="str">
        <f>IFERROR(INDEX(Data!$A$1:AB$1002,_xlfn.AGGREGATE(15,6,((Data!$C$1:$C$1002=Z$6)/(Data!$C$1:$C$1002=Z$6))*ROW(Data!$C$1:$C$1002),ROW(Z169)-ROW(Z$6)),1),"")</f>
        <v/>
      </c>
    </row>
    <row r="170" spans="1:26" x14ac:dyDescent="0.4">
      <c r="A170" s="43"/>
      <c r="B170" s="43" t="str">
        <f>IFERROR(INDEX(Data!A$1:$A$1002,_xlfn.AGGREGATE(15,6,((Data!$C$1:$C$1002=B$6)/(Data!$C$1:$C$1002=B$6))*ROW(Data!$C$1:$C$1002),ROW(B170)-ROW(B$6)),1),"")</f>
        <v/>
      </c>
      <c r="C170" s="43"/>
      <c r="D170" s="43" t="str">
        <f>IFERROR(INDEX(Data!$A$1:C$1002,_xlfn.AGGREGATE(15,6,((Data!$C$1:$C$1002=D$6)/(Data!$C$1:$C$1002=D$6))*ROW(Data!$C$1:$C$1002),ROW(D170)-ROW(D$6)),1),"")</f>
        <v/>
      </c>
      <c r="E170" s="43"/>
      <c r="F170" s="43" t="str">
        <f>IFERROR(INDEX(Data!$A$1:E$1002,_xlfn.AGGREGATE(15,6,((Data!$C$1:$C$1002=F$6)/(Data!$C$1:$C$1002=F$6))*ROW(Data!$C$1:$C$1002),ROW(F170)-ROW(F$6)),1),"")</f>
        <v/>
      </c>
      <c r="G170" s="43"/>
      <c r="H170" s="43" t="str">
        <f>IFERROR(INDEX(Data!$A$1:G$1002,_xlfn.AGGREGATE(15,6,((Data!$C$1:$C$1002=H$6)/(Data!$C$1:$C$1002=H$6))*ROW(Data!$C$1:$C$1002),ROW(H170)-ROW(H$6)),1),"")</f>
        <v/>
      </c>
      <c r="I170" s="43"/>
      <c r="J170" s="43" t="str">
        <f>IFERROR(INDEX(Data!$A$1:I$1002,_xlfn.AGGREGATE(15,6,((Data!$C$1:$C$1002=J$6)/(Data!$C$1:$C$1002=J$6))*ROW(Data!$C$1:$C$1002),ROW(J170)-ROW(J$6)),1),"")</f>
        <v/>
      </c>
      <c r="K170" s="43"/>
      <c r="L170" s="43" t="str">
        <f>IFERROR(INDEX(Data!$A$1:K$1002,_xlfn.AGGREGATE(15,6,((Data!$C$1:$C$1002=L$6)/(Data!$C$1:$C$1002=L$6))*ROW(Data!$C$1:$C$1002),ROW(L170)-ROW(L$6)),1),"")</f>
        <v/>
      </c>
      <c r="M170" s="43"/>
      <c r="N170" s="43" t="str">
        <f>IFERROR(INDEX(Data!$A$1:M$1002,_xlfn.AGGREGATE(15,6,((Data!$C$1:$C$1002=N$6)/(Data!$C$1:$C$1002=N$6))*ROW(Data!$C$1:$C$1002),ROW(N170)-ROW(N$6)),1),"")</f>
        <v/>
      </c>
      <c r="O170" s="43"/>
      <c r="P170" s="43" t="str">
        <f>IFERROR(INDEX(Data!$A$1:O$1002,_xlfn.AGGREGATE(15,6,((Data!$C$1:$C$1002=P$6)/(Data!$C$1:$C$1002=P$6))*ROW(Data!$C$1:$C$1002),ROW(P170)-ROW(P$6)),1),"")</f>
        <v/>
      </c>
      <c r="Q170" s="43"/>
      <c r="R170" s="43" t="str">
        <f>IFERROR(INDEX(Data!$A$1:Q$1002,_xlfn.AGGREGATE(15,6,((Data!$C$1:$C$1002=R$6)/(Data!$C$1:$C$1002=R$6))*ROW(Data!$C$1:$C$1002),ROW(R170)-ROW(R$6)),1),"")</f>
        <v/>
      </c>
      <c r="S170" s="43"/>
      <c r="T170" s="43" t="str">
        <f>IFERROR(INDEX(Data!$A$1:R$1002,_xlfn.AGGREGATE(15,6,((Data!$C$1:$C$1002=T$6)/(Data!$C$1:$C$1002=T$6))*ROW(Data!$C$1:$C$1002),ROW(T170)-ROW(T$6)),1),"")</f>
        <v/>
      </c>
      <c r="U170" s="43"/>
      <c r="V170" s="43" t="str">
        <f>IFERROR(INDEX(Data!$A$1:X$1002,_xlfn.AGGREGATE(15,6,((Data!$C$1:$C$1002=V$6)/(Data!$C$1:$C$1002=V$6))*ROW(Data!$C$1:$C$1002),ROW(V170)-ROW(V$6)),1),"")</f>
        <v/>
      </c>
      <c r="W170" s="43"/>
      <c r="X170" s="43" t="str">
        <f>IFERROR(INDEX(Data!$A$1:Z$1002,_xlfn.AGGREGATE(15,6,((Data!$C$1:$C$1002=X$6)/(Data!$C$1:$C$1002=X$6))*ROW(Data!$C$1:$C$1002),ROW(X170)-ROW(X$6)),1),"")</f>
        <v/>
      </c>
      <c r="Y170" s="43"/>
      <c r="Z170" s="43" t="str">
        <f>IFERROR(INDEX(Data!$A$1:AB$1002,_xlfn.AGGREGATE(15,6,((Data!$C$1:$C$1002=Z$6)/(Data!$C$1:$C$1002=Z$6))*ROW(Data!$C$1:$C$1002),ROW(Z170)-ROW(Z$6)),1),"")</f>
        <v/>
      </c>
    </row>
    <row r="171" spans="1:26" x14ac:dyDescent="0.4">
      <c r="A171" s="43"/>
      <c r="B171" s="43" t="str">
        <f>IFERROR(INDEX(Data!A$1:$A$1002,_xlfn.AGGREGATE(15,6,((Data!$C$1:$C$1002=B$6)/(Data!$C$1:$C$1002=B$6))*ROW(Data!$C$1:$C$1002),ROW(B171)-ROW(B$6)),1),"")</f>
        <v/>
      </c>
      <c r="C171" s="43"/>
      <c r="D171" s="43" t="str">
        <f>IFERROR(INDEX(Data!$A$1:C$1002,_xlfn.AGGREGATE(15,6,((Data!$C$1:$C$1002=D$6)/(Data!$C$1:$C$1002=D$6))*ROW(Data!$C$1:$C$1002),ROW(D171)-ROW(D$6)),1),"")</f>
        <v/>
      </c>
      <c r="E171" s="43"/>
      <c r="F171" s="43" t="str">
        <f>IFERROR(INDEX(Data!$A$1:E$1002,_xlfn.AGGREGATE(15,6,((Data!$C$1:$C$1002=F$6)/(Data!$C$1:$C$1002=F$6))*ROW(Data!$C$1:$C$1002),ROW(F171)-ROW(F$6)),1),"")</f>
        <v/>
      </c>
      <c r="G171" s="43"/>
      <c r="H171" s="43" t="str">
        <f>IFERROR(INDEX(Data!$A$1:G$1002,_xlfn.AGGREGATE(15,6,((Data!$C$1:$C$1002=H$6)/(Data!$C$1:$C$1002=H$6))*ROW(Data!$C$1:$C$1002),ROW(H171)-ROW(H$6)),1),"")</f>
        <v/>
      </c>
      <c r="I171" s="43"/>
      <c r="J171" s="43" t="str">
        <f>IFERROR(INDEX(Data!$A$1:I$1002,_xlfn.AGGREGATE(15,6,((Data!$C$1:$C$1002=J$6)/(Data!$C$1:$C$1002=J$6))*ROW(Data!$C$1:$C$1002),ROW(J171)-ROW(J$6)),1),"")</f>
        <v/>
      </c>
      <c r="K171" s="43"/>
      <c r="L171" s="43" t="str">
        <f>IFERROR(INDEX(Data!$A$1:K$1002,_xlfn.AGGREGATE(15,6,((Data!$C$1:$C$1002=L$6)/(Data!$C$1:$C$1002=L$6))*ROW(Data!$C$1:$C$1002),ROW(L171)-ROW(L$6)),1),"")</f>
        <v/>
      </c>
      <c r="M171" s="43"/>
      <c r="N171" s="43" t="str">
        <f>IFERROR(INDEX(Data!$A$1:M$1002,_xlfn.AGGREGATE(15,6,((Data!$C$1:$C$1002=N$6)/(Data!$C$1:$C$1002=N$6))*ROW(Data!$C$1:$C$1002),ROW(N171)-ROW(N$6)),1),"")</f>
        <v/>
      </c>
      <c r="O171" s="43"/>
      <c r="P171" s="43" t="str">
        <f>IFERROR(INDEX(Data!$A$1:O$1002,_xlfn.AGGREGATE(15,6,((Data!$C$1:$C$1002=P$6)/(Data!$C$1:$C$1002=P$6))*ROW(Data!$C$1:$C$1002),ROW(P171)-ROW(P$6)),1),"")</f>
        <v/>
      </c>
      <c r="Q171" s="43"/>
      <c r="R171" s="43" t="str">
        <f>IFERROR(INDEX(Data!$A$1:Q$1002,_xlfn.AGGREGATE(15,6,((Data!$C$1:$C$1002=R$6)/(Data!$C$1:$C$1002=R$6))*ROW(Data!$C$1:$C$1002),ROW(R171)-ROW(R$6)),1),"")</f>
        <v/>
      </c>
      <c r="S171" s="43"/>
      <c r="T171" s="43" t="str">
        <f>IFERROR(INDEX(Data!$A$1:R$1002,_xlfn.AGGREGATE(15,6,((Data!$C$1:$C$1002=T$6)/(Data!$C$1:$C$1002=T$6))*ROW(Data!$C$1:$C$1002),ROW(T171)-ROW(T$6)),1),"")</f>
        <v/>
      </c>
      <c r="U171" s="43"/>
      <c r="V171" s="43" t="str">
        <f>IFERROR(INDEX(Data!$A$1:X$1002,_xlfn.AGGREGATE(15,6,((Data!$C$1:$C$1002=V$6)/(Data!$C$1:$C$1002=V$6))*ROW(Data!$C$1:$C$1002),ROW(V171)-ROW(V$6)),1),"")</f>
        <v/>
      </c>
      <c r="W171" s="43"/>
      <c r="X171" s="43" t="str">
        <f>IFERROR(INDEX(Data!$A$1:Z$1002,_xlfn.AGGREGATE(15,6,((Data!$C$1:$C$1002=X$6)/(Data!$C$1:$C$1002=X$6))*ROW(Data!$C$1:$C$1002),ROW(X171)-ROW(X$6)),1),"")</f>
        <v/>
      </c>
      <c r="Y171" s="43"/>
      <c r="Z171" s="43" t="str">
        <f>IFERROR(INDEX(Data!$A$1:AB$1002,_xlfn.AGGREGATE(15,6,((Data!$C$1:$C$1002=Z$6)/(Data!$C$1:$C$1002=Z$6))*ROW(Data!$C$1:$C$1002),ROW(Z171)-ROW(Z$6)),1),"")</f>
        <v/>
      </c>
    </row>
    <row r="172" spans="1:26" x14ac:dyDescent="0.4">
      <c r="A172" s="43"/>
      <c r="B172" s="43" t="str">
        <f>IFERROR(INDEX(Data!A$1:$A$1002,_xlfn.AGGREGATE(15,6,((Data!$C$1:$C$1002=B$6)/(Data!$C$1:$C$1002=B$6))*ROW(Data!$C$1:$C$1002),ROW(B172)-ROW(B$6)),1),"")</f>
        <v/>
      </c>
      <c r="C172" s="43"/>
      <c r="D172" s="43" t="str">
        <f>IFERROR(INDEX(Data!$A$1:C$1002,_xlfn.AGGREGATE(15,6,((Data!$C$1:$C$1002=D$6)/(Data!$C$1:$C$1002=D$6))*ROW(Data!$C$1:$C$1002),ROW(D172)-ROW(D$6)),1),"")</f>
        <v/>
      </c>
      <c r="E172" s="43"/>
      <c r="F172" s="43" t="str">
        <f>IFERROR(INDEX(Data!$A$1:E$1002,_xlfn.AGGREGATE(15,6,((Data!$C$1:$C$1002=F$6)/(Data!$C$1:$C$1002=F$6))*ROW(Data!$C$1:$C$1002),ROW(F172)-ROW(F$6)),1),"")</f>
        <v/>
      </c>
      <c r="G172" s="43"/>
      <c r="H172" s="43" t="str">
        <f>IFERROR(INDEX(Data!$A$1:G$1002,_xlfn.AGGREGATE(15,6,((Data!$C$1:$C$1002=H$6)/(Data!$C$1:$C$1002=H$6))*ROW(Data!$C$1:$C$1002),ROW(H172)-ROW(H$6)),1),"")</f>
        <v/>
      </c>
      <c r="I172" s="43"/>
      <c r="J172" s="43" t="str">
        <f>IFERROR(INDEX(Data!$A$1:I$1002,_xlfn.AGGREGATE(15,6,((Data!$C$1:$C$1002=J$6)/(Data!$C$1:$C$1002=J$6))*ROW(Data!$C$1:$C$1002),ROW(J172)-ROW(J$6)),1),"")</f>
        <v/>
      </c>
      <c r="K172" s="43"/>
      <c r="L172" s="43" t="str">
        <f>IFERROR(INDEX(Data!$A$1:K$1002,_xlfn.AGGREGATE(15,6,((Data!$C$1:$C$1002=L$6)/(Data!$C$1:$C$1002=L$6))*ROW(Data!$C$1:$C$1002),ROW(L172)-ROW(L$6)),1),"")</f>
        <v/>
      </c>
      <c r="M172" s="43"/>
      <c r="N172" s="43" t="str">
        <f>IFERROR(INDEX(Data!$A$1:M$1002,_xlfn.AGGREGATE(15,6,((Data!$C$1:$C$1002=N$6)/(Data!$C$1:$C$1002=N$6))*ROW(Data!$C$1:$C$1002),ROW(N172)-ROW(N$6)),1),"")</f>
        <v/>
      </c>
      <c r="O172" s="43"/>
      <c r="P172" s="43" t="str">
        <f>IFERROR(INDEX(Data!$A$1:O$1002,_xlfn.AGGREGATE(15,6,((Data!$C$1:$C$1002=P$6)/(Data!$C$1:$C$1002=P$6))*ROW(Data!$C$1:$C$1002),ROW(P172)-ROW(P$6)),1),"")</f>
        <v/>
      </c>
      <c r="Q172" s="43"/>
      <c r="R172" s="43" t="str">
        <f>IFERROR(INDEX(Data!$A$1:Q$1002,_xlfn.AGGREGATE(15,6,((Data!$C$1:$C$1002=R$6)/(Data!$C$1:$C$1002=R$6))*ROW(Data!$C$1:$C$1002),ROW(R172)-ROW(R$6)),1),"")</f>
        <v/>
      </c>
      <c r="S172" s="43"/>
      <c r="T172" s="43" t="str">
        <f>IFERROR(INDEX(Data!$A$1:R$1002,_xlfn.AGGREGATE(15,6,((Data!$C$1:$C$1002=T$6)/(Data!$C$1:$C$1002=T$6))*ROW(Data!$C$1:$C$1002),ROW(T172)-ROW(T$6)),1),"")</f>
        <v/>
      </c>
      <c r="U172" s="43"/>
      <c r="V172" s="43" t="str">
        <f>IFERROR(INDEX(Data!$A$1:X$1002,_xlfn.AGGREGATE(15,6,((Data!$C$1:$C$1002=V$6)/(Data!$C$1:$C$1002=V$6))*ROW(Data!$C$1:$C$1002),ROW(V172)-ROW(V$6)),1),"")</f>
        <v/>
      </c>
      <c r="W172" s="43"/>
      <c r="X172" s="43" t="str">
        <f>IFERROR(INDEX(Data!$A$1:Z$1002,_xlfn.AGGREGATE(15,6,((Data!$C$1:$C$1002=X$6)/(Data!$C$1:$C$1002=X$6))*ROW(Data!$C$1:$C$1002),ROW(X172)-ROW(X$6)),1),"")</f>
        <v/>
      </c>
      <c r="Y172" s="43"/>
      <c r="Z172" s="43" t="str">
        <f>IFERROR(INDEX(Data!$A$1:AB$1002,_xlfn.AGGREGATE(15,6,((Data!$C$1:$C$1002=Z$6)/(Data!$C$1:$C$1002=Z$6))*ROW(Data!$C$1:$C$1002),ROW(Z172)-ROW(Z$6)),1),"")</f>
        <v/>
      </c>
    </row>
    <row r="173" spans="1:26" x14ac:dyDescent="0.4">
      <c r="A173" s="43"/>
      <c r="B173" s="43" t="str">
        <f>IFERROR(INDEX(Data!A$1:$A$1002,_xlfn.AGGREGATE(15,6,((Data!$C$1:$C$1002=B$6)/(Data!$C$1:$C$1002=B$6))*ROW(Data!$C$1:$C$1002),ROW(B173)-ROW(B$6)),1),"")</f>
        <v/>
      </c>
      <c r="C173" s="43"/>
      <c r="D173" s="43" t="str">
        <f>IFERROR(INDEX(Data!$A$1:C$1002,_xlfn.AGGREGATE(15,6,((Data!$C$1:$C$1002=D$6)/(Data!$C$1:$C$1002=D$6))*ROW(Data!$C$1:$C$1002),ROW(D173)-ROW(D$6)),1),"")</f>
        <v/>
      </c>
      <c r="E173" s="43"/>
      <c r="F173" s="43" t="str">
        <f>IFERROR(INDEX(Data!$A$1:E$1002,_xlfn.AGGREGATE(15,6,((Data!$C$1:$C$1002=F$6)/(Data!$C$1:$C$1002=F$6))*ROW(Data!$C$1:$C$1002),ROW(F173)-ROW(F$6)),1),"")</f>
        <v/>
      </c>
      <c r="G173" s="43"/>
      <c r="H173" s="43" t="str">
        <f>IFERROR(INDEX(Data!$A$1:G$1002,_xlfn.AGGREGATE(15,6,((Data!$C$1:$C$1002=H$6)/(Data!$C$1:$C$1002=H$6))*ROW(Data!$C$1:$C$1002),ROW(H173)-ROW(H$6)),1),"")</f>
        <v/>
      </c>
      <c r="I173" s="43"/>
      <c r="J173" s="43" t="str">
        <f>IFERROR(INDEX(Data!$A$1:I$1002,_xlfn.AGGREGATE(15,6,((Data!$C$1:$C$1002=J$6)/(Data!$C$1:$C$1002=J$6))*ROW(Data!$C$1:$C$1002),ROW(J173)-ROW(J$6)),1),"")</f>
        <v/>
      </c>
      <c r="K173" s="43"/>
      <c r="L173" s="43" t="str">
        <f>IFERROR(INDEX(Data!$A$1:K$1002,_xlfn.AGGREGATE(15,6,((Data!$C$1:$C$1002=L$6)/(Data!$C$1:$C$1002=L$6))*ROW(Data!$C$1:$C$1002),ROW(L173)-ROW(L$6)),1),"")</f>
        <v/>
      </c>
      <c r="M173" s="43"/>
      <c r="N173" s="43" t="str">
        <f>IFERROR(INDEX(Data!$A$1:M$1002,_xlfn.AGGREGATE(15,6,((Data!$C$1:$C$1002=N$6)/(Data!$C$1:$C$1002=N$6))*ROW(Data!$C$1:$C$1002),ROW(N173)-ROW(N$6)),1),"")</f>
        <v/>
      </c>
      <c r="O173" s="43"/>
      <c r="P173" s="43" t="str">
        <f>IFERROR(INDEX(Data!$A$1:O$1002,_xlfn.AGGREGATE(15,6,((Data!$C$1:$C$1002=P$6)/(Data!$C$1:$C$1002=P$6))*ROW(Data!$C$1:$C$1002),ROW(P173)-ROW(P$6)),1),"")</f>
        <v/>
      </c>
      <c r="Q173" s="43"/>
      <c r="R173" s="43" t="str">
        <f>IFERROR(INDEX(Data!$A$1:Q$1002,_xlfn.AGGREGATE(15,6,((Data!$C$1:$C$1002=R$6)/(Data!$C$1:$C$1002=R$6))*ROW(Data!$C$1:$C$1002),ROW(R173)-ROW(R$6)),1),"")</f>
        <v/>
      </c>
      <c r="S173" s="43"/>
      <c r="T173" s="43" t="str">
        <f>IFERROR(INDEX(Data!$A$1:R$1002,_xlfn.AGGREGATE(15,6,((Data!$C$1:$C$1002=T$6)/(Data!$C$1:$C$1002=T$6))*ROW(Data!$C$1:$C$1002),ROW(T173)-ROW(T$6)),1),"")</f>
        <v/>
      </c>
      <c r="U173" s="43"/>
      <c r="V173" s="43" t="str">
        <f>IFERROR(INDEX(Data!$A$1:X$1002,_xlfn.AGGREGATE(15,6,((Data!$C$1:$C$1002=V$6)/(Data!$C$1:$C$1002=V$6))*ROW(Data!$C$1:$C$1002),ROW(V173)-ROW(V$6)),1),"")</f>
        <v/>
      </c>
      <c r="W173" s="43"/>
      <c r="X173" s="43" t="str">
        <f>IFERROR(INDEX(Data!$A$1:Z$1002,_xlfn.AGGREGATE(15,6,((Data!$C$1:$C$1002=X$6)/(Data!$C$1:$C$1002=X$6))*ROW(Data!$C$1:$C$1002),ROW(X173)-ROW(X$6)),1),"")</f>
        <v/>
      </c>
      <c r="Y173" s="43"/>
      <c r="Z173" s="43" t="str">
        <f>IFERROR(INDEX(Data!$A$1:AB$1002,_xlfn.AGGREGATE(15,6,((Data!$C$1:$C$1002=Z$6)/(Data!$C$1:$C$1002=Z$6))*ROW(Data!$C$1:$C$1002),ROW(Z173)-ROW(Z$6)),1),"")</f>
        <v/>
      </c>
    </row>
    <row r="174" spans="1:26" x14ac:dyDescent="0.4">
      <c r="A174" s="43"/>
      <c r="B174" s="43" t="str">
        <f>IFERROR(INDEX(Data!A$1:$A$1002,_xlfn.AGGREGATE(15,6,((Data!$C$1:$C$1002=B$6)/(Data!$C$1:$C$1002=B$6))*ROW(Data!$C$1:$C$1002),ROW(B174)-ROW(B$6)),1),"")</f>
        <v/>
      </c>
      <c r="C174" s="43"/>
      <c r="D174" s="43" t="str">
        <f>IFERROR(INDEX(Data!$A$1:C$1002,_xlfn.AGGREGATE(15,6,((Data!$C$1:$C$1002=D$6)/(Data!$C$1:$C$1002=D$6))*ROW(Data!$C$1:$C$1002),ROW(D174)-ROW(D$6)),1),"")</f>
        <v/>
      </c>
      <c r="E174" s="43"/>
      <c r="F174" s="43" t="str">
        <f>IFERROR(INDEX(Data!$A$1:E$1002,_xlfn.AGGREGATE(15,6,((Data!$C$1:$C$1002=F$6)/(Data!$C$1:$C$1002=F$6))*ROW(Data!$C$1:$C$1002),ROW(F174)-ROW(F$6)),1),"")</f>
        <v/>
      </c>
      <c r="G174" s="43"/>
      <c r="H174" s="43" t="str">
        <f>IFERROR(INDEX(Data!$A$1:G$1002,_xlfn.AGGREGATE(15,6,((Data!$C$1:$C$1002=H$6)/(Data!$C$1:$C$1002=H$6))*ROW(Data!$C$1:$C$1002),ROW(H174)-ROW(H$6)),1),"")</f>
        <v/>
      </c>
      <c r="I174" s="43"/>
      <c r="J174" s="43" t="str">
        <f>IFERROR(INDEX(Data!$A$1:I$1002,_xlfn.AGGREGATE(15,6,((Data!$C$1:$C$1002=J$6)/(Data!$C$1:$C$1002=J$6))*ROW(Data!$C$1:$C$1002),ROW(J174)-ROW(J$6)),1),"")</f>
        <v/>
      </c>
      <c r="K174" s="43"/>
      <c r="L174" s="43" t="str">
        <f>IFERROR(INDEX(Data!$A$1:K$1002,_xlfn.AGGREGATE(15,6,((Data!$C$1:$C$1002=L$6)/(Data!$C$1:$C$1002=L$6))*ROW(Data!$C$1:$C$1002),ROW(L174)-ROW(L$6)),1),"")</f>
        <v/>
      </c>
      <c r="M174" s="43"/>
      <c r="N174" s="43" t="str">
        <f>IFERROR(INDEX(Data!$A$1:M$1002,_xlfn.AGGREGATE(15,6,((Data!$C$1:$C$1002=N$6)/(Data!$C$1:$C$1002=N$6))*ROW(Data!$C$1:$C$1002),ROW(N174)-ROW(N$6)),1),"")</f>
        <v/>
      </c>
      <c r="O174" s="43"/>
      <c r="P174" s="43" t="str">
        <f>IFERROR(INDEX(Data!$A$1:O$1002,_xlfn.AGGREGATE(15,6,((Data!$C$1:$C$1002=P$6)/(Data!$C$1:$C$1002=P$6))*ROW(Data!$C$1:$C$1002),ROW(P174)-ROW(P$6)),1),"")</f>
        <v/>
      </c>
      <c r="Q174" s="43"/>
      <c r="R174" s="43" t="str">
        <f>IFERROR(INDEX(Data!$A$1:Q$1002,_xlfn.AGGREGATE(15,6,((Data!$C$1:$C$1002=R$6)/(Data!$C$1:$C$1002=R$6))*ROW(Data!$C$1:$C$1002),ROW(R174)-ROW(R$6)),1),"")</f>
        <v/>
      </c>
      <c r="S174" s="43"/>
      <c r="T174" s="43" t="str">
        <f>IFERROR(INDEX(Data!$A$1:R$1002,_xlfn.AGGREGATE(15,6,((Data!$C$1:$C$1002=T$6)/(Data!$C$1:$C$1002=T$6))*ROW(Data!$C$1:$C$1002),ROW(T174)-ROW(T$6)),1),"")</f>
        <v/>
      </c>
      <c r="U174" s="43"/>
      <c r="V174" s="43" t="str">
        <f>IFERROR(INDEX(Data!$A$1:X$1002,_xlfn.AGGREGATE(15,6,((Data!$C$1:$C$1002=V$6)/(Data!$C$1:$C$1002=V$6))*ROW(Data!$C$1:$C$1002),ROW(V174)-ROW(V$6)),1),"")</f>
        <v/>
      </c>
      <c r="W174" s="43"/>
      <c r="X174" s="43" t="str">
        <f>IFERROR(INDEX(Data!$A$1:Z$1002,_xlfn.AGGREGATE(15,6,((Data!$C$1:$C$1002=X$6)/(Data!$C$1:$C$1002=X$6))*ROW(Data!$C$1:$C$1002),ROW(X174)-ROW(X$6)),1),"")</f>
        <v/>
      </c>
      <c r="Y174" s="43"/>
      <c r="Z174" s="43" t="str">
        <f>IFERROR(INDEX(Data!$A$1:AB$1002,_xlfn.AGGREGATE(15,6,((Data!$C$1:$C$1002=Z$6)/(Data!$C$1:$C$1002=Z$6))*ROW(Data!$C$1:$C$1002),ROW(Z174)-ROW(Z$6)),1),"")</f>
        <v/>
      </c>
    </row>
    <row r="175" spans="1:26" x14ac:dyDescent="0.4">
      <c r="A175" s="43"/>
      <c r="B175" s="43" t="str">
        <f>IFERROR(INDEX(Data!A$1:$A$1002,_xlfn.AGGREGATE(15,6,((Data!$C$1:$C$1002=B$6)/(Data!$C$1:$C$1002=B$6))*ROW(Data!$C$1:$C$1002),ROW(B175)-ROW(B$6)),1),"")</f>
        <v/>
      </c>
      <c r="C175" s="43"/>
      <c r="D175" s="43" t="str">
        <f>IFERROR(INDEX(Data!$A$1:C$1002,_xlfn.AGGREGATE(15,6,((Data!$C$1:$C$1002=D$6)/(Data!$C$1:$C$1002=D$6))*ROW(Data!$C$1:$C$1002),ROW(D175)-ROW(D$6)),1),"")</f>
        <v/>
      </c>
      <c r="E175" s="43"/>
      <c r="F175" s="43" t="str">
        <f>IFERROR(INDEX(Data!$A$1:E$1002,_xlfn.AGGREGATE(15,6,((Data!$C$1:$C$1002=F$6)/(Data!$C$1:$C$1002=F$6))*ROW(Data!$C$1:$C$1002),ROW(F175)-ROW(F$6)),1),"")</f>
        <v/>
      </c>
      <c r="G175" s="43"/>
      <c r="H175" s="43" t="str">
        <f>IFERROR(INDEX(Data!$A$1:G$1002,_xlfn.AGGREGATE(15,6,((Data!$C$1:$C$1002=H$6)/(Data!$C$1:$C$1002=H$6))*ROW(Data!$C$1:$C$1002),ROW(H175)-ROW(H$6)),1),"")</f>
        <v/>
      </c>
      <c r="I175" s="43"/>
      <c r="J175" s="43" t="str">
        <f>IFERROR(INDEX(Data!$A$1:I$1002,_xlfn.AGGREGATE(15,6,((Data!$C$1:$C$1002=J$6)/(Data!$C$1:$C$1002=J$6))*ROW(Data!$C$1:$C$1002),ROW(J175)-ROW(J$6)),1),"")</f>
        <v/>
      </c>
      <c r="K175" s="43"/>
      <c r="L175" s="43" t="str">
        <f>IFERROR(INDEX(Data!$A$1:K$1002,_xlfn.AGGREGATE(15,6,((Data!$C$1:$C$1002=L$6)/(Data!$C$1:$C$1002=L$6))*ROW(Data!$C$1:$C$1002),ROW(L175)-ROW(L$6)),1),"")</f>
        <v/>
      </c>
      <c r="M175" s="43"/>
      <c r="N175" s="43" t="str">
        <f>IFERROR(INDEX(Data!$A$1:M$1002,_xlfn.AGGREGATE(15,6,((Data!$C$1:$C$1002=N$6)/(Data!$C$1:$C$1002=N$6))*ROW(Data!$C$1:$C$1002),ROW(N175)-ROW(N$6)),1),"")</f>
        <v/>
      </c>
      <c r="O175" s="43"/>
      <c r="P175" s="43" t="str">
        <f>IFERROR(INDEX(Data!$A$1:O$1002,_xlfn.AGGREGATE(15,6,((Data!$C$1:$C$1002=P$6)/(Data!$C$1:$C$1002=P$6))*ROW(Data!$C$1:$C$1002),ROW(P175)-ROW(P$6)),1),"")</f>
        <v/>
      </c>
      <c r="Q175" s="43"/>
      <c r="R175" s="43" t="str">
        <f>IFERROR(INDEX(Data!$A$1:Q$1002,_xlfn.AGGREGATE(15,6,((Data!$C$1:$C$1002=R$6)/(Data!$C$1:$C$1002=R$6))*ROW(Data!$C$1:$C$1002),ROW(R175)-ROW(R$6)),1),"")</f>
        <v/>
      </c>
      <c r="S175" s="43"/>
      <c r="T175" s="43" t="str">
        <f>IFERROR(INDEX(Data!$A$1:R$1002,_xlfn.AGGREGATE(15,6,((Data!$C$1:$C$1002=T$6)/(Data!$C$1:$C$1002=T$6))*ROW(Data!$C$1:$C$1002),ROW(T175)-ROW(T$6)),1),"")</f>
        <v/>
      </c>
      <c r="U175" s="43"/>
      <c r="V175" s="43" t="str">
        <f>IFERROR(INDEX(Data!$A$1:X$1002,_xlfn.AGGREGATE(15,6,((Data!$C$1:$C$1002=V$6)/(Data!$C$1:$C$1002=V$6))*ROW(Data!$C$1:$C$1002),ROW(V175)-ROW(V$6)),1),"")</f>
        <v/>
      </c>
      <c r="W175" s="43"/>
      <c r="X175" s="43" t="str">
        <f>IFERROR(INDEX(Data!$A$1:Z$1002,_xlfn.AGGREGATE(15,6,((Data!$C$1:$C$1002=X$6)/(Data!$C$1:$C$1002=X$6))*ROW(Data!$C$1:$C$1002),ROW(X175)-ROW(X$6)),1),"")</f>
        <v/>
      </c>
      <c r="Y175" s="43"/>
      <c r="Z175" s="43" t="str">
        <f>IFERROR(INDEX(Data!$A$1:AB$1002,_xlfn.AGGREGATE(15,6,((Data!$C$1:$C$1002=Z$6)/(Data!$C$1:$C$1002=Z$6))*ROW(Data!$C$1:$C$1002),ROW(Z175)-ROW(Z$6)),1),"")</f>
        <v/>
      </c>
    </row>
    <row r="176" spans="1:26" x14ac:dyDescent="0.4">
      <c r="A176" s="43"/>
      <c r="B176" s="43" t="str">
        <f>IFERROR(INDEX(Data!A$1:$A$1002,_xlfn.AGGREGATE(15,6,((Data!$C$1:$C$1002=B$6)/(Data!$C$1:$C$1002=B$6))*ROW(Data!$C$1:$C$1002),ROW(B176)-ROW(B$6)),1),"")</f>
        <v/>
      </c>
      <c r="C176" s="43"/>
      <c r="D176" s="43" t="str">
        <f>IFERROR(INDEX(Data!$A$1:C$1002,_xlfn.AGGREGATE(15,6,((Data!$C$1:$C$1002=D$6)/(Data!$C$1:$C$1002=D$6))*ROW(Data!$C$1:$C$1002),ROW(D176)-ROW(D$6)),1),"")</f>
        <v/>
      </c>
      <c r="E176" s="43"/>
      <c r="F176" s="43" t="str">
        <f>IFERROR(INDEX(Data!$A$1:E$1002,_xlfn.AGGREGATE(15,6,((Data!$C$1:$C$1002=F$6)/(Data!$C$1:$C$1002=F$6))*ROW(Data!$C$1:$C$1002),ROW(F176)-ROW(F$6)),1),"")</f>
        <v/>
      </c>
      <c r="G176" s="43"/>
      <c r="H176" s="43" t="str">
        <f>IFERROR(INDEX(Data!$A$1:G$1002,_xlfn.AGGREGATE(15,6,((Data!$C$1:$C$1002=H$6)/(Data!$C$1:$C$1002=H$6))*ROW(Data!$C$1:$C$1002),ROW(H176)-ROW(H$6)),1),"")</f>
        <v/>
      </c>
      <c r="I176" s="43"/>
      <c r="J176" s="43" t="str">
        <f>IFERROR(INDEX(Data!$A$1:I$1002,_xlfn.AGGREGATE(15,6,((Data!$C$1:$C$1002=J$6)/(Data!$C$1:$C$1002=J$6))*ROW(Data!$C$1:$C$1002),ROW(J176)-ROW(J$6)),1),"")</f>
        <v/>
      </c>
      <c r="K176" s="43"/>
      <c r="L176" s="43" t="str">
        <f>IFERROR(INDEX(Data!$A$1:K$1002,_xlfn.AGGREGATE(15,6,((Data!$C$1:$C$1002=L$6)/(Data!$C$1:$C$1002=L$6))*ROW(Data!$C$1:$C$1002),ROW(L176)-ROW(L$6)),1),"")</f>
        <v/>
      </c>
      <c r="M176" s="43"/>
      <c r="N176" s="43" t="str">
        <f>IFERROR(INDEX(Data!$A$1:M$1002,_xlfn.AGGREGATE(15,6,((Data!$C$1:$C$1002=N$6)/(Data!$C$1:$C$1002=N$6))*ROW(Data!$C$1:$C$1002),ROW(N176)-ROW(N$6)),1),"")</f>
        <v/>
      </c>
      <c r="O176" s="43"/>
      <c r="P176" s="43" t="str">
        <f>IFERROR(INDEX(Data!$A$1:O$1002,_xlfn.AGGREGATE(15,6,((Data!$C$1:$C$1002=P$6)/(Data!$C$1:$C$1002=P$6))*ROW(Data!$C$1:$C$1002),ROW(P176)-ROW(P$6)),1),"")</f>
        <v/>
      </c>
      <c r="Q176" s="43"/>
      <c r="R176" s="43" t="str">
        <f>IFERROR(INDEX(Data!$A$1:Q$1002,_xlfn.AGGREGATE(15,6,((Data!$C$1:$C$1002=R$6)/(Data!$C$1:$C$1002=R$6))*ROW(Data!$C$1:$C$1002),ROW(R176)-ROW(R$6)),1),"")</f>
        <v/>
      </c>
      <c r="S176" s="43"/>
      <c r="T176" s="43" t="str">
        <f>IFERROR(INDEX(Data!$A$1:R$1002,_xlfn.AGGREGATE(15,6,((Data!$C$1:$C$1002=T$6)/(Data!$C$1:$C$1002=T$6))*ROW(Data!$C$1:$C$1002),ROW(T176)-ROW(T$6)),1),"")</f>
        <v/>
      </c>
      <c r="U176" s="43"/>
      <c r="V176" s="43" t="str">
        <f>IFERROR(INDEX(Data!$A$1:X$1002,_xlfn.AGGREGATE(15,6,((Data!$C$1:$C$1002=V$6)/(Data!$C$1:$C$1002=V$6))*ROW(Data!$C$1:$C$1002),ROW(V176)-ROW(V$6)),1),"")</f>
        <v/>
      </c>
      <c r="W176" s="43"/>
      <c r="X176" s="43" t="str">
        <f>IFERROR(INDEX(Data!$A$1:Z$1002,_xlfn.AGGREGATE(15,6,((Data!$C$1:$C$1002=X$6)/(Data!$C$1:$C$1002=X$6))*ROW(Data!$C$1:$C$1002),ROW(X176)-ROW(X$6)),1),"")</f>
        <v/>
      </c>
      <c r="Y176" s="43"/>
      <c r="Z176" s="43" t="str">
        <f>IFERROR(INDEX(Data!$A$1:AB$1002,_xlfn.AGGREGATE(15,6,((Data!$C$1:$C$1002=Z$6)/(Data!$C$1:$C$1002=Z$6))*ROW(Data!$C$1:$C$1002),ROW(Z176)-ROW(Z$6)),1),"")</f>
        <v/>
      </c>
    </row>
    <row r="177" spans="1:26" x14ac:dyDescent="0.4">
      <c r="A177" s="43"/>
      <c r="B177" s="43" t="str">
        <f>IFERROR(INDEX(Data!A$1:$A$1002,_xlfn.AGGREGATE(15,6,((Data!$C$1:$C$1002=B$6)/(Data!$C$1:$C$1002=B$6))*ROW(Data!$C$1:$C$1002),ROW(B177)-ROW(B$6)),1),"")</f>
        <v/>
      </c>
      <c r="C177" s="43"/>
      <c r="D177" s="43" t="str">
        <f>IFERROR(INDEX(Data!$A$1:C$1002,_xlfn.AGGREGATE(15,6,((Data!$C$1:$C$1002=D$6)/(Data!$C$1:$C$1002=D$6))*ROW(Data!$C$1:$C$1002),ROW(D177)-ROW(D$6)),1),"")</f>
        <v/>
      </c>
      <c r="E177" s="43"/>
      <c r="F177" s="43" t="str">
        <f>IFERROR(INDEX(Data!$A$1:E$1002,_xlfn.AGGREGATE(15,6,((Data!$C$1:$C$1002=F$6)/(Data!$C$1:$C$1002=F$6))*ROW(Data!$C$1:$C$1002),ROW(F177)-ROW(F$6)),1),"")</f>
        <v/>
      </c>
      <c r="G177" s="43"/>
      <c r="H177" s="43" t="str">
        <f>IFERROR(INDEX(Data!$A$1:G$1002,_xlfn.AGGREGATE(15,6,((Data!$C$1:$C$1002=H$6)/(Data!$C$1:$C$1002=H$6))*ROW(Data!$C$1:$C$1002),ROW(H177)-ROW(H$6)),1),"")</f>
        <v/>
      </c>
      <c r="I177" s="43"/>
      <c r="J177" s="43" t="str">
        <f>IFERROR(INDEX(Data!$A$1:I$1002,_xlfn.AGGREGATE(15,6,((Data!$C$1:$C$1002=J$6)/(Data!$C$1:$C$1002=J$6))*ROW(Data!$C$1:$C$1002),ROW(J177)-ROW(J$6)),1),"")</f>
        <v/>
      </c>
      <c r="K177" s="43"/>
      <c r="L177" s="43" t="str">
        <f>IFERROR(INDEX(Data!$A$1:K$1002,_xlfn.AGGREGATE(15,6,((Data!$C$1:$C$1002=L$6)/(Data!$C$1:$C$1002=L$6))*ROW(Data!$C$1:$C$1002),ROW(L177)-ROW(L$6)),1),"")</f>
        <v/>
      </c>
      <c r="M177" s="43"/>
      <c r="N177" s="43" t="str">
        <f>IFERROR(INDEX(Data!$A$1:M$1002,_xlfn.AGGREGATE(15,6,((Data!$C$1:$C$1002=N$6)/(Data!$C$1:$C$1002=N$6))*ROW(Data!$C$1:$C$1002),ROW(N177)-ROW(N$6)),1),"")</f>
        <v/>
      </c>
      <c r="O177" s="43"/>
      <c r="P177" s="43" t="str">
        <f>IFERROR(INDEX(Data!$A$1:O$1002,_xlfn.AGGREGATE(15,6,((Data!$C$1:$C$1002=P$6)/(Data!$C$1:$C$1002=P$6))*ROW(Data!$C$1:$C$1002),ROW(P177)-ROW(P$6)),1),"")</f>
        <v/>
      </c>
      <c r="Q177" s="43"/>
      <c r="R177" s="43" t="str">
        <f>IFERROR(INDEX(Data!$A$1:Q$1002,_xlfn.AGGREGATE(15,6,((Data!$C$1:$C$1002=R$6)/(Data!$C$1:$C$1002=R$6))*ROW(Data!$C$1:$C$1002),ROW(R177)-ROW(R$6)),1),"")</f>
        <v/>
      </c>
      <c r="S177" s="43"/>
      <c r="T177" s="43" t="str">
        <f>IFERROR(INDEX(Data!$A$1:R$1002,_xlfn.AGGREGATE(15,6,((Data!$C$1:$C$1002=T$6)/(Data!$C$1:$C$1002=T$6))*ROW(Data!$C$1:$C$1002),ROW(T177)-ROW(T$6)),1),"")</f>
        <v/>
      </c>
      <c r="U177" s="43"/>
      <c r="V177" s="43" t="str">
        <f>IFERROR(INDEX(Data!$A$1:X$1002,_xlfn.AGGREGATE(15,6,((Data!$C$1:$C$1002=V$6)/(Data!$C$1:$C$1002=V$6))*ROW(Data!$C$1:$C$1002),ROW(V177)-ROW(V$6)),1),"")</f>
        <v/>
      </c>
      <c r="W177" s="43"/>
      <c r="X177" s="43" t="str">
        <f>IFERROR(INDEX(Data!$A$1:Z$1002,_xlfn.AGGREGATE(15,6,((Data!$C$1:$C$1002=X$6)/(Data!$C$1:$C$1002=X$6))*ROW(Data!$C$1:$C$1002),ROW(X177)-ROW(X$6)),1),"")</f>
        <v/>
      </c>
      <c r="Y177" s="43"/>
      <c r="Z177" s="43" t="str">
        <f>IFERROR(INDEX(Data!$A$1:AB$1002,_xlfn.AGGREGATE(15,6,((Data!$C$1:$C$1002=Z$6)/(Data!$C$1:$C$1002=Z$6))*ROW(Data!$C$1:$C$1002),ROW(Z177)-ROW(Z$6)),1),"")</f>
        <v/>
      </c>
    </row>
    <row r="178" spans="1:26" x14ac:dyDescent="0.4">
      <c r="A178" s="43"/>
      <c r="B178" s="43" t="str">
        <f>IFERROR(INDEX(Data!A$1:$A$1002,_xlfn.AGGREGATE(15,6,((Data!$C$1:$C$1002=B$6)/(Data!$C$1:$C$1002=B$6))*ROW(Data!$C$1:$C$1002),ROW(B178)-ROW(B$6)),1),"")</f>
        <v/>
      </c>
      <c r="C178" s="43"/>
      <c r="D178" s="43" t="str">
        <f>IFERROR(INDEX(Data!$A$1:C$1002,_xlfn.AGGREGATE(15,6,((Data!$C$1:$C$1002=D$6)/(Data!$C$1:$C$1002=D$6))*ROW(Data!$C$1:$C$1002),ROW(D178)-ROW(D$6)),1),"")</f>
        <v/>
      </c>
      <c r="E178" s="43"/>
      <c r="F178" s="43" t="str">
        <f>IFERROR(INDEX(Data!$A$1:E$1002,_xlfn.AGGREGATE(15,6,((Data!$C$1:$C$1002=F$6)/(Data!$C$1:$C$1002=F$6))*ROW(Data!$C$1:$C$1002),ROW(F178)-ROW(F$6)),1),"")</f>
        <v/>
      </c>
      <c r="G178" s="43"/>
      <c r="H178" s="43" t="str">
        <f>IFERROR(INDEX(Data!$A$1:G$1002,_xlfn.AGGREGATE(15,6,((Data!$C$1:$C$1002=H$6)/(Data!$C$1:$C$1002=H$6))*ROW(Data!$C$1:$C$1002),ROW(H178)-ROW(H$6)),1),"")</f>
        <v/>
      </c>
      <c r="I178" s="43"/>
      <c r="J178" s="43" t="str">
        <f>IFERROR(INDEX(Data!$A$1:I$1002,_xlfn.AGGREGATE(15,6,((Data!$C$1:$C$1002=J$6)/(Data!$C$1:$C$1002=J$6))*ROW(Data!$C$1:$C$1002),ROW(J178)-ROW(J$6)),1),"")</f>
        <v/>
      </c>
      <c r="K178" s="43"/>
      <c r="L178" s="43" t="str">
        <f>IFERROR(INDEX(Data!$A$1:K$1002,_xlfn.AGGREGATE(15,6,((Data!$C$1:$C$1002=L$6)/(Data!$C$1:$C$1002=L$6))*ROW(Data!$C$1:$C$1002),ROW(L178)-ROW(L$6)),1),"")</f>
        <v/>
      </c>
      <c r="M178" s="43"/>
      <c r="N178" s="43" t="str">
        <f>IFERROR(INDEX(Data!$A$1:M$1002,_xlfn.AGGREGATE(15,6,((Data!$C$1:$C$1002=N$6)/(Data!$C$1:$C$1002=N$6))*ROW(Data!$C$1:$C$1002),ROW(N178)-ROW(N$6)),1),"")</f>
        <v/>
      </c>
      <c r="O178" s="43"/>
      <c r="P178" s="43" t="str">
        <f>IFERROR(INDEX(Data!$A$1:O$1002,_xlfn.AGGREGATE(15,6,((Data!$C$1:$C$1002=P$6)/(Data!$C$1:$C$1002=P$6))*ROW(Data!$C$1:$C$1002),ROW(P178)-ROW(P$6)),1),"")</f>
        <v/>
      </c>
      <c r="Q178" s="43"/>
      <c r="R178" s="43" t="str">
        <f>IFERROR(INDEX(Data!$A$1:Q$1002,_xlfn.AGGREGATE(15,6,((Data!$C$1:$C$1002=R$6)/(Data!$C$1:$C$1002=R$6))*ROW(Data!$C$1:$C$1002),ROW(R178)-ROW(R$6)),1),"")</f>
        <v/>
      </c>
      <c r="S178" s="43"/>
      <c r="T178" s="43" t="str">
        <f>IFERROR(INDEX(Data!$A$1:R$1002,_xlfn.AGGREGATE(15,6,((Data!$C$1:$C$1002=T$6)/(Data!$C$1:$C$1002=T$6))*ROW(Data!$C$1:$C$1002),ROW(T178)-ROW(T$6)),1),"")</f>
        <v/>
      </c>
      <c r="U178" s="43"/>
      <c r="V178" s="43" t="str">
        <f>IFERROR(INDEX(Data!$A$1:X$1002,_xlfn.AGGREGATE(15,6,((Data!$C$1:$C$1002=V$6)/(Data!$C$1:$C$1002=V$6))*ROW(Data!$C$1:$C$1002),ROW(V178)-ROW(V$6)),1),"")</f>
        <v/>
      </c>
      <c r="W178" s="43"/>
      <c r="X178" s="43" t="str">
        <f>IFERROR(INDEX(Data!$A$1:Z$1002,_xlfn.AGGREGATE(15,6,((Data!$C$1:$C$1002=X$6)/(Data!$C$1:$C$1002=X$6))*ROW(Data!$C$1:$C$1002),ROW(X178)-ROW(X$6)),1),"")</f>
        <v/>
      </c>
      <c r="Y178" s="43"/>
      <c r="Z178" s="43" t="str">
        <f>IFERROR(INDEX(Data!$A$1:AB$1002,_xlfn.AGGREGATE(15,6,((Data!$C$1:$C$1002=Z$6)/(Data!$C$1:$C$1002=Z$6))*ROW(Data!$C$1:$C$1002),ROW(Z178)-ROW(Z$6)),1),"")</f>
        <v/>
      </c>
    </row>
    <row r="179" spans="1:26" x14ac:dyDescent="0.4">
      <c r="A179" s="43"/>
      <c r="B179" s="43" t="str">
        <f>IFERROR(INDEX(Data!A$1:$A$1002,_xlfn.AGGREGATE(15,6,((Data!$C$1:$C$1002=B$6)/(Data!$C$1:$C$1002=B$6))*ROW(Data!$C$1:$C$1002),ROW(B179)-ROW(B$6)),1),"")</f>
        <v/>
      </c>
      <c r="C179" s="43"/>
      <c r="D179" s="43" t="str">
        <f>IFERROR(INDEX(Data!$A$1:C$1002,_xlfn.AGGREGATE(15,6,((Data!$C$1:$C$1002=D$6)/(Data!$C$1:$C$1002=D$6))*ROW(Data!$C$1:$C$1002),ROW(D179)-ROW(D$6)),1),"")</f>
        <v/>
      </c>
      <c r="E179" s="43"/>
      <c r="F179" s="43" t="str">
        <f>IFERROR(INDEX(Data!$A$1:E$1002,_xlfn.AGGREGATE(15,6,((Data!$C$1:$C$1002=F$6)/(Data!$C$1:$C$1002=F$6))*ROW(Data!$C$1:$C$1002),ROW(F179)-ROW(F$6)),1),"")</f>
        <v/>
      </c>
      <c r="G179" s="43"/>
      <c r="H179" s="43" t="str">
        <f>IFERROR(INDEX(Data!$A$1:G$1002,_xlfn.AGGREGATE(15,6,((Data!$C$1:$C$1002=H$6)/(Data!$C$1:$C$1002=H$6))*ROW(Data!$C$1:$C$1002),ROW(H179)-ROW(H$6)),1),"")</f>
        <v/>
      </c>
      <c r="I179" s="43"/>
      <c r="J179" s="43" t="str">
        <f>IFERROR(INDEX(Data!$A$1:I$1002,_xlfn.AGGREGATE(15,6,((Data!$C$1:$C$1002=J$6)/(Data!$C$1:$C$1002=J$6))*ROW(Data!$C$1:$C$1002),ROW(J179)-ROW(J$6)),1),"")</f>
        <v/>
      </c>
      <c r="K179" s="43"/>
      <c r="L179" s="43" t="str">
        <f>IFERROR(INDEX(Data!$A$1:K$1002,_xlfn.AGGREGATE(15,6,((Data!$C$1:$C$1002=L$6)/(Data!$C$1:$C$1002=L$6))*ROW(Data!$C$1:$C$1002),ROW(L179)-ROW(L$6)),1),"")</f>
        <v/>
      </c>
      <c r="M179" s="43"/>
      <c r="N179" s="43" t="str">
        <f>IFERROR(INDEX(Data!$A$1:M$1002,_xlfn.AGGREGATE(15,6,((Data!$C$1:$C$1002=N$6)/(Data!$C$1:$C$1002=N$6))*ROW(Data!$C$1:$C$1002),ROW(N179)-ROW(N$6)),1),"")</f>
        <v/>
      </c>
      <c r="O179" s="43"/>
      <c r="P179" s="43" t="str">
        <f>IFERROR(INDEX(Data!$A$1:O$1002,_xlfn.AGGREGATE(15,6,((Data!$C$1:$C$1002=P$6)/(Data!$C$1:$C$1002=P$6))*ROW(Data!$C$1:$C$1002),ROW(P179)-ROW(P$6)),1),"")</f>
        <v/>
      </c>
      <c r="Q179" s="43"/>
      <c r="R179" s="43" t="str">
        <f>IFERROR(INDEX(Data!$A$1:Q$1002,_xlfn.AGGREGATE(15,6,((Data!$C$1:$C$1002=R$6)/(Data!$C$1:$C$1002=R$6))*ROW(Data!$C$1:$C$1002),ROW(R179)-ROW(R$6)),1),"")</f>
        <v/>
      </c>
      <c r="S179" s="43"/>
      <c r="T179" s="43" t="str">
        <f>IFERROR(INDEX(Data!$A$1:R$1002,_xlfn.AGGREGATE(15,6,((Data!$C$1:$C$1002=T$6)/(Data!$C$1:$C$1002=T$6))*ROW(Data!$C$1:$C$1002),ROW(T179)-ROW(T$6)),1),"")</f>
        <v/>
      </c>
      <c r="U179" s="43"/>
      <c r="V179" s="43" t="str">
        <f>IFERROR(INDEX(Data!$A$1:X$1002,_xlfn.AGGREGATE(15,6,((Data!$C$1:$C$1002=V$6)/(Data!$C$1:$C$1002=V$6))*ROW(Data!$C$1:$C$1002),ROW(V179)-ROW(V$6)),1),"")</f>
        <v/>
      </c>
      <c r="W179" s="43"/>
      <c r="X179" s="43" t="str">
        <f>IFERROR(INDEX(Data!$A$1:Z$1002,_xlfn.AGGREGATE(15,6,((Data!$C$1:$C$1002=X$6)/(Data!$C$1:$C$1002=X$6))*ROW(Data!$C$1:$C$1002),ROW(X179)-ROW(X$6)),1),"")</f>
        <v/>
      </c>
      <c r="Y179" s="43"/>
      <c r="Z179" s="43" t="str">
        <f>IFERROR(INDEX(Data!$A$1:AB$1002,_xlfn.AGGREGATE(15,6,((Data!$C$1:$C$1002=Z$6)/(Data!$C$1:$C$1002=Z$6))*ROW(Data!$C$1:$C$1002),ROW(Z179)-ROW(Z$6)),1),"")</f>
        <v/>
      </c>
    </row>
    <row r="180" spans="1:26" x14ac:dyDescent="0.4">
      <c r="A180" s="43"/>
      <c r="B180" s="43" t="str">
        <f>IFERROR(INDEX(Data!A$1:$A$1002,_xlfn.AGGREGATE(15,6,((Data!$C$1:$C$1002=B$6)/(Data!$C$1:$C$1002=B$6))*ROW(Data!$C$1:$C$1002),ROW(B180)-ROW(B$6)),1),"")</f>
        <v/>
      </c>
      <c r="C180" s="43"/>
      <c r="D180" s="43" t="str">
        <f>IFERROR(INDEX(Data!$A$1:C$1002,_xlfn.AGGREGATE(15,6,((Data!$C$1:$C$1002=D$6)/(Data!$C$1:$C$1002=D$6))*ROW(Data!$C$1:$C$1002),ROW(D180)-ROW(D$6)),1),"")</f>
        <v/>
      </c>
      <c r="E180" s="43"/>
      <c r="F180" s="43" t="str">
        <f>IFERROR(INDEX(Data!$A$1:E$1002,_xlfn.AGGREGATE(15,6,((Data!$C$1:$C$1002=F$6)/(Data!$C$1:$C$1002=F$6))*ROW(Data!$C$1:$C$1002),ROW(F180)-ROW(F$6)),1),"")</f>
        <v/>
      </c>
      <c r="G180" s="43"/>
      <c r="H180" s="43" t="str">
        <f>IFERROR(INDEX(Data!$A$1:G$1002,_xlfn.AGGREGATE(15,6,((Data!$C$1:$C$1002=H$6)/(Data!$C$1:$C$1002=H$6))*ROW(Data!$C$1:$C$1002),ROW(H180)-ROW(H$6)),1),"")</f>
        <v/>
      </c>
      <c r="I180" s="43"/>
      <c r="J180" s="43" t="str">
        <f>IFERROR(INDEX(Data!$A$1:I$1002,_xlfn.AGGREGATE(15,6,((Data!$C$1:$C$1002=J$6)/(Data!$C$1:$C$1002=J$6))*ROW(Data!$C$1:$C$1002),ROW(J180)-ROW(J$6)),1),"")</f>
        <v/>
      </c>
      <c r="K180" s="43"/>
      <c r="L180" s="43" t="str">
        <f>IFERROR(INDEX(Data!$A$1:K$1002,_xlfn.AGGREGATE(15,6,((Data!$C$1:$C$1002=L$6)/(Data!$C$1:$C$1002=L$6))*ROW(Data!$C$1:$C$1002),ROW(L180)-ROW(L$6)),1),"")</f>
        <v/>
      </c>
      <c r="M180" s="43"/>
      <c r="N180" s="43" t="str">
        <f>IFERROR(INDEX(Data!$A$1:M$1002,_xlfn.AGGREGATE(15,6,((Data!$C$1:$C$1002=N$6)/(Data!$C$1:$C$1002=N$6))*ROW(Data!$C$1:$C$1002),ROW(N180)-ROW(N$6)),1),"")</f>
        <v/>
      </c>
      <c r="O180" s="43"/>
      <c r="P180" s="43" t="str">
        <f>IFERROR(INDEX(Data!$A$1:O$1002,_xlfn.AGGREGATE(15,6,((Data!$C$1:$C$1002=P$6)/(Data!$C$1:$C$1002=P$6))*ROW(Data!$C$1:$C$1002),ROW(P180)-ROW(P$6)),1),"")</f>
        <v/>
      </c>
      <c r="Q180" s="43"/>
      <c r="R180" s="43" t="str">
        <f>IFERROR(INDEX(Data!$A$1:Q$1002,_xlfn.AGGREGATE(15,6,((Data!$C$1:$C$1002=R$6)/(Data!$C$1:$C$1002=R$6))*ROW(Data!$C$1:$C$1002),ROW(R180)-ROW(R$6)),1),"")</f>
        <v/>
      </c>
      <c r="S180" s="43"/>
      <c r="T180" s="43" t="str">
        <f>IFERROR(INDEX(Data!$A$1:R$1002,_xlfn.AGGREGATE(15,6,((Data!$C$1:$C$1002=T$6)/(Data!$C$1:$C$1002=T$6))*ROW(Data!$C$1:$C$1002),ROW(T180)-ROW(T$6)),1),"")</f>
        <v/>
      </c>
      <c r="U180" s="43"/>
      <c r="V180" s="43" t="str">
        <f>IFERROR(INDEX(Data!$A$1:X$1002,_xlfn.AGGREGATE(15,6,((Data!$C$1:$C$1002=V$6)/(Data!$C$1:$C$1002=V$6))*ROW(Data!$C$1:$C$1002),ROW(V180)-ROW(V$6)),1),"")</f>
        <v/>
      </c>
      <c r="W180" s="43"/>
      <c r="X180" s="43" t="str">
        <f>IFERROR(INDEX(Data!$A$1:Z$1002,_xlfn.AGGREGATE(15,6,((Data!$C$1:$C$1002=X$6)/(Data!$C$1:$C$1002=X$6))*ROW(Data!$C$1:$C$1002),ROW(X180)-ROW(X$6)),1),"")</f>
        <v/>
      </c>
      <c r="Y180" s="43"/>
      <c r="Z180" s="43" t="str">
        <f>IFERROR(INDEX(Data!$A$1:AB$1002,_xlfn.AGGREGATE(15,6,((Data!$C$1:$C$1002=Z$6)/(Data!$C$1:$C$1002=Z$6))*ROW(Data!$C$1:$C$1002),ROW(Z180)-ROW(Z$6)),1),"")</f>
        <v/>
      </c>
    </row>
    <row r="181" spans="1:26" x14ac:dyDescent="0.4">
      <c r="A181" s="43"/>
      <c r="B181" s="43" t="str">
        <f>IFERROR(INDEX(Data!A$1:$A$1002,_xlfn.AGGREGATE(15,6,((Data!$C$1:$C$1002=B$6)/(Data!$C$1:$C$1002=B$6))*ROW(Data!$C$1:$C$1002),ROW(B181)-ROW(B$6)),1),"")</f>
        <v/>
      </c>
      <c r="C181" s="43"/>
      <c r="D181" s="43" t="str">
        <f>IFERROR(INDEX(Data!$A$1:C$1002,_xlfn.AGGREGATE(15,6,((Data!$C$1:$C$1002=D$6)/(Data!$C$1:$C$1002=D$6))*ROW(Data!$C$1:$C$1002),ROW(D181)-ROW(D$6)),1),"")</f>
        <v/>
      </c>
      <c r="E181" s="43"/>
      <c r="F181" s="43" t="str">
        <f>IFERROR(INDEX(Data!$A$1:E$1002,_xlfn.AGGREGATE(15,6,((Data!$C$1:$C$1002=F$6)/(Data!$C$1:$C$1002=F$6))*ROW(Data!$C$1:$C$1002),ROW(F181)-ROW(F$6)),1),"")</f>
        <v/>
      </c>
      <c r="G181" s="43"/>
      <c r="H181" s="43" t="str">
        <f>IFERROR(INDEX(Data!$A$1:G$1002,_xlfn.AGGREGATE(15,6,((Data!$C$1:$C$1002=H$6)/(Data!$C$1:$C$1002=H$6))*ROW(Data!$C$1:$C$1002),ROW(H181)-ROW(H$6)),1),"")</f>
        <v/>
      </c>
      <c r="I181" s="43"/>
      <c r="J181" s="43" t="str">
        <f>IFERROR(INDEX(Data!$A$1:I$1002,_xlfn.AGGREGATE(15,6,((Data!$C$1:$C$1002=J$6)/(Data!$C$1:$C$1002=J$6))*ROW(Data!$C$1:$C$1002),ROW(J181)-ROW(J$6)),1),"")</f>
        <v/>
      </c>
      <c r="K181" s="43"/>
      <c r="L181" s="43" t="str">
        <f>IFERROR(INDEX(Data!$A$1:K$1002,_xlfn.AGGREGATE(15,6,((Data!$C$1:$C$1002=L$6)/(Data!$C$1:$C$1002=L$6))*ROW(Data!$C$1:$C$1002),ROW(L181)-ROW(L$6)),1),"")</f>
        <v/>
      </c>
      <c r="M181" s="43"/>
      <c r="N181" s="43" t="str">
        <f>IFERROR(INDEX(Data!$A$1:M$1002,_xlfn.AGGREGATE(15,6,((Data!$C$1:$C$1002=N$6)/(Data!$C$1:$C$1002=N$6))*ROW(Data!$C$1:$C$1002),ROW(N181)-ROW(N$6)),1),"")</f>
        <v/>
      </c>
      <c r="O181" s="43"/>
      <c r="P181" s="43" t="str">
        <f>IFERROR(INDEX(Data!$A$1:O$1002,_xlfn.AGGREGATE(15,6,((Data!$C$1:$C$1002=P$6)/(Data!$C$1:$C$1002=P$6))*ROW(Data!$C$1:$C$1002),ROW(P181)-ROW(P$6)),1),"")</f>
        <v/>
      </c>
      <c r="Q181" s="43"/>
      <c r="R181" s="43" t="str">
        <f>IFERROR(INDEX(Data!$A$1:Q$1002,_xlfn.AGGREGATE(15,6,((Data!$C$1:$C$1002=R$6)/(Data!$C$1:$C$1002=R$6))*ROW(Data!$C$1:$C$1002),ROW(R181)-ROW(R$6)),1),"")</f>
        <v/>
      </c>
      <c r="S181" s="43"/>
      <c r="T181" s="43" t="str">
        <f>IFERROR(INDEX(Data!$A$1:R$1002,_xlfn.AGGREGATE(15,6,((Data!$C$1:$C$1002=T$6)/(Data!$C$1:$C$1002=T$6))*ROW(Data!$C$1:$C$1002),ROW(T181)-ROW(T$6)),1),"")</f>
        <v/>
      </c>
      <c r="U181" s="43"/>
      <c r="V181" s="43" t="str">
        <f>IFERROR(INDEX(Data!$A$1:X$1002,_xlfn.AGGREGATE(15,6,((Data!$C$1:$C$1002=V$6)/(Data!$C$1:$C$1002=V$6))*ROW(Data!$C$1:$C$1002),ROW(V181)-ROW(V$6)),1),"")</f>
        <v/>
      </c>
      <c r="W181" s="43"/>
      <c r="X181" s="43" t="str">
        <f>IFERROR(INDEX(Data!$A$1:Z$1002,_xlfn.AGGREGATE(15,6,((Data!$C$1:$C$1002=X$6)/(Data!$C$1:$C$1002=X$6))*ROW(Data!$C$1:$C$1002),ROW(X181)-ROW(X$6)),1),"")</f>
        <v/>
      </c>
      <c r="Y181" s="43"/>
      <c r="Z181" s="43" t="str">
        <f>IFERROR(INDEX(Data!$A$1:AB$1002,_xlfn.AGGREGATE(15,6,((Data!$C$1:$C$1002=Z$6)/(Data!$C$1:$C$1002=Z$6))*ROW(Data!$C$1:$C$1002),ROW(Z181)-ROW(Z$6)),1),"")</f>
        <v/>
      </c>
    </row>
    <row r="182" spans="1:26" x14ac:dyDescent="0.4">
      <c r="A182" s="43"/>
      <c r="B182" s="43" t="str">
        <f>IFERROR(INDEX(Data!A$1:$A$1002,_xlfn.AGGREGATE(15,6,((Data!$C$1:$C$1002=B$6)/(Data!$C$1:$C$1002=B$6))*ROW(Data!$C$1:$C$1002),ROW(B182)-ROW(B$6)),1),"")</f>
        <v/>
      </c>
      <c r="C182" s="43"/>
      <c r="D182" s="43" t="str">
        <f>IFERROR(INDEX(Data!$A$1:C$1002,_xlfn.AGGREGATE(15,6,((Data!$C$1:$C$1002=D$6)/(Data!$C$1:$C$1002=D$6))*ROW(Data!$C$1:$C$1002),ROW(D182)-ROW(D$6)),1),"")</f>
        <v/>
      </c>
      <c r="E182" s="43"/>
      <c r="F182" s="43" t="str">
        <f>IFERROR(INDEX(Data!$A$1:E$1002,_xlfn.AGGREGATE(15,6,((Data!$C$1:$C$1002=F$6)/(Data!$C$1:$C$1002=F$6))*ROW(Data!$C$1:$C$1002),ROW(F182)-ROW(F$6)),1),"")</f>
        <v/>
      </c>
      <c r="G182" s="43"/>
      <c r="H182" s="43" t="str">
        <f>IFERROR(INDEX(Data!$A$1:G$1002,_xlfn.AGGREGATE(15,6,((Data!$C$1:$C$1002=H$6)/(Data!$C$1:$C$1002=H$6))*ROW(Data!$C$1:$C$1002),ROW(H182)-ROW(H$6)),1),"")</f>
        <v/>
      </c>
      <c r="I182" s="43"/>
      <c r="J182" s="43" t="str">
        <f>IFERROR(INDEX(Data!$A$1:I$1002,_xlfn.AGGREGATE(15,6,((Data!$C$1:$C$1002=J$6)/(Data!$C$1:$C$1002=J$6))*ROW(Data!$C$1:$C$1002),ROW(J182)-ROW(J$6)),1),"")</f>
        <v/>
      </c>
      <c r="K182" s="43"/>
      <c r="L182" s="43" t="str">
        <f>IFERROR(INDEX(Data!$A$1:K$1002,_xlfn.AGGREGATE(15,6,((Data!$C$1:$C$1002=L$6)/(Data!$C$1:$C$1002=L$6))*ROW(Data!$C$1:$C$1002),ROW(L182)-ROW(L$6)),1),"")</f>
        <v/>
      </c>
      <c r="M182" s="43"/>
      <c r="N182" s="43" t="str">
        <f>IFERROR(INDEX(Data!$A$1:M$1002,_xlfn.AGGREGATE(15,6,((Data!$C$1:$C$1002=N$6)/(Data!$C$1:$C$1002=N$6))*ROW(Data!$C$1:$C$1002),ROW(N182)-ROW(N$6)),1),"")</f>
        <v/>
      </c>
      <c r="O182" s="43"/>
      <c r="P182" s="43" t="str">
        <f>IFERROR(INDEX(Data!$A$1:O$1002,_xlfn.AGGREGATE(15,6,((Data!$C$1:$C$1002=P$6)/(Data!$C$1:$C$1002=P$6))*ROW(Data!$C$1:$C$1002),ROW(P182)-ROW(P$6)),1),"")</f>
        <v/>
      </c>
      <c r="Q182" s="43"/>
      <c r="R182" s="43" t="str">
        <f>IFERROR(INDEX(Data!$A$1:Q$1002,_xlfn.AGGREGATE(15,6,((Data!$C$1:$C$1002=R$6)/(Data!$C$1:$C$1002=R$6))*ROW(Data!$C$1:$C$1002),ROW(R182)-ROW(R$6)),1),"")</f>
        <v/>
      </c>
      <c r="S182" s="43"/>
      <c r="T182" s="43" t="str">
        <f>IFERROR(INDEX(Data!$A$1:R$1002,_xlfn.AGGREGATE(15,6,((Data!$C$1:$C$1002=T$6)/(Data!$C$1:$C$1002=T$6))*ROW(Data!$C$1:$C$1002),ROW(T182)-ROW(T$6)),1),"")</f>
        <v/>
      </c>
      <c r="U182" s="43"/>
      <c r="V182" s="43" t="str">
        <f>IFERROR(INDEX(Data!$A$1:X$1002,_xlfn.AGGREGATE(15,6,((Data!$C$1:$C$1002=V$6)/(Data!$C$1:$C$1002=V$6))*ROW(Data!$C$1:$C$1002),ROW(V182)-ROW(V$6)),1),"")</f>
        <v/>
      </c>
      <c r="W182" s="43"/>
      <c r="X182" s="43" t="str">
        <f>IFERROR(INDEX(Data!$A$1:Z$1002,_xlfn.AGGREGATE(15,6,((Data!$C$1:$C$1002=X$6)/(Data!$C$1:$C$1002=X$6))*ROW(Data!$C$1:$C$1002),ROW(X182)-ROW(X$6)),1),"")</f>
        <v/>
      </c>
      <c r="Y182" s="43"/>
      <c r="Z182" s="43" t="str">
        <f>IFERROR(INDEX(Data!$A$1:AB$1002,_xlfn.AGGREGATE(15,6,((Data!$C$1:$C$1002=Z$6)/(Data!$C$1:$C$1002=Z$6))*ROW(Data!$C$1:$C$1002),ROW(Z182)-ROW(Z$6)),1),"")</f>
        <v/>
      </c>
    </row>
    <row r="183" spans="1:26" x14ac:dyDescent="0.4">
      <c r="A183" s="43"/>
      <c r="B183" s="43" t="str">
        <f>IFERROR(INDEX(Data!A$1:$A$1002,_xlfn.AGGREGATE(15,6,((Data!$C$1:$C$1002=B$6)/(Data!$C$1:$C$1002=B$6))*ROW(Data!$C$1:$C$1002),ROW(B183)-ROW(B$6)),1),"")</f>
        <v/>
      </c>
      <c r="C183" s="43"/>
      <c r="D183" s="43" t="str">
        <f>IFERROR(INDEX(Data!$A$1:C$1002,_xlfn.AGGREGATE(15,6,((Data!$C$1:$C$1002=D$6)/(Data!$C$1:$C$1002=D$6))*ROW(Data!$C$1:$C$1002),ROW(D183)-ROW(D$6)),1),"")</f>
        <v/>
      </c>
      <c r="E183" s="43"/>
      <c r="F183" s="43" t="str">
        <f>IFERROR(INDEX(Data!$A$1:E$1002,_xlfn.AGGREGATE(15,6,((Data!$C$1:$C$1002=F$6)/(Data!$C$1:$C$1002=F$6))*ROW(Data!$C$1:$C$1002),ROW(F183)-ROW(F$6)),1),"")</f>
        <v/>
      </c>
      <c r="G183" s="43"/>
      <c r="H183" s="43" t="str">
        <f>IFERROR(INDEX(Data!$A$1:G$1002,_xlfn.AGGREGATE(15,6,((Data!$C$1:$C$1002=H$6)/(Data!$C$1:$C$1002=H$6))*ROW(Data!$C$1:$C$1002),ROW(H183)-ROW(H$6)),1),"")</f>
        <v/>
      </c>
      <c r="I183" s="43"/>
      <c r="J183" s="43" t="str">
        <f>IFERROR(INDEX(Data!$A$1:I$1002,_xlfn.AGGREGATE(15,6,((Data!$C$1:$C$1002=J$6)/(Data!$C$1:$C$1002=J$6))*ROW(Data!$C$1:$C$1002),ROW(J183)-ROW(J$6)),1),"")</f>
        <v/>
      </c>
      <c r="K183" s="43"/>
      <c r="L183" s="43" t="str">
        <f>IFERROR(INDEX(Data!$A$1:K$1002,_xlfn.AGGREGATE(15,6,((Data!$C$1:$C$1002=L$6)/(Data!$C$1:$C$1002=L$6))*ROW(Data!$C$1:$C$1002),ROW(L183)-ROW(L$6)),1),"")</f>
        <v/>
      </c>
      <c r="M183" s="43"/>
      <c r="N183" s="43" t="str">
        <f>IFERROR(INDEX(Data!$A$1:M$1002,_xlfn.AGGREGATE(15,6,((Data!$C$1:$C$1002=N$6)/(Data!$C$1:$C$1002=N$6))*ROW(Data!$C$1:$C$1002),ROW(N183)-ROW(N$6)),1),"")</f>
        <v/>
      </c>
      <c r="O183" s="43"/>
      <c r="P183" s="43" t="str">
        <f>IFERROR(INDEX(Data!$A$1:O$1002,_xlfn.AGGREGATE(15,6,((Data!$C$1:$C$1002=P$6)/(Data!$C$1:$C$1002=P$6))*ROW(Data!$C$1:$C$1002),ROW(P183)-ROW(P$6)),1),"")</f>
        <v/>
      </c>
      <c r="Q183" s="43"/>
      <c r="R183" s="43" t="str">
        <f>IFERROR(INDEX(Data!$A$1:Q$1002,_xlfn.AGGREGATE(15,6,((Data!$C$1:$C$1002=R$6)/(Data!$C$1:$C$1002=R$6))*ROW(Data!$C$1:$C$1002),ROW(R183)-ROW(R$6)),1),"")</f>
        <v/>
      </c>
      <c r="S183" s="43"/>
      <c r="T183" s="43" t="str">
        <f>IFERROR(INDEX(Data!$A$1:R$1002,_xlfn.AGGREGATE(15,6,((Data!$C$1:$C$1002=T$6)/(Data!$C$1:$C$1002=T$6))*ROW(Data!$C$1:$C$1002),ROW(T183)-ROW(T$6)),1),"")</f>
        <v/>
      </c>
      <c r="U183" s="43"/>
      <c r="V183" s="43" t="str">
        <f>IFERROR(INDEX(Data!$A$1:X$1002,_xlfn.AGGREGATE(15,6,((Data!$C$1:$C$1002=V$6)/(Data!$C$1:$C$1002=V$6))*ROW(Data!$C$1:$C$1002),ROW(V183)-ROW(V$6)),1),"")</f>
        <v/>
      </c>
      <c r="W183" s="43"/>
      <c r="X183" s="43" t="str">
        <f>IFERROR(INDEX(Data!$A$1:Z$1002,_xlfn.AGGREGATE(15,6,((Data!$C$1:$C$1002=X$6)/(Data!$C$1:$C$1002=X$6))*ROW(Data!$C$1:$C$1002),ROW(X183)-ROW(X$6)),1),"")</f>
        <v/>
      </c>
      <c r="Y183" s="43"/>
      <c r="Z183" s="43" t="str">
        <f>IFERROR(INDEX(Data!$A$1:AB$1002,_xlfn.AGGREGATE(15,6,((Data!$C$1:$C$1002=Z$6)/(Data!$C$1:$C$1002=Z$6))*ROW(Data!$C$1:$C$1002),ROW(Z183)-ROW(Z$6)),1),"")</f>
        <v/>
      </c>
    </row>
    <row r="184" spans="1:26" x14ac:dyDescent="0.4">
      <c r="A184" s="43"/>
      <c r="B184" s="43" t="str">
        <f>IFERROR(INDEX(Data!A$1:$A$1002,_xlfn.AGGREGATE(15,6,((Data!$C$1:$C$1002=B$6)/(Data!$C$1:$C$1002=B$6))*ROW(Data!$C$1:$C$1002),ROW(B184)-ROW(B$6)),1),"")</f>
        <v/>
      </c>
      <c r="C184" s="43"/>
      <c r="D184" s="43" t="str">
        <f>IFERROR(INDEX(Data!$A$1:C$1002,_xlfn.AGGREGATE(15,6,((Data!$C$1:$C$1002=D$6)/(Data!$C$1:$C$1002=D$6))*ROW(Data!$C$1:$C$1002),ROW(D184)-ROW(D$6)),1),"")</f>
        <v/>
      </c>
      <c r="E184" s="43"/>
      <c r="F184" s="43" t="str">
        <f>IFERROR(INDEX(Data!$A$1:E$1002,_xlfn.AGGREGATE(15,6,((Data!$C$1:$C$1002=F$6)/(Data!$C$1:$C$1002=F$6))*ROW(Data!$C$1:$C$1002),ROW(F184)-ROW(F$6)),1),"")</f>
        <v/>
      </c>
      <c r="G184" s="43"/>
      <c r="H184" s="43" t="str">
        <f>IFERROR(INDEX(Data!$A$1:G$1002,_xlfn.AGGREGATE(15,6,((Data!$C$1:$C$1002=H$6)/(Data!$C$1:$C$1002=H$6))*ROW(Data!$C$1:$C$1002),ROW(H184)-ROW(H$6)),1),"")</f>
        <v/>
      </c>
      <c r="I184" s="43"/>
      <c r="J184" s="43" t="str">
        <f>IFERROR(INDEX(Data!$A$1:I$1002,_xlfn.AGGREGATE(15,6,((Data!$C$1:$C$1002=J$6)/(Data!$C$1:$C$1002=J$6))*ROW(Data!$C$1:$C$1002),ROW(J184)-ROW(J$6)),1),"")</f>
        <v/>
      </c>
      <c r="K184" s="43"/>
      <c r="L184" s="43" t="str">
        <f>IFERROR(INDEX(Data!$A$1:K$1002,_xlfn.AGGREGATE(15,6,((Data!$C$1:$C$1002=L$6)/(Data!$C$1:$C$1002=L$6))*ROW(Data!$C$1:$C$1002),ROW(L184)-ROW(L$6)),1),"")</f>
        <v/>
      </c>
      <c r="M184" s="43"/>
      <c r="N184" s="43" t="str">
        <f>IFERROR(INDEX(Data!$A$1:M$1002,_xlfn.AGGREGATE(15,6,((Data!$C$1:$C$1002=N$6)/(Data!$C$1:$C$1002=N$6))*ROW(Data!$C$1:$C$1002),ROW(N184)-ROW(N$6)),1),"")</f>
        <v/>
      </c>
      <c r="O184" s="43"/>
      <c r="P184" s="43" t="str">
        <f>IFERROR(INDEX(Data!$A$1:O$1002,_xlfn.AGGREGATE(15,6,((Data!$C$1:$C$1002=P$6)/(Data!$C$1:$C$1002=P$6))*ROW(Data!$C$1:$C$1002),ROW(P184)-ROW(P$6)),1),"")</f>
        <v/>
      </c>
      <c r="Q184" s="43"/>
      <c r="R184" s="43" t="str">
        <f>IFERROR(INDEX(Data!$A$1:Q$1002,_xlfn.AGGREGATE(15,6,((Data!$C$1:$C$1002=R$6)/(Data!$C$1:$C$1002=R$6))*ROW(Data!$C$1:$C$1002),ROW(R184)-ROW(R$6)),1),"")</f>
        <v/>
      </c>
      <c r="S184" s="43"/>
      <c r="T184" s="43" t="str">
        <f>IFERROR(INDEX(Data!$A$1:R$1002,_xlfn.AGGREGATE(15,6,((Data!$C$1:$C$1002=T$6)/(Data!$C$1:$C$1002=T$6))*ROW(Data!$C$1:$C$1002),ROW(T184)-ROW(T$6)),1),"")</f>
        <v/>
      </c>
      <c r="U184" s="43"/>
      <c r="V184" s="43" t="str">
        <f>IFERROR(INDEX(Data!$A$1:X$1002,_xlfn.AGGREGATE(15,6,((Data!$C$1:$C$1002=V$6)/(Data!$C$1:$C$1002=V$6))*ROW(Data!$C$1:$C$1002),ROW(V184)-ROW(V$6)),1),"")</f>
        <v/>
      </c>
      <c r="W184" s="43"/>
      <c r="X184" s="43" t="str">
        <f>IFERROR(INDEX(Data!$A$1:Z$1002,_xlfn.AGGREGATE(15,6,((Data!$C$1:$C$1002=X$6)/(Data!$C$1:$C$1002=X$6))*ROW(Data!$C$1:$C$1002),ROW(X184)-ROW(X$6)),1),"")</f>
        <v/>
      </c>
      <c r="Y184" s="43"/>
      <c r="Z184" s="43" t="str">
        <f>IFERROR(INDEX(Data!$A$1:AB$1002,_xlfn.AGGREGATE(15,6,((Data!$C$1:$C$1002=Z$6)/(Data!$C$1:$C$1002=Z$6))*ROW(Data!$C$1:$C$1002),ROW(Z184)-ROW(Z$6)),1),"")</f>
        <v/>
      </c>
    </row>
    <row r="185" spans="1:26" x14ac:dyDescent="0.4">
      <c r="A185" s="43"/>
      <c r="B185" s="43" t="str">
        <f>IFERROR(INDEX(Data!A$1:$A$1002,_xlfn.AGGREGATE(15,6,((Data!$C$1:$C$1002=B$6)/(Data!$C$1:$C$1002=B$6))*ROW(Data!$C$1:$C$1002),ROW(B185)-ROW(B$6)),1),"")</f>
        <v/>
      </c>
      <c r="C185" s="43"/>
      <c r="D185" s="43" t="str">
        <f>IFERROR(INDEX(Data!$A$1:C$1002,_xlfn.AGGREGATE(15,6,((Data!$C$1:$C$1002=D$6)/(Data!$C$1:$C$1002=D$6))*ROW(Data!$C$1:$C$1002),ROW(D185)-ROW(D$6)),1),"")</f>
        <v/>
      </c>
      <c r="E185" s="43"/>
      <c r="F185" s="43" t="str">
        <f>IFERROR(INDEX(Data!$A$1:E$1002,_xlfn.AGGREGATE(15,6,((Data!$C$1:$C$1002=F$6)/(Data!$C$1:$C$1002=F$6))*ROW(Data!$C$1:$C$1002),ROW(F185)-ROW(F$6)),1),"")</f>
        <v/>
      </c>
      <c r="G185" s="43"/>
      <c r="H185" s="43" t="str">
        <f>IFERROR(INDEX(Data!$A$1:G$1002,_xlfn.AGGREGATE(15,6,((Data!$C$1:$C$1002=H$6)/(Data!$C$1:$C$1002=H$6))*ROW(Data!$C$1:$C$1002),ROW(H185)-ROW(H$6)),1),"")</f>
        <v/>
      </c>
      <c r="I185" s="43"/>
      <c r="J185" s="43" t="str">
        <f>IFERROR(INDEX(Data!$A$1:I$1002,_xlfn.AGGREGATE(15,6,((Data!$C$1:$C$1002=J$6)/(Data!$C$1:$C$1002=J$6))*ROW(Data!$C$1:$C$1002),ROW(J185)-ROW(J$6)),1),"")</f>
        <v/>
      </c>
      <c r="K185" s="43"/>
      <c r="L185" s="43" t="str">
        <f>IFERROR(INDEX(Data!$A$1:K$1002,_xlfn.AGGREGATE(15,6,((Data!$C$1:$C$1002=L$6)/(Data!$C$1:$C$1002=L$6))*ROW(Data!$C$1:$C$1002),ROW(L185)-ROW(L$6)),1),"")</f>
        <v/>
      </c>
      <c r="M185" s="43"/>
      <c r="N185" s="43" t="str">
        <f>IFERROR(INDEX(Data!$A$1:M$1002,_xlfn.AGGREGATE(15,6,((Data!$C$1:$C$1002=N$6)/(Data!$C$1:$C$1002=N$6))*ROW(Data!$C$1:$C$1002),ROW(N185)-ROW(N$6)),1),"")</f>
        <v/>
      </c>
      <c r="O185" s="43"/>
      <c r="P185" s="43" t="str">
        <f>IFERROR(INDEX(Data!$A$1:O$1002,_xlfn.AGGREGATE(15,6,((Data!$C$1:$C$1002=P$6)/(Data!$C$1:$C$1002=P$6))*ROW(Data!$C$1:$C$1002),ROW(P185)-ROW(P$6)),1),"")</f>
        <v/>
      </c>
      <c r="Q185" s="43"/>
      <c r="R185" s="43" t="str">
        <f>IFERROR(INDEX(Data!$A$1:Q$1002,_xlfn.AGGREGATE(15,6,((Data!$C$1:$C$1002=R$6)/(Data!$C$1:$C$1002=R$6))*ROW(Data!$C$1:$C$1002),ROW(R185)-ROW(R$6)),1),"")</f>
        <v/>
      </c>
      <c r="S185" s="43"/>
      <c r="T185" s="43" t="str">
        <f>IFERROR(INDEX(Data!$A$1:R$1002,_xlfn.AGGREGATE(15,6,((Data!$C$1:$C$1002=T$6)/(Data!$C$1:$C$1002=T$6))*ROW(Data!$C$1:$C$1002),ROW(T185)-ROW(T$6)),1),"")</f>
        <v/>
      </c>
      <c r="U185" s="43"/>
      <c r="V185" s="43" t="str">
        <f>IFERROR(INDEX(Data!$A$1:X$1002,_xlfn.AGGREGATE(15,6,((Data!$C$1:$C$1002=V$6)/(Data!$C$1:$C$1002=V$6))*ROW(Data!$C$1:$C$1002),ROW(V185)-ROW(V$6)),1),"")</f>
        <v/>
      </c>
      <c r="W185" s="43"/>
      <c r="X185" s="43" t="str">
        <f>IFERROR(INDEX(Data!$A$1:Z$1002,_xlfn.AGGREGATE(15,6,((Data!$C$1:$C$1002=X$6)/(Data!$C$1:$C$1002=X$6))*ROW(Data!$C$1:$C$1002),ROW(X185)-ROW(X$6)),1),"")</f>
        <v/>
      </c>
      <c r="Y185" s="43"/>
      <c r="Z185" s="43" t="str">
        <f>IFERROR(INDEX(Data!$A$1:AB$1002,_xlfn.AGGREGATE(15,6,((Data!$C$1:$C$1002=Z$6)/(Data!$C$1:$C$1002=Z$6))*ROW(Data!$C$1:$C$1002),ROW(Z185)-ROW(Z$6)),1),"")</f>
        <v/>
      </c>
    </row>
    <row r="186" spans="1:26" x14ac:dyDescent="0.4">
      <c r="A186" s="43"/>
      <c r="B186" s="43" t="str">
        <f>IFERROR(INDEX(Data!A$1:$A$1002,_xlfn.AGGREGATE(15,6,((Data!$C$1:$C$1002=B$6)/(Data!$C$1:$C$1002=B$6))*ROW(Data!$C$1:$C$1002),ROW(B186)-ROW(B$6)),1),"")</f>
        <v/>
      </c>
      <c r="C186" s="43"/>
      <c r="D186" s="43" t="str">
        <f>IFERROR(INDEX(Data!$A$1:C$1002,_xlfn.AGGREGATE(15,6,((Data!$C$1:$C$1002=D$6)/(Data!$C$1:$C$1002=D$6))*ROW(Data!$C$1:$C$1002),ROW(D186)-ROW(D$6)),1),"")</f>
        <v/>
      </c>
      <c r="E186" s="43"/>
      <c r="F186" s="43" t="str">
        <f>IFERROR(INDEX(Data!$A$1:E$1002,_xlfn.AGGREGATE(15,6,((Data!$C$1:$C$1002=F$6)/(Data!$C$1:$C$1002=F$6))*ROW(Data!$C$1:$C$1002),ROW(F186)-ROW(F$6)),1),"")</f>
        <v/>
      </c>
      <c r="G186" s="43"/>
      <c r="H186" s="43" t="str">
        <f>IFERROR(INDEX(Data!$A$1:G$1002,_xlfn.AGGREGATE(15,6,((Data!$C$1:$C$1002=H$6)/(Data!$C$1:$C$1002=H$6))*ROW(Data!$C$1:$C$1002),ROW(H186)-ROW(H$6)),1),"")</f>
        <v/>
      </c>
      <c r="I186" s="43"/>
      <c r="J186" s="43" t="str">
        <f>IFERROR(INDEX(Data!$A$1:I$1002,_xlfn.AGGREGATE(15,6,((Data!$C$1:$C$1002=J$6)/(Data!$C$1:$C$1002=J$6))*ROW(Data!$C$1:$C$1002),ROW(J186)-ROW(J$6)),1),"")</f>
        <v/>
      </c>
      <c r="K186" s="43"/>
      <c r="L186" s="43" t="str">
        <f>IFERROR(INDEX(Data!$A$1:K$1002,_xlfn.AGGREGATE(15,6,((Data!$C$1:$C$1002=L$6)/(Data!$C$1:$C$1002=L$6))*ROW(Data!$C$1:$C$1002),ROW(L186)-ROW(L$6)),1),"")</f>
        <v/>
      </c>
      <c r="M186" s="43"/>
      <c r="N186" s="43" t="str">
        <f>IFERROR(INDEX(Data!$A$1:M$1002,_xlfn.AGGREGATE(15,6,((Data!$C$1:$C$1002=N$6)/(Data!$C$1:$C$1002=N$6))*ROW(Data!$C$1:$C$1002),ROW(N186)-ROW(N$6)),1),"")</f>
        <v/>
      </c>
      <c r="O186" s="43"/>
      <c r="P186" s="43" t="str">
        <f>IFERROR(INDEX(Data!$A$1:O$1002,_xlfn.AGGREGATE(15,6,((Data!$C$1:$C$1002=P$6)/(Data!$C$1:$C$1002=P$6))*ROW(Data!$C$1:$C$1002),ROW(P186)-ROW(P$6)),1),"")</f>
        <v/>
      </c>
      <c r="Q186" s="43"/>
      <c r="R186" s="43" t="str">
        <f>IFERROR(INDEX(Data!$A$1:Q$1002,_xlfn.AGGREGATE(15,6,((Data!$C$1:$C$1002=R$6)/(Data!$C$1:$C$1002=R$6))*ROW(Data!$C$1:$C$1002),ROW(R186)-ROW(R$6)),1),"")</f>
        <v/>
      </c>
      <c r="S186" s="43"/>
      <c r="T186" s="43" t="str">
        <f>IFERROR(INDEX(Data!$A$1:R$1002,_xlfn.AGGREGATE(15,6,((Data!$C$1:$C$1002=T$6)/(Data!$C$1:$C$1002=T$6))*ROW(Data!$C$1:$C$1002),ROW(T186)-ROW(T$6)),1),"")</f>
        <v/>
      </c>
      <c r="U186" s="43"/>
      <c r="V186" s="43" t="str">
        <f>IFERROR(INDEX(Data!$A$1:X$1002,_xlfn.AGGREGATE(15,6,((Data!$C$1:$C$1002=V$6)/(Data!$C$1:$C$1002=V$6))*ROW(Data!$C$1:$C$1002),ROW(V186)-ROW(V$6)),1),"")</f>
        <v/>
      </c>
      <c r="W186" s="43"/>
      <c r="X186" s="43" t="str">
        <f>IFERROR(INDEX(Data!$A$1:Z$1002,_xlfn.AGGREGATE(15,6,((Data!$C$1:$C$1002=X$6)/(Data!$C$1:$C$1002=X$6))*ROW(Data!$C$1:$C$1002),ROW(X186)-ROW(X$6)),1),"")</f>
        <v/>
      </c>
      <c r="Y186" s="43"/>
      <c r="Z186" s="43" t="str">
        <f>IFERROR(INDEX(Data!$A$1:AB$1002,_xlfn.AGGREGATE(15,6,((Data!$C$1:$C$1002=Z$6)/(Data!$C$1:$C$1002=Z$6))*ROW(Data!$C$1:$C$1002),ROW(Z186)-ROW(Z$6)),1),"")</f>
        <v/>
      </c>
    </row>
    <row r="187" spans="1:26" x14ac:dyDescent="0.4">
      <c r="A187" s="43"/>
      <c r="B187" s="43" t="str">
        <f>IFERROR(INDEX(Data!A$1:$A$1002,_xlfn.AGGREGATE(15,6,((Data!$C$1:$C$1002=B$6)/(Data!$C$1:$C$1002=B$6))*ROW(Data!$C$1:$C$1002),ROW(B187)-ROW(B$6)),1),"")</f>
        <v/>
      </c>
      <c r="C187" s="43"/>
      <c r="D187" s="43" t="str">
        <f>IFERROR(INDEX(Data!$A$1:C$1002,_xlfn.AGGREGATE(15,6,((Data!$C$1:$C$1002=D$6)/(Data!$C$1:$C$1002=D$6))*ROW(Data!$C$1:$C$1002),ROW(D187)-ROW(D$6)),1),"")</f>
        <v/>
      </c>
      <c r="E187" s="43"/>
      <c r="F187" s="43" t="str">
        <f>IFERROR(INDEX(Data!$A$1:E$1002,_xlfn.AGGREGATE(15,6,((Data!$C$1:$C$1002=F$6)/(Data!$C$1:$C$1002=F$6))*ROW(Data!$C$1:$C$1002),ROW(F187)-ROW(F$6)),1),"")</f>
        <v/>
      </c>
      <c r="G187" s="43"/>
      <c r="H187" s="43" t="str">
        <f>IFERROR(INDEX(Data!$A$1:G$1002,_xlfn.AGGREGATE(15,6,((Data!$C$1:$C$1002=H$6)/(Data!$C$1:$C$1002=H$6))*ROW(Data!$C$1:$C$1002),ROW(H187)-ROW(H$6)),1),"")</f>
        <v/>
      </c>
      <c r="I187" s="43"/>
      <c r="J187" s="43" t="str">
        <f>IFERROR(INDEX(Data!$A$1:I$1002,_xlfn.AGGREGATE(15,6,((Data!$C$1:$C$1002=J$6)/(Data!$C$1:$C$1002=J$6))*ROW(Data!$C$1:$C$1002),ROW(J187)-ROW(J$6)),1),"")</f>
        <v/>
      </c>
      <c r="K187" s="43"/>
      <c r="L187" s="43" t="str">
        <f>IFERROR(INDEX(Data!$A$1:K$1002,_xlfn.AGGREGATE(15,6,((Data!$C$1:$C$1002=L$6)/(Data!$C$1:$C$1002=L$6))*ROW(Data!$C$1:$C$1002),ROW(L187)-ROW(L$6)),1),"")</f>
        <v/>
      </c>
      <c r="M187" s="43"/>
      <c r="N187" s="43" t="str">
        <f>IFERROR(INDEX(Data!$A$1:M$1002,_xlfn.AGGREGATE(15,6,((Data!$C$1:$C$1002=N$6)/(Data!$C$1:$C$1002=N$6))*ROW(Data!$C$1:$C$1002),ROW(N187)-ROW(N$6)),1),"")</f>
        <v/>
      </c>
      <c r="O187" s="43"/>
      <c r="P187" s="43" t="str">
        <f>IFERROR(INDEX(Data!$A$1:O$1002,_xlfn.AGGREGATE(15,6,((Data!$C$1:$C$1002=P$6)/(Data!$C$1:$C$1002=P$6))*ROW(Data!$C$1:$C$1002),ROW(P187)-ROW(P$6)),1),"")</f>
        <v/>
      </c>
      <c r="Q187" s="43"/>
      <c r="R187" s="43" t="str">
        <f>IFERROR(INDEX(Data!$A$1:Q$1002,_xlfn.AGGREGATE(15,6,((Data!$C$1:$C$1002=R$6)/(Data!$C$1:$C$1002=R$6))*ROW(Data!$C$1:$C$1002),ROW(R187)-ROW(R$6)),1),"")</f>
        <v/>
      </c>
      <c r="S187" s="43"/>
      <c r="T187" s="43" t="str">
        <f>IFERROR(INDEX(Data!$A$1:R$1002,_xlfn.AGGREGATE(15,6,((Data!$C$1:$C$1002=T$6)/(Data!$C$1:$C$1002=T$6))*ROW(Data!$C$1:$C$1002),ROW(T187)-ROW(T$6)),1),"")</f>
        <v/>
      </c>
      <c r="U187" s="43"/>
      <c r="V187" s="43" t="str">
        <f>IFERROR(INDEX(Data!$A$1:X$1002,_xlfn.AGGREGATE(15,6,((Data!$C$1:$C$1002=V$6)/(Data!$C$1:$C$1002=V$6))*ROW(Data!$C$1:$C$1002),ROW(V187)-ROW(V$6)),1),"")</f>
        <v/>
      </c>
      <c r="W187" s="43"/>
      <c r="X187" s="43" t="str">
        <f>IFERROR(INDEX(Data!$A$1:Z$1002,_xlfn.AGGREGATE(15,6,((Data!$C$1:$C$1002=X$6)/(Data!$C$1:$C$1002=X$6))*ROW(Data!$C$1:$C$1002),ROW(X187)-ROW(X$6)),1),"")</f>
        <v/>
      </c>
      <c r="Y187" s="43"/>
      <c r="Z187" s="43" t="str">
        <f>IFERROR(INDEX(Data!$A$1:AB$1002,_xlfn.AGGREGATE(15,6,((Data!$C$1:$C$1002=Z$6)/(Data!$C$1:$C$1002=Z$6))*ROW(Data!$C$1:$C$1002),ROW(Z187)-ROW(Z$6)),1),"")</f>
        <v/>
      </c>
    </row>
    <row r="188" spans="1:26" x14ac:dyDescent="0.4">
      <c r="A188" s="43"/>
      <c r="B188" s="43" t="str">
        <f>IFERROR(INDEX(Data!A$1:$A$1002,_xlfn.AGGREGATE(15,6,((Data!$C$1:$C$1002=B$6)/(Data!$C$1:$C$1002=B$6))*ROW(Data!$C$1:$C$1002),ROW(B188)-ROW(B$6)),1),"")</f>
        <v/>
      </c>
      <c r="C188" s="43"/>
      <c r="D188" s="43" t="str">
        <f>IFERROR(INDEX(Data!$A$1:C$1002,_xlfn.AGGREGATE(15,6,((Data!$C$1:$C$1002=D$6)/(Data!$C$1:$C$1002=D$6))*ROW(Data!$C$1:$C$1002),ROW(D188)-ROW(D$6)),1),"")</f>
        <v/>
      </c>
      <c r="E188" s="43"/>
      <c r="F188" s="43" t="str">
        <f>IFERROR(INDEX(Data!$A$1:E$1002,_xlfn.AGGREGATE(15,6,((Data!$C$1:$C$1002=F$6)/(Data!$C$1:$C$1002=F$6))*ROW(Data!$C$1:$C$1002),ROW(F188)-ROW(F$6)),1),"")</f>
        <v/>
      </c>
      <c r="G188" s="43"/>
      <c r="H188" s="43" t="str">
        <f>IFERROR(INDEX(Data!$A$1:G$1002,_xlfn.AGGREGATE(15,6,((Data!$C$1:$C$1002=H$6)/(Data!$C$1:$C$1002=H$6))*ROW(Data!$C$1:$C$1002),ROW(H188)-ROW(H$6)),1),"")</f>
        <v/>
      </c>
      <c r="I188" s="43"/>
      <c r="J188" s="43" t="str">
        <f>IFERROR(INDEX(Data!$A$1:I$1002,_xlfn.AGGREGATE(15,6,((Data!$C$1:$C$1002=J$6)/(Data!$C$1:$C$1002=J$6))*ROW(Data!$C$1:$C$1002),ROW(J188)-ROW(J$6)),1),"")</f>
        <v/>
      </c>
      <c r="K188" s="43"/>
      <c r="L188" s="43" t="str">
        <f>IFERROR(INDEX(Data!$A$1:K$1002,_xlfn.AGGREGATE(15,6,((Data!$C$1:$C$1002=L$6)/(Data!$C$1:$C$1002=L$6))*ROW(Data!$C$1:$C$1002),ROW(L188)-ROW(L$6)),1),"")</f>
        <v/>
      </c>
      <c r="M188" s="43"/>
      <c r="N188" s="43" t="str">
        <f>IFERROR(INDEX(Data!$A$1:M$1002,_xlfn.AGGREGATE(15,6,((Data!$C$1:$C$1002=N$6)/(Data!$C$1:$C$1002=N$6))*ROW(Data!$C$1:$C$1002),ROW(N188)-ROW(N$6)),1),"")</f>
        <v/>
      </c>
      <c r="O188" s="43"/>
      <c r="P188" s="43" t="str">
        <f>IFERROR(INDEX(Data!$A$1:O$1002,_xlfn.AGGREGATE(15,6,((Data!$C$1:$C$1002=P$6)/(Data!$C$1:$C$1002=P$6))*ROW(Data!$C$1:$C$1002),ROW(P188)-ROW(P$6)),1),"")</f>
        <v/>
      </c>
      <c r="Q188" s="43"/>
      <c r="R188" s="43" t="str">
        <f>IFERROR(INDEX(Data!$A$1:Q$1002,_xlfn.AGGREGATE(15,6,((Data!$C$1:$C$1002=R$6)/(Data!$C$1:$C$1002=R$6))*ROW(Data!$C$1:$C$1002),ROW(R188)-ROW(R$6)),1),"")</f>
        <v/>
      </c>
      <c r="S188" s="43"/>
      <c r="T188" s="43" t="str">
        <f>IFERROR(INDEX(Data!$A$1:R$1002,_xlfn.AGGREGATE(15,6,((Data!$C$1:$C$1002=T$6)/(Data!$C$1:$C$1002=T$6))*ROW(Data!$C$1:$C$1002),ROW(T188)-ROW(T$6)),1),"")</f>
        <v/>
      </c>
      <c r="U188" s="43"/>
      <c r="V188" s="43" t="str">
        <f>IFERROR(INDEX(Data!$A$1:X$1002,_xlfn.AGGREGATE(15,6,((Data!$C$1:$C$1002=V$6)/(Data!$C$1:$C$1002=V$6))*ROW(Data!$C$1:$C$1002),ROW(V188)-ROW(V$6)),1),"")</f>
        <v/>
      </c>
      <c r="W188" s="43"/>
      <c r="X188" s="43" t="str">
        <f>IFERROR(INDEX(Data!$A$1:Z$1002,_xlfn.AGGREGATE(15,6,((Data!$C$1:$C$1002=X$6)/(Data!$C$1:$C$1002=X$6))*ROW(Data!$C$1:$C$1002),ROW(X188)-ROW(X$6)),1),"")</f>
        <v/>
      </c>
      <c r="Y188" s="43"/>
      <c r="Z188" s="43" t="str">
        <f>IFERROR(INDEX(Data!$A$1:AB$1002,_xlfn.AGGREGATE(15,6,((Data!$C$1:$C$1002=Z$6)/(Data!$C$1:$C$1002=Z$6))*ROW(Data!$C$1:$C$1002),ROW(Z188)-ROW(Z$6)),1),"")</f>
        <v/>
      </c>
    </row>
    <row r="189" spans="1:26" x14ac:dyDescent="0.4">
      <c r="A189" s="43"/>
      <c r="B189" s="43" t="str">
        <f>IFERROR(INDEX(Data!A$1:$A$1002,_xlfn.AGGREGATE(15,6,((Data!$C$1:$C$1002=B$6)/(Data!$C$1:$C$1002=B$6))*ROW(Data!$C$1:$C$1002),ROW(B189)-ROW(B$6)),1),"")</f>
        <v/>
      </c>
      <c r="C189" s="43"/>
      <c r="D189" s="43" t="str">
        <f>IFERROR(INDEX(Data!$A$1:C$1002,_xlfn.AGGREGATE(15,6,((Data!$C$1:$C$1002=D$6)/(Data!$C$1:$C$1002=D$6))*ROW(Data!$C$1:$C$1002),ROW(D189)-ROW(D$6)),1),"")</f>
        <v/>
      </c>
      <c r="E189" s="43"/>
      <c r="F189" s="43" t="str">
        <f>IFERROR(INDEX(Data!$A$1:E$1002,_xlfn.AGGREGATE(15,6,((Data!$C$1:$C$1002=F$6)/(Data!$C$1:$C$1002=F$6))*ROW(Data!$C$1:$C$1002),ROW(F189)-ROW(F$6)),1),"")</f>
        <v/>
      </c>
      <c r="G189" s="43"/>
      <c r="H189" s="43" t="str">
        <f>IFERROR(INDEX(Data!$A$1:G$1002,_xlfn.AGGREGATE(15,6,((Data!$C$1:$C$1002=H$6)/(Data!$C$1:$C$1002=H$6))*ROW(Data!$C$1:$C$1002),ROW(H189)-ROW(H$6)),1),"")</f>
        <v/>
      </c>
      <c r="I189" s="43"/>
      <c r="J189" s="43" t="str">
        <f>IFERROR(INDEX(Data!$A$1:I$1002,_xlfn.AGGREGATE(15,6,((Data!$C$1:$C$1002=J$6)/(Data!$C$1:$C$1002=J$6))*ROW(Data!$C$1:$C$1002),ROW(J189)-ROW(J$6)),1),"")</f>
        <v/>
      </c>
      <c r="K189" s="43"/>
      <c r="L189" s="43" t="str">
        <f>IFERROR(INDEX(Data!$A$1:K$1002,_xlfn.AGGREGATE(15,6,((Data!$C$1:$C$1002=L$6)/(Data!$C$1:$C$1002=L$6))*ROW(Data!$C$1:$C$1002),ROW(L189)-ROW(L$6)),1),"")</f>
        <v/>
      </c>
      <c r="M189" s="43"/>
      <c r="N189" s="43" t="str">
        <f>IFERROR(INDEX(Data!$A$1:M$1002,_xlfn.AGGREGATE(15,6,((Data!$C$1:$C$1002=N$6)/(Data!$C$1:$C$1002=N$6))*ROW(Data!$C$1:$C$1002),ROW(N189)-ROW(N$6)),1),"")</f>
        <v/>
      </c>
      <c r="O189" s="43"/>
      <c r="P189" s="43" t="str">
        <f>IFERROR(INDEX(Data!$A$1:O$1002,_xlfn.AGGREGATE(15,6,((Data!$C$1:$C$1002=P$6)/(Data!$C$1:$C$1002=P$6))*ROW(Data!$C$1:$C$1002),ROW(P189)-ROW(P$6)),1),"")</f>
        <v/>
      </c>
      <c r="Q189" s="43"/>
      <c r="R189" s="43" t="str">
        <f>IFERROR(INDEX(Data!$A$1:Q$1002,_xlfn.AGGREGATE(15,6,((Data!$C$1:$C$1002=R$6)/(Data!$C$1:$C$1002=R$6))*ROW(Data!$C$1:$C$1002),ROW(R189)-ROW(R$6)),1),"")</f>
        <v/>
      </c>
      <c r="S189" s="43"/>
      <c r="T189" s="43" t="str">
        <f>IFERROR(INDEX(Data!$A$1:R$1002,_xlfn.AGGREGATE(15,6,((Data!$C$1:$C$1002=T$6)/(Data!$C$1:$C$1002=T$6))*ROW(Data!$C$1:$C$1002),ROW(T189)-ROW(T$6)),1),"")</f>
        <v/>
      </c>
      <c r="U189" s="43"/>
      <c r="V189" s="43" t="str">
        <f>IFERROR(INDEX(Data!$A$1:X$1002,_xlfn.AGGREGATE(15,6,((Data!$C$1:$C$1002=V$6)/(Data!$C$1:$C$1002=V$6))*ROW(Data!$C$1:$C$1002),ROW(V189)-ROW(V$6)),1),"")</f>
        <v/>
      </c>
      <c r="W189" s="43"/>
      <c r="X189" s="43" t="str">
        <f>IFERROR(INDEX(Data!$A$1:Z$1002,_xlfn.AGGREGATE(15,6,((Data!$C$1:$C$1002=X$6)/(Data!$C$1:$C$1002=X$6))*ROW(Data!$C$1:$C$1002),ROW(X189)-ROW(X$6)),1),"")</f>
        <v/>
      </c>
      <c r="Y189" s="43"/>
      <c r="Z189" s="43" t="str">
        <f>IFERROR(INDEX(Data!$A$1:AB$1002,_xlfn.AGGREGATE(15,6,((Data!$C$1:$C$1002=Z$6)/(Data!$C$1:$C$1002=Z$6))*ROW(Data!$C$1:$C$1002),ROW(Z189)-ROW(Z$6)),1),"")</f>
        <v/>
      </c>
    </row>
    <row r="190" spans="1:26" x14ac:dyDescent="0.4">
      <c r="A190" s="43"/>
      <c r="B190" s="43" t="str">
        <f>IFERROR(INDEX(Data!A$1:$A$1002,_xlfn.AGGREGATE(15,6,((Data!$C$1:$C$1002=B$6)/(Data!$C$1:$C$1002=B$6))*ROW(Data!$C$1:$C$1002),ROW(B190)-ROW(B$6)),1),"")</f>
        <v/>
      </c>
      <c r="C190" s="43"/>
      <c r="D190" s="43" t="str">
        <f>IFERROR(INDEX(Data!$A$1:C$1002,_xlfn.AGGREGATE(15,6,((Data!$C$1:$C$1002=D$6)/(Data!$C$1:$C$1002=D$6))*ROW(Data!$C$1:$C$1002),ROW(D190)-ROW(D$6)),1),"")</f>
        <v/>
      </c>
      <c r="E190" s="43"/>
      <c r="F190" s="43" t="str">
        <f>IFERROR(INDEX(Data!$A$1:E$1002,_xlfn.AGGREGATE(15,6,((Data!$C$1:$C$1002=F$6)/(Data!$C$1:$C$1002=F$6))*ROW(Data!$C$1:$C$1002),ROW(F190)-ROW(F$6)),1),"")</f>
        <v/>
      </c>
      <c r="G190" s="43"/>
      <c r="H190" s="43" t="str">
        <f>IFERROR(INDEX(Data!$A$1:G$1002,_xlfn.AGGREGATE(15,6,((Data!$C$1:$C$1002=H$6)/(Data!$C$1:$C$1002=H$6))*ROW(Data!$C$1:$C$1002),ROW(H190)-ROW(H$6)),1),"")</f>
        <v/>
      </c>
      <c r="I190" s="43"/>
      <c r="J190" s="43" t="str">
        <f>IFERROR(INDEX(Data!$A$1:I$1002,_xlfn.AGGREGATE(15,6,((Data!$C$1:$C$1002=J$6)/(Data!$C$1:$C$1002=J$6))*ROW(Data!$C$1:$C$1002),ROW(J190)-ROW(J$6)),1),"")</f>
        <v/>
      </c>
      <c r="K190" s="43"/>
      <c r="L190" s="43" t="str">
        <f>IFERROR(INDEX(Data!$A$1:K$1002,_xlfn.AGGREGATE(15,6,((Data!$C$1:$C$1002=L$6)/(Data!$C$1:$C$1002=L$6))*ROW(Data!$C$1:$C$1002),ROW(L190)-ROW(L$6)),1),"")</f>
        <v/>
      </c>
      <c r="M190" s="43"/>
      <c r="N190" s="43" t="str">
        <f>IFERROR(INDEX(Data!$A$1:M$1002,_xlfn.AGGREGATE(15,6,((Data!$C$1:$C$1002=N$6)/(Data!$C$1:$C$1002=N$6))*ROW(Data!$C$1:$C$1002),ROW(N190)-ROW(N$6)),1),"")</f>
        <v/>
      </c>
      <c r="O190" s="43"/>
      <c r="P190" s="43" t="str">
        <f>IFERROR(INDEX(Data!$A$1:O$1002,_xlfn.AGGREGATE(15,6,((Data!$C$1:$C$1002=P$6)/(Data!$C$1:$C$1002=P$6))*ROW(Data!$C$1:$C$1002),ROW(P190)-ROW(P$6)),1),"")</f>
        <v/>
      </c>
      <c r="Q190" s="43"/>
      <c r="R190" s="43" t="str">
        <f>IFERROR(INDEX(Data!$A$1:Q$1002,_xlfn.AGGREGATE(15,6,((Data!$C$1:$C$1002=R$6)/(Data!$C$1:$C$1002=R$6))*ROW(Data!$C$1:$C$1002),ROW(R190)-ROW(R$6)),1),"")</f>
        <v/>
      </c>
      <c r="S190" s="43"/>
      <c r="T190" s="43" t="str">
        <f>IFERROR(INDEX(Data!$A$1:R$1002,_xlfn.AGGREGATE(15,6,((Data!$C$1:$C$1002=T$6)/(Data!$C$1:$C$1002=T$6))*ROW(Data!$C$1:$C$1002),ROW(T190)-ROW(T$6)),1),"")</f>
        <v/>
      </c>
      <c r="U190" s="43"/>
      <c r="V190" s="43" t="str">
        <f>IFERROR(INDEX(Data!$A$1:X$1002,_xlfn.AGGREGATE(15,6,((Data!$C$1:$C$1002=V$6)/(Data!$C$1:$C$1002=V$6))*ROW(Data!$C$1:$C$1002),ROW(V190)-ROW(V$6)),1),"")</f>
        <v/>
      </c>
      <c r="W190" s="43"/>
      <c r="X190" s="43" t="str">
        <f>IFERROR(INDEX(Data!$A$1:Z$1002,_xlfn.AGGREGATE(15,6,((Data!$C$1:$C$1002=X$6)/(Data!$C$1:$C$1002=X$6))*ROW(Data!$C$1:$C$1002),ROW(X190)-ROW(X$6)),1),"")</f>
        <v/>
      </c>
      <c r="Y190" s="43"/>
      <c r="Z190" s="43" t="str">
        <f>IFERROR(INDEX(Data!$A$1:AB$1002,_xlfn.AGGREGATE(15,6,((Data!$C$1:$C$1002=Z$6)/(Data!$C$1:$C$1002=Z$6))*ROW(Data!$C$1:$C$1002),ROW(Z190)-ROW(Z$6)),1),"")</f>
        <v/>
      </c>
    </row>
    <row r="191" spans="1:26" x14ac:dyDescent="0.4">
      <c r="A191" s="43"/>
      <c r="B191" s="43" t="str">
        <f>IFERROR(INDEX(Data!A$1:$A$1002,_xlfn.AGGREGATE(15,6,((Data!$C$1:$C$1002=B$6)/(Data!$C$1:$C$1002=B$6))*ROW(Data!$C$1:$C$1002),ROW(B191)-ROW(B$6)),1),"")</f>
        <v/>
      </c>
      <c r="C191" s="43"/>
      <c r="D191" s="43" t="str">
        <f>IFERROR(INDEX(Data!$A$1:C$1002,_xlfn.AGGREGATE(15,6,((Data!$C$1:$C$1002=D$6)/(Data!$C$1:$C$1002=D$6))*ROW(Data!$C$1:$C$1002),ROW(D191)-ROW(D$6)),1),"")</f>
        <v/>
      </c>
      <c r="E191" s="43"/>
      <c r="F191" s="43" t="str">
        <f>IFERROR(INDEX(Data!$A$1:E$1002,_xlfn.AGGREGATE(15,6,((Data!$C$1:$C$1002=F$6)/(Data!$C$1:$C$1002=F$6))*ROW(Data!$C$1:$C$1002),ROW(F191)-ROW(F$6)),1),"")</f>
        <v/>
      </c>
      <c r="G191" s="43"/>
      <c r="H191" s="43" t="str">
        <f>IFERROR(INDEX(Data!$A$1:G$1002,_xlfn.AGGREGATE(15,6,((Data!$C$1:$C$1002=H$6)/(Data!$C$1:$C$1002=H$6))*ROW(Data!$C$1:$C$1002),ROW(H191)-ROW(H$6)),1),"")</f>
        <v/>
      </c>
      <c r="I191" s="43"/>
      <c r="J191" s="43" t="str">
        <f>IFERROR(INDEX(Data!$A$1:I$1002,_xlfn.AGGREGATE(15,6,((Data!$C$1:$C$1002=J$6)/(Data!$C$1:$C$1002=J$6))*ROW(Data!$C$1:$C$1002),ROW(J191)-ROW(J$6)),1),"")</f>
        <v/>
      </c>
      <c r="K191" s="43"/>
      <c r="L191" s="43" t="str">
        <f>IFERROR(INDEX(Data!$A$1:K$1002,_xlfn.AGGREGATE(15,6,((Data!$C$1:$C$1002=L$6)/(Data!$C$1:$C$1002=L$6))*ROW(Data!$C$1:$C$1002),ROW(L191)-ROW(L$6)),1),"")</f>
        <v/>
      </c>
      <c r="M191" s="43"/>
      <c r="N191" s="43" t="str">
        <f>IFERROR(INDEX(Data!$A$1:M$1002,_xlfn.AGGREGATE(15,6,((Data!$C$1:$C$1002=N$6)/(Data!$C$1:$C$1002=N$6))*ROW(Data!$C$1:$C$1002),ROW(N191)-ROW(N$6)),1),"")</f>
        <v/>
      </c>
      <c r="O191" s="43"/>
      <c r="P191" s="43" t="str">
        <f>IFERROR(INDEX(Data!$A$1:O$1002,_xlfn.AGGREGATE(15,6,((Data!$C$1:$C$1002=P$6)/(Data!$C$1:$C$1002=P$6))*ROW(Data!$C$1:$C$1002),ROW(P191)-ROW(P$6)),1),"")</f>
        <v/>
      </c>
      <c r="Q191" s="43"/>
      <c r="R191" s="43" t="str">
        <f>IFERROR(INDEX(Data!$A$1:Q$1002,_xlfn.AGGREGATE(15,6,((Data!$C$1:$C$1002=R$6)/(Data!$C$1:$C$1002=R$6))*ROW(Data!$C$1:$C$1002),ROW(R191)-ROW(R$6)),1),"")</f>
        <v/>
      </c>
      <c r="S191" s="43"/>
      <c r="T191" s="43" t="str">
        <f>IFERROR(INDEX(Data!$A$1:R$1002,_xlfn.AGGREGATE(15,6,((Data!$C$1:$C$1002=T$6)/(Data!$C$1:$C$1002=T$6))*ROW(Data!$C$1:$C$1002),ROW(T191)-ROW(T$6)),1),"")</f>
        <v/>
      </c>
      <c r="U191" s="43"/>
      <c r="V191" s="43" t="str">
        <f>IFERROR(INDEX(Data!$A$1:X$1002,_xlfn.AGGREGATE(15,6,((Data!$C$1:$C$1002=V$6)/(Data!$C$1:$C$1002=V$6))*ROW(Data!$C$1:$C$1002),ROW(V191)-ROW(V$6)),1),"")</f>
        <v/>
      </c>
      <c r="W191" s="43"/>
      <c r="X191" s="43" t="str">
        <f>IFERROR(INDEX(Data!$A$1:Z$1002,_xlfn.AGGREGATE(15,6,((Data!$C$1:$C$1002=X$6)/(Data!$C$1:$C$1002=X$6))*ROW(Data!$C$1:$C$1002),ROW(X191)-ROW(X$6)),1),"")</f>
        <v/>
      </c>
      <c r="Y191" s="43"/>
      <c r="Z191" s="43" t="str">
        <f>IFERROR(INDEX(Data!$A$1:AB$1002,_xlfn.AGGREGATE(15,6,((Data!$C$1:$C$1002=Z$6)/(Data!$C$1:$C$1002=Z$6))*ROW(Data!$C$1:$C$1002),ROW(Z191)-ROW(Z$6)),1),"")</f>
        <v/>
      </c>
    </row>
    <row r="192" spans="1:26" x14ac:dyDescent="0.4">
      <c r="A192" s="43"/>
      <c r="B192" s="43" t="str">
        <f>IFERROR(INDEX(Data!A$1:$A$1002,_xlfn.AGGREGATE(15,6,((Data!$C$1:$C$1002=B$6)/(Data!$C$1:$C$1002=B$6))*ROW(Data!$C$1:$C$1002),ROW(B192)-ROW(B$6)),1),"")</f>
        <v/>
      </c>
      <c r="C192" s="43"/>
      <c r="D192" s="43" t="str">
        <f>IFERROR(INDEX(Data!$A$1:C$1002,_xlfn.AGGREGATE(15,6,((Data!$C$1:$C$1002=D$6)/(Data!$C$1:$C$1002=D$6))*ROW(Data!$C$1:$C$1002),ROW(D192)-ROW(D$6)),1),"")</f>
        <v/>
      </c>
      <c r="E192" s="43"/>
      <c r="F192" s="43" t="str">
        <f>IFERROR(INDEX(Data!$A$1:E$1002,_xlfn.AGGREGATE(15,6,((Data!$C$1:$C$1002=F$6)/(Data!$C$1:$C$1002=F$6))*ROW(Data!$C$1:$C$1002),ROW(F192)-ROW(F$6)),1),"")</f>
        <v/>
      </c>
      <c r="G192" s="43"/>
      <c r="H192" s="43" t="str">
        <f>IFERROR(INDEX(Data!$A$1:G$1002,_xlfn.AGGREGATE(15,6,((Data!$C$1:$C$1002=H$6)/(Data!$C$1:$C$1002=H$6))*ROW(Data!$C$1:$C$1002),ROW(H192)-ROW(H$6)),1),"")</f>
        <v/>
      </c>
      <c r="I192" s="43"/>
      <c r="J192" s="43" t="str">
        <f>IFERROR(INDEX(Data!$A$1:I$1002,_xlfn.AGGREGATE(15,6,((Data!$C$1:$C$1002=J$6)/(Data!$C$1:$C$1002=J$6))*ROW(Data!$C$1:$C$1002),ROW(J192)-ROW(J$6)),1),"")</f>
        <v/>
      </c>
      <c r="K192" s="43"/>
      <c r="L192" s="43" t="str">
        <f>IFERROR(INDEX(Data!$A$1:K$1002,_xlfn.AGGREGATE(15,6,((Data!$C$1:$C$1002=L$6)/(Data!$C$1:$C$1002=L$6))*ROW(Data!$C$1:$C$1002),ROW(L192)-ROW(L$6)),1),"")</f>
        <v/>
      </c>
      <c r="M192" s="43"/>
      <c r="N192" s="43" t="str">
        <f>IFERROR(INDEX(Data!$A$1:M$1002,_xlfn.AGGREGATE(15,6,((Data!$C$1:$C$1002=N$6)/(Data!$C$1:$C$1002=N$6))*ROW(Data!$C$1:$C$1002),ROW(N192)-ROW(N$6)),1),"")</f>
        <v/>
      </c>
      <c r="O192" s="43"/>
      <c r="P192" s="43" t="str">
        <f>IFERROR(INDEX(Data!$A$1:O$1002,_xlfn.AGGREGATE(15,6,((Data!$C$1:$C$1002=P$6)/(Data!$C$1:$C$1002=P$6))*ROW(Data!$C$1:$C$1002),ROW(P192)-ROW(P$6)),1),"")</f>
        <v/>
      </c>
      <c r="Q192" s="43"/>
      <c r="R192" s="43" t="str">
        <f>IFERROR(INDEX(Data!$A$1:Q$1002,_xlfn.AGGREGATE(15,6,((Data!$C$1:$C$1002=R$6)/(Data!$C$1:$C$1002=R$6))*ROW(Data!$C$1:$C$1002),ROW(R192)-ROW(R$6)),1),"")</f>
        <v/>
      </c>
      <c r="S192" s="43"/>
      <c r="T192" s="43" t="str">
        <f>IFERROR(INDEX(Data!$A$1:R$1002,_xlfn.AGGREGATE(15,6,((Data!$C$1:$C$1002=T$6)/(Data!$C$1:$C$1002=T$6))*ROW(Data!$C$1:$C$1002),ROW(T192)-ROW(T$6)),1),"")</f>
        <v/>
      </c>
      <c r="U192" s="43"/>
      <c r="V192" s="43" t="str">
        <f>IFERROR(INDEX(Data!$A$1:X$1002,_xlfn.AGGREGATE(15,6,((Data!$C$1:$C$1002=V$6)/(Data!$C$1:$C$1002=V$6))*ROW(Data!$C$1:$C$1002),ROW(V192)-ROW(V$6)),1),"")</f>
        <v/>
      </c>
      <c r="W192" s="43"/>
      <c r="X192" s="43" t="str">
        <f>IFERROR(INDEX(Data!$A$1:Z$1002,_xlfn.AGGREGATE(15,6,((Data!$C$1:$C$1002=X$6)/(Data!$C$1:$C$1002=X$6))*ROW(Data!$C$1:$C$1002),ROW(X192)-ROW(X$6)),1),"")</f>
        <v/>
      </c>
      <c r="Y192" s="43"/>
      <c r="Z192" s="43" t="str">
        <f>IFERROR(INDEX(Data!$A$1:AB$1002,_xlfn.AGGREGATE(15,6,((Data!$C$1:$C$1002=Z$6)/(Data!$C$1:$C$1002=Z$6))*ROW(Data!$C$1:$C$1002),ROW(Z192)-ROW(Z$6)),1),"")</f>
        <v/>
      </c>
    </row>
    <row r="193" spans="1:26" x14ac:dyDescent="0.4">
      <c r="A193" s="43"/>
      <c r="B193" s="43" t="str">
        <f>IFERROR(INDEX(Data!A$1:$A$1002,_xlfn.AGGREGATE(15,6,((Data!$C$1:$C$1002=B$6)/(Data!$C$1:$C$1002=B$6))*ROW(Data!$C$1:$C$1002),ROW(B193)-ROW(B$6)),1),"")</f>
        <v/>
      </c>
      <c r="C193" s="43"/>
      <c r="D193" s="43" t="str">
        <f>IFERROR(INDEX(Data!$A$1:C$1002,_xlfn.AGGREGATE(15,6,((Data!$C$1:$C$1002=D$6)/(Data!$C$1:$C$1002=D$6))*ROW(Data!$C$1:$C$1002),ROW(D193)-ROW(D$6)),1),"")</f>
        <v/>
      </c>
      <c r="E193" s="43"/>
      <c r="F193" s="43" t="str">
        <f>IFERROR(INDEX(Data!$A$1:E$1002,_xlfn.AGGREGATE(15,6,((Data!$C$1:$C$1002=F$6)/(Data!$C$1:$C$1002=F$6))*ROW(Data!$C$1:$C$1002),ROW(F193)-ROW(F$6)),1),"")</f>
        <v/>
      </c>
      <c r="G193" s="43"/>
      <c r="H193" s="43" t="str">
        <f>IFERROR(INDEX(Data!$A$1:G$1002,_xlfn.AGGREGATE(15,6,((Data!$C$1:$C$1002=H$6)/(Data!$C$1:$C$1002=H$6))*ROW(Data!$C$1:$C$1002),ROW(H193)-ROW(H$6)),1),"")</f>
        <v/>
      </c>
      <c r="I193" s="43"/>
      <c r="J193" s="43" t="str">
        <f>IFERROR(INDEX(Data!$A$1:I$1002,_xlfn.AGGREGATE(15,6,((Data!$C$1:$C$1002=J$6)/(Data!$C$1:$C$1002=J$6))*ROW(Data!$C$1:$C$1002),ROW(J193)-ROW(J$6)),1),"")</f>
        <v/>
      </c>
      <c r="K193" s="43"/>
      <c r="L193" s="43" t="str">
        <f>IFERROR(INDEX(Data!$A$1:K$1002,_xlfn.AGGREGATE(15,6,((Data!$C$1:$C$1002=L$6)/(Data!$C$1:$C$1002=L$6))*ROW(Data!$C$1:$C$1002),ROW(L193)-ROW(L$6)),1),"")</f>
        <v/>
      </c>
      <c r="M193" s="43"/>
      <c r="N193" s="43" t="str">
        <f>IFERROR(INDEX(Data!$A$1:M$1002,_xlfn.AGGREGATE(15,6,((Data!$C$1:$C$1002=N$6)/(Data!$C$1:$C$1002=N$6))*ROW(Data!$C$1:$C$1002),ROW(N193)-ROW(N$6)),1),"")</f>
        <v/>
      </c>
      <c r="O193" s="43"/>
      <c r="P193" s="43" t="str">
        <f>IFERROR(INDEX(Data!$A$1:O$1002,_xlfn.AGGREGATE(15,6,((Data!$C$1:$C$1002=P$6)/(Data!$C$1:$C$1002=P$6))*ROW(Data!$C$1:$C$1002),ROW(P193)-ROW(P$6)),1),"")</f>
        <v/>
      </c>
      <c r="Q193" s="43"/>
      <c r="R193" s="43" t="str">
        <f>IFERROR(INDEX(Data!$A$1:Q$1002,_xlfn.AGGREGATE(15,6,((Data!$C$1:$C$1002=R$6)/(Data!$C$1:$C$1002=R$6))*ROW(Data!$C$1:$C$1002),ROW(R193)-ROW(R$6)),1),"")</f>
        <v/>
      </c>
      <c r="S193" s="43"/>
      <c r="T193" s="43" t="str">
        <f>IFERROR(INDEX(Data!$A$1:R$1002,_xlfn.AGGREGATE(15,6,((Data!$C$1:$C$1002=T$6)/(Data!$C$1:$C$1002=T$6))*ROW(Data!$C$1:$C$1002),ROW(T193)-ROW(T$6)),1),"")</f>
        <v/>
      </c>
      <c r="U193" s="43"/>
      <c r="V193" s="43" t="str">
        <f>IFERROR(INDEX(Data!$A$1:X$1002,_xlfn.AGGREGATE(15,6,((Data!$C$1:$C$1002=V$6)/(Data!$C$1:$C$1002=V$6))*ROW(Data!$C$1:$C$1002),ROW(V193)-ROW(V$6)),1),"")</f>
        <v/>
      </c>
      <c r="W193" s="43"/>
      <c r="X193" s="43" t="str">
        <f>IFERROR(INDEX(Data!$A$1:Z$1002,_xlfn.AGGREGATE(15,6,((Data!$C$1:$C$1002=X$6)/(Data!$C$1:$C$1002=X$6))*ROW(Data!$C$1:$C$1002),ROW(X193)-ROW(X$6)),1),"")</f>
        <v/>
      </c>
      <c r="Y193" s="43"/>
      <c r="Z193" s="43" t="str">
        <f>IFERROR(INDEX(Data!$A$1:AB$1002,_xlfn.AGGREGATE(15,6,((Data!$C$1:$C$1002=Z$6)/(Data!$C$1:$C$1002=Z$6))*ROW(Data!$C$1:$C$1002),ROW(Z193)-ROW(Z$6)),1),"")</f>
        <v/>
      </c>
    </row>
    <row r="194" spans="1:26" x14ac:dyDescent="0.4">
      <c r="A194" s="43"/>
      <c r="B194" s="43" t="str">
        <f>IFERROR(INDEX(Data!A$1:$A$1002,_xlfn.AGGREGATE(15,6,((Data!$C$1:$C$1002=B$6)/(Data!$C$1:$C$1002=B$6))*ROW(Data!$C$1:$C$1002),ROW(B194)-ROW(B$6)),1),"")</f>
        <v/>
      </c>
      <c r="C194" s="43"/>
      <c r="D194" s="43" t="str">
        <f>IFERROR(INDEX(Data!$A$1:C$1002,_xlfn.AGGREGATE(15,6,((Data!$C$1:$C$1002=D$6)/(Data!$C$1:$C$1002=D$6))*ROW(Data!$C$1:$C$1002),ROW(D194)-ROW(D$6)),1),"")</f>
        <v/>
      </c>
      <c r="E194" s="43"/>
      <c r="F194" s="43" t="str">
        <f>IFERROR(INDEX(Data!$A$1:E$1002,_xlfn.AGGREGATE(15,6,((Data!$C$1:$C$1002=F$6)/(Data!$C$1:$C$1002=F$6))*ROW(Data!$C$1:$C$1002),ROW(F194)-ROW(F$6)),1),"")</f>
        <v/>
      </c>
      <c r="G194" s="43"/>
      <c r="H194" s="43" t="str">
        <f>IFERROR(INDEX(Data!$A$1:G$1002,_xlfn.AGGREGATE(15,6,((Data!$C$1:$C$1002=H$6)/(Data!$C$1:$C$1002=H$6))*ROW(Data!$C$1:$C$1002),ROW(H194)-ROW(H$6)),1),"")</f>
        <v/>
      </c>
      <c r="I194" s="43"/>
      <c r="J194" s="43" t="str">
        <f>IFERROR(INDEX(Data!$A$1:I$1002,_xlfn.AGGREGATE(15,6,((Data!$C$1:$C$1002=J$6)/(Data!$C$1:$C$1002=J$6))*ROW(Data!$C$1:$C$1002),ROW(J194)-ROW(J$6)),1),"")</f>
        <v/>
      </c>
      <c r="K194" s="43"/>
      <c r="L194" s="43" t="str">
        <f>IFERROR(INDEX(Data!$A$1:K$1002,_xlfn.AGGREGATE(15,6,((Data!$C$1:$C$1002=L$6)/(Data!$C$1:$C$1002=L$6))*ROW(Data!$C$1:$C$1002),ROW(L194)-ROW(L$6)),1),"")</f>
        <v/>
      </c>
      <c r="M194" s="43"/>
      <c r="N194" s="43" t="str">
        <f>IFERROR(INDEX(Data!$A$1:M$1002,_xlfn.AGGREGATE(15,6,((Data!$C$1:$C$1002=N$6)/(Data!$C$1:$C$1002=N$6))*ROW(Data!$C$1:$C$1002),ROW(N194)-ROW(N$6)),1),"")</f>
        <v/>
      </c>
      <c r="O194" s="43"/>
      <c r="P194" s="43" t="str">
        <f>IFERROR(INDEX(Data!$A$1:O$1002,_xlfn.AGGREGATE(15,6,((Data!$C$1:$C$1002=P$6)/(Data!$C$1:$C$1002=P$6))*ROW(Data!$C$1:$C$1002),ROW(P194)-ROW(P$6)),1),"")</f>
        <v/>
      </c>
      <c r="Q194" s="43"/>
      <c r="R194" s="43" t="str">
        <f>IFERROR(INDEX(Data!$A$1:Q$1002,_xlfn.AGGREGATE(15,6,((Data!$C$1:$C$1002=R$6)/(Data!$C$1:$C$1002=R$6))*ROW(Data!$C$1:$C$1002),ROW(R194)-ROW(R$6)),1),"")</f>
        <v/>
      </c>
      <c r="S194" s="43"/>
      <c r="T194" s="43" t="str">
        <f>IFERROR(INDEX(Data!$A$1:R$1002,_xlfn.AGGREGATE(15,6,((Data!$C$1:$C$1002=T$6)/(Data!$C$1:$C$1002=T$6))*ROW(Data!$C$1:$C$1002),ROW(T194)-ROW(T$6)),1),"")</f>
        <v/>
      </c>
      <c r="U194" s="43"/>
      <c r="V194" s="43" t="str">
        <f>IFERROR(INDEX(Data!$A$1:X$1002,_xlfn.AGGREGATE(15,6,((Data!$C$1:$C$1002=V$6)/(Data!$C$1:$C$1002=V$6))*ROW(Data!$C$1:$C$1002),ROW(V194)-ROW(V$6)),1),"")</f>
        <v/>
      </c>
      <c r="W194" s="43"/>
      <c r="X194" s="43" t="str">
        <f>IFERROR(INDEX(Data!$A$1:Z$1002,_xlfn.AGGREGATE(15,6,((Data!$C$1:$C$1002=X$6)/(Data!$C$1:$C$1002=X$6))*ROW(Data!$C$1:$C$1002),ROW(X194)-ROW(X$6)),1),"")</f>
        <v/>
      </c>
      <c r="Y194" s="43"/>
      <c r="Z194" s="43" t="str">
        <f>IFERROR(INDEX(Data!$A$1:AB$1002,_xlfn.AGGREGATE(15,6,((Data!$C$1:$C$1002=Z$6)/(Data!$C$1:$C$1002=Z$6))*ROW(Data!$C$1:$C$1002),ROW(Z194)-ROW(Z$6)),1),"")</f>
        <v/>
      </c>
    </row>
    <row r="195" spans="1:26" x14ac:dyDescent="0.4">
      <c r="A195" s="43"/>
      <c r="B195" s="43" t="str">
        <f>IFERROR(INDEX(Data!A$1:$A$1002,_xlfn.AGGREGATE(15,6,((Data!$C$1:$C$1002=B$6)/(Data!$C$1:$C$1002=B$6))*ROW(Data!$C$1:$C$1002),ROW(B195)-ROW(B$6)),1),"")</f>
        <v/>
      </c>
      <c r="C195" s="43"/>
      <c r="D195" s="43" t="str">
        <f>IFERROR(INDEX(Data!$A$1:C$1002,_xlfn.AGGREGATE(15,6,((Data!$C$1:$C$1002=D$6)/(Data!$C$1:$C$1002=D$6))*ROW(Data!$C$1:$C$1002),ROW(D195)-ROW(D$6)),1),"")</f>
        <v/>
      </c>
      <c r="E195" s="43"/>
      <c r="F195" s="43" t="str">
        <f>IFERROR(INDEX(Data!$A$1:E$1002,_xlfn.AGGREGATE(15,6,((Data!$C$1:$C$1002=F$6)/(Data!$C$1:$C$1002=F$6))*ROW(Data!$C$1:$C$1002),ROW(F195)-ROW(F$6)),1),"")</f>
        <v/>
      </c>
      <c r="G195" s="43"/>
      <c r="H195" s="43" t="str">
        <f>IFERROR(INDEX(Data!$A$1:G$1002,_xlfn.AGGREGATE(15,6,((Data!$C$1:$C$1002=H$6)/(Data!$C$1:$C$1002=H$6))*ROW(Data!$C$1:$C$1002),ROW(H195)-ROW(H$6)),1),"")</f>
        <v/>
      </c>
      <c r="I195" s="43"/>
      <c r="J195" s="43" t="str">
        <f>IFERROR(INDEX(Data!$A$1:I$1002,_xlfn.AGGREGATE(15,6,((Data!$C$1:$C$1002=J$6)/(Data!$C$1:$C$1002=J$6))*ROW(Data!$C$1:$C$1002),ROW(J195)-ROW(J$6)),1),"")</f>
        <v/>
      </c>
      <c r="K195" s="43"/>
      <c r="L195" s="43" t="str">
        <f>IFERROR(INDEX(Data!$A$1:K$1002,_xlfn.AGGREGATE(15,6,((Data!$C$1:$C$1002=L$6)/(Data!$C$1:$C$1002=L$6))*ROW(Data!$C$1:$C$1002),ROW(L195)-ROW(L$6)),1),"")</f>
        <v/>
      </c>
      <c r="M195" s="43"/>
      <c r="N195" s="43" t="str">
        <f>IFERROR(INDEX(Data!$A$1:M$1002,_xlfn.AGGREGATE(15,6,((Data!$C$1:$C$1002=N$6)/(Data!$C$1:$C$1002=N$6))*ROW(Data!$C$1:$C$1002),ROW(N195)-ROW(N$6)),1),"")</f>
        <v/>
      </c>
      <c r="O195" s="43"/>
      <c r="P195" s="43" t="str">
        <f>IFERROR(INDEX(Data!$A$1:O$1002,_xlfn.AGGREGATE(15,6,((Data!$C$1:$C$1002=P$6)/(Data!$C$1:$C$1002=P$6))*ROW(Data!$C$1:$C$1002),ROW(P195)-ROW(P$6)),1),"")</f>
        <v/>
      </c>
      <c r="Q195" s="43"/>
      <c r="R195" s="43" t="str">
        <f>IFERROR(INDEX(Data!$A$1:Q$1002,_xlfn.AGGREGATE(15,6,((Data!$C$1:$C$1002=R$6)/(Data!$C$1:$C$1002=R$6))*ROW(Data!$C$1:$C$1002),ROW(R195)-ROW(R$6)),1),"")</f>
        <v/>
      </c>
      <c r="S195" s="43"/>
      <c r="T195" s="43" t="str">
        <f>IFERROR(INDEX(Data!$A$1:R$1002,_xlfn.AGGREGATE(15,6,((Data!$C$1:$C$1002=T$6)/(Data!$C$1:$C$1002=T$6))*ROW(Data!$C$1:$C$1002),ROW(T195)-ROW(T$6)),1),"")</f>
        <v/>
      </c>
      <c r="U195" s="43"/>
      <c r="V195" s="43" t="str">
        <f>IFERROR(INDEX(Data!$A$1:X$1002,_xlfn.AGGREGATE(15,6,((Data!$C$1:$C$1002=V$6)/(Data!$C$1:$C$1002=V$6))*ROW(Data!$C$1:$C$1002),ROW(V195)-ROW(V$6)),1),"")</f>
        <v/>
      </c>
      <c r="W195" s="43"/>
      <c r="X195" s="43" t="str">
        <f>IFERROR(INDEX(Data!$A$1:Z$1002,_xlfn.AGGREGATE(15,6,((Data!$C$1:$C$1002=X$6)/(Data!$C$1:$C$1002=X$6))*ROW(Data!$C$1:$C$1002),ROW(X195)-ROW(X$6)),1),"")</f>
        <v/>
      </c>
      <c r="Y195" s="43"/>
      <c r="Z195" s="43" t="str">
        <f>IFERROR(INDEX(Data!$A$1:AB$1002,_xlfn.AGGREGATE(15,6,((Data!$C$1:$C$1002=Z$6)/(Data!$C$1:$C$1002=Z$6))*ROW(Data!$C$1:$C$1002),ROW(Z195)-ROW(Z$6)),1),"")</f>
        <v/>
      </c>
    </row>
    <row r="196" spans="1:26" x14ac:dyDescent="0.4">
      <c r="A196" s="43"/>
      <c r="B196" s="43" t="str">
        <f>IFERROR(INDEX(Data!A$1:$A$1002,_xlfn.AGGREGATE(15,6,((Data!$C$1:$C$1002=B$6)/(Data!$C$1:$C$1002=B$6))*ROW(Data!$C$1:$C$1002),ROW(B196)-ROW(B$6)),1),"")</f>
        <v/>
      </c>
      <c r="C196" s="43"/>
      <c r="D196" s="43" t="str">
        <f>IFERROR(INDEX(Data!$A$1:C$1002,_xlfn.AGGREGATE(15,6,((Data!$C$1:$C$1002=D$6)/(Data!$C$1:$C$1002=D$6))*ROW(Data!$C$1:$C$1002),ROW(D196)-ROW(D$6)),1),"")</f>
        <v/>
      </c>
      <c r="E196" s="43"/>
      <c r="F196" s="43" t="str">
        <f>IFERROR(INDEX(Data!$A$1:E$1002,_xlfn.AGGREGATE(15,6,((Data!$C$1:$C$1002=F$6)/(Data!$C$1:$C$1002=F$6))*ROW(Data!$C$1:$C$1002),ROW(F196)-ROW(F$6)),1),"")</f>
        <v/>
      </c>
      <c r="G196" s="43"/>
      <c r="H196" s="43" t="str">
        <f>IFERROR(INDEX(Data!$A$1:G$1002,_xlfn.AGGREGATE(15,6,((Data!$C$1:$C$1002=H$6)/(Data!$C$1:$C$1002=H$6))*ROW(Data!$C$1:$C$1002),ROW(H196)-ROW(H$6)),1),"")</f>
        <v/>
      </c>
      <c r="I196" s="43"/>
      <c r="J196" s="43" t="str">
        <f>IFERROR(INDEX(Data!$A$1:I$1002,_xlfn.AGGREGATE(15,6,((Data!$C$1:$C$1002=J$6)/(Data!$C$1:$C$1002=J$6))*ROW(Data!$C$1:$C$1002),ROW(J196)-ROW(J$6)),1),"")</f>
        <v/>
      </c>
      <c r="K196" s="43"/>
      <c r="L196" s="43" t="str">
        <f>IFERROR(INDEX(Data!$A$1:K$1002,_xlfn.AGGREGATE(15,6,((Data!$C$1:$C$1002=L$6)/(Data!$C$1:$C$1002=L$6))*ROW(Data!$C$1:$C$1002),ROW(L196)-ROW(L$6)),1),"")</f>
        <v/>
      </c>
      <c r="M196" s="43"/>
      <c r="N196" s="43" t="str">
        <f>IFERROR(INDEX(Data!$A$1:M$1002,_xlfn.AGGREGATE(15,6,((Data!$C$1:$C$1002=N$6)/(Data!$C$1:$C$1002=N$6))*ROW(Data!$C$1:$C$1002),ROW(N196)-ROW(N$6)),1),"")</f>
        <v/>
      </c>
      <c r="O196" s="43"/>
      <c r="P196" s="43" t="str">
        <f>IFERROR(INDEX(Data!$A$1:O$1002,_xlfn.AGGREGATE(15,6,((Data!$C$1:$C$1002=P$6)/(Data!$C$1:$C$1002=P$6))*ROW(Data!$C$1:$C$1002),ROW(P196)-ROW(P$6)),1),"")</f>
        <v/>
      </c>
      <c r="Q196" s="43"/>
      <c r="R196" s="43" t="str">
        <f>IFERROR(INDEX(Data!$A$1:Q$1002,_xlfn.AGGREGATE(15,6,((Data!$C$1:$C$1002=R$6)/(Data!$C$1:$C$1002=R$6))*ROW(Data!$C$1:$C$1002),ROW(R196)-ROW(R$6)),1),"")</f>
        <v/>
      </c>
      <c r="S196" s="43"/>
      <c r="T196" s="43" t="str">
        <f>IFERROR(INDEX(Data!$A$1:R$1002,_xlfn.AGGREGATE(15,6,((Data!$C$1:$C$1002=T$6)/(Data!$C$1:$C$1002=T$6))*ROW(Data!$C$1:$C$1002),ROW(T196)-ROW(T$6)),1),"")</f>
        <v/>
      </c>
      <c r="U196" s="43"/>
      <c r="V196" s="43" t="str">
        <f>IFERROR(INDEX(Data!$A$1:X$1002,_xlfn.AGGREGATE(15,6,((Data!$C$1:$C$1002=V$6)/(Data!$C$1:$C$1002=V$6))*ROW(Data!$C$1:$C$1002),ROW(V196)-ROW(V$6)),1),"")</f>
        <v/>
      </c>
      <c r="W196" s="43"/>
      <c r="X196" s="43" t="str">
        <f>IFERROR(INDEX(Data!$A$1:Z$1002,_xlfn.AGGREGATE(15,6,((Data!$C$1:$C$1002=X$6)/(Data!$C$1:$C$1002=X$6))*ROW(Data!$C$1:$C$1002),ROW(X196)-ROW(X$6)),1),"")</f>
        <v/>
      </c>
      <c r="Y196" s="43"/>
      <c r="Z196" s="43" t="str">
        <f>IFERROR(INDEX(Data!$A$1:AB$1002,_xlfn.AGGREGATE(15,6,((Data!$C$1:$C$1002=Z$6)/(Data!$C$1:$C$1002=Z$6))*ROW(Data!$C$1:$C$1002),ROW(Z196)-ROW(Z$6)),1),"")</f>
        <v/>
      </c>
    </row>
    <row r="197" spans="1:26" x14ac:dyDescent="0.4">
      <c r="A197" s="43"/>
      <c r="B197" s="43" t="str">
        <f>IFERROR(INDEX(Data!A$1:$A$1002,_xlfn.AGGREGATE(15,6,((Data!$C$1:$C$1002=B$6)/(Data!$C$1:$C$1002=B$6))*ROW(Data!$C$1:$C$1002),ROW(B197)-ROW(B$6)),1),"")</f>
        <v/>
      </c>
      <c r="C197" s="43"/>
      <c r="D197" s="43" t="str">
        <f>IFERROR(INDEX(Data!$A$1:C$1002,_xlfn.AGGREGATE(15,6,((Data!$C$1:$C$1002=D$6)/(Data!$C$1:$C$1002=D$6))*ROW(Data!$C$1:$C$1002),ROW(D197)-ROW(D$6)),1),"")</f>
        <v/>
      </c>
      <c r="E197" s="43"/>
      <c r="F197" s="43" t="str">
        <f>IFERROR(INDEX(Data!$A$1:E$1002,_xlfn.AGGREGATE(15,6,((Data!$C$1:$C$1002=F$6)/(Data!$C$1:$C$1002=F$6))*ROW(Data!$C$1:$C$1002),ROW(F197)-ROW(F$6)),1),"")</f>
        <v/>
      </c>
      <c r="G197" s="43"/>
      <c r="H197" s="43" t="str">
        <f>IFERROR(INDEX(Data!$A$1:G$1002,_xlfn.AGGREGATE(15,6,((Data!$C$1:$C$1002=H$6)/(Data!$C$1:$C$1002=H$6))*ROW(Data!$C$1:$C$1002),ROW(H197)-ROW(H$6)),1),"")</f>
        <v/>
      </c>
      <c r="I197" s="43"/>
      <c r="J197" s="43" t="str">
        <f>IFERROR(INDEX(Data!$A$1:I$1002,_xlfn.AGGREGATE(15,6,((Data!$C$1:$C$1002=J$6)/(Data!$C$1:$C$1002=J$6))*ROW(Data!$C$1:$C$1002),ROW(J197)-ROW(J$6)),1),"")</f>
        <v/>
      </c>
      <c r="K197" s="43"/>
      <c r="L197" s="43" t="str">
        <f>IFERROR(INDEX(Data!$A$1:K$1002,_xlfn.AGGREGATE(15,6,((Data!$C$1:$C$1002=L$6)/(Data!$C$1:$C$1002=L$6))*ROW(Data!$C$1:$C$1002),ROW(L197)-ROW(L$6)),1),"")</f>
        <v/>
      </c>
      <c r="M197" s="43"/>
      <c r="N197" s="43" t="str">
        <f>IFERROR(INDEX(Data!$A$1:M$1002,_xlfn.AGGREGATE(15,6,((Data!$C$1:$C$1002=N$6)/(Data!$C$1:$C$1002=N$6))*ROW(Data!$C$1:$C$1002),ROW(N197)-ROW(N$6)),1),"")</f>
        <v/>
      </c>
      <c r="O197" s="43"/>
      <c r="P197" s="43" t="str">
        <f>IFERROR(INDEX(Data!$A$1:O$1002,_xlfn.AGGREGATE(15,6,((Data!$C$1:$C$1002=P$6)/(Data!$C$1:$C$1002=P$6))*ROW(Data!$C$1:$C$1002),ROW(P197)-ROW(P$6)),1),"")</f>
        <v/>
      </c>
      <c r="Q197" s="43"/>
      <c r="R197" s="43" t="str">
        <f>IFERROR(INDEX(Data!$A$1:Q$1002,_xlfn.AGGREGATE(15,6,((Data!$C$1:$C$1002=R$6)/(Data!$C$1:$C$1002=R$6))*ROW(Data!$C$1:$C$1002),ROW(R197)-ROW(R$6)),1),"")</f>
        <v/>
      </c>
      <c r="S197" s="43"/>
      <c r="T197" s="43" t="str">
        <f>IFERROR(INDEX(Data!$A$1:R$1002,_xlfn.AGGREGATE(15,6,((Data!$C$1:$C$1002=T$6)/(Data!$C$1:$C$1002=T$6))*ROW(Data!$C$1:$C$1002),ROW(T197)-ROW(T$6)),1),"")</f>
        <v/>
      </c>
      <c r="U197" s="43"/>
      <c r="V197" s="43" t="str">
        <f>IFERROR(INDEX(Data!$A$1:X$1002,_xlfn.AGGREGATE(15,6,((Data!$C$1:$C$1002=V$6)/(Data!$C$1:$C$1002=V$6))*ROW(Data!$C$1:$C$1002),ROW(V197)-ROW(V$6)),1),"")</f>
        <v/>
      </c>
      <c r="W197" s="43"/>
      <c r="X197" s="43" t="str">
        <f>IFERROR(INDEX(Data!$A$1:Z$1002,_xlfn.AGGREGATE(15,6,((Data!$C$1:$C$1002=X$6)/(Data!$C$1:$C$1002=X$6))*ROW(Data!$C$1:$C$1002),ROW(X197)-ROW(X$6)),1),"")</f>
        <v/>
      </c>
      <c r="Y197" s="43"/>
      <c r="Z197" s="43" t="str">
        <f>IFERROR(INDEX(Data!$A$1:AB$1002,_xlfn.AGGREGATE(15,6,((Data!$C$1:$C$1002=Z$6)/(Data!$C$1:$C$1002=Z$6))*ROW(Data!$C$1:$C$1002),ROW(Z197)-ROW(Z$6)),1),"")</f>
        <v/>
      </c>
    </row>
    <row r="198" spans="1:26" x14ac:dyDescent="0.4">
      <c r="A198" s="43"/>
      <c r="B198" s="43" t="str">
        <f>IFERROR(INDEX(Data!A$1:$A$1002,_xlfn.AGGREGATE(15,6,((Data!$C$1:$C$1002=B$6)/(Data!$C$1:$C$1002=B$6))*ROW(Data!$C$1:$C$1002),ROW(B198)-ROW(B$6)),1),"")</f>
        <v/>
      </c>
      <c r="C198" s="43"/>
      <c r="D198" s="43" t="str">
        <f>IFERROR(INDEX(Data!$A$1:C$1002,_xlfn.AGGREGATE(15,6,((Data!$C$1:$C$1002=D$6)/(Data!$C$1:$C$1002=D$6))*ROW(Data!$C$1:$C$1002),ROW(D198)-ROW(D$6)),1),"")</f>
        <v/>
      </c>
      <c r="E198" s="43"/>
      <c r="F198" s="43" t="str">
        <f>IFERROR(INDEX(Data!$A$1:E$1002,_xlfn.AGGREGATE(15,6,((Data!$C$1:$C$1002=F$6)/(Data!$C$1:$C$1002=F$6))*ROW(Data!$C$1:$C$1002),ROW(F198)-ROW(F$6)),1),"")</f>
        <v/>
      </c>
      <c r="G198" s="43"/>
      <c r="H198" s="43" t="str">
        <f>IFERROR(INDEX(Data!$A$1:G$1002,_xlfn.AGGREGATE(15,6,((Data!$C$1:$C$1002=H$6)/(Data!$C$1:$C$1002=H$6))*ROW(Data!$C$1:$C$1002),ROW(H198)-ROW(H$6)),1),"")</f>
        <v/>
      </c>
      <c r="I198" s="43"/>
      <c r="J198" s="43" t="str">
        <f>IFERROR(INDEX(Data!$A$1:I$1002,_xlfn.AGGREGATE(15,6,((Data!$C$1:$C$1002=J$6)/(Data!$C$1:$C$1002=J$6))*ROW(Data!$C$1:$C$1002),ROW(J198)-ROW(J$6)),1),"")</f>
        <v/>
      </c>
      <c r="K198" s="43"/>
      <c r="L198" s="43" t="str">
        <f>IFERROR(INDEX(Data!$A$1:K$1002,_xlfn.AGGREGATE(15,6,((Data!$C$1:$C$1002=L$6)/(Data!$C$1:$C$1002=L$6))*ROW(Data!$C$1:$C$1002),ROW(L198)-ROW(L$6)),1),"")</f>
        <v/>
      </c>
      <c r="M198" s="43"/>
      <c r="N198" s="43" t="str">
        <f>IFERROR(INDEX(Data!$A$1:M$1002,_xlfn.AGGREGATE(15,6,((Data!$C$1:$C$1002=N$6)/(Data!$C$1:$C$1002=N$6))*ROW(Data!$C$1:$C$1002),ROW(N198)-ROW(N$6)),1),"")</f>
        <v/>
      </c>
      <c r="O198" s="43"/>
      <c r="P198" s="43" t="str">
        <f>IFERROR(INDEX(Data!$A$1:O$1002,_xlfn.AGGREGATE(15,6,((Data!$C$1:$C$1002=P$6)/(Data!$C$1:$C$1002=P$6))*ROW(Data!$C$1:$C$1002),ROW(P198)-ROW(P$6)),1),"")</f>
        <v/>
      </c>
      <c r="Q198" s="43"/>
      <c r="R198" s="43" t="str">
        <f>IFERROR(INDEX(Data!$A$1:Q$1002,_xlfn.AGGREGATE(15,6,((Data!$C$1:$C$1002=R$6)/(Data!$C$1:$C$1002=R$6))*ROW(Data!$C$1:$C$1002),ROW(R198)-ROW(R$6)),1),"")</f>
        <v/>
      </c>
      <c r="S198" s="43"/>
      <c r="T198" s="43" t="str">
        <f>IFERROR(INDEX(Data!$A$1:R$1002,_xlfn.AGGREGATE(15,6,((Data!$C$1:$C$1002=T$6)/(Data!$C$1:$C$1002=T$6))*ROW(Data!$C$1:$C$1002),ROW(T198)-ROW(T$6)),1),"")</f>
        <v/>
      </c>
      <c r="U198" s="43"/>
      <c r="V198" s="43" t="str">
        <f>IFERROR(INDEX(Data!$A$1:X$1002,_xlfn.AGGREGATE(15,6,((Data!$C$1:$C$1002=V$6)/(Data!$C$1:$C$1002=V$6))*ROW(Data!$C$1:$C$1002),ROW(V198)-ROW(V$6)),1),"")</f>
        <v/>
      </c>
      <c r="W198" s="43"/>
      <c r="X198" s="43" t="str">
        <f>IFERROR(INDEX(Data!$A$1:Z$1002,_xlfn.AGGREGATE(15,6,((Data!$C$1:$C$1002=X$6)/(Data!$C$1:$C$1002=X$6))*ROW(Data!$C$1:$C$1002),ROW(X198)-ROW(X$6)),1),"")</f>
        <v/>
      </c>
      <c r="Y198" s="43"/>
      <c r="Z198" s="43" t="str">
        <f>IFERROR(INDEX(Data!$A$1:AB$1002,_xlfn.AGGREGATE(15,6,((Data!$C$1:$C$1002=Z$6)/(Data!$C$1:$C$1002=Z$6))*ROW(Data!$C$1:$C$1002),ROW(Z198)-ROW(Z$6)),1),"")</f>
        <v/>
      </c>
    </row>
    <row r="199" spans="1:26" x14ac:dyDescent="0.4">
      <c r="A199" s="43"/>
      <c r="B199" s="43" t="str">
        <f>IFERROR(INDEX(Data!A$1:$A$1002,_xlfn.AGGREGATE(15,6,((Data!$C$1:$C$1002=B$6)/(Data!$C$1:$C$1002=B$6))*ROW(Data!$C$1:$C$1002),ROW(B199)-ROW(B$6)),1),"")</f>
        <v/>
      </c>
      <c r="C199" s="43"/>
      <c r="D199" s="43" t="str">
        <f>IFERROR(INDEX(Data!$A$1:C$1002,_xlfn.AGGREGATE(15,6,((Data!$C$1:$C$1002=D$6)/(Data!$C$1:$C$1002=D$6))*ROW(Data!$C$1:$C$1002),ROW(D199)-ROW(D$6)),1),"")</f>
        <v/>
      </c>
      <c r="E199" s="43"/>
      <c r="F199" s="43" t="str">
        <f>IFERROR(INDEX(Data!$A$1:E$1002,_xlfn.AGGREGATE(15,6,((Data!$C$1:$C$1002=F$6)/(Data!$C$1:$C$1002=F$6))*ROW(Data!$C$1:$C$1002),ROW(F199)-ROW(F$6)),1),"")</f>
        <v/>
      </c>
      <c r="G199" s="43"/>
      <c r="H199" s="43" t="str">
        <f>IFERROR(INDEX(Data!$A$1:G$1002,_xlfn.AGGREGATE(15,6,((Data!$C$1:$C$1002=H$6)/(Data!$C$1:$C$1002=H$6))*ROW(Data!$C$1:$C$1002),ROW(H199)-ROW(H$6)),1),"")</f>
        <v/>
      </c>
      <c r="I199" s="43"/>
      <c r="J199" s="43" t="str">
        <f>IFERROR(INDEX(Data!$A$1:I$1002,_xlfn.AGGREGATE(15,6,((Data!$C$1:$C$1002=J$6)/(Data!$C$1:$C$1002=J$6))*ROW(Data!$C$1:$C$1002),ROW(J199)-ROW(J$6)),1),"")</f>
        <v/>
      </c>
      <c r="K199" s="43"/>
      <c r="L199" s="43" t="str">
        <f>IFERROR(INDEX(Data!$A$1:K$1002,_xlfn.AGGREGATE(15,6,((Data!$C$1:$C$1002=L$6)/(Data!$C$1:$C$1002=L$6))*ROW(Data!$C$1:$C$1002),ROW(L199)-ROW(L$6)),1),"")</f>
        <v/>
      </c>
      <c r="M199" s="43"/>
      <c r="N199" s="43" t="str">
        <f>IFERROR(INDEX(Data!$A$1:M$1002,_xlfn.AGGREGATE(15,6,((Data!$C$1:$C$1002=N$6)/(Data!$C$1:$C$1002=N$6))*ROW(Data!$C$1:$C$1002),ROW(N199)-ROW(N$6)),1),"")</f>
        <v/>
      </c>
      <c r="O199" s="43"/>
      <c r="P199" s="43" t="str">
        <f>IFERROR(INDEX(Data!$A$1:O$1002,_xlfn.AGGREGATE(15,6,((Data!$C$1:$C$1002=P$6)/(Data!$C$1:$C$1002=P$6))*ROW(Data!$C$1:$C$1002),ROW(P199)-ROW(P$6)),1),"")</f>
        <v/>
      </c>
      <c r="Q199" s="43"/>
      <c r="R199" s="43" t="str">
        <f>IFERROR(INDEX(Data!$A$1:Q$1002,_xlfn.AGGREGATE(15,6,((Data!$C$1:$C$1002=R$6)/(Data!$C$1:$C$1002=R$6))*ROW(Data!$C$1:$C$1002),ROW(R199)-ROW(R$6)),1),"")</f>
        <v/>
      </c>
      <c r="S199" s="43"/>
      <c r="T199" s="43" t="str">
        <f>IFERROR(INDEX(Data!$A$1:R$1002,_xlfn.AGGREGATE(15,6,((Data!$C$1:$C$1002=T$6)/(Data!$C$1:$C$1002=T$6))*ROW(Data!$C$1:$C$1002),ROW(T199)-ROW(T$6)),1),"")</f>
        <v/>
      </c>
      <c r="U199" s="43"/>
      <c r="V199" s="43" t="str">
        <f>IFERROR(INDEX(Data!$A$1:X$1002,_xlfn.AGGREGATE(15,6,((Data!$C$1:$C$1002=V$6)/(Data!$C$1:$C$1002=V$6))*ROW(Data!$C$1:$C$1002),ROW(V199)-ROW(V$6)),1),"")</f>
        <v/>
      </c>
      <c r="W199" s="43"/>
      <c r="X199" s="43" t="str">
        <f>IFERROR(INDEX(Data!$A$1:Z$1002,_xlfn.AGGREGATE(15,6,((Data!$C$1:$C$1002=X$6)/(Data!$C$1:$C$1002=X$6))*ROW(Data!$C$1:$C$1002),ROW(X199)-ROW(X$6)),1),"")</f>
        <v/>
      </c>
      <c r="Y199" s="43"/>
      <c r="Z199" s="43" t="str">
        <f>IFERROR(INDEX(Data!$A$1:AB$1002,_xlfn.AGGREGATE(15,6,((Data!$C$1:$C$1002=Z$6)/(Data!$C$1:$C$1002=Z$6))*ROW(Data!$C$1:$C$1002),ROW(Z199)-ROW(Z$6)),1),"")</f>
        <v/>
      </c>
    </row>
    <row r="200" spans="1:26" x14ac:dyDescent="0.4">
      <c r="A200" s="43"/>
      <c r="B200" s="43" t="str">
        <f>IFERROR(INDEX(Data!A$1:$A$1002,_xlfn.AGGREGATE(15,6,((Data!$C$1:$C$1002=B$6)/(Data!$C$1:$C$1002=B$6))*ROW(Data!$C$1:$C$1002),ROW(B200)-ROW(B$6)),1),"")</f>
        <v/>
      </c>
      <c r="C200" s="43"/>
      <c r="D200" s="43" t="str">
        <f>IFERROR(INDEX(Data!$A$1:C$1002,_xlfn.AGGREGATE(15,6,((Data!$C$1:$C$1002=D$6)/(Data!$C$1:$C$1002=D$6))*ROW(Data!$C$1:$C$1002),ROW(D200)-ROW(D$6)),1),"")</f>
        <v/>
      </c>
      <c r="E200" s="43"/>
      <c r="F200" s="43" t="str">
        <f>IFERROR(INDEX(Data!$A$1:E$1002,_xlfn.AGGREGATE(15,6,((Data!$C$1:$C$1002=F$6)/(Data!$C$1:$C$1002=F$6))*ROW(Data!$C$1:$C$1002),ROW(F200)-ROW(F$6)),1),"")</f>
        <v/>
      </c>
      <c r="G200" s="43"/>
      <c r="H200" s="43" t="str">
        <f>IFERROR(INDEX(Data!$A$1:G$1002,_xlfn.AGGREGATE(15,6,((Data!$C$1:$C$1002=H$6)/(Data!$C$1:$C$1002=H$6))*ROW(Data!$C$1:$C$1002),ROW(H200)-ROW(H$6)),1),"")</f>
        <v/>
      </c>
      <c r="I200" s="43"/>
      <c r="J200" s="43" t="str">
        <f>IFERROR(INDEX(Data!$A$1:I$1002,_xlfn.AGGREGATE(15,6,((Data!$C$1:$C$1002=J$6)/(Data!$C$1:$C$1002=J$6))*ROW(Data!$C$1:$C$1002),ROW(J200)-ROW(J$6)),1),"")</f>
        <v/>
      </c>
      <c r="K200" s="43"/>
      <c r="L200" s="43" t="str">
        <f>IFERROR(INDEX(Data!$A$1:K$1002,_xlfn.AGGREGATE(15,6,((Data!$C$1:$C$1002=L$6)/(Data!$C$1:$C$1002=L$6))*ROW(Data!$C$1:$C$1002),ROW(L200)-ROW(L$6)),1),"")</f>
        <v/>
      </c>
      <c r="M200" s="43"/>
      <c r="N200" s="43" t="str">
        <f>IFERROR(INDEX(Data!$A$1:M$1002,_xlfn.AGGREGATE(15,6,((Data!$C$1:$C$1002=N$6)/(Data!$C$1:$C$1002=N$6))*ROW(Data!$C$1:$C$1002),ROW(N200)-ROW(N$6)),1),"")</f>
        <v/>
      </c>
      <c r="O200" s="43"/>
      <c r="P200" s="43" t="str">
        <f>IFERROR(INDEX(Data!$A$1:O$1002,_xlfn.AGGREGATE(15,6,((Data!$C$1:$C$1002=P$6)/(Data!$C$1:$C$1002=P$6))*ROW(Data!$C$1:$C$1002),ROW(P200)-ROW(P$6)),1),"")</f>
        <v/>
      </c>
      <c r="Q200" s="43"/>
      <c r="R200" s="43" t="str">
        <f>IFERROR(INDEX(Data!$A$1:Q$1002,_xlfn.AGGREGATE(15,6,((Data!$C$1:$C$1002=R$6)/(Data!$C$1:$C$1002=R$6))*ROW(Data!$C$1:$C$1002),ROW(R200)-ROW(R$6)),1),"")</f>
        <v/>
      </c>
      <c r="S200" s="43"/>
      <c r="T200" s="43" t="str">
        <f>IFERROR(INDEX(Data!$A$1:R$1002,_xlfn.AGGREGATE(15,6,((Data!$C$1:$C$1002=T$6)/(Data!$C$1:$C$1002=T$6))*ROW(Data!$C$1:$C$1002),ROW(T200)-ROW(T$6)),1),"")</f>
        <v/>
      </c>
      <c r="U200" s="43"/>
      <c r="V200" s="43" t="str">
        <f>IFERROR(INDEX(Data!$A$1:X$1002,_xlfn.AGGREGATE(15,6,((Data!$C$1:$C$1002=V$6)/(Data!$C$1:$C$1002=V$6))*ROW(Data!$C$1:$C$1002),ROW(V200)-ROW(V$6)),1),"")</f>
        <v/>
      </c>
      <c r="W200" s="43"/>
      <c r="X200" s="43" t="str">
        <f>IFERROR(INDEX(Data!$A$1:Z$1002,_xlfn.AGGREGATE(15,6,((Data!$C$1:$C$1002=X$6)/(Data!$C$1:$C$1002=X$6))*ROW(Data!$C$1:$C$1002),ROW(X200)-ROW(X$6)),1),"")</f>
        <v/>
      </c>
      <c r="Y200" s="43"/>
      <c r="Z200" s="43" t="str">
        <f>IFERROR(INDEX(Data!$A$1:AB$1002,_xlfn.AGGREGATE(15,6,((Data!$C$1:$C$1002=Z$6)/(Data!$C$1:$C$1002=Z$6))*ROW(Data!$C$1:$C$1002),ROW(Z200)-ROW(Z$6)),1),"")</f>
        <v/>
      </c>
    </row>
    <row r="201" spans="1:26" x14ac:dyDescent="0.4">
      <c r="A201" s="43"/>
      <c r="B201" s="43" t="str">
        <f>IFERROR(INDEX(Data!A$1:$A$1002,_xlfn.AGGREGATE(15,6,((Data!$C$1:$C$1002=B$6)/(Data!$C$1:$C$1002=B$6))*ROW(Data!$C$1:$C$1002),ROW(B201)-ROW(B$6)),1),"")</f>
        <v/>
      </c>
      <c r="C201" s="43"/>
      <c r="D201" s="43" t="str">
        <f>IFERROR(INDEX(Data!$A$1:C$1002,_xlfn.AGGREGATE(15,6,((Data!$C$1:$C$1002=D$6)/(Data!$C$1:$C$1002=D$6))*ROW(Data!$C$1:$C$1002),ROW(D201)-ROW(D$6)),1),"")</f>
        <v/>
      </c>
      <c r="E201" s="43"/>
      <c r="F201" s="43" t="str">
        <f>IFERROR(INDEX(Data!$A$1:E$1002,_xlfn.AGGREGATE(15,6,((Data!$C$1:$C$1002=F$6)/(Data!$C$1:$C$1002=F$6))*ROW(Data!$C$1:$C$1002),ROW(F201)-ROW(F$6)),1),"")</f>
        <v/>
      </c>
      <c r="G201" s="43"/>
      <c r="H201" s="43" t="str">
        <f>IFERROR(INDEX(Data!$A$1:G$1002,_xlfn.AGGREGATE(15,6,((Data!$C$1:$C$1002=H$6)/(Data!$C$1:$C$1002=H$6))*ROW(Data!$C$1:$C$1002),ROW(H201)-ROW(H$6)),1),"")</f>
        <v/>
      </c>
      <c r="I201" s="43"/>
      <c r="J201" s="43" t="str">
        <f>IFERROR(INDEX(Data!$A$1:I$1002,_xlfn.AGGREGATE(15,6,((Data!$C$1:$C$1002=J$6)/(Data!$C$1:$C$1002=J$6))*ROW(Data!$C$1:$C$1002),ROW(J201)-ROW(J$6)),1),"")</f>
        <v/>
      </c>
      <c r="K201" s="43"/>
      <c r="L201" s="43" t="str">
        <f>IFERROR(INDEX(Data!$A$1:K$1002,_xlfn.AGGREGATE(15,6,((Data!$C$1:$C$1002=L$6)/(Data!$C$1:$C$1002=L$6))*ROW(Data!$C$1:$C$1002),ROW(L201)-ROW(L$6)),1),"")</f>
        <v/>
      </c>
      <c r="M201" s="43"/>
      <c r="N201" s="43" t="str">
        <f>IFERROR(INDEX(Data!$A$1:M$1002,_xlfn.AGGREGATE(15,6,((Data!$C$1:$C$1002=N$6)/(Data!$C$1:$C$1002=N$6))*ROW(Data!$C$1:$C$1002),ROW(N201)-ROW(N$6)),1),"")</f>
        <v/>
      </c>
      <c r="O201" s="43"/>
      <c r="P201" s="43" t="str">
        <f>IFERROR(INDEX(Data!$A$1:O$1002,_xlfn.AGGREGATE(15,6,((Data!$C$1:$C$1002=P$6)/(Data!$C$1:$C$1002=P$6))*ROW(Data!$C$1:$C$1002),ROW(P201)-ROW(P$6)),1),"")</f>
        <v/>
      </c>
      <c r="Q201" s="43"/>
      <c r="R201" s="43" t="str">
        <f>IFERROR(INDEX(Data!$A$1:Q$1002,_xlfn.AGGREGATE(15,6,((Data!$C$1:$C$1002=R$6)/(Data!$C$1:$C$1002=R$6))*ROW(Data!$C$1:$C$1002),ROW(R201)-ROW(R$6)),1),"")</f>
        <v/>
      </c>
      <c r="S201" s="43"/>
      <c r="T201" s="43" t="str">
        <f>IFERROR(INDEX(Data!$A$1:R$1002,_xlfn.AGGREGATE(15,6,((Data!$C$1:$C$1002=T$6)/(Data!$C$1:$C$1002=T$6))*ROW(Data!$C$1:$C$1002),ROW(T201)-ROW(T$6)),1),"")</f>
        <v/>
      </c>
      <c r="U201" s="43"/>
      <c r="V201" s="43" t="str">
        <f>IFERROR(INDEX(Data!$A$1:X$1002,_xlfn.AGGREGATE(15,6,((Data!$C$1:$C$1002=V$6)/(Data!$C$1:$C$1002=V$6))*ROW(Data!$C$1:$C$1002),ROW(V201)-ROW(V$6)),1),"")</f>
        <v/>
      </c>
      <c r="W201" s="43"/>
      <c r="X201" s="43" t="str">
        <f>IFERROR(INDEX(Data!$A$1:Z$1002,_xlfn.AGGREGATE(15,6,((Data!$C$1:$C$1002=X$6)/(Data!$C$1:$C$1002=X$6))*ROW(Data!$C$1:$C$1002),ROW(X201)-ROW(X$6)),1),"")</f>
        <v/>
      </c>
      <c r="Y201" s="43"/>
      <c r="Z201" s="43" t="str">
        <f>IFERROR(INDEX(Data!$A$1:AB$1002,_xlfn.AGGREGATE(15,6,((Data!$C$1:$C$1002=Z$6)/(Data!$C$1:$C$1002=Z$6))*ROW(Data!$C$1:$C$1002),ROW(Z201)-ROW(Z$6)),1),"")</f>
        <v/>
      </c>
    </row>
    <row r="202" spans="1:26" x14ac:dyDescent="0.4">
      <c r="A202" s="43"/>
      <c r="B202" s="43" t="str">
        <f>IFERROR(INDEX(Data!A$1:$A$1002,_xlfn.AGGREGATE(15,6,((Data!$C$1:$C$1002=B$6)/(Data!$C$1:$C$1002=B$6))*ROW(Data!$C$1:$C$1002),ROW(B202)-ROW(B$6)),1),"")</f>
        <v/>
      </c>
      <c r="C202" s="43"/>
      <c r="D202" s="43" t="str">
        <f>IFERROR(INDEX(Data!$A$1:C$1002,_xlfn.AGGREGATE(15,6,((Data!$C$1:$C$1002=D$6)/(Data!$C$1:$C$1002=D$6))*ROW(Data!$C$1:$C$1002),ROW(D202)-ROW(D$6)),1),"")</f>
        <v/>
      </c>
      <c r="E202" s="43"/>
      <c r="F202" s="43" t="str">
        <f>IFERROR(INDEX(Data!$A$1:E$1002,_xlfn.AGGREGATE(15,6,((Data!$C$1:$C$1002=F$6)/(Data!$C$1:$C$1002=F$6))*ROW(Data!$C$1:$C$1002),ROW(F202)-ROW(F$6)),1),"")</f>
        <v/>
      </c>
      <c r="G202" s="43"/>
      <c r="H202" s="43" t="str">
        <f>IFERROR(INDEX(Data!$A$1:G$1002,_xlfn.AGGREGATE(15,6,((Data!$C$1:$C$1002=H$6)/(Data!$C$1:$C$1002=H$6))*ROW(Data!$C$1:$C$1002),ROW(H202)-ROW(H$6)),1),"")</f>
        <v/>
      </c>
      <c r="I202" s="43"/>
      <c r="J202" s="43" t="str">
        <f>IFERROR(INDEX(Data!$A$1:I$1002,_xlfn.AGGREGATE(15,6,((Data!$C$1:$C$1002=J$6)/(Data!$C$1:$C$1002=J$6))*ROW(Data!$C$1:$C$1002),ROW(J202)-ROW(J$6)),1),"")</f>
        <v/>
      </c>
      <c r="K202" s="43"/>
      <c r="L202" s="43" t="str">
        <f>IFERROR(INDEX(Data!$A$1:K$1002,_xlfn.AGGREGATE(15,6,((Data!$C$1:$C$1002=L$6)/(Data!$C$1:$C$1002=L$6))*ROW(Data!$C$1:$C$1002),ROW(L202)-ROW(L$6)),1),"")</f>
        <v/>
      </c>
      <c r="M202" s="43"/>
      <c r="N202" s="43" t="str">
        <f>IFERROR(INDEX(Data!$A$1:M$1002,_xlfn.AGGREGATE(15,6,((Data!$C$1:$C$1002=N$6)/(Data!$C$1:$C$1002=N$6))*ROW(Data!$C$1:$C$1002),ROW(N202)-ROW(N$6)),1),"")</f>
        <v/>
      </c>
      <c r="O202" s="43"/>
      <c r="P202" s="43" t="str">
        <f>IFERROR(INDEX(Data!$A$1:O$1002,_xlfn.AGGREGATE(15,6,((Data!$C$1:$C$1002=P$6)/(Data!$C$1:$C$1002=P$6))*ROW(Data!$C$1:$C$1002),ROW(P202)-ROW(P$6)),1),"")</f>
        <v/>
      </c>
      <c r="Q202" s="43"/>
      <c r="R202" s="43" t="str">
        <f>IFERROR(INDEX(Data!$A$1:Q$1002,_xlfn.AGGREGATE(15,6,((Data!$C$1:$C$1002=R$6)/(Data!$C$1:$C$1002=R$6))*ROW(Data!$C$1:$C$1002),ROW(R202)-ROW(R$6)),1),"")</f>
        <v/>
      </c>
      <c r="S202" s="43"/>
      <c r="T202" s="43" t="str">
        <f>IFERROR(INDEX(Data!$A$1:R$1002,_xlfn.AGGREGATE(15,6,((Data!$C$1:$C$1002=T$6)/(Data!$C$1:$C$1002=T$6))*ROW(Data!$C$1:$C$1002),ROW(T202)-ROW(T$6)),1),"")</f>
        <v/>
      </c>
      <c r="U202" s="43"/>
      <c r="V202" s="43" t="str">
        <f>IFERROR(INDEX(Data!$A$1:X$1002,_xlfn.AGGREGATE(15,6,((Data!$C$1:$C$1002=V$6)/(Data!$C$1:$C$1002=V$6))*ROW(Data!$C$1:$C$1002),ROW(V202)-ROW(V$6)),1),"")</f>
        <v/>
      </c>
      <c r="W202" s="43"/>
      <c r="X202" s="43" t="str">
        <f>IFERROR(INDEX(Data!$A$1:Z$1002,_xlfn.AGGREGATE(15,6,((Data!$C$1:$C$1002=X$6)/(Data!$C$1:$C$1002=X$6))*ROW(Data!$C$1:$C$1002),ROW(X202)-ROW(X$6)),1),"")</f>
        <v/>
      </c>
      <c r="Y202" s="43"/>
      <c r="Z202" s="43" t="str">
        <f>IFERROR(INDEX(Data!$A$1:AB$1002,_xlfn.AGGREGATE(15,6,((Data!$C$1:$C$1002=Z$6)/(Data!$C$1:$C$1002=Z$6))*ROW(Data!$C$1:$C$1002),ROW(Z202)-ROW(Z$6)),1),"")</f>
        <v/>
      </c>
    </row>
    <row r="203" spans="1:26" x14ac:dyDescent="0.4">
      <c r="A203" s="43"/>
      <c r="B203" s="43" t="str">
        <f>IFERROR(INDEX(Data!A$1:$A$1002,_xlfn.AGGREGATE(15,6,((Data!$C$1:$C$1002=B$6)/(Data!$C$1:$C$1002=B$6))*ROW(Data!$C$1:$C$1002),ROW(B203)-ROW(B$6)),1),"")</f>
        <v/>
      </c>
      <c r="C203" s="43"/>
      <c r="D203" s="43" t="str">
        <f>IFERROR(INDEX(Data!$A$1:C$1002,_xlfn.AGGREGATE(15,6,((Data!$C$1:$C$1002=D$6)/(Data!$C$1:$C$1002=D$6))*ROW(Data!$C$1:$C$1002),ROW(D203)-ROW(D$6)),1),"")</f>
        <v/>
      </c>
      <c r="E203" s="43"/>
      <c r="F203" s="43" t="str">
        <f>IFERROR(INDEX(Data!$A$1:E$1002,_xlfn.AGGREGATE(15,6,((Data!$C$1:$C$1002=F$6)/(Data!$C$1:$C$1002=F$6))*ROW(Data!$C$1:$C$1002),ROW(F203)-ROW(F$6)),1),"")</f>
        <v/>
      </c>
      <c r="G203" s="43"/>
      <c r="H203" s="43" t="str">
        <f>IFERROR(INDEX(Data!$A$1:G$1002,_xlfn.AGGREGATE(15,6,((Data!$C$1:$C$1002=H$6)/(Data!$C$1:$C$1002=H$6))*ROW(Data!$C$1:$C$1002),ROW(H203)-ROW(H$6)),1),"")</f>
        <v/>
      </c>
      <c r="I203" s="43"/>
      <c r="J203" s="43" t="str">
        <f>IFERROR(INDEX(Data!$A$1:I$1002,_xlfn.AGGREGATE(15,6,((Data!$C$1:$C$1002=J$6)/(Data!$C$1:$C$1002=J$6))*ROW(Data!$C$1:$C$1002),ROW(J203)-ROW(J$6)),1),"")</f>
        <v/>
      </c>
      <c r="K203" s="43"/>
      <c r="L203" s="43" t="str">
        <f>IFERROR(INDEX(Data!$A$1:K$1002,_xlfn.AGGREGATE(15,6,((Data!$C$1:$C$1002=L$6)/(Data!$C$1:$C$1002=L$6))*ROW(Data!$C$1:$C$1002),ROW(L203)-ROW(L$6)),1),"")</f>
        <v/>
      </c>
      <c r="M203" s="43"/>
      <c r="N203" s="43" t="str">
        <f>IFERROR(INDEX(Data!$A$1:M$1002,_xlfn.AGGREGATE(15,6,((Data!$C$1:$C$1002=N$6)/(Data!$C$1:$C$1002=N$6))*ROW(Data!$C$1:$C$1002),ROW(N203)-ROW(N$6)),1),"")</f>
        <v/>
      </c>
      <c r="O203" s="43"/>
      <c r="P203" s="43" t="str">
        <f>IFERROR(INDEX(Data!$A$1:O$1002,_xlfn.AGGREGATE(15,6,((Data!$C$1:$C$1002=P$6)/(Data!$C$1:$C$1002=P$6))*ROW(Data!$C$1:$C$1002),ROW(P203)-ROW(P$6)),1),"")</f>
        <v/>
      </c>
      <c r="Q203" s="43"/>
      <c r="R203" s="43" t="str">
        <f>IFERROR(INDEX(Data!$A$1:Q$1002,_xlfn.AGGREGATE(15,6,((Data!$C$1:$C$1002=R$6)/(Data!$C$1:$C$1002=R$6))*ROW(Data!$C$1:$C$1002),ROW(R203)-ROW(R$6)),1),"")</f>
        <v/>
      </c>
      <c r="S203" s="43"/>
      <c r="T203" s="43" t="str">
        <f>IFERROR(INDEX(Data!$A$1:R$1002,_xlfn.AGGREGATE(15,6,((Data!$C$1:$C$1002=T$6)/(Data!$C$1:$C$1002=T$6))*ROW(Data!$C$1:$C$1002),ROW(T203)-ROW(T$6)),1),"")</f>
        <v/>
      </c>
      <c r="U203" s="43"/>
      <c r="V203" s="43" t="str">
        <f>IFERROR(INDEX(Data!$A$1:X$1002,_xlfn.AGGREGATE(15,6,((Data!$C$1:$C$1002=V$6)/(Data!$C$1:$C$1002=V$6))*ROW(Data!$C$1:$C$1002),ROW(V203)-ROW(V$6)),1),"")</f>
        <v/>
      </c>
      <c r="W203" s="43"/>
      <c r="X203" s="43" t="str">
        <f>IFERROR(INDEX(Data!$A$1:Z$1002,_xlfn.AGGREGATE(15,6,((Data!$C$1:$C$1002=X$6)/(Data!$C$1:$C$1002=X$6))*ROW(Data!$C$1:$C$1002),ROW(X203)-ROW(X$6)),1),"")</f>
        <v/>
      </c>
      <c r="Y203" s="43"/>
      <c r="Z203" s="43" t="str">
        <f>IFERROR(INDEX(Data!$A$1:AB$1002,_xlfn.AGGREGATE(15,6,((Data!$C$1:$C$1002=Z$6)/(Data!$C$1:$C$1002=Z$6))*ROW(Data!$C$1:$C$1002),ROW(Z203)-ROW(Z$6)),1),"")</f>
        <v/>
      </c>
    </row>
    <row r="204" spans="1:26" x14ac:dyDescent="0.4">
      <c r="A204" s="43"/>
      <c r="B204" s="43" t="str">
        <f>IFERROR(INDEX(Data!A$1:$A$1002,_xlfn.AGGREGATE(15,6,((Data!$C$1:$C$1002=B$6)/(Data!$C$1:$C$1002=B$6))*ROW(Data!$C$1:$C$1002),ROW(B204)-ROW(B$6)),1),"")</f>
        <v/>
      </c>
      <c r="C204" s="43"/>
      <c r="D204" s="43" t="str">
        <f>IFERROR(INDEX(Data!$A$1:C$1002,_xlfn.AGGREGATE(15,6,((Data!$C$1:$C$1002=D$6)/(Data!$C$1:$C$1002=D$6))*ROW(Data!$C$1:$C$1002),ROW(D204)-ROW(D$6)),1),"")</f>
        <v/>
      </c>
      <c r="E204" s="43"/>
      <c r="F204" s="43" t="str">
        <f>IFERROR(INDEX(Data!$A$1:E$1002,_xlfn.AGGREGATE(15,6,((Data!$C$1:$C$1002=F$6)/(Data!$C$1:$C$1002=F$6))*ROW(Data!$C$1:$C$1002),ROW(F204)-ROW(F$6)),1),"")</f>
        <v/>
      </c>
      <c r="G204" s="43"/>
      <c r="H204" s="43" t="str">
        <f>IFERROR(INDEX(Data!$A$1:G$1002,_xlfn.AGGREGATE(15,6,((Data!$C$1:$C$1002=H$6)/(Data!$C$1:$C$1002=H$6))*ROW(Data!$C$1:$C$1002),ROW(H204)-ROW(H$6)),1),"")</f>
        <v/>
      </c>
      <c r="I204" s="43"/>
      <c r="J204" s="43" t="str">
        <f>IFERROR(INDEX(Data!$A$1:I$1002,_xlfn.AGGREGATE(15,6,((Data!$C$1:$C$1002=J$6)/(Data!$C$1:$C$1002=J$6))*ROW(Data!$C$1:$C$1002),ROW(J204)-ROW(J$6)),1),"")</f>
        <v/>
      </c>
      <c r="K204" s="43"/>
      <c r="L204" s="43" t="str">
        <f>IFERROR(INDEX(Data!$A$1:K$1002,_xlfn.AGGREGATE(15,6,((Data!$C$1:$C$1002=L$6)/(Data!$C$1:$C$1002=L$6))*ROW(Data!$C$1:$C$1002),ROW(L204)-ROW(L$6)),1),"")</f>
        <v/>
      </c>
      <c r="M204" s="43"/>
      <c r="N204" s="43" t="str">
        <f>IFERROR(INDEX(Data!$A$1:M$1002,_xlfn.AGGREGATE(15,6,((Data!$C$1:$C$1002=N$6)/(Data!$C$1:$C$1002=N$6))*ROW(Data!$C$1:$C$1002),ROW(N204)-ROW(N$6)),1),"")</f>
        <v/>
      </c>
      <c r="O204" s="43"/>
      <c r="P204" s="43" t="str">
        <f>IFERROR(INDEX(Data!$A$1:O$1002,_xlfn.AGGREGATE(15,6,((Data!$C$1:$C$1002=P$6)/(Data!$C$1:$C$1002=P$6))*ROW(Data!$C$1:$C$1002),ROW(P204)-ROW(P$6)),1),"")</f>
        <v/>
      </c>
      <c r="Q204" s="43"/>
      <c r="R204" s="43" t="str">
        <f>IFERROR(INDEX(Data!$A$1:Q$1002,_xlfn.AGGREGATE(15,6,((Data!$C$1:$C$1002=R$6)/(Data!$C$1:$C$1002=R$6))*ROW(Data!$C$1:$C$1002),ROW(R204)-ROW(R$6)),1),"")</f>
        <v/>
      </c>
      <c r="S204" s="43"/>
      <c r="T204" s="43" t="str">
        <f>IFERROR(INDEX(Data!$A$1:R$1002,_xlfn.AGGREGATE(15,6,((Data!$C$1:$C$1002=T$6)/(Data!$C$1:$C$1002=T$6))*ROW(Data!$C$1:$C$1002),ROW(T204)-ROW(T$6)),1),"")</f>
        <v/>
      </c>
      <c r="U204" s="43"/>
      <c r="V204" s="43" t="str">
        <f>IFERROR(INDEX(Data!$A$1:X$1002,_xlfn.AGGREGATE(15,6,((Data!$C$1:$C$1002=V$6)/(Data!$C$1:$C$1002=V$6))*ROW(Data!$C$1:$C$1002),ROW(V204)-ROW(V$6)),1),"")</f>
        <v/>
      </c>
      <c r="W204" s="43"/>
      <c r="X204" s="43" t="str">
        <f>IFERROR(INDEX(Data!$A$1:Z$1002,_xlfn.AGGREGATE(15,6,((Data!$C$1:$C$1002=X$6)/(Data!$C$1:$C$1002=X$6))*ROW(Data!$C$1:$C$1002),ROW(X204)-ROW(X$6)),1),"")</f>
        <v/>
      </c>
      <c r="Y204" s="43"/>
      <c r="Z204" s="43" t="str">
        <f>IFERROR(INDEX(Data!$A$1:AB$1002,_xlfn.AGGREGATE(15,6,((Data!$C$1:$C$1002=Z$6)/(Data!$C$1:$C$1002=Z$6))*ROW(Data!$C$1:$C$1002),ROW(Z204)-ROW(Z$6)),1),"")</f>
        <v/>
      </c>
    </row>
    <row r="205" spans="1:26" x14ac:dyDescent="0.4">
      <c r="A205" s="43"/>
      <c r="B205" s="43" t="str">
        <f>IFERROR(INDEX(Data!A$1:$A$1002,_xlfn.AGGREGATE(15,6,((Data!$C$1:$C$1002=B$6)/(Data!$C$1:$C$1002=B$6))*ROW(Data!$C$1:$C$1002),ROW(B205)-ROW(B$6)),1),"")</f>
        <v/>
      </c>
      <c r="C205" s="43"/>
      <c r="D205" s="43" t="str">
        <f>IFERROR(INDEX(Data!$A$1:C$1002,_xlfn.AGGREGATE(15,6,((Data!$C$1:$C$1002=D$6)/(Data!$C$1:$C$1002=D$6))*ROW(Data!$C$1:$C$1002),ROW(D205)-ROW(D$6)),1),"")</f>
        <v/>
      </c>
      <c r="E205" s="43"/>
      <c r="F205" s="43" t="str">
        <f>IFERROR(INDEX(Data!$A$1:E$1002,_xlfn.AGGREGATE(15,6,((Data!$C$1:$C$1002=F$6)/(Data!$C$1:$C$1002=F$6))*ROW(Data!$C$1:$C$1002),ROW(F205)-ROW(F$6)),1),"")</f>
        <v/>
      </c>
      <c r="G205" s="43"/>
      <c r="H205" s="43" t="str">
        <f>IFERROR(INDEX(Data!$A$1:G$1002,_xlfn.AGGREGATE(15,6,((Data!$C$1:$C$1002=H$6)/(Data!$C$1:$C$1002=H$6))*ROW(Data!$C$1:$C$1002),ROW(H205)-ROW(H$6)),1),"")</f>
        <v/>
      </c>
      <c r="I205" s="43"/>
      <c r="J205" s="43" t="str">
        <f>IFERROR(INDEX(Data!$A$1:I$1002,_xlfn.AGGREGATE(15,6,((Data!$C$1:$C$1002=J$6)/(Data!$C$1:$C$1002=J$6))*ROW(Data!$C$1:$C$1002),ROW(J205)-ROW(J$6)),1),"")</f>
        <v/>
      </c>
      <c r="K205" s="43"/>
      <c r="L205" s="43" t="str">
        <f>IFERROR(INDEX(Data!$A$1:K$1002,_xlfn.AGGREGATE(15,6,((Data!$C$1:$C$1002=L$6)/(Data!$C$1:$C$1002=L$6))*ROW(Data!$C$1:$C$1002),ROW(L205)-ROW(L$6)),1),"")</f>
        <v/>
      </c>
      <c r="M205" s="43"/>
      <c r="N205" s="43" t="str">
        <f>IFERROR(INDEX(Data!$A$1:M$1002,_xlfn.AGGREGATE(15,6,((Data!$C$1:$C$1002=N$6)/(Data!$C$1:$C$1002=N$6))*ROW(Data!$C$1:$C$1002),ROW(N205)-ROW(N$6)),1),"")</f>
        <v/>
      </c>
      <c r="O205" s="43"/>
      <c r="P205" s="43" t="str">
        <f>IFERROR(INDEX(Data!$A$1:O$1002,_xlfn.AGGREGATE(15,6,((Data!$C$1:$C$1002=P$6)/(Data!$C$1:$C$1002=P$6))*ROW(Data!$C$1:$C$1002),ROW(P205)-ROW(P$6)),1),"")</f>
        <v/>
      </c>
      <c r="Q205" s="43"/>
      <c r="R205" s="43" t="str">
        <f>IFERROR(INDEX(Data!$A$1:Q$1002,_xlfn.AGGREGATE(15,6,((Data!$C$1:$C$1002=R$6)/(Data!$C$1:$C$1002=R$6))*ROW(Data!$C$1:$C$1002),ROW(R205)-ROW(R$6)),1),"")</f>
        <v/>
      </c>
      <c r="S205" s="43"/>
      <c r="T205" s="43" t="str">
        <f>IFERROR(INDEX(Data!$A$1:R$1002,_xlfn.AGGREGATE(15,6,((Data!$C$1:$C$1002=T$6)/(Data!$C$1:$C$1002=T$6))*ROW(Data!$C$1:$C$1002),ROW(T205)-ROW(T$6)),1),"")</f>
        <v/>
      </c>
      <c r="U205" s="43"/>
      <c r="V205" s="43" t="str">
        <f>IFERROR(INDEX(Data!$A$1:X$1002,_xlfn.AGGREGATE(15,6,((Data!$C$1:$C$1002=V$6)/(Data!$C$1:$C$1002=V$6))*ROW(Data!$C$1:$C$1002),ROW(V205)-ROW(V$6)),1),"")</f>
        <v/>
      </c>
      <c r="W205" s="43"/>
      <c r="X205" s="43" t="str">
        <f>IFERROR(INDEX(Data!$A$1:Z$1002,_xlfn.AGGREGATE(15,6,((Data!$C$1:$C$1002=X$6)/(Data!$C$1:$C$1002=X$6))*ROW(Data!$C$1:$C$1002),ROW(X205)-ROW(X$6)),1),"")</f>
        <v/>
      </c>
      <c r="Y205" s="43"/>
      <c r="Z205" s="43" t="str">
        <f>IFERROR(INDEX(Data!$A$1:AB$1002,_xlfn.AGGREGATE(15,6,((Data!$C$1:$C$1002=Z$6)/(Data!$C$1:$C$1002=Z$6))*ROW(Data!$C$1:$C$1002),ROW(Z205)-ROW(Z$6)),1),"")</f>
        <v/>
      </c>
    </row>
    <row r="206" spans="1:26" x14ac:dyDescent="0.4">
      <c r="A206" s="43"/>
      <c r="B206" s="43" t="str">
        <f>IFERROR(INDEX(Data!A$1:$A$1002,_xlfn.AGGREGATE(15,6,((Data!$C$1:$C$1002=B$6)/(Data!$C$1:$C$1002=B$6))*ROW(Data!$C$1:$C$1002),ROW(B206)-ROW(B$6)),1),"")</f>
        <v/>
      </c>
      <c r="C206" s="43"/>
      <c r="D206" s="43" t="str">
        <f>IFERROR(INDEX(Data!$A$1:C$1002,_xlfn.AGGREGATE(15,6,((Data!$C$1:$C$1002=D$6)/(Data!$C$1:$C$1002=D$6))*ROW(Data!$C$1:$C$1002),ROW(D206)-ROW(D$6)),1),"")</f>
        <v/>
      </c>
      <c r="E206" s="43"/>
      <c r="F206" s="43" t="str">
        <f>IFERROR(INDEX(Data!$A$1:E$1002,_xlfn.AGGREGATE(15,6,((Data!$C$1:$C$1002=F$6)/(Data!$C$1:$C$1002=F$6))*ROW(Data!$C$1:$C$1002),ROW(F206)-ROW(F$6)),1),"")</f>
        <v/>
      </c>
      <c r="G206" s="43"/>
      <c r="H206" s="43" t="str">
        <f>IFERROR(INDEX(Data!$A$1:G$1002,_xlfn.AGGREGATE(15,6,((Data!$C$1:$C$1002=H$6)/(Data!$C$1:$C$1002=H$6))*ROW(Data!$C$1:$C$1002),ROW(H206)-ROW(H$6)),1),"")</f>
        <v/>
      </c>
      <c r="I206" s="43"/>
      <c r="J206" s="43" t="str">
        <f>IFERROR(INDEX(Data!$A$1:I$1002,_xlfn.AGGREGATE(15,6,((Data!$C$1:$C$1002=J$6)/(Data!$C$1:$C$1002=J$6))*ROW(Data!$C$1:$C$1002),ROW(J206)-ROW(J$6)),1),"")</f>
        <v/>
      </c>
      <c r="K206" s="43"/>
      <c r="L206" s="43" t="str">
        <f>IFERROR(INDEX(Data!$A$1:K$1002,_xlfn.AGGREGATE(15,6,((Data!$C$1:$C$1002=L$6)/(Data!$C$1:$C$1002=L$6))*ROW(Data!$C$1:$C$1002),ROW(L206)-ROW(L$6)),1),"")</f>
        <v/>
      </c>
      <c r="M206" s="43"/>
      <c r="N206" s="43" t="str">
        <f>IFERROR(INDEX(Data!$A$1:M$1002,_xlfn.AGGREGATE(15,6,((Data!$C$1:$C$1002=N$6)/(Data!$C$1:$C$1002=N$6))*ROW(Data!$C$1:$C$1002),ROW(N206)-ROW(N$6)),1),"")</f>
        <v/>
      </c>
      <c r="O206" s="43"/>
      <c r="P206" s="43" t="str">
        <f>IFERROR(INDEX(Data!$A$1:O$1002,_xlfn.AGGREGATE(15,6,((Data!$C$1:$C$1002=P$6)/(Data!$C$1:$C$1002=P$6))*ROW(Data!$C$1:$C$1002),ROW(P206)-ROW(P$6)),1),"")</f>
        <v/>
      </c>
      <c r="Q206" s="43"/>
      <c r="R206" s="43" t="str">
        <f>IFERROR(INDEX(Data!$A$1:Q$1002,_xlfn.AGGREGATE(15,6,((Data!$C$1:$C$1002=R$6)/(Data!$C$1:$C$1002=R$6))*ROW(Data!$C$1:$C$1002),ROW(R206)-ROW(R$6)),1),"")</f>
        <v/>
      </c>
      <c r="S206" s="43"/>
      <c r="T206" s="43" t="str">
        <f>IFERROR(INDEX(Data!$A$1:R$1002,_xlfn.AGGREGATE(15,6,((Data!$C$1:$C$1002=T$6)/(Data!$C$1:$C$1002=T$6))*ROW(Data!$C$1:$C$1002),ROW(T206)-ROW(T$6)),1),"")</f>
        <v/>
      </c>
      <c r="U206" s="43"/>
      <c r="V206" s="43" t="str">
        <f>IFERROR(INDEX(Data!$A$1:X$1002,_xlfn.AGGREGATE(15,6,((Data!$C$1:$C$1002=V$6)/(Data!$C$1:$C$1002=V$6))*ROW(Data!$C$1:$C$1002),ROW(V206)-ROW(V$6)),1),"")</f>
        <v/>
      </c>
      <c r="W206" s="43"/>
      <c r="X206" s="43" t="str">
        <f>IFERROR(INDEX(Data!$A$1:Z$1002,_xlfn.AGGREGATE(15,6,((Data!$C$1:$C$1002=X$6)/(Data!$C$1:$C$1002=X$6))*ROW(Data!$C$1:$C$1002),ROW(X206)-ROW(X$6)),1),"")</f>
        <v/>
      </c>
      <c r="Y206" s="43"/>
      <c r="Z206" s="43" t="str">
        <f>IFERROR(INDEX(Data!$A$1:AB$1002,_xlfn.AGGREGATE(15,6,((Data!$C$1:$C$1002=Z$6)/(Data!$C$1:$C$1002=Z$6))*ROW(Data!$C$1:$C$1002),ROW(Z206)-ROW(Z$6)),1),"")</f>
        <v/>
      </c>
    </row>
    <row r="207" spans="1:26" x14ac:dyDescent="0.4">
      <c r="A207" s="43"/>
      <c r="B207" s="43" t="str">
        <f>IFERROR(INDEX(Data!A$1:$A$1002,_xlfn.AGGREGATE(15,6,((Data!$C$1:$C$1002=B$6)/(Data!$C$1:$C$1002=B$6))*ROW(Data!$C$1:$C$1002),ROW(B207)-ROW(B$6)),1),"")</f>
        <v/>
      </c>
      <c r="C207" s="43"/>
      <c r="D207" s="43" t="str">
        <f>IFERROR(INDEX(Data!$A$1:C$1002,_xlfn.AGGREGATE(15,6,((Data!$C$1:$C$1002=D$6)/(Data!$C$1:$C$1002=D$6))*ROW(Data!$C$1:$C$1002),ROW(D207)-ROW(D$6)),1),"")</f>
        <v/>
      </c>
      <c r="E207" s="43"/>
      <c r="F207" s="43" t="str">
        <f>IFERROR(INDEX(Data!$A$1:E$1002,_xlfn.AGGREGATE(15,6,((Data!$C$1:$C$1002=F$6)/(Data!$C$1:$C$1002=F$6))*ROW(Data!$C$1:$C$1002),ROW(F207)-ROW(F$6)),1),"")</f>
        <v/>
      </c>
      <c r="G207" s="43"/>
      <c r="H207" s="43" t="str">
        <f>IFERROR(INDEX(Data!$A$1:G$1002,_xlfn.AGGREGATE(15,6,((Data!$C$1:$C$1002=H$6)/(Data!$C$1:$C$1002=H$6))*ROW(Data!$C$1:$C$1002),ROW(H207)-ROW(H$6)),1),"")</f>
        <v/>
      </c>
      <c r="I207" s="43"/>
      <c r="J207" s="43" t="str">
        <f>IFERROR(INDEX(Data!$A$1:I$1002,_xlfn.AGGREGATE(15,6,((Data!$C$1:$C$1002=J$6)/(Data!$C$1:$C$1002=J$6))*ROW(Data!$C$1:$C$1002),ROW(J207)-ROW(J$6)),1),"")</f>
        <v/>
      </c>
      <c r="K207" s="43"/>
      <c r="L207" s="43" t="str">
        <f>IFERROR(INDEX(Data!$A$1:K$1002,_xlfn.AGGREGATE(15,6,((Data!$C$1:$C$1002=L$6)/(Data!$C$1:$C$1002=L$6))*ROW(Data!$C$1:$C$1002),ROW(L207)-ROW(L$6)),1),"")</f>
        <v/>
      </c>
      <c r="M207" s="43"/>
      <c r="N207" s="43" t="str">
        <f>IFERROR(INDEX(Data!$A$1:M$1002,_xlfn.AGGREGATE(15,6,((Data!$C$1:$C$1002=N$6)/(Data!$C$1:$C$1002=N$6))*ROW(Data!$C$1:$C$1002),ROW(N207)-ROW(N$6)),1),"")</f>
        <v/>
      </c>
      <c r="O207" s="43"/>
      <c r="P207" s="43" t="str">
        <f>IFERROR(INDEX(Data!$A$1:O$1002,_xlfn.AGGREGATE(15,6,((Data!$C$1:$C$1002=P$6)/(Data!$C$1:$C$1002=P$6))*ROW(Data!$C$1:$C$1002),ROW(P207)-ROW(P$6)),1),"")</f>
        <v/>
      </c>
      <c r="Q207" s="43"/>
      <c r="R207" s="43" t="str">
        <f>IFERROR(INDEX(Data!$A$1:Q$1002,_xlfn.AGGREGATE(15,6,((Data!$C$1:$C$1002=R$6)/(Data!$C$1:$C$1002=R$6))*ROW(Data!$C$1:$C$1002),ROW(R207)-ROW(R$6)),1),"")</f>
        <v/>
      </c>
      <c r="S207" s="43"/>
      <c r="T207" s="43" t="str">
        <f>IFERROR(INDEX(Data!$A$1:R$1002,_xlfn.AGGREGATE(15,6,((Data!$C$1:$C$1002=T$6)/(Data!$C$1:$C$1002=T$6))*ROW(Data!$C$1:$C$1002),ROW(T207)-ROW(T$6)),1),"")</f>
        <v/>
      </c>
      <c r="U207" s="43"/>
      <c r="V207" s="43" t="str">
        <f>IFERROR(INDEX(Data!$A$1:X$1002,_xlfn.AGGREGATE(15,6,((Data!$C$1:$C$1002=V$6)/(Data!$C$1:$C$1002=V$6))*ROW(Data!$C$1:$C$1002),ROW(V207)-ROW(V$6)),1),"")</f>
        <v/>
      </c>
      <c r="W207" s="43"/>
      <c r="X207" s="43" t="str">
        <f>IFERROR(INDEX(Data!$A$1:Z$1002,_xlfn.AGGREGATE(15,6,((Data!$C$1:$C$1002=X$6)/(Data!$C$1:$C$1002=X$6))*ROW(Data!$C$1:$C$1002),ROW(X207)-ROW(X$6)),1),"")</f>
        <v/>
      </c>
      <c r="Y207" s="43"/>
      <c r="Z207" s="43" t="str">
        <f>IFERROR(INDEX(Data!$A$1:AB$1002,_xlfn.AGGREGATE(15,6,((Data!$C$1:$C$1002=Z$6)/(Data!$C$1:$C$1002=Z$6))*ROW(Data!$C$1:$C$1002),ROW(Z207)-ROW(Z$6)),1),"")</f>
        <v/>
      </c>
    </row>
  </sheetData>
  <sortState xmlns:xlrd2="http://schemas.microsoft.com/office/spreadsheetml/2017/richdata2" ref="D7">
    <sortCondition ref="D7"/>
  </sortState>
  <conditionalFormatting sqref="A2:A4">
    <cfRule type="expression" dxfId="982" priority="165">
      <formula>A2=3</formula>
    </cfRule>
    <cfRule type="expression" dxfId="981" priority="166">
      <formula>A2=2</formula>
    </cfRule>
    <cfRule type="expression" dxfId="980" priority="167">
      <formula>A2=1</formula>
    </cfRule>
  </conditionalFormatting>
  <conditionalFormatting sqref="A7:A207 W7:W207 U7:U207 S7:S207 Q7:Q207 O7:O207 M7:M207 K7:K207 I7:I207 G7:G207 E7:E207 C7:C207">
    <cfRule type="expression" dxfId="979" priority="111" stopIfTrue="1">
      <formula>AND(profile="",A7=3)</formula>
    </cfRule>
    <cfRule type="expression" dxfId="978" priority="1523" stopIfTrue="1">
      <formula>AND(profile="",A7=2)</formula>
    </cfRule>
    <cfRule type="expression" dxfId="977" priority="1524" stopIfTrue="1">
      <formula>AND(profile="",A7=1)</formula>
    </cfRule>
    <cfRule type="expression" dxfId="976" priority="2175" stopIfTrue="1">
      <formula>profile&lt;&gt;""</formula>
    </cfRule>
  </conditionalFormatting>
  <conditionalFormatting sqref="F3:F4">
    <cfRule type="expression" dxfId="975" priority="102">
      <formula>OR($F$2="Select",$F$2="")</formula>
    </cfRule>
  </conditionalFormatting>
  <conditionalFormatting sqref="B7:B207 D7:D207 F7:F207 H7:H207 J7:J207 L7:L207 N7:N207 P7:P207 R7:R207 T7:T207 V7:V207 X7:X207">
    <cfRule type="expression" dxfId="974" priority="100">
      <formula>AND($D$2&lt;&gt;"",ISNUMBER(SEARCH("*"&amp;$D$2&amp;"*",B7)))</formula>
    </cfRule>
  </conditionalFormatting>
  <conditionalFormatting sqref="D4">
    <cfRule type="expression" dxfId="973" priority="101">
      <formula>OR($D$2="Select",$D$2="")</formula>
    </cfRule>
  </conditionalFormatting>
  <conditionalFormatting sqref="T1:V1">
    <cfRule type="expression" dxfId="972" priority="51">
      <formula>profile&lt;&gt;""</formula>
    </cfRule>
  </conditionalFormatting>
  <conditionalFormatting sqref="Y7:Y207">
    <cfRule type="expression" dxfId="971" priority="2" stopIfTrue="1">
      <formula>AND(profile="",Y7=3)</formula>
    </cfRule>
    <cfRule type="expression" dxfId="970" priority="5" stopIfTrue="1">
      <formula>AND(profile="",Y7=2)</formula>
    </cfRule>
    <cfRule type="expression" dxfId="969" priority="6" stopIfTrue="1">
      <formula>AND(profile="",Y7=1)</formula>
    </cfRule>
    <cfRule type="expression" dxfId="968" priority="10" stopIfTrue="1">
      <formula>profile&lt;&gt;""</formula>
    </cfRule>
  </conditionalFormatting>
  <conditionalFormatting sqref="Z7:Z207">
    <cfRule type="expression" dxfId="967"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1895" stopIfTrue="1" id="{44522A7D-7C4E-4F4F-824D-BFC016F71D08}">
            <xm:f>AND(profile&lt;&gt;"",INDEX(Data!$BR:$BR,MATCH(B7,Data!$A:$A,0),1)=3)</xm:f>
            <x14:dxf>
              <font>
                <color rgb="FFC00000"/>
              </font>
              <fill>
                <patternFill>
                  <bgColor rgb="FFC00000"/>
                </patternFill>
              </fill>
            </x14:dxf>
          </x14:cfRule>
          <x14:cfRule type="expression" priority="2173" stopIfTrue="1" id="{278BFD4B-3E7D-480C-9306-9453CBB42754}">
            <xm:f>AND(profile&lt;&gt;"",INDEX(Data!$BR:$BR,MATCH(B7,Data!$A:$A,0),1)=2)</xm:f>
            <x14:dxf>
              <font>
                <color rgb="FF92D050"/>
              </font>
              <fill>
                <patternFill>
                  <bgColor rgb="FF92D050"/>
                </patternFill>
              </fill>
            </x14:dxf>
          </x14:cfRule>
          <x14:cfRule type="expression" priority="2174"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552</v>
      </c>
      <c r="C1" s="166" t="str">
        <f>IF(profile="","No profile loaded",profile)</f>
        <v>No profile loaded</v>
      </c>
      <c r="D1" s="140" t="str">
        <f ca="1">Profiles!D4</f>
        <v/>
      </c>
      <c r="R1" s="42"/>
      <c r="S1" s="42"/>
      <c r="T1" s="42"/>
    </row>
    <row r="2" spans="1:23" x14ac:dyDescent="0.4">
      <c r="B2" s="120" t="s">
        <v>553</v>
      </c>
      <c r="C2" s="168" t="str">
        <f>marker_pick</f>
        <v>3 - Mild Interest</v>
      </c>
      <c r="D2" s="138" t="str">
        <f ca="1">COUNTIFS(Data!D:D,1)&amp;" marked"</f>
        <v>9 marked</v>
      </c>
      <c r="R2" s="42"/>
      <c r="S2" s="78"/>
      <c r="T2" s="78"/>
    </row>
    <row r="3" spans="1:23" x14ac:dyDescent="0.4">
      <c r="B3" s="120" t="s">
        <v>474</v>
      </c>
      <c r="C3" s="170" t="str">
        <f>IF(price_limit&gt;0,price_limit,"No Limit")</f>
        <v>No Limit</v>
      </c>
      <c r="D3" s="111" t="str">
        <f>IF(ISNUMBER(price_limit),COUNTIF(WhatIf!G:G,"&gt;"&amp;price_limit)&amp;" exclusions","")</f>
        <v/>
      </c>
      <c r="R3" s="42"/>
      <c r="S3" s="78"/>
      <c r="T3" s="78"/>
    </row>
    <row r="4" spans="1:23" x14ac:dyDescent="0.4">
      <c r="B4" s="120" t="s">
        <v>593</v>
      </c>
      <c r="C4" s="167" t="str">
        <f>IF(price_weight_used&lt;&gt;50,price_weight_used,"Price &amp; Networks - Equal Weighting")</f>
        <v>Price &amp; Networks - Equal Weighting</v>
      </c>
      <c r="D4" s="169"/>
      <c r="R4" s="42"/>
      <c r="S4" s="78"/>
      <c r="T4" s="78"/>
    </row>
    <row r="6" spans="1:23" ht="24.45" x14ac:dyDescent="0.4">
      <c r="B6" s="163" t="s">
        <v>409</v>
      </c>
      <c r="C6" s="172" t="str">
        <f ca="1">Analysis!C18</f>
        <v>(#1) Philo with (+0 Add-Ons) / YouTube TV (+0 Add-Ons)  [%100 of marked] for $70</v>
      </c>
      <c r="D6" s="172" t="str">
        <f ca="1">Analysis!D18</f>
        <v>(#2) AT&amp;T TV Now Plus with (+0 Add-Ons) / Philo (+0 Add-Ons)  [%100 of marked] for $85</v>
      </c>
      <c r="E6" s="172" t="str">
        <f ca="1">Analysis!E18</f>
        <v>(#3) AT&amp;T TV Now Max with (+0 Add-Ons) / Philo (+0 Add-Ons)  [%100 of marked] for $100</v>
      </c>
      <c r="R6" s="164" t="str">
        <f ca="1">Analysis!C7</f>
        <v>Philo</v>
      </c>
      <c r="S6" s="164" t="str">
        <f ca="1">Analysis!C10</f>
        <v>YouTube TV</v>
      </c>
      <c r="T6" s="164" t="str">
        <f ca="1">Analysis!D7</f>
        <v>AT&amp;T TV Now Plus</v>
      </c>
      <c r="U6" s="164" t="str">
        <f ca="1">Analysis!D10</f>
        <v>Philo</v>
      </c>
      <c r="V6" s="164" t="str">
        <f ca="1">Analysis!E7</f>
        <v>AT&amp;T TV Now Max</v>
      </c>
      <c r="W6" s="164" t="str">
        <f ca="1">Analysis!E10</f>
        <v>Philo</v>
      </c>
    </row>
    <row r="7" spans="1:23" x14ac:dyDescent="0.4">
      <c r="A7" s="43">
        <f ca="1">IF(B7="","",IF(INDEX(Data!$BR:$BR,MATCH(B7,Data!$A:$A,0),1)=0,"",INDEX(Data!$BR:$BR,MATCH(B7,Data!$A:$A,0),1)))</f>
        <v>1</v>
      </c>
      <c r="B7" s="165" t="str">
        <f ca="1">IFERROR(INDEX(Data!A$1:$A$1002,_xlfn.AGGREGATE(15,6,((Data!$D$1:$D$1002=1)/(Data!$D$1:$D$1002=1))*ROW(Data!$D$1:$D$1002),ROW(B7)-ROW(B$6)),1),"")</f>
        <v>A&amp;E</v>
      </c>
      <c r="C7" s="165" t="str">
        <f t="shared" ref="C7:C38" ca="1" si="0">IF(OR($B7="",R$6=""),"",IF(R7="Yes",R$6,IF(R7&lt;&gt;"",R$6&amp;" - "&amp;R7,IF(S7="Yes",S$6,IF(S7&lt;&gt;"",S$6&amp;" - "&amp;S7,"")))))</f>
        <v>Philo</v>
      </c>
      <c r="D7" s="165" t="str">
        <f t="shared" ref="D7:D38" ca="1" si="1">IF(OR($B7="",T$6=""),"",IF(T7="Yes",T$6,IF(T7&lt;&gt;"",T$6&amp;" - "&amp;T7,IF(U7="Yes",U$6,IF(U7&lt;&gt;"",U$6&amp;" - "&amp;U7,"")))))</f>
        <v>Philo</v>
      </c>
      <c r="E7" s="165" t="str">
        <f t="shared" ref="E7:E38" ca="1" si="2">IF(OR($B7="",V$6=""),"",IF(V7="Yes",V$6,IF(V7&lt;&gt;"",V$6&amp;" - "&amp;V7,IF(W7="Yes",W$6,IF(W7&lt;&gt;"",W$6&amp;" - "&amp;W7,"")))))</f>
        <v>Philo</v>
      </c>
      <c r="R7" s="165" t="str">
        <f ca="1">IF(OR($B7="",R$6=""),"",IF(INDEX(mydata,MATCH($B7,Data!$A:$A,0),MATCH(R$6,Data!$1:$1,0))=0,"",INDEX(mydata,MATCH($B7,Data!$A:$A,0),MATCH(R$6,Data!$1:$1,0))))</f>
        <v>Yes</v>
      </c>
      <c r="S7" s="165" t="str">
        <f ca="1">IF(OR($B7="",S$6=""),"",IF(INDEX(mydata,MATCH($B7,Data!$A:$A,0),MATCH(S$6,Data!$1:$1,0))=0,"",INDEX(mydata,MATCH($B7,Data!$A:$A,0),MATCH(S$6,Data!$1:$1,0))))</f>
        <v/>
      </c>
      <c r="T7" s="165" t="str">
        <f ca="1">IF(OR($B7="",T$6=""),"",IF(INDEX(mydata,MATCH($B7,Data!$A:$A,0),MATCH(T$6,Data!$1:$1,0))=0,"",INDEX(mydata,MATCH($B7,Data!$A:$A,0),MATCH(T$6,Data!$1:$1,0))))</f>
        <v/>
      </c>
      <c r="U7" s="165" t="str">
        <f ca="1">IF(OR($B7="",U$6=""),"",IF(INDEX(mydata,MATCH($B7,Data!$A:$A,0),MATCH(U$6,Data!$1:$1,0))=0,"",INDEX(mydata,MATCH($B7,Data!$A:$A,0),MATCH(U$6,Data!$1:$1,0))))</f>
        <v>Yes</v>
      </c>
      <c r="V7" s="165" t="str">
        <f ca="1">IF(OR($B7="",V$6=""),"",IF(INDEX(mydata,MATCH($B7,Data!$A:$A,0),MATCH(V$6,Data!$1:$1,0))=0,"",INDEX(mydata,MATCH($B7,Data!$A:$A,0),MATCH(V$6,Data!$1:$1,0))))</f>
        <v/>
      </c>
      <c r="W7" s="165" t="str">
        <f ca="1">IF(OR($B7="",W$6=""),"",IF(INDEX(mydata,MATCH($B7,Data!$A:$A,0),MATCH(W$6,Data!$1:$1,0))=0,"",INDEX(mydata,MATCH($B7,Data!$A:$A,0),MATCH(W$6,Data!$1:$1,0))))</f>
        <v>Yes</v>
      </c>
    </row>
    <row r="8" spans="1:23" x14ac:dyDescent="0.4">
      <c r="A8" s="43">
        <f ca="1">IF(B8="","",IF(INDEX(Data!$BR:$BR,MATCH(B8,Data!$A:$A,0),1)=0,"",INDEX(Data!$BR:$BR,MATCH(B8,Data!$A:$A,0),1)))</f>
        <v>1</v>
      </c>
      <c r="B8" s="165" t="str">
        <f ca="1">IFERROR(INDEX(Data!A$1:$A$1002,_xlfn.AGGREGATE(15,6,((Data!$D$1:$D$1002=1)/(Data!$D$1:$D$1002=1))*ROW(Data!$D$1:$D$1002),ROW(B8)-ROW(B$6)),1),"")</f>
        <v>ABC</v>
      </c>
      <c r="C8" s="165" t="str">
        <f t="shared" ca="1" si="0"/>
        <v>YouTube TV</v>
      </c>
      <c r="D8" s="165" t="str">
        <f t="shared" ca="1" si="1"/>
        <v>AT&amp;T TV Now Plus</v>
      </c>
      <c r="E8" s="165" t="str">
        <f t="shared" ca="1" si="2"/>
        <v>AT&amp;T TV Now Max</v>
      </c>
      <c r="R8" s="165" t="str">
        <f ca="1">IF(OR($B8="",R$6=""),"",IF(INDEX(mydata,MATCH($B8,Data!$A:$A,0),MATCH(R$6,Data!$1:$1,0))=0,"",INDEX(mydata,MATCH($B8,Data!$A:$A,0),MATCH(R$6,Data!$1:$1,0))))</f>
        <v/>
      </c>
      <c r="S8" s="165" t="str">
        <f ca="1">IF(OR($B8="",S$6=""),"",IF(INDEX(mydata,MATCH($B8,Data!$A:$A,0),MATCH(S$6,Data!$1:$1,0))=0,"",INDEX(mydata,MATCH($B8,Data!$A:$A,0),MATCH(S$6,Data!$1:$1,0))))</f>
        <v>Yes</v>
      </c>
      <c r="T8" s="165" t="str">
        <f ca="1">IF(OR($B8="",T$6=""),"",IF(INDEX(mydata,MATCH($B8,Data!$A:$A,0),MATCH(T$6,Data!$1:$1,0))=0,"",INDEX(mydata,MATCH($B8,Data!$A:$A,0),MATCH(T$6,Data!$1:$1,0))))</f>
        <v>Yes</v>
      </c>
      <c r="U8" s="165" t="str">
        <f ca="1">IF(OR($B8="",U$6=""),"",IF(INDEX(mydata,MATCH($B8,Data!$A:$A,0),MATCH(U$6,Data!$1:$1,0))=0,"",INDEX(mydata,MATCH($B8,Data!$A:$A,0),MATCH(U$6,Data!$1:$1,0))))</f>
        <v/>
      </c>
      <c r="V8" s="165" t="str">
        <f ca="1">IF(OR($B8="",V$6=""),"",IF(INDEX(mydata,MATCH($B8,Data!$A:$A,0),MATCH(V$6,Data!$1:$1,0))=0,"",INDEX(mydata,MATCH($B8,Data!$A:$A,0),MATCH(V$6,Data!$1:$1,0))))</f>
        <v>Yes</v>
      </c>
      <c r="W8" s="165" t="str">
        <f ca="1">IF(OR($B8="",W$6=""),"",IF(INDEX(mydata,MATCH($B8,Data!$A:$A,0),MATCH(W$6,Data!$1:$1,0))=0,"",INDEX(mydata,MATCH($B8,Data!$A:$A,0),MATCH(W$6,Data!$1:$1,0))))</f>
        <v/>
      </c>
    </row>
    <row r="9" spans="1:23" x14ac:dyDescent="0.4">
      <c r="A9" s="43">
        <f ca="1">IF(B9="","",IF(INDEX(Data!$BR:$BR,MATCH(B9,Data!$A:$A,0),1)=0,"",INDEX(Data!$BR:$BR,MATCH(B9,Data!$A:$A,0),1)))</f>
        <v>2</v>
      </c>
      <c r="B9" s="165" t="str">
        <f ca="1">IFERROR(INDEX(Data!A$1:$A$1002,_xlfn.AGGREGATE(15,6,((Data!$D$1:$D$1002=1)/(Data!$D$1:$D$1002=1))*ROW(Data!$D$1:$D$1002),ROW(B9)-ROW(B$6)),1),"")</f>
        <v>Aspire</v>
      </c>
      <c r="C9" s="165" t="str">
        <f t="shared" ca="1" si="0"/>
        <v>Philo</v>
      </c>
      <c r="D9" s="165" t="str">
        <f t="shared" ca="1" si="1"/>
        <v>Philo</v>
      </c>
      <c r="E9" s="165" t="str">
        <f t="shared" ca="1" si="2"/>
        <v>Philo</v>
      </c>
      <c r="R9" s="165" t="str">
        <f ca="1">IF(OR($B9="",R$6=""),"",IF(INDEX(mydata,MATCH($B9,Data!$A:$A,0),MATCH(R$6,Data!$1:$1,0))=0,"",INDEX(mydata,MATCH($B9,Data!$A:$A,0),MATCH(R$6,Data!$1:$1,0))))</f>
        <v>Yes</v>
      </c>
      <c r="S9" s="165" t="str">
        <f ca="1">IF(OR($B9="",S$6=""),"",IF(INDEX(mydata,MATCH($B9,Data!$A:$A,0),MATCH(S$6,Data!$1:$1,0))=0,"",INDEX(mydata,MATCH($B9,Data!$A:$A,0),MATCH(S$6,Data!$1:$1,0))))</f>
        <v/>
      </c>
      <c r="T9" s="165" t="str">
        <f ca="1">IF(OR($B9="",T$6=""),"",IF(INDEX(mydata,MATCH($B9,Data!$A:$A,0),MATCH(T$6,Data!$1:$1,0))=0,"",INDEX(mydata,MATCH($B9,Data!$A:$A,0),MATCH(T$6,Data!$1:$1,0))))</f>
        <v/>
      </c>
      <c r="U9" s="165" t="str">
        <f ca="1">IF(OR($B9="",U$6=""),"",IF(INDEX(mydata,MATCH($B9,Data!$A:$A,0),MATCH(U$6,Data!$1:$1,0))=0,"",INDEX(mydata,MATCH($B9,Data!$A:$A,0),MATCH(U$6,Data!$1:$1,0))))</f>
        <v>Yes</v>
      </c>
      <c r="V9" s="165" t="str">
        <f ca="1">IF(OR($B9="",V$6=""),"",IF(INDEX(mydata,MATCH($B9,Data!$A:$A,0),MATCH(V$6,Data!$1:$1,0))=0,"",INDEX(mydata,MATCH($B9,Data!$A:$A,0),MATCH(V$6,Data!$1:$1,0))))</f>
        <v/>
      </c>
      <c r="W9" s="165" t="str">
        <f ca="1">IF(OR($B9="",W$6=""),"",IF(INDEX(mydata,MATCH($B9,Data!$A:$A,0),MATCH(W$6,Data!$1:$1,0))=0,"",INDEX(mydata,MATCH($B9,Data!$A:$A,0),MATCH(W$6,Data!$1:$1,0))))</f>
        <v>Yes</v>
      </c>
    </row>
    <row r="10" spans="1:23" x14ac:dyDescent="0.4">
      <c r="A10" s="43">
        <f ca="1">IF(B10="","",IF(INDEX(Data!$BR:$BR,MATCH(B10,Data!$A:$A,0),1)=0,"",INDEX(Data!$BR:$BR,MATCH(B10,Data!$A:$A,0),1)))</f>
        <v>3</v>
      </c>
      <c r="B10" s="165" t="str">
        <f ca="1">IFERROR(INDEX(Data!A$1:$A$1002,_xlfn.AGGREGATE(15,6,((Data!$D$1:$D$1002=1)/(Data!$D$1:$D$1002=1))*ROW(Data!$D$1:$D$1002),ROW(B10)-ROW(B$6)),1),"")</f>
        <v>Cartoon Network</v>
      </c>
      <c r="C10" s="165" t="str">
        <f t="shared" ca="1" si="0"/>
        <v>YouTube TV</v>
      </c>
      <c r="D10" s="165" t="str">
        <f t="shared" ca="1" si="1"/>
        <v>AT&amp;T TV Now Plus</v>
      </c>
      <c r="E10" s="165" t="str">
        <f t="shared" ca="1" si="2"/>
        <v>AT&amp;T TV Now Max</v>
      </c>
      <c r="R10" s="165" t="str">
        <f ca="1">IF(OR($B10="",R$6=""),"",IF(INDEX(mydata,MATCH($B10,Data!$A:$A,0),MATCH(R$6,Data!$1:$1,0))=0,"",INDEX(mydata,MATCH($B10,Data!$A:$A,0),MATCH(R$6,Data!$1:$1,0))))</f>
        <v/>
      </c>
      <c r="S10" s="165" t="str">
        <f ca="1">IF(OR($B10="",S$6=""),"",IF(INDEX(mydata,MATCH($B10,Data!$A:$A,0),MATCH(S$6,Data!$1:$1,0))=0,"",INDEX(mydata,MATCH($B10,Data!$A:$A,0),MATCH(S$6,Data!$1:$1,0))))</f>
        <v>Yes</v>
      </c>
      <c r="T10" s="165" t="str">
        <f ca="1">IF(OR($B10="",T$6=""),"",IF(INDEX(mydata,MATCH($B10,Data!$A:$A,0),MATCH(T$6,Data!$1:$1,0))=0,"",INDEX(mydata,MATCH($B10,Data!$A:$A,0),MATCH(T$6,Data!$1:$1,0))))</f>
        <v>Yes</v>
      </c>
      <c r="U10" s="165" t="str">
        <f ca="1">IF(OR($B10="",U$6=""),"",IF(INDEX(mydata,MATCH($B10,Data!$A:$A,0),MATCH(U$6,Data!$1:$1,0))=0,"",INDEX(mydata,MATCH($B10,Data!$A:$A,0),MATCH(U$6,Data!$1:$1,0))))</f>
        <v/>
      </c>
      <c r="V10" s="165" t="str">
        <f ca="1">IF(OR($B10="",V$6=""),"",IF(INDEX(mydata,MATCH($B10,Data!$A:$A,0),MATCH(V$6,Data!$1:$1,0))=0,"",INDEX(mydata,MATCH($B10,Data!$A:$A,0),MATCH(V$6,Data!$1:$1,0))))</f>
        <v>Yes</v>
      </c>
      <c r="W10" s="165" t="str">
        <f ca="1">IF(OR($B10="",W$6=""),"",IF(INDEX(mydata,MATCH($B10,Data!$A:$A,0),MATCH(W$6,Data!$1:$1,0))=0,"",INDEX(mydata,MATCH($B10,Data!$A:$A,0),MATCH(W$6,Data!$1:$1,0))))</f>
        <v/>
      </c>
    </row>
    <row r="11" spans="1:23" x14ac:dyDescent="0.4">
      <c r="A11" s="43">
        <f ca="1">IF(B11="","",IF(INDEX(Data!$BR:$BR,MATCH(B11,Data!$A:$A,0),1)=0,"",INDEX(Data!$BR:$BR,MATCH(B11,Data!$A:$A,0),1)))</f>
        <v>1</v>
      </c>
      <c r="B11" s="165" t="str">
        <f ca="1">IFERROR(INDEX(Data!A$1:$A$1002,_xlfn.AGGREGATE(15,6,((Data!$D$1:$D$1002=1)/(Data!$D$1:$D$1002=1))*ROW(Data!$D$1:$D$1002),ROW(B11)-ROW(B$6)),1),"")</f>
        <v>CBS</v>
      </c>
      <c r="C11" s="165" t="str">
        <f t="shared" ca="1" si="0"/>
        <v>YouTube TV</v>
      </c>
      <c r="D11" s="165" t="str">
        <f t="shared" ca="1" si="1"/>
        <v>AT&amp;T TV Now Plus</v>
      </c>
      <c r="E11" s="165" t="str">
        <f t="shared" ca="1" si="2"/>
        <v>AT&amp;T TV Now Max</v>
      </c>
      <c r="R11" s="165" t="str">
        <f ca="1">IF(OR($B11="",R$6=""),"",IF(INDEX(mydata,MATCH($B11,Data!$A:$A,0),MATCH(R$6,Data!$1:$1,0))=0,"",INDEX(mydata,MATCH($B11,Data!$A:$A,0),MATCH(R$6,Data!$1:$1,0))))</f>
        <v/>
      </c>
      <c r="S11" s="165" t="str">
        <f ca="1">IF(OR($B11="",S$6=""),"",IF(INDEX(mydata,MATCH($B11,Data!$A:$A,0),MATCH(S$6,Data!$1:$1,0))=0,"",INDEX(mydata,MATCH($B11,Data!$A:$A,0),MATCH(S$6,Data!$1:$1,0))))</f>
        <v>Yes</v>
      </c>
      <c r="T11" s="165" t="str">
        <f ca="1">IF(OR($B11="",T$6=""),"",IF(INDEX(mydata,MATCH($B11,Data!$A:$A,0),MATCH(T$6,Data!$1:$1,0))=0,"",INDEX(mydata,MATCH($B11,Data!$A:$A,0),MATCH(T$6,Data!$1:$1,0))))</f>
        <v>Yes</v>
      </c>
      <c r="U11" s="165" t="str">
        <f ca="1">IF(OR($B11="",U$6=""),"",IF(INDEX(mydata,MATCH($B11,Data!$A:$A,0),MATCH(U$6,Data!$1:$1,0))=0,"",INDEX(mydata,MATCH($B11,Data!$A:$A,0),MATCH(U$6,Data!$1:$1,0))))</f>
        <v/>
      </c>
      <c r="V11" s="165" t="str">
        <f ca="1">IF(OR($B11="",V$6=""),"",IF(INDEX(mydata,MATCH($B11,Data!$A:$A,0),MATCH(V$6,Data!$1:$1,0))=0,"",INDEX(mydata,MATCH($B11,Data!$A:$A,0),MATCH(V$6,Data!$1:$1,0))))</f>
        <v>Yes</v>
      </c>
      <c r="W11" s="165" t="str">
        <f ca="1">IF(OR($B11="",W$6=""),"",IF(INDEX(mydata,MATCH($B11,Data!$A:$A,0),MATCH(W$6,Data!$1:$1,0))=0,"",INDEX(mydata,MATCH($B11,Data!$A:$A,0),MATCH(W$6,Data!$1:$1,0))))</f>
        <v/>
      </c>
    </row>
    <row r="12" spans="1:23" x14ac:dyDescent="0.4">
      <c r="A12" s="43">
        <f ca="1">IF(B12="","",IF(INDEX(Data!$BR:$BR,MATCH(B12,Data!$A:$A,0),1)=0,"",INDEX(Data!$BR:$BR,MATCH(B12,Data!$A:$A,0),1)))</f>
        <v>3</v>
      </c>
      <c r="B12" s="165" t="str">
        <f ca="1">IFERROR(INDEX(Data!A$1:$A$1002,_xlfn.AGGREGATE(15,6,((Data!$D$1:$D$1002=1)/(Data!$D$1:$D$1002=1))*ROW(Data!$D$1:$D$1002),ROW(B12)-ROW(B$6)),1),"")</f>
        <v>Cooking Channel</v>
      </c>
      <c r="C12" s="165" t="str">
        <f t="shared" ca="1" si="0"/>
        <v>Philo</v>
      </c>
      <c r="D12" s="165" t="str">
        <f t="shared" ca="1" si="1"/>
        <v>Philo</v>
      </c>
      <c r="E12" s="165" t="str">
        <f t="shared" ca="1" si="2"/>
        <v>Philo</v>
      </c>
      <c r="R12" s="165" t="str">
        <f ca="1">IF(OR($B12="",R$6=""),"",IF(INDEX(mydata,MATCH($B12,Data!$A:$A,0),MATCH(R$6,Data!$1:$1,0))=0,"",INDEX(mydata,MATCH($B12,Data!$A:$A,0),MATCH(R$6,Data!$1:$1,0))))</f>
        <v>Yes</v>
      </c>
      <c r="S12" s="165" t="str">
        <f ca="1">IF(OR($B12="",S$6=""),"",IF(INDEX(mydata,MATCH($B12,Data!$A:$A,0),MATCH(S$6,Data!$1:$1,0))=0,"",INDEX(mydata,MATCH($B12,Data!$A:$A,0),MATCH(S$6,Data!$1:$1,0))))</f>
        <v/>
      </c>
      <c r="T12" s="165" t="str">
        <f ca="1">IF(OR($B12="",T$6=""),"",IF(INDEX(mydata,MATCH($B12,Data!$A:$A,0),MATCH(T$6,Data!$1:$1,0))=0,"",INDEX(mydata,MATCH($B12,Data!$A:$A,0),MATCH(T$6,Data!$1:$1,0))))</f>
        <v/>
      </c>
      <c r="U12" s="165" t="str">
        <f ca="1">IF(OR($B12="",U$6=""),"",IF(INDEX(mydata,MATCH($B12,Data!$A:$A,0),MATCH(U$6,Data!$1:$1,0))=0,"",INDEX(mydata,MATCH($B12,Data!$A:$A,0),MATCH(U$6,Data!$1:$1,0))))</f>
        <v>Yes</v>
      </c>
      <c r="V12" s="165" t="str">
        <f ca="1">IF(OR($B12="",V$6=""),"",IF(INDEX(mydata,MATCH($B12,Data!$A:$A,0),MATCH(V$6,Data!$1:$1,0))=0,"",INDEX(mydata,MATCH($B12,Data!$A:$A,0),MATCH(V$6,Data!$1:$1,0))))</f>
        <v/>
      </c>
      <c r="W12" s="165" t="str">
        <f ca="1">IF(OR($B12="",W$6=""),"",IF(INDEX(mydata,MATCH($B12,Data!$A:$A,0),MATCH(W$6,Data!$1:$1,0))=0,"",INDEX(mydata,MATCH($B12,Data!$A:$A,0),MATCH(W$6,Data!$1:$1,0))))</f>
        <v>Yes</v>
      </c>
    </row>
    <row r="13" spans="1:23" x14ac:dyDescent="0.4">
      <c r="A13" s="43">
        <f ca="1">IF(B13="","",IF(INDEX(Data!$BR:$BR,MATCH(B13,Data!$A:$A,0),1)=0,"",INDEX(Data!$BR:$BR,MATCH(B13,Data!$A:$A,0),1)))</f>
        <v>1</v>
      </c>
      <c r="B13" s="165" t="str">
        <f ca="1">IFERROR(INDEX(Data!A$1:$A$1002,_xlfn.AGGREGATE(15,6,((Data!$D$1:$D$1002=1)/(Data!$D$1:$D$1002=1))*ROW(Data!$D$1:$D$1002),ROW(B13)-ROW(B$6)),1),"")</f>
        <v>FOX</v>
      </c>
      <c r="C13" s="165" t="str">
        <f t="shared" ca="1" si="0"/>
        <v>YouTube TV</v>
      </c>
      <c r="D13" s="165" t="str">
        <f t="shared" ca="1" si="1"/>
        <v>AT&amp;T TV Now Plus</v>
      </c>
      <c r="E13" s="165" t="str">
        <f t="shared" ca="1" si="2"/>
        <v>AT&amp;T TV Now Max</v>
      </c>
      <c r="R13" s="165" t="str">
        <f ca="1">IF(OR($B13="",R$6=""),"",IF(INDEX(mydata,MATCH($B13,Data!$A:$A,0),MATCH(R$6,Data!$1:$1,0))=0,"",INDEX(mydata,MATCH($B13,Data!$A:$A,0),MATCH(R$6,Data!$1:$1,0))))</f>
        <v/>
      </c>
      <c r="S13" s="165" t="str">
        <f ca="1">IF(OR($B13="",S$6=""),"",IF(INDEX(mydata,MATCH($B13,Data!$A:$A,0),MATCH(S$6,Data!$1:$1,0))=0,"",INDEX(mydata,MATCH($B13,Data!$A:$A,0),MATCH(S$6,Data!$1:$1,0))))</f>
        <v>Yes</v>
      </c>
      <c r="T13" s="165" t="str">
        <f ca="1">IF(OR($B13="",T$6=""),"",IF(INDEX(mydata,MATCH($B13,Data!$A:$A,0),MATCH(T$6,Data!$1:$1,0))=0,"",INDEX(mydata,MATCH($B13,Data!$A:$A,0),MATCH(T$6,Data!$1:$1,0))))</f>
        <v>Yes</v>
      </c>
      <c r="U13" s="165" t="str">
        <f ca="1">IF(OR($B13="",U$6=""),"",IF(INDEX(mydata,MATCH($B13,Data!$A:$A,0),MATCH(U$6,Data!$1:$1,0))=0,"",INDEX(mydata,MATCH($B13,Data!$A:$A,0),MATCH(U$6,Data!$1:$1,0))))</f>
        <v/>
      </c>
      <c r="V13" s="165" t="str">
        <f ca="1">IF(OR($B13="",V$6=""),"",IF(INDEX(mydata,MATCH($B13,Data!$A:$A,0),MATCH(V$6,Data!$1:$1,0))=0,"",INDEX(mydata,MATCH($B13,Data!$A:$A,0),MATCH(V$6,Data!$1:$1,0))))</f>
        <v>Yes</v>
      </c>
      <c r="W13" s="165" t="str">
        <f ca="1">IF(OR($B13="",W$6=""),"",IF(INDEX(mydata,MATCH($B13,Data!$A:$A,0),MATCH(W$6,Data!$1:$1,0))=0,"",INDEX(mydata,MATCH($B13,Data!$A:$A,0),MATCH(W$6,Data!$1:$1,0))))</f>
        <v/>
      </c>
    </row>
    <row r="14" spans="1:23" x14ac:dyDescent="0.4">
      <c r="A14" s="43">
        <f ca="1">IF(B14="","",IF(INDEX(Data!$BR:$BR,MATCH(B14,Data!$A:$A,0),1)=0,"",INDEX(Data!$BR:$BR,MATCH(B14,Data!$A:$A,0),1)))</f>
        <v>2</v>
      </c>
      <c r="B14" s="165" t="str">
        <f ca="1">IFERROR(INDEX(Data!A$1:$A$1002,_xlfn.AGGREGATE(15,6,((Data!$D$1:$D$1002=1)/(Data!$D$1:$D$1002=1))*ROW(Data!$D$1:$D$1002),ROW(B14)-ROW(B$6)),1),"")</f>
        <v>Fox Sports Regionals</v>
      </c>
      <c r="C14" s="165" t="str">
        <f t="shared" ca="1" si="0"/>
        <v>YouTube TV</v>
      </c>
      <c r="D14" s="165" t="str">
        <f t="shared" ca="1" si="1"/>
        <v>AT&amp;T TV Now Plus</v>
      </c>
      <c r="E14" s="165" t="str">
        <f t="shared" ca="1" si="2"/>
        <v>AT&amp;T TV Now Max</v>
      </c>
      <c r="R14" s="165" t="str">
        <f ca="1">IF(OR($B14="",R$6=""),"",IF(INDEX(mydata,MATCH($B14,Data!$A:$A,0),MATCH(R$6,Data!$1:$1,0))=0,"",INDEX(mydata,MATCH($B14,Data!$A:$A,0),MATCH(R$6,Data!$1:$1,0))))</f>
        <v/>
      </c>
      <c r="S14" s="165" t="str">
        <f ca="1">IF(OR($B14="",S$6=""),"",IF(INDEX(mydata,MATCH($B14,Data!$A:$A,0),MATCH(S$6,Data!$1:$1,0))=0,"",INDEX(mydata,MATCH($B14,Data!$A:$A,0),MATCH(S$6,Data!$1:$1,0))))</f>
        <v>Yes</v>
      </c>
      <c r="T14" s="165" t="str">
        <f ca="1">IF(OR($B14="",T$6=""),"",IF(INDEX(mydata,MATCH($B14,Data!$A:$A,0),MATCH(T$6,Data!$1:$1,0))=0,"",INDEX(mydata,MATCH($B14,Data!$A:$A,0),MATCH(T$6,Data!$1:$1,0))))</f>
        <v>Yes</v>
      </c>
      <c r="U14" s="165" t="str">
        <f ca="1">IF(OR($B14="",U$6=""),"",IF(INDEX(mydata,MATCH($B14,Data!$A:$A,0),MATCH(U$6,Data!$1:$1,0))=0,"",INDEX(mydata,MATCH($B14,Data!$A:$A,0),MATCH(U$6,Data!$1:$1,0))))</f>
        <v/>
      </c>
      <c r="V14" s="165" t="str">
        <f ca="1">IF(OR($B14="",V$6=""),"",IF(INDEX(mydata,MATCH($B14,Data!$A:$A,0),MATCH(V$6,Data!$1:$1,0))=0,"",INDEX(mydata,MATCH($B14,Data!$A:$A,0),MATCH(V$6,Data!$1:$1,0))))</f>
        <v>Yes</v>
      </c>
      <c r="W14" s="165" t="str">
        <f ca="1">IF(OR($B14="",W$6=""),"",IF(INDEX(mydata,MATCH($B14,Data!$A:$A,0),MATCH(W$6,Data!$1:$1,0))=0,"",INDEX(mydata,MATCH($B14,Data!$A:$A,0),MATCH(W$6,Data!$1:$1,0))))</f>
        <v/>
      </c>
    </row>
    <row r="15" spans="1:23" x14ac:dyDescent="0.4">
      <c r="A15" s="43">
        <f ca="1">IF(B15="","",IF(INDEX(Data!$BR:$BR,MATCH(B15,Data!$A:$A,0),1)=0,"",INDEX(Data!$BR:$BR,MATCH(B15,Data!$A:$A,0),1)))</f>
        <v>1</v>
      </c>
      <c r="B15" s="165" t="str">
        <f ca="1">IFERROR(INDEX(Data!A$1:$A$1002,_xlfn.AGGREGATE(15,6,((Data!$D$1:$D$1002=1)/(Data!$D$1:$D$1002=1))*ROW(Data!$D$1:$D$1002),ROW(B15)-ROW(B$6)),1),"")</f>
        <v>NBC</v>
      </c>
      <c r="C15" s="165" t="str">
        <f t="shared" ca="1" si="0"/>
        <v>YouTube TV</v>
      </c>
      <c r="D15" s="165" t="str">
        <f t="shared" ca="1" si="1"/>
        <v>AT&amp;T TV Now Plus</v>
      </c>
      <c r="E15" s="165" t="str">
        <f t="shared" ca="1" si="2"/>
        <v>AT&amp;T TV Now Max</v>
      </c>
      <c r="R15" s="165" t="str">
        <f ca="1">IF(OR($B15="",R$6=""),"",IF(INDEX(mydata,MATCH($B15,Data!$A:$A,0),MATCH(R$6,Data!$1:$1,0))=0,"",INDEX(mydata,MATCH($B15,Data!$A:$A,0),MATCH(R$6,Data!$1:$1,0))))</f>
        <v/>
      </c>
      <c r="S15" s="165" t="str">
        <f ca="1">IF(OR($B15="",S$6=""),"",IF(INDEX(mydata,MATCH($B15,Data!$A:$A,0),MATCH(S$6,Data!$1:$1,0))=0,"",INDEX(mydata,MATCH($B15,Data!$A:$A,0),MATCH(S$6,Data!$1:$1,0))))</f>
        <v>Yes</v>
      </c>
      <c r="T15" s="165" t="str">
        <f ca="1">IF(OR($B15="",T$6=""),"",IF(INDEX(mydata,MATCH($B15,Data!$A:$A,0),MATCH(T$6,Data!$1:$1,0))=0,"",INDEX(mydata,MATCH($B15,Data!$A:$A,0),MATCH(T$6,Data!$1:$1,0))))</f>
        <v>Yes</v>
      </c>
      <c r="U15" s="165" t="str">
        <f ca="1">IF(OR($B15="",U$6=""),"",IF(INDEX(mydata,MATCH($B15,Data!$A:$A,0),MATCH(U$6,Data!$1:$1,0))=0,"",INDEX(mydata,MATCH($B15,Data!$A:$A,0),MATCH(U$6,Data!$1:$1,0))))</f>
        <v/>
      </c>
      <c r="V15" s="165" t="str">
        <f ca="1">IF(OR($B15="",V$6=""),"",IF(INDEX(mydata,MATCH($B15,Data!$A:$A,0),MATCH(V$6,Data!$1:$1,0))=0,"",INDEX(mydata,MATCH($B15,Data!$A:$A,0),MATCH(V$6,Data!$1:$1,0))))</f>
        <v>Yes</v>
      </c>
      <c r="W15" s="165" t="str">
        <f ca="1">IF(OR($B15="",W$6=""),"",IF(INDEX(mydata,MATCH($B15,Data!$A:$A,0),MATCH(W$6,Data!$1:$1,0))=0,"",INDEX(mydata,MATCH($B15,Data!$A:$A,0),MATCH(W$6,Data!$1:$1,0))))</f>
        <v/>
      </c>
    </row>
    <row r="16" spans="1:23" x14ac:dyDescent="0.4">
      <c r="A16" s="43" t="str">
        <f ca="1">IF(B16="","",IF(INDEX(Data!$BR:$BR,MATCH(B16,Data!$A:$A,0),1)=0,"",INDEX(Data!$BR:$BR,MATCH(B16,Data!$A:$A,0),1)))</f>
        <v/>
      </c>
      <c r="B16" s="165" t="str">
        <f ca="1">IFERROR(INDEX(Data!A$1:$A$1002,_xlfn.AGGREGATE(15,6,((Data!$D$1:$D$1002=1)/(Data!$D$1:$D$1002=1))*ROW(Data!$D$1:$D$1002),ROW(B16)-ROW(B$6)),1),"")</f>
        <v/>
      </c>
      <c r="C16" s="165" t="str">
        <f t="shared" ca="1" si="0"/>
        <v/>
      </c>
      <c r="D16" s="165" t="str">
        <f t="shared" ca="1" si="1"/>
        <v/>
      </c>
      <c r="E16" s="165" t="str">
        <f t="shared" ca="1" si="2"/>
        <v/>
      </c>
      <c r="R16" s="165" t="str">
        <f ca="1">IF(OR($B16="",R$6=""),"",IF(INDEX(mydata,MATCH($B16,Data!$A:$A,0),MATCH(R$6,Data!$1:$1,0))=0,"",INDEX(mydata,MATCH($B16,Data!$A:$A,0),MATCH(R$6,Data!$1:$1,0))))</f>
        <v/>
      </c>
      <c r="S16" s="165" t="str">
        <f ca="1">IF(OR($B16="",S$6=""),"",IF(INDEX(mydata,MATCH($B16,Data!$A:$A,0),MATCH(S$6,Data!$1:$1,0))=0,"",INDEX(mydata,MATCH($B16,Data!$A:$A,0),MATCH(S$6,Data!$1:$1,0))))</f>
        <v/>
      </c>
      <c r="T16" s="165" t="str">
        <f ca="1">IF(OR($B16="",T$6=""),"",IF(INDEX(mydata,MATCH($B16,Data!$A:$A,0),MATCH(T$6,Data!$1:$1,0))=0,"",INDEX(mydata,MATCH($B16,Data!$A:$A,0),MATCH(T$6,Data!$1:$1,0))))</f>
        <v/>
      </c>
      <c r="U16" s="165" t="str">
        <f ca="1">IF(OR($B16="",U$6=""),"",IF(INDEX(mydata,MATCH($B16,Data!$A:$A,0),MATCH(U$6,Data!$1:$1,0))=0,"",INDEX(mydata,MATCH($B16,Data!$A:$A,0),MATCH(U$6,Data!$1:$1,0))))</f>
        <v/>
      </c>
      <c r="V16" s="165" t="str">
        <f ca="1">IF(OR($B16="",V$6=""),"",IF(INDEX(mydata,MATCH($B16,Data!$A:$A,0),MATCH(V$6,Data!$1:$1,0))=0,"",INDEX(mydata,MATCH($B16,Data!$A:$A,0),MATCH(V$6,Data!$1:$1,0))))</f>
        <v/>
      </c>
      <c r="W16" s="165" t="str">
        <f ca="1">IF(OR($B16="",W$6=""),"",IF(INDEX(mydata,MATCH($B16,Data!$A:$A,0),MATCH(W$6,Data!$1:$1,0))=0,"",INDEX(mydata,MATCH($B16,Data!$A:$A,0),MATCH(W$6,Data!$1:$1,0))))</f>
        <v/>
      </c>
    </row>
    <row r="17" spans="1:23" x14ac:dyDescent="0.4">
      <c r="A17" s="43" t="str">
        <f ca="1">IF(B17="","",IF(INDEX(Data!$BR:$BR,MATCH(B17,Data!$A:$A,0),1)=0,"",INDEX(Data!$BR:$BR,MATCH(B17,Data!$A:$A,0),1)))</f>
        <v/>
      </c>
      <c r="B17" s="165" t="str">
        <f ca="1">IFERROR(INDEX(Data!A$1:$A$1002,_xlfn.AGGREGATE(15,6,((Data!$D$1:$D$1002=1)/(Data!$D$1:$D$1002=1))*ROW(Data!$D$1:$D$1002),ROW(B17)-ROW(B$6)),1),"")</f>
        <v/>
      </c>
      <c r="C17" s="165" t="str">
        <f t="shared" ca="1" si="0"/>
        <v/>
      </c>
      <c r="D17" s="165" t="str">
        <f t="shared" ca="1" si="1"/>
        <v/>
      </c>
      <c r="E17" s="165" t="str">
        <f t="shared" ca="1" si="2"/>
        <v/>
      </c>
      <c r="R17" s="165" t="str">
        <f ca="1">IF(OR($B17="",R$6=""),"",IF(INDEX(mydata,MATCH($B17,Data!$A:$A,0),MATCH(R$6,Data!$1:$1,0))=0,"",INDEX(mydata,MATCH($B17,Data!$A:$A,0),MATCH(R$6,Data!$1:$1,0))))</f>
        <v/>
      </c>
      <c r="S17" s="165" t="str">
        <f ca="1">IF(OR($B17="",S$6=""),"",IF(INDEX(mydata,MATCH($B17,Data!$A:$A,0),MATCH(S$6,Data!$1:$1,0))=0,"",INDEX(mydata,MATCH($B17,Data!$A:$A,0),MATCH(S$6,Data!$1:$1,0))))</f>
        <v/>
      </c>
      <c r="T17" s="165" t="str">
        <f ca="1">IF(OR($B17="",T$6=""),"",IF(INDEX(mydata,MATCH($B17,Data!$A:$A,0),MATCH(T$6,Data!$1:$1,0))=0,"",INDEX(mydata,MATCH($B17,Data!$A:$A,0),MATCH(T$6,Data!$1:$1,0))))</f>
        <v/>
      </c>
      <c r="U17" s="165" t="str">
        <f ca="1">IF(OR($B17="",U$6=""),"",IF(INDEX(mydata,MATCH($B17,Data!$A:$A,0),MATCH(U$6,Data!$1:$1,0))=0,"",INDEX(mydata,MATCH($B17,Data!$A:$A,0),MATCH(U$6,Data!$1:$1,0))))</f>
        <v/>
      </c>
      <c r="V17" s="165" t="str">
        <f ca="1">IF(OR($B17="",V$6=""),"",IF(INDEX(mydata,MATCH($B17,Data!$A:$A,0),MATCH(V$6,Data!$1:$1,0))=0,"",INDEX(mydata,MATCH($B17,Data!$A:$A,0),MATCH(V$6,Data!$1:$1,0))))</f>
        <v/>
      </c>
      <c r="W17" s="165" t="str">
        <f ca="1">IF(OR($B17="",W$6=""),"",IF(INDEX(mydata,MATCH($B17,Data!$A:$A,0),MATCH(W$6,Data!$1:$1,0))=0,"",INDEX(mydata,MATCH($B17,Data!$A:$A,0),MATCH(W$6,Data!$1:$1,0))))</f>
        <v/>
      </c>
    </row>
    <row r="18" spans="1:23" x14ac:dyDescent="0.4">
      <c r="A18" s="43" t="str">
        <f ca="1">IF(B18="","",IF(INDEX(Data!$BR:$BR,MATCH(B18,Data!$A:$A,0),1)=0,"",INDEX(Data!$BR:$BR,MATCH(B18,Data!$A:$A,0),1)))</f>
        <v/>
      </c>
      <c r="B18" s="165" t="str">
        <f ca="1">IFERROR(INDEX(Data!A$1:$A$1002,_xlfn.AGGREGATE(15,6,((Data!$D$1:$D$1002=1)/(Data!$D$1:$D$1002=1))*ROW(Data!$D$1:$D$1002),ROW(B18)-ROW(B$6)),1),"")</f>
        <v/>
      </c>
      <c r="C18" s="165" t="str">
        <f t="shared" ca="1" si="0"/>
        <v/>
      </c>
      <c r="D18" s="165" t="str">
        <f t="shared" ca="1" si="1"/>
        <v/>
      </c>
      <c r="E18" s="165" t="str">
        <f t="shared" ca="1" si="2"/>
        <v/>
      </c>
      <c r="R18" s="165" t="str">
        <f ca="1">IF(OR($B18="",R$6=""),"",IF(INDEX(mydata,MATCH($B18,Data!$A:$A,0),MATCH(R$6,Data!$1:$1,0))=0,"",INDEX(mydata,MATCH($B18,Data!$A:$A,0),MATCH(R$6,Data!$1:$1,0))))</f>
        <v/>
      </c>
      <c r="S18" s="165" t="str">
        <f ca="1">IF(OR($B18="",S$6=""),"",IF(INDEX(mydata,MATCH($B18,Data!$A:$A,0),MATCH(S$6,Data!$1:$1,0))=0,"",INDEX(mydata,MATCH($B18,Data!$A:$A,0),MATCH(S$6,Data!$1:$1,0))))</f>
        <v/>
      </c>
      <c r="T18" s="165" t="str">
        <f ca="1">IF(OR($B18="",T$6=""),"",IF(INDEX(mydata,MATCH($B18,Data!$A:$A,0),MATCH(T$6,Data!$1:$1,0))=0,"",INDEX(mydata,MATCH($B18,Data!$A:$A,0),MATCH(T$6,Data!$1:$1,0))))</f>
        <v/>
      </c>
      <c r="U18" s="165" t="str">
        <f ca="1">IF(OR($B18="",U$6=""),"",IF(INDEX(mydata,MATCH($B18,Data!$A:$A,0),MATCH(U$6,Data!$1:$1,0))=0,"",INDEX(mydata,MATCH($B18,Data!$A:$A,0),MATCH(U$6,Data!$1:$1,0))))</f>
        <v/>
      </c>
      <c r="V18" s="165" t="str">
        <f ca="1">IF(OR($B18="",V$6=""),"",IF(INDEX(mydata,MATCH($B18,Data!$A:$A,0),MATCH(V$6,Data!$1:$1,0))=0,"",INDEX(mydata,MATCH($B18,Data!$A:$A,0),MATCH(V$6,Data!$1:$1,0))))</f>
        <v/>
      </c>
      <c r="W18" s="165" t="str">
        <f ca="1">IF(OR($B18="",W$6=""),"",IF(INDEX(mydata,MATCH($B18,Data!$A:$A,0),MATCH(W$6,Data!$1:$1,0))=0,"",INDEX(mydata,MATCH($B18,Data!$A:$A,0),MATCH(W$6,Data!$1:$1,0))))</f>
        <v/>
      </c>
    </row>
    <row r="19" spans="1:23" x14ac:dyDescent="0.4">
      <c r="A19" s="43" t="str">
        <f ca="1">IF(B19="","",IF(INDEX(Data!$BR:$BR,MATCH(B19,Data!$A:$A,0),1)=0,"",INDEX(Data!$BR:$BR,MATCH(B19,Data!$A:$A,0),1)))</f>
        <v/>
      </c>
      <c r="B19" s="165" t="str">
        <f ca="1">IFERROR(INDEX(Data!A$1:$A$1002,_xlfn.AGGREGATE(15,6,((Data!$D$1:$D$1002=1)/(Data!$D$1:$D$1002=1))*ROW(Data!$D$1:$D$1002),ROW(B19)-ROW(B$6)),1),"")</f>
        <v/>
      </c>
      <c r="C19" s="165" t="str">
        <f t="shared" ca="1" si="0"/>
        <v/>
      </c>
      <c r="D19" s="165" t="str">
        <f t="shared" ca="1" si="1"/>
        <v/>
      </c>
      <c r="E19" s="165" t="str">
        <f t="shared" ca="1" si="2"/>
        <v/>
      </c>
      <c r="R19" s="165" t="str">
        <f ca="1">IF(OR($B19="",R$6=""),"",IF(INDEX(mydata,MATCH($B19,Data!$A:$A,0),MATCH(R$6,Data!$1:$1,0))=0,"",INDEX(mydata,MATCH($B19,Data!$A:$A,0),MATCH(R$6,Data!$1:$1,0))))</f>
        <v/>
      </c>
      <c r="S19" s="165" t="str">
        <f ca="1">IF(OR($B19="",S$6=""),"",IF(INDEX(mydata,MATCH($B19,Data!$A:$A,0),MATCH(S$6,Data!$1:$1,0))=0,"",INDEX(mydata,MATCH($B19,Data!$A:$A,0),MATCH(S$6,Data!$1:$1,0))))</f>
        <v/>
      </c>
      <c r="T19" s="165" t="str">
        <f ca="1">IF(OR($B19="",T$6=""),"",IF(INDEX(mydata,MATCH($B19,Data!$A:$A,0),MATCH(T$6,Data!$1:$1,0))=0,"",INDEX(mydata,MATCH($B19,Data!$A:$A,0),MATCH(T$6,Data!$1:$1,0))))</f>
        <v/>
      </c>
      <c r="U19" s="165" t="str">
        <f ca="1">IF(OR($B19="",U$6=""),"",IF(INDEX(mydata,MATCH($B19,Data!$A:$A,0),MATCH(U$6,Data!$1:$1,0))=0,"",INDEX(mydata,MATCH($B19,Data!$A:$A,0),MATCH(U$6,Data!$1:$1,0))))</f>
        <v/>
      </c>
      <c r="V19" s="165" t="str">
        <f ca="1">IF(OR($B19="",V$6=""),"",IF(INDEX(mydata,MATCH($B19,Data!$A:$A,0),MATCH(V$6,Data!$1:$1,0))=0,"",INDEX(mydata,MATCH($B19,Data!$A:$A,0),MATCH(V$6,Data!$1:$1,0))))</f>
        <v/>
      </c>
      <c r="W19" s="165" t="str">
        <f ca="1">IF(OR($B19="",W$6=""),"",IF(INDEX(mydata,MATCH($B19,Data!$A:$A,0),MATCH(W$6,Data!$1:$1,0))=0,"",INDEX(mydata,MATCH($B19,Data!$A:$A,0),MATCH(W$6,Data!$1:$1,0))))</f>
        <v/>
      </c>
    </row>
    <row r="20" spans="1:23" x14ac:dyDescent="0.4">
      <c r="A20" s="43" t="str">
        <f ca="1">IF(B20="","",IF(INDEX(Data!$BR:$BR,MATCH(B20,Data!$A:$A,0),1)=0,"",INDEX(Data!$BR:$BR,MATCH(B20,Data!$A:$A,0),1)))</f>
        <v/>
      </c>
      <c r="B20" s="165" t="str">
        <f ca="1">IFERROR(INDEX(Data!A$1:$A$1002,_xlfn.AGGREGATE(15,6,((Data!$D$1:$D$1002=1)/(Data!$D$1:$D$1002=1))*ROW(Data!$D$1:$D$1002),ROW(B20)-ROW(B$6)),1),"")</f>
        <v/>
      </c>
      <c r="C20" s="165" t="str">
        <f t="shared" ca="1" si="0"/>
        <v/>
      </c>
      <c r="D20" s="165" t="str">
        <f t="shared" ca="1" si="1"/>
        <v/>
      </c>
      <c r="E20" s="165" t="str">
        <f t="shared" ca="1" si="2"/>
        <v/>
      </c>
      <c r="R20" s="165" t="str">
        <f ca="1">IF(OR($B20="",R$6=""),"",IF(INDEX(mydata,MATCH($B20,Data!$A:$A,0),MATCH(R$6,Data!$1:$1,0))=0,"",INDEX(mydata,MATCH($B20,Data!$A:$A,0),MATCH(R$6,Data!$1:$1,0))))</f>
        <v/>
      </c>
      <c r="S20" s="165" t="str">
        <f ca="1">IF(OR($B20="",S$6=""),"",IF(INDEX(mydata,MATCH($B20,Data!$A:$A,0),MATCH(S$6,Data!$1:$1,0))=0,"",INDEX(mydata,MATCH($B20,Data!$A:$A,0),MATCH(S$6,Data!$1:$1,0))))</f>
        <v/>
      </c>
      <c r="T20" s="165" t="str">
        <f ca="1">IF(OR($B20="",T$6=""),"",IF(INDEX(mydata,MATCH($B20,Data!$A:$A,0),MATCH(T$6,Data!$1:$1,0))=0,"",INDEX(mydata,MATCH($B20,Data!$A:$A,0),MATCH(T$6,Data!$1:$1,0))))</f>
        <v/>
      </c>
      <c r="U20" s="165" t="str">
        <f ca="1">IF(OR($B20="",U$6=""),"",IF(INDEX(mydata,MATCH($B20,Data!$A:$A,0),MATCH(U$6,Data!$1:$1,0))=0,"",INDEX(mydata,MATCH($B20,Data!$A:$A,0),MATCH(U$6,Data!$1:$1,0))))</f>
        <v/>
      </c>
      <c r="V20" s="165" t="str">
        <f ca="1">IF(OR($B20="",V$6=""),"",IF(INDEX(mydata,MATCH($B20,Data!$A:$A,0),MATCH(V$6,Data!$1:$1,0))=0,"",INDEX(mydata,MATCH($B20,Data!$A:$A,0),MATCH(V$6,Data!$1:$1,0))))</f>
        <v/>
      </c>
      <c r="W20" s="165" t="str">
        <f ca="1">IF(OR($B20="",W$6=""),"",IF(INDEX(mydata,MATCH($B20,Data!$A:$A,0),MATCH(W$6,Data!$1:$1,0))=0,"",INDEX(mydata,MATCH($B20,Data!$A:$A,0),MATCH(W$6,Data!$1:$1,0))))</f>
        <v/>
      </c>
    </row>
    <row r="21" spans="1:23" x14ac:dyDescent="0.4">
      <c r="A21" s="43" t="str">
        <f ca="1">IF(B21="","",IF(INDEX(Data!$BR:$BR,MATCH(B21,Data!$A:$A,0),1)=0,"",INDEX(Data!$BR:$BR,MATCH(B21,Data!$A:$A,0),1)))</f>
        <v/>
      </c>
      <c r="B21" s="165" t="str">
        <f ca="1">IFERROR(INDEX(Data!A$1:$A$1002,_xlfn.AGGREGATE(15,6,((Data!$D$1:$D$1002=1)/(Data!$D$1:$D$1002=1))*ROW(Data!$D$1:$D$1002),ROW(B21)-ROW(B$6)),1),"")</f>
        <v/>
      </c>
      <c r="C21" s="165" t="str">
        <f t="shared" ca="1" si="0"/>
        <v/>
      </c>
      <c r="D21" s="165" t="str">
        <f t="shared" ca="1" si="1"/>
        <v/>
      </c>
      <c r="E21" s="165" t="str">
        <f t="shared" ca="1" si="2"/>
        <v/>
      </c>
      <c r="R21" s="165" t="str">
        <f ca="1">IF(OR($B21="",R$6=""),"",IF(INDEX(mydata,MATCH($B21,Data!$A:$A,0),MATCH(R$6,Data!$1:$1,0))=0,"",INDEX(mydata,MATCH($B21,Data!$A:$A,0),MATCH(R$6,Data!$1:$1,0))))</f>
        <v/>
      </c>
      <c r="S21" s="165" t="str">
        <f ca="1">IF(OR($B21="",S$6=""),"",IF(INDEX(mydata,MATCH($B21,Data!$A:$A,0),MATCH(S$6,Data!$1:$1,0))=0,"",INDEX(mydata,MATCH($B21,Data!$A:$A,0),MATCH(S$6,Data!$1:$1,0))))</f>
        <v/>
      </c>
      <c r="T21" s="165" t="str">
        <f ca="1">IF(OR($B21="",T$6=""),"",IF(INDEX(mydata,MATCH($B21,Data!$A:$A,0),MATCH(T$6,Data!$1:$1,0))=0,"",INDEX(mydata,MATCH($B21,Data!$A:$A,0),MATCH(T$6,Data!$1:$1,0))))</f>
        <v/>
      </c>
      <c r="U21" s="165" t="str">
        <f ca="1">IF(OR($B21="",U$6=""),"",IF(INDEX(mydata,MATCH($B21,Data!$A:$A,0),MATCH(U$6,Data!$1:$1,0))=0,"",INDEX(mydata,MATCH($B21,Data!$A:$A,0),MATCH(U$6,Data!$1:$1,0))))</f>
        <v/>
      </c>
      <c r="V21" s="165" t="str">
        <f ca="1">IF(OR($B21="",V$6=""),"",IF(INDEX(mydata,MATCH($B21,Data!$A:$A,0),MATCH(V$6,Data!$1:$1,0))=0,"",INDEX(mydata,MATCH($B21,Data!$A:$A,0),MATCH(V$6,Data!$1:$1,0))))</f>
        <v/>
      </c>
      <c r="W21" s="165" t="str">
        <f ca="1">IF(OR($B21="",W$6=""),"",IF(INDEX(mydata,MATCH($B21,Data!$A:$A,0),MATCH(W$6,Data!$1:$1,0))=0,"",INDEX(mydata,MATCH($B21,Data!$A:$A,0),MATCH(W$6,Data!$1:$1,0))))</f>
        <v/>
      </c>
    </row>
    <row r="22" spans="1:23" x14ac:dyDescent="0.4">
      <c r="A22" s="43" t="str">
        <f ca="1">IF(B22="","",IF(INDEX(Data!$BR:$BR,MATCH(B22,Data!$A:$A,0),1)=0,"",INDEX(Data!$BR:$BR,MATCH(B22,Data!$A:$A,0),1)))</f>
        <v/>
      </c>
      <c r="B22" s="165" t="str">
        <f ca="1">IFERROR(INDEX(Data!A$1:$A$1002,_xlfn.AGGREGATE(15,6,((Data!$D$1:$D$1002=1)/(Data!$D$1:$D$1002=1))*ROW(Data!$D$1:$D$1002),ROW(B22)-ROW(B$6)),1),"")</f>
        <v/>
      </c>
      <c r="C22" s="165" t="str">
        <f t="shared" ca="1" si="0"/>
        <v/>
      </c>
      <c r="D22" s="165" t="str">
        <f t="shared" ca="1" si="1"/>
        <v/>
      </c>
      <c r="E22" s="165" t="str">
        <f t="shared" ca="1" si="2"/>
        <v/>
      </c>
      <c r="R22" s="165" t="str">
        <f ca="1">IF(OR($B22="",R$6=""),"",IF(INDEX(mydata,MATCH($B22,Data!$A:$A,0),MATCH(R$6,Data!$1:$1,0))=0,"",INDEX(mydata,MATCH($B22,Data!$A:$A,0),MATCH(R$6,Data!$1:$1,0))))</f>
        <v/>
      </c>
      <c r="S22" s="165" t="str">
        <f ca="1">IF(OR($B22="",S$6=""),"",IF(INDEX(mydata,MATCH($B22,Data!$A:$A,0),MATCH(S$6,Data!$1:$1,0))=0,"",INDEX(mydata,MATCH($B22,Data!$A:$A,0),MATCH(S$6,Data!$1:$1,0))))</f>
        <v/>
      </c>
      <c r="T22" s="165" t="str">
        <f ca="1">IF(OR($B22="",T$6=""),"",IF(INDEX(mydata,MATCH($B22,Data!$A:$A,0),MATCH(T$6,Data!$1:$1,0))=0,"",INDEX(mydata,MATCH($B22,Data!$A:$A,0),MATCH(T$6,Data!$1:$1,0))))</f>
        <v/>
      </c>
      <c r="U22" s="165" t="str">
        <f ca="1">IF(OR($B22="",U$6=""),"",IF(INDEX(mydata,MATCH($B22,Data!$A:$A,0),MATCH(U$6,Data!$1:$1,0))=0,"",INDEX(mydata,MATCH($B22,Data!$A:$A,0),MATCH(U$6,Data!$1:$1,0))))</f>
        <v/>
      </c>
      <c r="V22" s="165" t="str">
        <f ca="1">IF(OR($B22="",V$6=""),"",IF(INDEX(mydata,MATCH($B22,Data!$A:$A,0),MATCH(V$6,Data!$1:$1,0))=0,"",INDEX(mydata,MATCH($B22,Data!$A:$A,0),MATCH(V$6,Data!$1:$1,0))))</f>
        <v/>
      </c>
      <c r="W22" s="165" t="str">
        <f ca="1">IF(OR($B22="",W$6=""),"",IF(INDEX(mydata,MATCH($B22,Data!$A:$A,0),MATCH(W$6,Data!$1:$1,0))=0,"",INDEX(mydata,MATCH($B22,Data!$A:$A,0),MATCH(W$6,Data!$1:$1,0))))</f>
        <v/>
      </c>
    </row>
    <row r="23" spans="1:23" x14ac:dyDescent="0.4">
      <c r="A23" s="43" t="str">
        <f ca="1">IF(B23="","",IF(INDEX(Data!$BR:$BR,MATCH(B23,Data!$A:$A,0),1)=0,"",INDEX(Data!$BR:$BR,MATCH(B23,Data!$A:$A,0),1)))</f>
        <v/>
      </c>
      <c r="B23" s="165" t="str">
        <f ca="1">IFERROR(INDEX(Data!A$1:$A$1002,_xlfn.AGGREGATE(15,6,((Data!$D$1:$D$1002=1)/(Data!$D$1:$D$1002=1))*ROW(Data!$D$1:$D$1002),ROW(B23)-ROW(B$6)),1),"")</f>
        <v/>
      </c>
      <c r="C23" s="165" t="str">
        <f t="shared" ca="1" si="0"/>
        <v/>
      </c>
      <c r="D23" s="165" t="str">
        <f t="shared" ca="1" si="1"/>
        <v/>
      </c>
      <c r="E23" s="165" t="str">
        <f t="shared" ca="1" si="2"/>
        <v/>
      </c>
      <c r="R23" s="165" t="str">
        <f ca="1">IF(OR($B23="",R$6=""),"",IF(INDEX(mydata,MATCH($B23,Data!$A:$A,0),MATCH(R$6,Data!$1:$1,0))=0,"",INDEX(mydata,MATCH($B23,Data!$A:$A,0),MATCH(R$6,Data!$1:$1,0))))</f>
        <v/>
      </c>
      <c r="S23" s="165" t="str">
        <f ca="1">IF(OR($B23="",S$6=""),"",IF(INDEX(mydata,MATCH($B23,Data!$A:$A,0),MATCH(S$6,Data!$1:$1,0))=0,"",INDEX(mydata,MATCH($B23,Data!$A:$A,0),MATCH(S$6,Data!$1:$1,0))))</f>
        <v/>
      </c>
      <c r="T23" s="165" t="str">
        <f ca="1">IF(OR($B23="",T$6=""),"",IF(INDEX(mydata,MATCH($B23,Data!$A:$A,0),MATCH(T$6,Data!$1:$1,0))=0,"",INDEX(mydata,MATCH($B23,Data!$A:$A,0),MATCH(T$6,Data!$1:$1,0))))</f>
        <v/>
      </c>
      <c r="U23" s="165" t="str">
        <f ca="1">IF(OR($B23="",U$6=""),"",IF(INDEX(mydata,MATCH($B23,Data!$A:$A,0),MATCH(U$6,Data!$1:$1,0))=0,"",INDEX(mydata,MATCH($B23,Data!$A:$A,0),MATCH(U$6,Data!$1:$1,0))))</f>
        <v/>
      </c>
      <c r="V23" s="165" t="str">
        <f ca="1">IF(OR($B23="",V$6=""),"",IF(INDEX(mydata,MATCH($B23,Data!$A:$A,0),MATCH(V$6,Data!$1:$1,0))=0,"",INDEX(mydata,MATCH($B23,Data!$A:$A,0),MATCH(V$6,Data!$1:$1,0))))</f>
        <v/>
      </c>
      <c r="W23" s="165" t="str">
        <f ca="1">IF(OR($B23="",W$6=""),"",IF(INDEX(mydata,MATCH($B23,Data!$A:$A,0),MATCH(W$6,Data!$1:$1,0))=0,"",INDEX(mydata,MATCH($B23,Data!$A:$A,0),MATCH(W$6,Data!$1:$1,0))))</f>
        <v/>
      </c>
    </row>
    <row r="24" spans="1:23" x14ac:dyDescent="0.4">
      <c r="A24" s="43" t="str">
        <f ca="1">IF(B24="","",IF(INDEX(Data!$BR:$BR,MATCH(B24,Data!$A:$A,0),1)=0,"",INDEX(Data!$BR:$BR,MATCH(B24,Data!$A:$A,0),1)))</f>
        <v/>
      </c>
      <c r="B24" s="165" t="str">
        <f ca="1">IFERROR(INDEX(Data!A$1:$A$1002,_xlfn.AGGREGATE(15,6,((Data!$D$1:$D$1002=1)/(Data!$D$1:$D$1002=1))*ROW(Data!$D$1:$D$1002),ROW(B24)-ROW(B$6)),1),"")</f>
        <v/>
      </c>
      <c r="C24" s="165" t="str">
        <f t="shared" ca="1" si="0"/>
        <v/>
      </c>
      <c r="D24" s="165" t="str">
        <f t="shared" ca="1" si="1"/>
        <v/>
      </c>
      <c r="E24" s="165" t="str">
        <f t="shared" ca="1" si="2"/>
        <v/>
      </c>
      <c r="R24" s="165" t="str">
        <f ca="1">IF(OR($B24="",R$6=""),"",IF(INDEX(mydata,MATCH($B24,Data!$A:$A,0),MATCH(R$6,Data!$1:$1,0))=0,"",INDEX(mydata,MATCH($B24,Data!$A:$A,0),MATCH(R$6,Data!$1:$1,0))))</f>
        <v/>
      </c>
      <c r="S24" s="165" t="str">
        <f ca="1">IF(OR($B24="",S$6=""),"",IF(INDEX(mydata,MATCH($B24,Data!$A:$A,0),MATCH(S$6,Data!$1:$1,0))=0,"",INDEX(mydata,MATCH($B24,Data!$A:$A,0),MATCH(S$6,Data!$1:$1,0))))</f>
        <v/>
      </c>
      <c r="T24" s="165" t="str">
        <f ca="1">IF(OR($B24="",T$6=""),"",IF(INDEX(mydata,MATCH($B24,Data!$A:$A,0),MATCH(T$6,Data!$1:$1,0))=0,"",INDEX(mydata,MATCH($B24,Data!$A:$A,0),MATCH(T$6,Data!$1:$1,0))))</f>
        <v/>
      </c>
      <c r="U24" s="165" t="str">
        <f ca="1">IF(OR($B24="",U$6=""),"",IF(INDEX(mydata,MATCH($B24,Data!$A:$A,0),MATCH(U$6,Data!$1:$1,0))=0,"",INDEX(mydata,MATCH($B24,Data!$A:$A,0),MATCH(U$6,Data!$1:$1,0))))</f>
        <v/>
      </c>
      <c r="V24" s="165" t="str">
        <f ca="1">IF(OR($B24="",V$6=""),"",IF(INDEX(mydata,MATCH($B24,Data!$A:$A,0),MATCH(V$6,Data!$1:$1,0))=0,"",INDEX(mydata,MATCH($B24,Data!$A:$A,0),MATCH(V$6,Data!$1:$1,0))))</f>
        <v/>
      </c>
      <c r="W24" s="165" t="str">
        <f ca="1">IF(OR($B24="",W$6=""),"",IF(INDEX(mydata,MATCH($B24,Data!$A:$A,0),MATCH(W$6,Data!$1:$1,0))=0,"",INDEX(mydata,MATCH($B24,Data!$A:$A,0),MATCH(W$6,Data!$1:$1,0))))</f>
        <v/>
      </c>
    </row>
    <row r="25" spans="1:23" x14ac:dyDescent="0.4">
      <c r="A25" s="43" t="str">
        <f ca="1">IF(B25="","",IF(INDEX(Data!$BR:$BR,MATCH(B25,Data!$A:$A,0),1)=0,"",INDEX(Data!$BR:$BR,MATCH(B25,Data!$A:$A,0),1)))</f>
        <v/>
      </c>
      <c r="B25" s="165" t="str">
        <f ca="1">IFERROR(INDEX(Data!A$1:$A$1002,_xlfn.AGGREGATE(15,6,((Data!$D$1:$D$1002=1)/(Data!$D$1:$D$1002=1))*ROW(Data!$D$1:$D$1002),ROW(B25)-ROW(B$6)),1),"")</f>
        <v/>
      </c>
      <c r="C25" s="165" t="str">
        <f t="shared" ca="1" si="0"/>
        <v/>
      </c>
      <c r="D25" s="165" t="str">
        <f t="shared" ca="1" si="1"/>
        <v/>
      </c>
      <c r="E25" s="165" t="str">
        <f t="shared" ca="1" si="2"/>
        <v/>
      </c>
      <c r="R25" s="165" t="str">
        <f ca="1">IF(OR($B25="",R$6=""),"",IF(INDEX(mydata,MATCH($B25,Data!$A:$A,0),MATCH(R$6,Data!$1:$1,0))=0,"",INDEX(mydata,MATCH($B25,Data!$A:$A,0),MATCH(R$6,Data!$1:$1,0))))</f>
        <v/>
      </c>
      <c r="S25" s="165" t="str">
        <f ca="1">IF(OR($B25="",S$6=""),"",IF(INDEX(mydata,MATCH($B25,Data!$A:$A,0),MATCH(S$6,Data!$1:$1,0))=0,"",INDEX(mydata,MATCH($B25,Data!$A:$A,0),MATCH(S$6,Data!$1:$1,0))))</f>
        <v/>
      </c>
      <c r="T25" s="165" t="str">
        <f ca="1">IF(OR($B25="",T$6=""),"",IF(INDEX(mydata,MATCH($B25,Data!$A:$A,0),MATCH(T$6,Data!$1:$1,0))=0,"",INDEX(mydata,MATCH($B25,Data!$A:$A,0),MATCH(T$6,Data!$1:$1,0))))</f>
        <v/>
      </c>
      <c r="U25" s="165" t="str">
        <f ca="1">IF(OR($B25="",U$6=""),"",IF(INDEX(mydata,MATCH($B25,Data!$A:$A,0),MATCH(U$6,Data!$1:$1,0))=0,"",INDEX(mydata,MATCH($B25,Data!$A:$A,0),MATCH(U$6,Data!$1:$1,0))))</f>
        <v/>
      </c>
      <c r="V25" s="165" t="str">
        <f ca="1">IF(OR($B25="",V$6=""),"",IF(INDEX(mydata,MATCH($B25,Data!$A:$A,0),MATCH(V$6,Data!$1:$1,0))=0,"",INDEX(mydata,MATCH($B25,Data!$A:$A,0),MATCH(V$6,Data!$1:$1,0))))</f>
        <v/>
      </c>
      <c r="W25" s="165" t="str">
        <f ca="1">IF(OR($B25="",W$6=""),"",IF(INDEX(mydata,MATCH($B25,Data!$A:$A,0),MATCH(W$6,Data!$1:$1,0))=0,"",INDEX(mydata,MATCH($B25,Data!$A:$A,0),MATCH(W$6,Data!$1:$1,0))))</f>
        <v/>
      </c>
    </row>
    <row r="26" spans="1:23" x14ac:dyDescent="0.4">
      <c r="A26" s="43" t="str">
        <f ca="1">IF(B26="","",IF(INDEX(Data!$BR:$BR,MATCH(B26,Data!$A:$A,0),1)=0,"",INDEX(Data!$BR:$BR,MATCH(B26,Data!$A:$A,0),1)))</f>
        <v/>
      </c>
      <c r="B26" s="165" t="str">
        <f ca="1">IFERROR(INDEX(Data!A$1:$A$1002,_xlfn.AGGREGATE(15,6,((Data!$D$1:$D$1002=1)/(Data!$D$1:$D$1002=1))*ROW(Data!$D$1:$D$1002),ROW(B26)-ROW(B$6)),1),"")</f>
        <v/>
      </c>
      <c r="C26" s="165" t="str">
        <f t="shared" ca="1" si="0"/>
        <v/>
      </c>
      <c r="D26" s="165" t="str">
        <f t="shared" ca="1" si="1"/>
        <v/>
      </c>
      <c r="E26" s="165" t="str">
        <f t="shared" ca="1" si="2"/>
        <v/>
      </c>
      <c r="R26" s="165" t="str">
        <f ca="1">IF(OR($B26="",R$6=""),"",IF(INDEX(mydata,MATCH($B26,Data!$A:$A,0),MATCH(R$6,Data!$1:$1,0))=0,"",INDEX(mydata,MATCH($B26,Data!$A:$A,0),MATCH(R$6,Data!$1:$1,0))))</f>
        <v/>
      </c>
      <c r="S26" s="165" t="str">
        <f ca="1">IF(OR($B26="",S$6=""),"",IF(INDEX(mydata,MATCH($B26,Data!$A:$A,0),MATCH(S$6,Data!$1:$1,0))=0,"",INDEX(mydata,MATCH($B26,Data!$A:$A,0),MATCH(S$6,Data!$1:$1,0))))</f>
        <v/>
      </c>
      <c r="T26" s="165" t="str">
        <f ca="1">IF(OR($B26="",T$6=""),"",IF(INDEX(mydata,MATCH($B26,Data!$A:$A,0),MATCH(T$6,Data!$1:$1,0))=0,"",INDEX(mydata,MATCH($B26,Data!$A:$A,0),MATCH(T$6,Data!$1:$1,0))))</f>
        <v/>
      </c>
      <c r="U26" s="165" t="str">
        <f ca="1">IF(OR($B26="",U$6=""),"",IF(INDEX(mydata,MATCH($B26,Data!$A:$A,0),MATCH(U$6,Data!$1:$1,0))=0,"",INDEX(mydata,MATCH($B26,Data!$A:$A,0),MATCH(U$6,Data!$1:$1,0))))</f>
        <v/>
      </c>
      <c r="V26" s="165" t="str">
        <f ca="1">IF(OR($B26="",V$6=""),"",IF(INDEX(mydata,MATCH($B26,Data!$A:$A,0),MATCH(V$6,Data!$1:$1,0))=0,"",INDEX(mydata,MATCH($B26,Data!$A:$A,0),MATCH(V$6,Data!$1:$1,0))))</f>
        <v/>
      </c>
      <c r="W26" s="165" t="str">
        <f ca="1">IF(OR($B26="",W$6=""),"",IF(INDEX(mydata,MATCH($B26,Data!$A:$A,0),MATCH(W$6,Data!$1:$1,0))=0,"",INDEX(mydata,MATCH($B26,Data!$A:$A,0),MATCH(W$6,Data!$1:$1,0))))</f>
        <v/>
      </c>
    </row>
    <row r="27" spans="1:23" x14ac:dyDescent="0.4">
      <c r="A27" s="43" t="str">
        <f ca="1">IF(B27="","",IF(INDEX(Data!$BR:$BR,MATCH(B27,Data!$A:$A,0),1)=0,"",INDEX(Data!$BR:$BR,MATCH(B27,Data!$A:$A,0),1)))</f>
        <v/>
      </c>
      <c r="B27" s="165" t="str">
        <f ca="1">IFERROR(INDEX(Data!A$1:$A$1002,_xlfn.AGGREGATE(15,6,((Data!$D$1:$D$1002=1)/(Data!$D$1:$D$1002=1))*ROW(Data!$D$1:$D$1002),ROW(B27)-ROW(B$6)),1),"")</f>
        <v/>
      </c>
      <c r="C27" s="165" t="str">
        <f t="shared" ca="1" si="0"/>
        <v/>
      </c>
      <c r="D27" s="165" t="str">
        <f t="shared" ca="1" si="1"/>
        <v/>
      </c>
      <c r="E27" s="165" t="str">
        <f t="shared" ca="1" si="2"/>
        <v/>
      </c>
      <c r="R27" s="165" t="str">
        <f ca="1">IF(OR($B27="",R$6=""),"",IF(INDEX(mydata,MATCH($B27,Data!$A:$A,0),MATCH(R$6,Data!$1:$1,0))=0,"",INDEX(mydata,MATCH($B27,Data!$A:$A,0),MATCH(R$6,Data!$1:$1,0))))</f>
        <v/>
      </c>
      <c r="S27" s="165" t="str">
        <f ca="1">IF(OR($B27="",S$6=""),"",IF(INDEX(mydata,MATCH($B27,Data!$A:$A,0),MATCH(S$6,Data!$1:$1,0))=0,"",INDEX(mydata,MATCH($B27,Data!$A:$A,0),MATCH(S$6,Data!$1:$1,0))))</f>
        <v/>
      </c>
      <c r="T27" s="165" t="str">
        <f ca="1">IF(OR($B27="",T$6=""),"",IF(INDEX(mydata,MATCH($B27,Data!$A:$A,0),MATCH(T$6,Data!$1:$1,0))=0,"",INDEX(mydata,MATCH($B27,Data!$A:$A,0),MATCH(T$6,Data!$1:$1,0))))</f>
        <v/>
      </c>
      <c r="U27" s="165" t="str">
        <f ca="1">IF(OR($B27="",U$6=""),"",IF(INDEX(mydata,MATCH($B27,Data!$A:$A,0),MATCH(U$6,Data!$1:$1,0))=0,"",INDEX(mydata,MATCH($B27,Data!$A:$A,0),MATCH(U$6,Data!$1:$1,0))))</f>
        <v/>
      </c>
      <c r="V27" s="165" t="str">
        <f ca="1">IF(OR($B27="",V$6=""),"",IF(INDEX(mydata,MATCH($B27,Data!$A:$A,0),MATCH(V$6,Data!$1:$1,0))=0,"",INDEX(mydata,MATCH($B27,Data!$A:$A,0),MATCH(V$6,Data!$1:$1,0))))</f>
        <v/>
      </c>
      <c r="W27" s="165" t="str">
        <f ca="1">IF(OR($B27="",W$6=""),"",IF(INDEX(mydata,MATCH($B27,Data!$A:$A,0),MATCH(W$6,Data!$1:$1,0))=0,"",INDEX(mydata,MATCH($B27,Data!$A:$A,0),MATCH(W$6,Data!$1:$1,0))))</f>
        <v/>
      </c>
    </row>
    <row r="28" spans="1:23" x14ac:dyDescent="0.4">
      <c r="A28" s="43" t="str">
        <f ca="1">IF(B28="","",IF(INDEX(Data!$BR:$BR,MATCH(B28,Data!$A:$A,0),1)=0,"",INDEX(Data!$BR:$BR,MATCH(B28,Data!$A:$A,0),1)))</f>
        <v/>
      </c>
      <c r="B28" s="165" t="str">
        <f ca="1">IFERROR(INDEX(Data!A$1:$A$1002,_xlfn.AGGREGATE(15,6,((Data!$D$1:$D$1002=1)/(Data!$D$1:$D$1002=1))*ROW(Data!$D$1:$D$1002),ROW(B28)-ROW(B$6)),1),"")</f>
        <v/>
      </c>
      <c r="C28" s="165" t="str">
        <f t="shared" ca="1" si="0"/>
        <v/>
      </c>
      <c r="D28" s="165" t="str">
        <f t="shared" ca="1" si="1"/>
        <v/>
      </c>
      <c r="E28" s="165" t="str">
        <f t="shared" ca="1" si="2"/>
        <v/>
      </c>
      <c r="R28" s="165" t="str">
        <f ca="1">IF(OR($B28="",R$6=""),"",IF(INDEX(mydata,MATCH($B28,Data!$A:$A,0),MATCH(R$6,Data!$1:$1,0))=0,"",INDEX(mydata,MATCH($B28,Data!$A:$A,0),MATCH(R$6,Data!$1:$1,0))))</f>
        <v/>
      </c>
      <c r="S28" s="165" t="str">
        <f ca="1">IF(OR($B28="",S$6=""),"",IF(INDEX(mydata,MATCH($B28,Data!$A:$A,0),MATCH(S$6,Data!$1:$1,0))=0,"",INDEX(mydata,MATCH($B28,Data!$A:$A,0),MATCH(S$6,Data!$1:$1,0))))</f>
        <v/>
      </c>
      <c r="T28" s="165" t="str">
        <f ca="1">IF(OR($B28="",T$6=""),"",IF(INDEX(mydata,MATCH($B28,Data!$A:$A,0),MATCH(T$6,Data!$1:$1,0))=0,"",INDEX(mydata,MATCH($B28,Data!$A:$A,0),MATCH(T$6,Data!$1:$1,0))))</f>
        <v/>
      </c>
      <c r="U28" s="165" t="str">
        <f ca="1">IF(OR($B28="",U$6=""),"",IF(INDEX(mydata,MATCH($B28,Data!$A:$A,0),MATCH(U$6,Data!$1:$1,0))=0,"",INDEX(mydata,MATCH($B28,Data!$A:$A,0),MATCH(U$6,Data!$1:$1,0))))</f>
        <v/>
      </c>
      <c r="V28" s="165" t="str">
        <f ca="1">IF(OR($B28="",V$6=""),"",IF(INDEX(mydata,MATCH($B28,Data!$A:$A,0),MATCH(V$6,Data!$1:$1,0))=0,"",INDEX(mydata,MATCH($B28,Data!$A:$A,0),MATCH(V$6,Data!$1:$1,0))))</f>
        <v/>
      </c>
      <c r="W28" s="165" t="str">
        <f ca="1">IF(OR($B28="",W$6=""),"",IF(INDEX(mydata,MATCH($B28,Data!$A:$A,0),MATCH(W$6,Data!$1:$1,0))=0,"",INDEX(mydata,MATCH($B28,Data!$A:$A,0),MATCH(W$6,Data!$1:$1,0))))</f>
        <v/>
      </c>
    </row>
    <row r="29" spans="1:23" x14ac:dyDescent="0.4">
      <c r="A29" s="43" t="str">
        <f ca="1">IF(B29="","",IF(INDEX(Data!$BR:$BR,MATCH(B29,Data!$A:$A,0),1)=0,"",INDEX(Data!$BR:$BR,MATCH(B29,Data!$A:$A,0),1)))</f>
        <v/>
      </c>
      <c r="B29" s="165" t="str">
        <f ca="1">IFERROR(INDEX(Data!A$1:$A$1002,_xlfn.AGGREGATE(15,6,((Data!$D$1:$D$1002=1)/(Data!$D$1:$D$1002=1))*ROW(Data!$D$1:$D$1002),ROW(B29)-ROW(B$6)),1),"")</f>
        <v/>
      </c>
      <c r="C29" s="165" t="str">
        <f t="shared" ca="1" si="0"/>
        <v/>
      </c>
      <c r="D29" s="165" t="str">
        <f t="shared" ca="1" si="1"/>
        <v/>
      </c>
      <c r="E29" s="165" t="str">
        <f t="shared" ca="1" si="2"/>
        <v/>
      </c>
      <c r="R29" s="165" t="str">
        <f ca="1">IF(OR($B29="",R$6=""),"",IF(INDEX(mydata,MATCH($B29,Data!$A:$A,0),MATCH(R$6,Data!$1:$1,0))=0,"",INDEX(mydata,MATCH($B29,Data!$A:$A,0),MATCH(R$6,Data!$1:$1,0))))</f>
        <v/>
      </c>
      <c r="S29" s="165" t="str">
        <f ca="1">IF(OR($B29="",S$6=""),"",IF(INDEX(mydata,MATCH($B29,Data!$A:$A,0),MATCH(S$6,Data!$1:$1,0))=0,"",INDEX(mydata,MATCH($B29,Data!$A:$A,0),MATCH(S$6,Data!$1:$1,0))))</f>
        <v/>
      </c>
      <c r="T29" s="165" t="str">
        <f ca="1">IF(OR($B29="",T$6=""),"",IF(INDEX(mydata,MATCH($B29,Data!$A:$A,0),MATCH(T$6,Data!$1:$1,0))=0,"",INDEX(mydata,MATCH($B29,Data!$A:$A,0),MATCH(T$6,Data!$1:$1,0))))</f>
        <v/>
      </c>
      <c r="U29" s="165" t="str">
        <f ca="1">IF(OR($B29="",U$6=""),"",IF(INDEX(mydata,MATCH($B29,Data!$A:$A,0),MATCH(U$6,Data!$1:$1,0))=0,"",INDEX(mydata,MATCH($B29,Data!$A:$A,0),MATCH(U$6,Data!$1:$1,0))))</f>
        <v/>
      </c>
      <c r="V29" s="165" t="str">
        <f ca="1">IF(OR($B29="",V$6=""),"",IF(INDEX(mydata,MATCH($B29,Data!$A:$A,0),MATCH(V$6,Data!$1:$1,0))=0,"",INDEX(mydata,MATCH($B29,Data!$A:$A,0),MATCH(V$6,Data!$1:$1,0))))</f>
        <v/>
      </c>
      <c r="W29" s="165" t="str">
        <f ca="1">IF(OR($B29="",W$6=""),"",IF(INDEX(mydata,MATCH($B29,Data!$A:$A,0),MATCH(W$6,Data!$1:$1,0))=0,"",INDEX(mydata,MATCH($B29,Data!$A:$A,0),MATCH(W$6,Data!$1:$1,0))))</f>
        <v/>
      </c>
    </row>
    <row r="30" spans="1:23" x14ac:dyDescent="0.4">
      <c r="A30" s="43" t="str">
        <f ca="1">IF(B30="","",IF(INDEX(Data!$BR:$BR,MATCH(B30,Data!$A:$A,0),1)=0,"",INDEX(Data!$BR:$BR,MATCH(B30,Data!$A:$A,0),1)))</f>
        <v/>
      </c>
      <c r="B30" s="165" t="str">
        <f ca="1">IFERROR(INDEX(Data!A$1:$A$1002,_xlfn.AGGREGATE(15,6,((Data!$D$1:$D$1002=1)/(Data!$D$1:$D$1002=1))*ROW(Data!$D$1:$D$1002),ROW(B30)-ROW(B$6)),1),"")</f>
        <v/>
      </c>
      <c r="C30" s="165" t="str">
        <f t="shared" ca="1" si="0"/>
        <v/>
      </c>
      <c r="D30" s="165" t="str">
        <f t="shared" ca="1" si="1"/>
        <v/>
      </c>
      <c r="E30" s="165" t="str">
        <f t="shared" ca="1" si="2"/>
        <v/>
      </c>
      <c r="R30" s="165" t="str">
        <f ca="1">IF(OR($B30="",R$6=""),"",IF(INDEX(mydata,MATCH($B30,Data!$A:$A,0),MATCH(R$6,Data!$1:$1,0))=0,"",INDEX(mydata,MATCH($B30,Data!$A:$A,0),MATCH(R$6,Data!$1:$1,0))))</f>
        <v/>
      </c>
      <c r="S30" s="165" t="str">
        <f ca="1">IF(OR($B30="",S$6=""),"",IF(INDEX(mydata,MATCH($B30,Data!$A:$A,0),MATCH(S$6,Data!$1:$1,0))=0,"",INDEX(mydata,MATCH($B30,Data!$A:$A,0),MATCH(S$6,Data!$1:$1,0))))</f>
        <v/>
      </c>
      <c r="T30" s="165" t="str">
        <f ca="1">IF(OR($B30="",T$6=""),"",IF(INDEX(mydata,MATCH($B30,Data!$A:$A,0),MATCH(T$6,Data!$1:$1,0))=0,"",INDEX(mydata,MATCH($B30,Data!$A:$A,0),MATCH(T$6,Data!$1:$1,0))))</f>
        <v/>
      </c>
      <c r="U30" s="165" t="str">
        <f ca="1">IF(OR($B30="",U$6=""),"",IF(INDEX(mydata,MATCH($B30,Data!$A:$A,0),MATCH(U$6,Data!$1:$1,0))=0,"",INDEX(mydata,MATCH($B30,Data!$A:$A,0),MATCH(U$6,Data!$1:$1,0))))</f>
        <v/>
      </c>
      <c r="V30" s="165" t="str">
        <f ca="1">IF(OR($B30="",V$6=""),"",IF(INDEX(mydata,MATCH($B30,Data!$A:$A,0),MATCH(V$6,Data!$1:$1,0))=0,"",INDEX(mydata,MATCH($B30,Data!$A:$A,0),MATCH(V$6,Data!$1:$1,0))))</f>
        <v/>
      </c>
      <c r="W30" s="165" t="str">
        <f ca="1">IF(OR($B30="",W$6=""),"",IF(INDEX(mydata,MATCH($B30,Data!$A:$A,0),MATCH(W$6,Data!$1:$1,0))=0,"",INDEX(mydata,MATCH($B30,Data!$A:$A,0),MATCH(W$6,Data!$1:$1,0))))</f>
        <v/>
      </c>
    </row>
    <row r="31" spans="1:23" x14ac:dyDescent="0.4">
      <c r="A31" s="43" t="str">
        <f ca="1">IF(B31="","",IF(INDEX(Data!$BR:$BR,MATCH(B31,Data!$A:$A,0),1)=0,"",INDEX(Data!$BR:$BR,MATCH(B31,Data!$A:$A,0),1)))</f>
        <v/>
      </c>
      <c r="B31" s="165" t="str">
        <f ca="1">IFERROR(INDEX(Data!A$1:$A$1002,_xlfn.AGGREGATE(15,6,((Data!$D$1:$D$1002=1)/(Data!$D$1:$D$1002=1))*ROW(Data!$D$1:$D$1002),ROW(B31)-ROW(B$6)),1),"")</f>
        <v/>
      </c>
      <c r="C31" s="165" t="str">
        <f t="shared" ca="1" si="0"/>
        <v/>
      </c>
      <c r="D31" s="165" t="str">
        <f t="shared" ca="1" si="1"/>
        <v/>
      </c>
      <c r="E31" s="165" t="str">
        <f t="shared" ca="1" si="2"/>
        <v/>
      </c>
      <c r="R31" s="165" t="str">
        <f ca="1">IF(OR($B31="",R$6=""),"",IF(INDEX(mydata,MATCH($B31,Data!$A:$A,0),MATCH(R$6,Data!$1:$1,0))=0,"",INDEX(mydata,MATCH($B31,Data!$A:$A,0),MATCH(R$6,Data!$1:$1,0))))</f>
        <v/>
      </c>
      <c r="S31" s="165" t="str">
        <f ca="1">IF(OR($B31="",S$6=""),"",IF(INDEX(mydata,MATCH($B31,Data!$A:$A,0),MATCH(S$6,Data!$1:$1,0))=0,"",INDEX(mydata,MATCH($B31,Data!$A:$A,0),MATCH(S$6,Data!$1:$1,0))))</f>
        <v/>
      </c>
      <c r="T31" s="165" t="str">
        <f ca="1">IF(OR($B31="",T$6=""),"",IF(INDEX(mydata,MATCH($B31,Data!$A:$A,0),MATCH(T$6,Data!$1:$1,0))=0,"",INDEX(mydata,MATCH($B31,Data!$A:$A,0),MATCH(T$6,Data!$1:$1,0))))</f>
        <v/>
      </c>
      <c r="U31" s="165" t="str">
        <f ca="1">IF(OR($B31="",U$6=""),"",IF(INDEX(mydata,MATCH($B31,Data!$A:$A,0),MATCH(U$6,Data!$1:$1,0))=0,"",INDEX(mydata,MATCH($B31,Data!$A:$A,0),MATCH(U$6,Data!$1:$1,0))))</f>
        <v/>
      </c>
      <c r="V31" s="165" t="str">
        <f ca="1">IF(OR($B31="",V$6=""),"",IF(INDEX(mydata,MATCH($B31,Data!$A:$A,0),MATCH(V$6,Data!$1:$1,0))=0,"",INDEX(mydata,MATCH($B31,Data!$A:$A,0),MATCH(V$6,Data!$1:$1,0))))</f>
        <v/>
      </c>
      <c r="W31" s="165" t="str">
        <f ca="1">IF(OR($B31="",W$6=""),"",IF(INDEX(mydata,MATCH($B31,Data!$A:$A,0),MATCH(W$6,Data!$1:$1,0))=0,"",INDEX(mydata,MATCH($B31,Data!$A:$A,0),MATCH(W$6,Data!$1:$1,0))))</f>
        <v/>
      </c>
    </row>
    <row r="32" spans="1:23" x14ac:dyDescent="0.4">
      <c r="A32" s="43" t="str">
        <f ca="1">IF(B32="","",IF(INDEX(Data!$BR:$BR,MATCH(B32,Data!$A:$A,0),1)=0,"",INDEX(Data!$BR:$BR,MATCH(B32,Data!$A:$A,0),1)))</f>
        <v/>
      </c>
      <c r="B32" s="165" t="str">
        <f ca="1">IFERROR(INDEX(Data!A$1:$A$1002,_xlfn.AGGREGATE(15,6,((Data!$D$1:$D$1002=1)/(Data!$D$1:$D$1002=1))*ROW(Data!$D$1:$D$1002),ROW(B32)-ROW(B$6)),1),"")</f>
        <v/>
      </c>
      <c r="C32" s="165" t="str">
        <f t="shared" ca="1" si="0"/>
        <v/>
      </c>
      <c r="D32" s="165" t="str">
        <f t="shared" ca="1" si="1"/>
        <v/>
      </c>
      <c r="E32" s="165" t="str">
        <f t="shared" ca="1" si="2"/>
        <v/>
      </c>
      <c r="R32" s="165" t="str">
        <f ca="1">IF(OR($B32="",R$6=""),"",IF(INDEX(mydata,MATCH($B32,Data!$A:$A,0),MATCH(R$6,Data!$1:$1,0))=0,"",INDEX(mydata,MATCH($B32,Data!$A:$A,0),MATCH(R$6,Data!$1:$1,0))))</f>
        <v/>
      </c>
      <c r="S32" s="165" t="str">
        <f ca="1">IF(OR($B32="",S$6=""),"",IF(INDEX(mydata,MATCH($B32,Data!$A:$A,0),MATCH(S$6,Data!$1:$1,0))=0,"",INDEX(mydata,MATCH($B32,Data!$A:$A,0),MATCH(S$6,Data!$1:$1,0))))</f>
        <v/>
      </c>
      <c r="T32" s="165" t="str">
        <f ca="1">IF(OR($B32="",T$6=""),"",IF(INDEX(mydata,MATCH($B32,Data!$A:$A,0),MATCH(T$6,Data!$1:$1,0))=0,"",INDEX(mydata,MATCH($B32,Data!$A:$A,0),MATCH(T$6,Data!$1:$1,0))))</f>
        <v/>
      </c>
      <c r="U32" s="165" t="str">
        <f ca="1">IF(OR($B32="",U$6=""),"",IF(INDEX(mydata,MATCH($B32,Data!$A:$A,0),MATCH(U$6,Data!$1:$1,0))=0,"",INDEX(mydata,MATCH($B32,Data!$A:$A,0),MATCH(U$6,Data!$1:$1,0))))</f>
        <v/>
      </c>
      <c r="V32" s="165" t="str">
        <f ca="1">IF(OR($B32="",V$6=""),"",IF(INDEX(mydata,MATCH($B32,Data!$A:$A,0),MATCH(V$6,Data!$1:$1,0))=0,"",INDEX(mydata,MATCH($B32,Data!$A:$A,0),MATCH(V$6,Data!$1:$1,0))))</f>
        <v/>
      </c>
      <c r="W32" s="165" t="str">
        <f ca="1">IF(OR($B32="",W$6=""),"",IF(INDEX(mydata,MATCH($B32,Data!$A:$A,0),MATCH(W$6,Data!$1:$1,0))=0,"",INDEX(mydata,MATCH($B32,Data!$A:$A,0),MATCH(W$6,Data!$1:$1,0))))</f>
        <v/>
      </c>
    </row>
    <row r="33" spans="1:23" x14ac:dyDescent="0.4">
      <c r="A33" s="43" t="str">
        <f ca="1">IF(B33="","",IF(INDEX(Data!$BR:$BR,MATCH(B33,Data!$A:$A,0),1)=0,"",INDEX(Data!$BR:$BR,MATCH(B33,Data!$A:$A,0),1)))</f>
        <v/>
      </c>
      <c r="B33" s="165" t="str">
        <f ca="1">IFERROR(INDEX(Data!A$1:$A$1002,_xlfn.AGGREGATE(15,6,((Data!$D$1:$D$1002=1)/(Data!$D$1:$D$1002=1))*ROW(Data!$D$1:$D$1002),ROW(B33)-ROW(B$6)),1),"")</f>
        <v/>
      </c>
      <c r="C33" s="165" t="str">
        <f t="shared" ca="1" si="0"/>
        <v/>
      </c>
      <c r="D33" s="165" t="str">
        <f t="shared" ca="1" si="1"/>
        <v/>
      </c>
      <c r="E33" s="165" t="str">
        <f t="shared" ca="1" si="2"/>
        <v/>
      </c>
      <c r="R33" s="165" t="str">
        <f ca="1">IF(OR($B33="",R$6=""),"",IF(INDEX(mydata,MATCH($B33,Data!$A:$A,0),MATCH(R$6,Data!$1:$1,0))=0,"",INDEX(mydata,MATCH($B33,Data!$A:$A,0),MATCH(R$6,Data!$1:$1,0))))</f>
        <v/>
      </c>
      <c r="S33" s="165" t="str">
        <f ca="1">IF(OR($B33="",S$6=""),"",IF(INDEX(mydata,MATCH($B33,Data!$A:$A,0),MATCH(S$6,Data!$1:$1,0))=0,"",INDEX(mydata,MATCH($B33,Data!$A:$A,0),MATCH(S$6,Data!$1:$1,0))))</f>
        <v/>
      </c>
      <c r="T33" s="165" t="str">
        <f ca="1">IF(OR($B33="",T$6=""),"",IF(INDEX(mydata,MATCH($B33,Data!$A:$A,0),MATCH(T$6,Data!$1:$1,0))=0,"",INDEX(mydata,MATCH($B33,Data!$A:$A,0),MATCH(T$6,Data!$1:$1,0))))</f>
        <v/>
      </c>
      <c r="U33" s="165" t="str">
        <f ca="1">IF(OR($B33="",U$6=""),"",IF(INDEX(mydata,MATCH($B33,Data!$A:$A,0),MATCH(U$6,Data!$1:$1,0))=0,"",INDEX(mydata,MATCH($B33,Data!$A:$A,0),MATCH(U$6,Data!$1:$1,0))))</f>
        <v/>
      </c>
      <c r="V33" s="165" t="str">
        <f ca="1">IF(OR($B33="",V$6=""),"",IF(INDEX(mydata,MATCH($B33,Data!$A:$A,0),MATCH(V$6,Data!$1:$1,0))=0,"",INDEX(mydata,MATCH($B33,Data!$A:$A,0),MATCH(V$6,Data!$1:$1,0))))</f>
        <v/>
      </c>
      <c r="W33" s="165" t="str">
        <f ca="1">IF(OR($B33="",W$6=""),"",IF(INDEX(mydata,MATCH($B33,Data!$A:$A,0),MATCH(W$6,Data!$1:$1,0))=0,"",INDEX(mydata,MATCH($B33,Data!$A:$A,0),MATCH(W$6,Data!$1:$1,0))))</f>
        <v/>
      </c>
    </row>
    <row r="34" spans="1:23" x14ac:dyDescent="0.4">
      <c r="A34" s="43" t="str">
        <f ca="1">IF(B34="","",IF(INDEX(Data!$BR:$BR,MATCH(B34,Data!$A:$A,0),1)=0,"",INDEX(Data!$BR:$BR,MATCH(B34,Data!$A:$A,0),1)))</f>
        <v/>
      </c>
      <c r="B34" s="165" t="str">
        <f ca="1">IFERROR(INDEX(Data!A$1:$A$1002,_xlfn.AGGREGATE(15,6,((Data!$D$1:$D$1002=1)/(Data!$D$1:$D$1002=1))*ROW(Data!$D$1:$D$1002),ROW(B34)-ROW(B$6)),1),"")</f>
        <v/>
      </c>
      <c r="C34" s="165" t="str">
        <f t="shared" ca="1" si="0"/>
        <v/>
      </c>
      <c r="D34" s="165" t="str">
        <f t="shared" ca="1" si="1"/>
        <v/>
      </c>
      <c r="E34" s="165" t="str">
        <f t="shared" ca="1" si="2"/>
        <v/>
      </c>
      <c r="R34" s="165" t="str">
        <f ca="1">IF(OR($B34="",R$6=""),"",IF(INDEX(mydata,MATCH($B34,Data!$A:$A,0),MATCH(R$6,Data!$1:$1,0))=0,"",INDEX(mydata,MATCH($B34,Data!$A:$A,0),MATCH(R$6,Data!$1:$1,0))))</f>
        <v/>
      </c>
      <c r="S34" s="165" t="str">
        <f ca="1">IF(OR($B34="",S$6=""),"",IF(INDEX(mydata,MATCH($B34,Data!$A:$A,0),MATCH(S$6,Data!$1:$1,0))=0,"",INDEX(mydata,MATCH($B34,Data!$A:$A,0),MATCH(S$6,Data!$1:$1,0))))</f>
        <v/>
      </c>
      <c r="T34" s="165" t="str">
        <f ca="1">IF(OR($B34="",T$6=""),"",IF(INDEX(mydata,MATCH($B34,Data!$A:$A,0),MATCH(T$6,Data!$1:$1,0))=0,"",INDEX(mydata,MATCH($B34,Data!$A:$A,0),MATCH(T$6,Data!$1:$1,0))))</f>
        <v/>
      </c>
      <c r="U34" s="165" t="str">
        <f ca="1">IF(OR($B34="",U$6=""),"",IF(INDEX(mydata,MATCH($B34,Data!$A:$A,0),MATCH(U$6,Data!$1:$1,0))=0,"",INDEX(mydata,MATCH($B34,Data!$A:$A,0),MATCH(U$6,Data!$1:$1,0))))</f>
        <v/>
      </c>
      <c r="V34" s="165" t="str">
        <f ca="1">IF(OR($B34="",V$6=""),"",IF(INDEX(mydata,MATCH($B34,Data!$A:$A,0),MATCH(V$6,Data!$1:$1,0))=0,"",INDEX(mydata,MATCH($B34,Data!$A:$A,0),MATCH(V$6,Data!$1:$1,0))))</f>
        <v/>
      </c>
      <c r="W34" s="165" t="str">
        <f ca="1">IF(OR($B34="",W$6=""),"",IF(INDEX(mydata,MATCH($B34,Data!$A:$A,0),MATCH(W$6,Data!$1:$1,0))=0,"",INDEX(mydata,MATCH($B34,Data!$A:$A,0),MATCH(W$6,Data!$1:$1,0))))</f>
        <v/>
      </c>
    </row>
    <row r="35" spans="1:23" x14ac:dyDescent="0.4">
      <c r="A35" s="43" t="str">
        <f ca="1">IF(B35="","",IF(INDEX(Data!$BR:$BR,MATCH(B35,Data!$A:$A,0),1)=0,"",INDEX(Data!$BR:$BR,MATCH(B35,Data!$A:$A,0),1)))</f>
        <v/>
      </c>
      <c r="B35" s="165" t="str">
        <f ca="1">IFERROR(INDEX(Data!A$1:$A$1002,_xlfn.AGGREGATE(15,6,((Data!$D$1:$D$1002=1)/(Data!$D$1:$D$1002=1))*ROW(Data!$D$1:$D$1002),ROW(B35)-ROW(B$6)),1),"")</f>
        <v/>
      </c>
      <c r="C35" s="165" t="str">
        <f t="shared" ca="1" si="0"/>
        <v/>
      </c>
      <c r="D35" s="165" t="str">
        <f t="shared" ca="1" si="1"/>
        <v/>
      </c>
      <c r="E35" s="165" t="str">
        <f t="shared" ca="1" si="2"/>
        <v/>
      </c>
      <c r="R35" s="165" t="str">
        <f ca="1">IF(OR($B35="",R$6=""),"",IF(INDEX(mydata,MATCH($B35,Data!$A:$A,0),MATCH(R$6,Data!$1:$1,0))=0,"",INDEX(mydata,MATCH($B35,Data!$A:$A,0),MATCH(R$6,Data!$1:$1,0))))</f>
        <v/>
      </c>
      <c r="S35" s="165" t="str">
        <f ca="1">IF(OR($B35="",S$6=""),"",IF(INDEX(mydata,MATCH($B35,Data!$A:$A,0),MATCH(S$6,Data!$1:$1,0))=0,"",INDEX(mydata,MATCH($B35,Data!$A:$A,0),MATCH(S$6,Data!$1:$1,0))))</f>
        <v/>
      </c>
      <c r="T35" s="165" t="str">
        <f ca="1">IF(OR($B35="",T$6=""),"",IF(INDEX(mydata,MATCH($B35,Data!$A:$A,0),MATCH(T$6,Data!$1:$1,0))=0,"",INDEX(mydata,MATCH($B35,Data!$A:$A,0),MATCH(T$6,Data!$1:$1,0))))</f>
        <v/>
      </c>
      <c r="U35" s="165" t="str">
        <f ca="1">IF(OR($B35="",U$6=""),"",IF(INDEX(mydata,MATCH($B35,Data!$A:$A,0),MATCH(U$6,Data!$1:$1,0))=0,"",INDEX(mydata,MATCH($B35,Data!$A:$A,0),MATCH(U$6,Data!$1:$1,0))))</f>
        <v/>
      </c>
      <c r="V35" s="165" t="str">
        <f ca="1">IF(OR($B35="",V$6=""),"",IF(INDEX(mydata,MATCH($B35,Data!$A:$A,0),MATCH(V$6,Data!$1:$1,0))=0,"",INDEX(mydata,MATCH($B35,Data!$A:$A,0),MATCH(V$6,Data!$1:$1,0))))</f>
        <v/>
      </c>
      <c r="W35" s="165" t="str">
        <f ca="1">IF(OR($B35="",W$6=""),"",IF(INDEX(mydata,MATCH($B35,Data!$A:$A,0),MATCH(W$6,Data!$1:$1,0))=0,"",INDEX(mydata,MATCH($B35,Data!$A:$A,0),MATCH(W$6,Data!$1:$1,0))))</f>
        <v/>
      </c>
    </row>
    <row r="36" spans="1:23" x14ac:dyDescent="0.4">
      <c r="A36" s="43" t="str">
        <f ca="1">IF(B36="","",IF(INDEX(Data!$BR:$BR,MATCH(B36,Data!$A:$A,0),1)=0,"",INDEX(Data!$BR:$BR,MATCH(B36,Data!$A:$A,0),1)))</f>
        <v/>
      </c>
      <c r="B36" s="165" t="str">
        <f ca="1">IFERROR(INDEX(Data!A$1:$A$1002,_xlfn.AGGREGATE(15,6,((Data!$D$1:$D$1002=1)/(Data!$D$1:$D$1002=1))*ROW(Data!$D$1:$D$1002),ROW(B36)-ROW(B$6)),1),"")</f>
        <v/>
      </c>
      <c r="C36" s="165" t="str">
        <f t="shared" ca="1" si="0"/>
        <v/>
      </c>
      <c r="D36" s="165" t="str">
        <f t="shared" ca="1" si="1"/>
        <v/>
      </c>
      <c r="E36" s="165" t="str">
        <f t="shared" ca="1" si="2"/>
        <v/>
      </c>
      <c r="R36" s="165" t="str">
        <f ca="1">IF(OR($B36="",R$6=""),"",IF(INDEX(mydata,MATCH($B36,Data!$A:$A,0),MATCH(R$6,Data!$1:$1,0))=0,"",INDEX(mydata,MATCH($B36,Data!$A:$A,0),MATCH(R$6,Data!$1:$1,0))))</f>
        <v/>
      </c>
      <c r="S36" s="165" t="str">
        <f ca="1">IF(OR($B36="",S$6=""),"",IF(INDEX(mydata,MATCH($B36,Data!$A:$A,0),MATCH(S$6,Data!$1:$1,0))=0,"",INDEX(mydata,MATCH($B36,Data!$A:$A,0),MATCH(S$6,Data!$1:$1,0))))</f>
        <v/>
      </c>
      <c r="T36" s="165" t="str">
        <f ca="1">IF(OR($B36="",T$6=""),"",IF(INDEX(mydata,MATCH($B36,Data!$A:$A,0),MATCH(T$6,Data!$1:$1,0))=0,"",INDEX(mydata,MATCH($B36,Data!$A:$A,0),MATCH(T$6,Data!$1:$1,0))))</f>
        <v/>
      </c>
      <c r="U36" s="165" t="str">
        <f ca="1">IF(OR($B36="",U$6=""),"",IF(INDEX(mydata,MATCH($B36,Data!$A:$A,0),MATCH(U$6,Data!$1:$1,0))=0,"",INDEX(mydata,MATCH($B36,Data!$A:$A,0),MATCH(U$6,Data!$1:$1,0))))</f>
        <v/>
      </c>
      <c r="V36" s="165" t="str">
        <f ca="1">IF(OR($B36="",V$6=""),"",IF(INDEX(mydata,MATCH($B36,Data!$A:$A,0),MATCH(V$6,Data!$1:$1,0))=0,"",INDEX(mydata,MATCH($B36,Data!$A:$A,0),MATCH(V$6,Data!$1:$1,0))))</f>
        <v/>
      </c>
      <c r="W36" s="165" t="str">
        <f ca="1">IF(OR($B36="",W$6=""),"",IF(INDEX(mydata,MATCH($B36,Data!$A:$A,0),MATCH(W$6,Data!$1:$1,0))=0,"",INDEX(mydata,MATCH($B36,Data!$A:$A,0),MATCH(W$6,Data!$1:$1,0))))</f>
        <v/>
      </c>
    </row>
    <row r="37" spans="1:23" x14ac:dyDescent="0.4">
      <c r="A37" s="43" t="str">
        <f ca="1">IF(B37="","",IF(INDEX(Data!$BR:$BR,MATCH(B37,Data!$A:$A,0),1)=0,"",INDEX(Data!$BR:$BR,MATCH(B37,Data!$A:$A,0),1)))</f>
        <v/>
      </c>
      <c r="B37" s="165" t="str">
        <f ca="1">IFERROR(INDEX(Data!A$1:$A$1002,_xlfn.AGGREGATE(15,6,((Data!$D$1:$D$1002=1)/(Data!$D$1:$D$1002=1))*ROW(Data!$D$1:$D$1002),ROW(B37)-ROW(B$6)),1),"")</f>
        <v/>
      </c>
      <c r="C37" s="165" t="str">
        <f t="shared" ca="1" si="0"/>
        <v/>
      </c>
      <c r="D37" s="165" t="str">
        <f t="shared" ca="1" si="1"/>
        <v/>
      </c>
      <c r="E37" s="165" t="str">
        <f t="shared" ca="1" si="2"/>
        <v/>
      </c>
      <c r="R37" s="165" t="str">
        <f ca="1">IF(OR($B37="",R$6=""),"",IF(INDEX(mydata,MATCH($B37,Data!$A:$A,0),MATCH(R$6,Data!$1:$1,0))=0,"",INDEX(mydata,MATCH($B37,Data!$A:$A,0),MATCH(R$6,Data!$1:$1,0))))</f>
        <v/>
      </c>
      <c r="S37" s="165" t="str">
        <f ca="1">IF(OR($B37="",S$6=""),"",IF(INDEX(mydata,MATCH($B37,Data!$A:$A,0),MATCH(S$6,Data!$1:$1,0))=0,"",INDEX(mydata,MATCH($B37,Data!$A:$A,0),MATCH(S$6,Data!$1:$1,0))))</f>
        <v/>
      </c>
      <c r="T37" s="165" t="str">
        <f ca="1">IF(OR($B37="",T$6=""),"",IF(INDEX(mydata,MATCH($B37,Data!$A:$A,0),MATCH(T$6,Data!$1:$1,0))=0,"",INDEX(mydata,MATCH($B37,Data!$A:$A,0),MATCH(T$6,Data!$1:$1,0))))</f>
        <v/>
      </c>
      <c r="U37" s="165" t="str">
        <f ca="1">IF(OR($B37="",U$6=""),"",IF(INDEX(mydata,MATCH($B37,Data!$A:$A,0),MATCH(U$6,Data!$1:$1,0))=0,"",INDEX(mydata,MATCH($B37,Data!$A:$A,0),MATCH(U$6,Data!$1:$1,0))))</f>
        <v/>
      </c>
      <c r="V37" s="165" t="str">
        <f ca="1">IF(OR($B37="",V$6=""),"",IF(INDEX(mydata,MATCH($B37,Data!$A:$A,0),MATCH(V$6,Data!$1:$1,0))=0,"",INDEX(mydata,MATCH($B37,Data!$A:$A,0),MATCH(V$6,Data!$1:$1,0))))</f>
        <v/>
      </c>
      <c r="W37" s="165" t="str">
        <f ca="1">IF(OR($B37="",W$6=""),"",IF(INDEX(mydata,MATCH($B37,Data!$A:$A,0),MATCH(W$6,Data!$1:$1,0))=0,"",INDEX(mydata,MATCH($B37,Data!$A:$A,0),MATCH(W$6,Data!$1:$1,0))))</f>
        <v/>
      </c>
    </row>
    <row r="38" spans="1:23" x14ac:dyDescent="0.4">
      <c r="A38" s="43" t="str">
        <f ca="1">IF(B38="","",IF(INDEX(Data!$BR:$BR,MATCH(B38,Data!$A:$A,0),1)=0,"",INDEX(Data!$BR:$BR,MATCH(B38,Data!$A:$A,0),1)))</f>
        <v/>
      </c>
      <c r="B38" s="165" t="str">
        <f ca="1">IFERROR(INDEX(Data!A$1:$A$1002,_xlfn.AGGREGATE(15,6,((Data!$D$1:$D$1002=1)/(Data!$D$1:$D$1002=1))*ROW(Data!$D$1:$D$1002),ROW(B38)-ROW(B$6)),1),"")</f>
        <v/>
      </c>
      <c r="C38" s="165" t="str">
        <f t="shared" ca="1" si="0"/>
        <v/>
      </c>
      <c r="D38" s="165" t="str">
        <f t="shared" ca="1" si="1"/>
        <v/>
      </c>
      <c r="E38" s="165" t="str">
        <f t="shared" ca="1" si="2"/>
        <v/>
      </c>
      <c r="R38" s="165" t="str">
        <f ca="1">IF(OR($B38="",R$6=""),"",IF(INDEX(mydata,MATCH($B38,Data!$A:$A,0),MATCH(R$6,Data!$1:$1,0))=0,"",INDEX(mydata,MATCH($B38,Data!$A:$A,0),MATCH(R$6,Data!$1:$1,0))))</f>
        <v/>
      </c>
      <c r="S38" s="165" t="str">
        <f ca="1">IF(OR($B38="",S$6=""),"",IF(INDEX(mydata,MATCH($B38,Data!$A:$A,0),MATCH(S$6,Data!$1:$1,0))=0,"",INDEX(mydata,MATCH($B38,Data!$A:$A,0),MATCH(S$6,Data!$1:$1,0))))</f>
        <v/>
      </c>
      <c r="T38" s="165" t="str">
        <f ca="1">IF(OR($B38="",T$6=""),"",IF(INDEX(mydata,MATCH($B38,Data!$A:$A,0),MATCH(T$6,Data!$1:$1,0))=0,"",INDEX(mydata,MATCH($B38,Data!$A:$A,0),MATCH(T$6,Data!$1:$1,0))))</f>
        <v/>
      </c>
      <c r="U38" s="165" t="str">
        <f ca="1">IF(OR($B38="",U$6=""),"",IF(INDEX(mydata,MATCH($B38,Data!$A:$A,0),MATCH(U$6,Data!$1:$1,0))=0,"",INDEX(mydata,MATCH($B38,Data!$A:$A,0),MATCH(U$6,Data!$1:$1,0))))</f>
        <v/>
      </c>
      <c r="V38" s="165" t="str">
        <f ca="1">IF(OR($B38="",V$6=""),"",IF(INDEX(mydata,MATCH($B38,Data!$A:$A,0),MATCH(V$6,Data!$1:$1,0))=0,"",INDEX(mydata,MATCH($B38,Data!$A:$A,0),MATCH(V$6,Data!$1:$1,0))))</f>
        <v/>
      </c>
      <c r="W38" s="165" t="str">
        <f ca="1">IF(OR($B38="",W$6=""),"",IF(INDEX(mydata,MATCH($B38,Data!$A:$A,0),MATCH(W$6,Data!$1:$1,0))=0,"",INDEX(mydata,MATCH($B38,Data!$A:$A,0),MATCH(W$6,Data!$1:$1,0))))</f>
        <v/>
      </c>
    </row>
    <row r="39" spans="1:23" x14ac:dyDescent="0.4">
      <c r="A39" s="43" t="str">
        <f ca="1">IF(B39="","",IF(INDEX(Data!$BR:$BR,MATCH(B39,Data!$A:$A,0),1)=0,"",INDEX(Data!$BR:$BR,MATCH(B39,Data!$A:$A,0),1)))</f>
        <v/>
      </c>
      <c r="B39" s="165" t="str">
        <f ca="1">IFERROR(INDEX(Data!A$1:$A$1002,_xlfn.AGGREGATE(15,6,((Data!$D$1:$D$1002=1)/(Data!$D$1:$D$1002=1))*ROW(Data!$D$1:$D$1002),ROW(B39)-ROW(B$6)),1),"")</f>
        <v/>
      </c>
      <c r="C39" s="165" t="str">
        <f t="shared" ref="C39:C70" ca="1" si="3">IF(OR($B39="",R$6=""),"",IF(R39="Yes",R$6,IF(R39&lt;&gt;"",R$6&amp;" - "&amp;R39,IF(S39="Yes",S$6,IF(S39&lt;&gt;"",S$6&amp;" - "&amp;S39,"")))))</f>
        <v/>
      </c>
      <c r="D39" s="165" t="str">
        <f t="shared" ref="D39:D70" ca="1" si="4">IF(OR($B39="",T$6=""),"",IF(T39="Yes",T$6,IF(T39&lt;&gt;"",T$6&amp;" - "&amp;T39,IF(U39="Yes",U$6,IF(U39&lt;&gt;"",U$6&amp;" - "&amp;U39,"")))))</f>
        <v/>
      </c>
      <c r="E39" s="165" t="str">
        <f t="shared" ref="E39:E70" ca="1" si="5">IF(OR($B39="",V$6=""),"",IF(V39="Yes",V$6,IF(V39&lt;&gt;"",V$6&amp;" - "&amp;V39,IF(W39="Yes",W$6,IF(W39&lt;&gt;"",W$6&amp;" - "&amp;W39,"")))))</f>
        <v/>
      </c>
      <c r="R39" s="165" t="str">
        <f ca="1">IF(OR($B39="",R$6=""),"",IF(INDEX(mydata,MATCH($B39,Data!$A:$A,0),MATCH(R$6,Data!$1:$1,0))=0,"",INDEX(mydata,MATCH($B39,Data!$A:$A,0),MATCH(R$6,Data!$1:$1,0))))</f>
        <v/>
      </c>
      <c r="S39" s="165" t="str">
        <f ca="1">IF(OR($B39="",S$6=""),"",IF(INDEX(mydata,MATCH($B39,Data!$A:$A,0),MATCH(S$6,Data!$1:$1,0))=0,"",INDEX(mydata,MATCH($B39,Data!$A:$A,0),MATCH(S$6,Data!$1:$1,0))))</f>
        <v/>
      </c>
      <c r="T39" s="165" t="str">
        <f ca="1">IF(OR($B39="",T$6=""),"",IF(INDEX(mydata,MATCH($B39,Data!$A:$A,0),MATCH(T$6,Data!$1:$1,0))=0,"",INDEX(mydata,MATCH($B39,Data!$A:$A,0),MATCH(T$6,Data!$1:$1,0))))</f>
        <v/>
      </c>
      <c r="U39" s="165" t="str">
        <f ca="1">IF(OR($B39="",U$6=""),"",IF(INDEX(mydata,MATCH($B39,Data!$A:$A,0),MATCH(U$6,Data!$1:$1,0))=0,"",INDEX(mydata,MATCH($B39,Data!$A:$A,0),MATCH(U$6,Data!$1:$1,0))))</f>
        <v/>
      </c>
      <c r="V39" s="165" t="str">
        <f ca="1">IF(OR($B39="",V$6=""),"",IF(INDEX(mydata,MATCH($B39,Data!$A:$A,0),MATCH(V$6,Data!$1:$1,0))=0,"",INDEX(mydata,MATCH($B39,Data!$A:$A,0),MATCH(V$6,Data!$1:$1,0))))</f>
        <v/>
      </c>
      <c r="W39" s="165" t="str">
        <f ca="1">IF(OR($B39="",W$6=""),"",IF(INDEX(mydata,MATCH($B39,Data!$A:$A,0),MATCH(W$6,Data!$1:$1,0))=0,"",INDEX(mydata,MATCH($B39,Data!$A:$A,0),MATCH(W$6,Data!$1:$1,0))))</f>
        <v/>
      </c>
    </row>
    <row r="40" spans="1:23" x14ac:dyDescent="0.4">
      <c r="A40" s="43" t="str">
        <f ca="1">IF(B40="","",IF(INDEX(Data!$BR:$BR,MATCH(B40,Data!$A:$A,0),1)=0,"",INDEX(Data!$BR:$BR,MATCH(B40,Data!$A:$A,0),1)))</f>
        <v/>
      </c>
      <c r="B40" s="165" t="str">
        <f ca="1">IFERROR(INDEX(Data!A$1:$A$1002,_xlfn.AGGREGATE(15,6,((Data!$D$1:$D$1002=1)/(Data!$D$1:$D$1002=1))*ROW(Data!$D$1:$D$1002),ROW(B40)-ROW(B$6)),1),"")</f>
        <v/>
      </c>
      <c r="C40" s="165" t="str">
        <f t="shared" ca="1" si="3"/>
        <v/>
      </c>
      <c r="D40" s="165" t="str">
        <f t="shared" ca="1" si="4"/>
        <v/>
      </c>
      <c r="E40" s="165" t="str">
        <f t="shared" ca="1" si="5"/>
        <v/>
      </c>
      <c r="R40" s="165" t="str">
        <f ca="1">IF(OR($B40="",R$6=""),"",IF(INDEX(mydata,MATCH($B40,Data!$A:$A,0),MATCH(R$6,Data!$1:$1,0))=0,"",INDEX(mydata,MATCH($B40,Data!$A:$A,0),MATCH(R$6,Data!$1:$1,0))))</f>
        <v/>
      </c>
      <c r="S40" s="165" t="str">
        <f ca="1">IF(OR($B40="",S$6=""),"",IF(INDEX(mydata,MATCH($B40,Data!$A:$A,0),MATCH(S$6,Data!$1:$1,0))=0,"",INDEX(mydata,MATCH($B40,Data!$A:$A,0),MATCH(S$6,Data!$1:$1,0))))</f>
        <v/>
      </c>
      <c r="T40" s="165" t="str">
        <f ca="1">IF(OR($B40="",T$6=""),"",IF(INDEX(mydata,MATCH($B40,Data!$A:$A,0),MATCH(T$6,Data!$1:$1,0))=0,"",INDEX(mydata,MATCH($B40,Data!$A:$A,0),MATCH(T$6,Data!$1:$1,0))))</f>
        <v/>
      </c>
      <c r="U40" s="165" t="str">
        <f ca="1">IF(OR($B40="",U$6=""),"",IF(INDEX(mydata,MATCH($B40,Data!$A:$A,0),MATCH(U$6,Data!$1:$1,0))=0,"",INDEX(mydata,MATCH($B40,Data!$A:$A,0),MATCH(U$6,Data!$1:$1,0))))</f>
        <v/>
      </c>
      <c r="V40" s="165" t="str">
        <f ca="1">IF(OR($B40="",V$6=""),"",IF(INDEX(mydata,MATCH($B40,Data!$A:$A,0),MATCH(V$6,Data!$1:$1,0))=0,"",INDEX(mydata,MATCH($B40,Data!$A:$A,0),MATCH(V$6,Data!$1:$1,0))))</f>
        <v/>
      </c>
      <c r="W40" s="165" t="str">
        <f ca="1">IF(OR($B40="",W$6=""),"",IF(INDEX(mydata,MATCH($B40,Data!$A:$A,0),MATCH(W$6,Data!$1:$1,0))=0,"",INDEX(mydata,MATCH($B40,Data!$A:$A,0),MATCH(W$6,Data!$1:$1,0))))</f>
        <v/>
      </c>
    </row>
    <row r="41" spans="1:23" x14ac:dyDescent="0.4">
      <c r="A41" s="43" t="str">
        <f ca="1">IF(B41="","",IF(INDEX(Data!$BR:$BR,MATCH(B41,Data!$A:$A,0),1)=0,"",INDEX(Data!$BR:$BR,MATCH(B41,Data!$A:$A,0),1)))</f>
        <v/>
      </c>
      <c r="B41" s="165" t="str">
        <f ca="1">IFERROR(INDEX(Data!A$1:$A$1002,_xlfn.AGGREGATE(15,6,((Data!$D$1:$D$1002=1)/(Data!$D$1:$D$1002=1))*ROW(Data!$D$1:$D$1002),ROW(B41)-ROW(B$6)),1),"")</f>
        <v/>
      </c>
      <c r="C41" s="165" t="str">
        <f t="shared" ca="1" si="3"/>
        <v/>
      </c>
      <c r="D41" s="165" t="str">
        <f t="shared" ca="1" si="4"/>
        <v/>
      </c>
      <c r="E41" s="165" t="str">
        <f t="shared" ca="1" si="5"/>
        <v/>
      </c>
      <c r="R41" s="165" t="str">
        <f ca="1">IF(OR($B41="",R$6=""),"",IF(INDEX(mydata,MATCH($B41,Data!$A:$A,0),MATCH(R$6,Data!$1:$1,0))=0,"",INDEX(mydata,MATCH($B41,Data!$A:$A,0),MATCH(R$6,Data!$1:$1,0))))</f>
        <v/>
      </c>
      <c r="S41" s="165" t="str">
        <f ca="1">IF(OR($B41="",S$6=""),"",IF(INDEX(mydata,MATCH($B41,Data!$A:$A,0),MATCH(S$6,Data!$1:$1,0))=0,"",INDEX(mydata,MATCH($B41,Data!$A:$A,0),MATCH(S$6,Data!$1:$1,0))))</f>
        <v/>
      </c>
      <c r="T41" s="165" t="str">
        <f ca="1">IF(OR($B41="",T$6=""),"",IF(INDEX(mydata,MATCH($B41,Data!$A:$A,0),MATCH(T$6,Data!$1:$1,0))=0,"",INDEX(mydata,MATCH($B41,Data!$A:$A,0),MATCH(T$6,Data!$1:$1,0))))</f>
        <v/>
      </c>
      <c r="U41" s="165" t="str">
        <f ca="1">IF(OR($B41="",U$6=""),"",IF(INDEX(mydata,MATCH($B41,Data!$A:$A,0),MATCH(U$6,Data!$1:$1,0))=0,"",INDEX(mydata,MATCH($B41,Data!$A:$A,0),MATCH(U$6,Data!$1:$1,0))))</f>
        <v/>
      </c>
      <c r="V41" s="165" t="str">
        <f ca="1">IF(OR($B41="",V$6=""),"",IF(INDEX(mydata,MATCH($B41,Data!$A:$A,0),MATCH(V$6,Data!$1:$1,0))=0,"",INDEX(mydata,MATCH($B41,Data!$A:$A,0),MATCH(V$6,Data!$1:$1,0))))</f>
        <v/>
      </c>
      <c r="W41" s="165" t="str">
        <f ca="1">IF(OR($B41="",W$6=""),"",IF(INDEX(mydata,MATCH($B41,Data!$A:$A,0),MATCH(W$6,Data!$1:$1,0))=0,"",INDEX(mydata,MATCH($B41,Data!$A:$A,0),MATCH(W$6,Data!$1:$1,0))))</f>
        <v/>
      </c>
    </row>
    <row r="42" spans="1:23" x14ac:dyDescent="0.4">
      <c r="A42" s="43" t="str">
        <f ca="1">IF(B42="","",IF(INDEX(Data!$BR:$BR,MATCH(B42,Data!$A:$A,0),1)=0,"",INDEX(Data!$BR:$BR,MATCH(B42,Data!$A:$A,0),1)))</f>
        <v/>
      </c>
      <c r="B42" s="165" t="str">
        <f ca="1">IFERROR(INDEX(Data!A$1:$A$1002,_xlfn.AGGREGATE(15,6,((Data!$D$1:$D$1002=1)/(Data!$D$1:$D$1002=1))*ROW(Data!$D$1:$D$1002),ROW(B42)-ROW(B$6)),1),"")</f>
        <v/>
      </c>
      <c r="C42" s="165" t="str">
        <f t="shared" ca="1" si="3"/>
        <v/>
      </c>
      <c r="D42" s="165" t="str">
        <f t="shared" ca="1" si="4"/>
        <v/>
      </c>
      <c r="E42" s="165" t="str">
        <f t="shared" ca="1" si="5"/>
        <v/>
      </c>
      <c r="R42" s="165" t="str">
        <f ca="1">IF(OR($B42="",R$6=""),"",IF(INDEX(mydata,MATCH($B42,Data!$A:$A,0),MATCH(R$6,Data!$1:$1,0))=0,"",INDEX(mydata,MATCH($B42,Data!$A:$A,0),MATCH(R$6,Data!$1:$1,0))))</f>
        <v/>
      </c>
      <c r="S42" s="165" t="str">
        <f ca="1">IF(OR($B42="",S$6=""),"",IF(INDEX(mydata,MATCH($B42,Data!$A:$A,0),MATCH(S$6,Data!$1:$1,0))=0,"",INDEX(mydata,MATCH($B42,Data!$A:$A,0),MATCH(S$6,Data!$1:$1,0))))</f>
        <v/>
      </c>
      <c r="T42" s="165" t="str">
        <f ca="1">IF(OR($B42="",T$6=""),"",IF(INDEX(mydata,MATCH($B42,Data!$A:$A,0),MATCH(T$6,Data!$1:$1,0))=0,"",INDEX(mydata,MATCH($B42,Data!$A:$A,0),MATCH(T$6,Data!$1:$1,0))))</f>
        <v/>
      </c>
      <c r="U42" s="165" t="str">
        <f ca="1">IF(OR($B42="",U$6=""),"",IF(INDEX(mydata,MATCH($B42,Data!$A:$A,0),MATCH(U$6,Data!$1:$1,0))=0,"",INDEX(mydata,MATCH($B42,Data!$A:$A,0),MATCH(U$6,Data!$1:$1,0))))</f>
        <v/>
      </c>
      <c r="V42" s="165" t="str">
        <f ca="1">IF(OR($B42="",V$6=""),"",IF(INDEX(mydata,MATCH($B42,Data!$A:$A,0),MATCH(V$6,Data!$1:$1,0))=0,"",INDEX(mydata,MATCH($B42,Data!$A:$A,0),MATCH(V$6,Data!$1:$1,0))))</f>
        <v/>
      </c>
      <c r="W42" s="165" t="str">
        <f ca="1">IF(OR($B42="",W$6=""),"",IF(INDEX(mydata,MATCH($B42,Data!$A:$A,0),MATCH(W$6,Data!$1:$1,0))=0,"",INDEX(mydata,MATCH($B42,Data!$A:$A,0),MATCH(W$6,Data!$1:$1,0))))</f>
        <v/>
      </c>
    </row>
    <row r="43" spans="1:23" x14ac:dyDescent="0.4">
      <c r="A43" s="43" t="str">
        <f ca="1">IF(B43="","",IF(INDEX(Data!$BR:$BR,MATCH(B43,Data!$A:$A,0),1)=0,"",INDEX(Data!$BR:$BR,MATCH(B43,Data!$A:$A,0),1)))</f>
        <v/>
      </c>
      <c r="B43" s="165" t="str">
        <f ca="1">IFERROR(INDEX(Data!A$1:$A$1002,_xlfn.AGGREGATE(15,6,((Data!$D$1:$D$1002=1)/(Data!$D$1:$D$1002=1))*ROW(Data!$D$1:$D$1002),ROW(B43)-ROW(B$6)),1),"")</f>
        <v/>
      </c>
      <c r="C43" s="165" t="str">
        <f t="shared" ca="1" si="3"/>
        <v/>
      </c>
      <c r="D43" s="165" t="str">
        <f t="shared" ca="1" si="4"/>
        <v/>
      </c>
      <c r="E43" s="165" t="str">
        <f t="shared" ca="1" si="5"/>
        <v/>
      </c>
      <c r="R43" s="165" t="str">
        <f ca="1">IF(OR($B43="",R$6=""),"",IF(INDEX(mydata,MATCH($B43,Data!$A:$A,0),MATCH(R$6,Data!$1:$1,0))=0,"",INDEX(mydata,MATCH($B43,Data!$A:$A,0),MATCH(R$6,Data!$1:$1,0))))</f>
        <v/>
      </c>
      <c r="S43" s="165" t="str">
        <f ca="1">IF(OR($B43="",S$6=""),"",IF(INDEX(mydata,MATCH($B43,Data!$A:$A,0),MATCH(S$6,Data!$1:$1,0))=0,"",INDEX(mydata,MATCH($B43,Data!$A:$A,0),MATCH(S$6,Data!$1:$1,0))))</f>
        <v/>
      </c>
      <c r="T43" s="165" t="str">
        <f ca="1">IF(OR($B43="",T$6=""),"",IF(INDEX(mydata,MATCH($B43,Data!$A:$A,0),MATCH(T$6,Data!$1:$1,0))=0,"",INDEX(mydata,MATCH($B43,Data!$A:$A,0),MATCH(T$6,Data!$1:$1,0))))</f>
        <v/>
      </c>
      <c r="U43" s="165" t="str">
        <f ca="1">IF(OR($B43="",U$6=""),"",IF(INDEX(mydata,MATCH($B43,Data!$A:$A,0),MATCH(U$6,Data!$1:$1,0))=0,"",INDEX(mydata,MATCH($B43,Data!$A:$A,0),MATCH(U$6,Data!$1:$1,0))))</f>
        <v/>
      </c>
      <c r="V43" s="165" t="str">
        <f ca="1">IF(OR($B43="",V$6=""),"",IF(INDEX(mydata,MATCH($B43,Data!$A:$A,0),MATCH(V$6,Data!$1:$1,0))=0,"",INDEX(mydata,MATCH($B43,Data!$A:$A,0),MATCH(V$6,Data!$1:$1,0))))</f>
        <v/>
      </c>
      <c r="W43" s="165" t="str">
        <f ca="1">IF(OR($B43="",W$6=""),"",IF(INDEX(mydata,MATCH($B43,Data!$A:$A,0),MATCH(W$6,Data!$1:$1,0))=0,"",INDEX(mydata,MATCH($B43,Data!$A:$A,0),MATCH(W$6,Data!$1:$1,0))))</f>
        <v/>
      </c>
    </row>
    <row r="44" spans="1:23" x14ac:dyDescent="0.4">
      <c r="A44" s="43" t="str">
        <f ca="1">IF(B44="","",IF(INDEX(Data!$BR:$BR,MATCH(B44,Data!$A:$A,0),1)=0,"",INDEX(Data!$BR:$BR,MATCH(B44,Data!$A:$A,0),1)))</f>
        <v/>
      </c>
      <c r="B44" s="165" t="str">
        <f ca="1">IFERROR(INDEX(Data!A$1:$A$1002,_xlfn.AGGREGATE(15,6,((Data!$D$1:$D$1002=1)/(Data!$D$1:$D$1002=1))*ROW(Data!$D$1:$D$1002),ROW(B44)-ROW(B$6)),1),"")</f>
        <v/>
      </c>
      <c r="C44" s="165" t="str">
        <f t="shared" ca="1" si="3"/>
        <v/>
      </c>
      <c r="D44" s="165" t="str">
        <f t="shared" ca="1" si="4"/>
        <v/>
      </c>
      <c r="E44" s="165" t="str">
        <f t="shared" ca="1" si="5"/>
        <v/>
      </c>
      <c r="R44" s="165" t="str">
        <f ca="1">IF(OR($B44="",R$6=""),"",IF(INDEX(mydata,MATCH($B44,Data!$A:$A,0),MATCH(R$6,Data!$1:$1,0))=0,"",INDEX(mydata,MATCH($B44,Data!$A:$A,0),MATCH(R$6,Data!$1:$1,0))))</f>
        <v/>
      </c>
      <c r="S44" s="165" t="str">
        <f ca="1">IF(OR($B44="",S$6=""),"",IF(INDEX(mydata,MATCH($B44,Data!$A:$A,0),MATCH(S$6,Data!$1:$1,0))=0,"",INDEX(mydata,MATCH($B44,Data!$A:$A,0),MATCH(S$6,Data!$1:$1,0))))</f>
        <v/>
      </c>
      <c r="T44" s="165" t="str">
        <f ca="1">IF(OR($B44="",T$6=""),"",IF(INDEX(mydata,MATCH($B44,Data!$A:$A,0),MATCH(T$6,Data!$1:$1,0))=0,"",INDEX(mydata,MATCH($B44,Data!$A:$A,0),MATCH(T$6,Data!$1:$1,0))))</f>
        <v/>
      </c>
      <c r="U44" s="165" t="str">
        <f ca="1">IF(OR($B44="",U$6=""),"",IF(INDEX(mydata,MATCH($B44,Data!$A:$A,0),MATCH(U$6,Data!$1:$1,0))=0,"",INDEX(mydata,MATCH($B44,Data!$A:$A,0),MATCH(U$6,Data!$1:$1,0))))</f>
        <v/>
      </c>
      <c r="V44" s="165" t="str">
        <f ca="1">IF(OR($B44="",V$6=""),"",IF(INDEX(mydata,MATCH($B44,Data!$A:$A,0),MATCH(V$6,Data!$1:$1,0))=0,"",INDEX(mydata,MATCH($B44,Data!$A:$A,0),MATCH(V$6,Data!$1:$1,0))))</f>
        <v/>
      </c>
      <c r="W44" s="165" t="str">
        <f ca="1">IF(OR($B44="",W$6=""),"",IF(INDEX(mydata,MATCH($B44,Data!$A:$A,0),MATCH(W$6,Data!$1:$1,0))=0,"",INDEX(mydata,MATCH($B44,Data!$A:$A,0),MATCH(W$6,Data!$1:$1,0))))</f>
        <v/>
      </c>
    </row>
    <row r="45" spans="1:23" x14ac:dyDescent="0.4">
      <c r="A45" s="43" t="str">
        <f ca="1">IF(B45="","",IF(INDEX(Data!$BR:$BR,MATCH(B45,Data!$A:$A,0),1)=0,"",INDEX(Data!$BR:$BR,MATCH(B45,Data!$A:$A,0),1)))</f>
        <v/>
      </c>
      <c r="B45" s="165" t="str">
        <f ca="1">IFERROR(INDEX(Data!A$1:$A$1002,_xlfn.AGGREGATE(15,6,((Data!$D$1:$D$1002=1)/(Data!$D$1:$D$1002=1))*ROW(Data!$D$1:$D$1002),ROW(B45)-ROW(B$6)),1),"")</f>
        <v/>
      </c>
      <c r="C45" s="165" t="str">
        <f t="shared" ca="1" si="3"/>
        <v/>
      </c>
      <c r="D45" s="165" t="str">
        <f t="shared" ca="1" si="4"/>
        <v/>
      </c>
      <c r="E45" s="165" t="str">
        <f t="shared" ca="1" si="5"/>
        <v/>
      </c>
      <c r="R45" s="165" t="str">
        <f ca="1">IF(OR($B45="",R$6=""),"",IF(INDEX(mydata,MATCH($B45,Data!$A:$A,0),MATCH(R$6,Data!$1:$1,0))=0,"",INDEX(mydata,MATCH($B45,Data!$A:$A,0),MATCH(R$6,Data!$1:$1,0))))</f>
        <v/>
      </c>
      <c r="S45" s="165" t="str">
        <f ca="1">IF(OR($B45="",S$6=""),"",IF(INDEX(mydata,MATCH($B45,Data!$A:$A,0),MATCH(S$6,Data!$1:$1,0))=0,"",INDEX(mydata,MATCH($B45,Data!$A:$A,0),MATCH(S$6,Data!$1:$1,0))))</f>
        <v/>
      </c>
      <c r="T45" s="165" t="str">
        <f ca="1">IF(OR($B45="",T$6=""),"",IF(INDEX(mydata,MATCH($B45,Data!$A:$A,0),MATCH(T$6,Data!$1:$1,0))=0,"",INDEX(mydata,MATCH($B45,Data!$A:$A,0),MATCH(T$6,Data!$1:$1,0))))</f>
        <v/>
      </c>
      <c r="U45" s="165" t="str">
        <f ca="1">IF(OR($B45="",U$6=""),"",IF(INDEX(mydata,MATCH($B45,Data!$A:$A,0),MATCH(U$6,Data!$1:$1,0))=0,"",INDEX(mydata,MATCH($B45,Data!$A:$A,0),MATCH(U$6,Data!$1:$1,0))))</f>
        <v/>
      </c>
      <c r="V45" s="165" t="str">
        <f ca="1">IF(OR($B45="",V$6=""),"",IF(INDEX(mydata,MATCH($B45,Data!$A:$A,0),MATCH(V$6,Data!$1:$1,0))=0,"",INDEX(mydata,MATCH($B45,Data!$A:$A,0),MATCH(V$6,Data!$1:$1,0))))</f>
        <v/>
      </c>
      <c r="W45" s="165" t="str">
        <f ca="1">IF(OR($B45="",W$6=""),"",IF(INDEX(mydata,MATCH($B45,Data!$A:$A,0),MATCH(W$6,Data!$1:$1,0))=0,"",INDEX(mydata,MATCH($B45,Data!$A:$A,0),MATCH(W$6,Data!$1:$1,0))))</f>
        <v/>
      </c>
    </row>
    <row r="46" spans="1:23" x14ac:dyDescent="0.4">
      <c r="A46" s="43" t="str">
        <f ca="1">IF(B46="","",IF(INDEX(Data!$BR:$BR,MATCH(B46,Data!$A:$A,0),1)=0,"",INDEX(Data!$BR:$BR,MATCH(B46,Data!$A:$A,0),1)))</f>
        <v/>
      </c>
      <c r="B46" s="165" t="str">
        <f ca="1">IFERROR(INDEX(Data!A$1:$A$1002,_xlfn.AGGREGATE(15,6,((Data!$D$1:$D$1002=1)/(Data!$D$1:$D$1002=1))*ROW(Data!$D$1:$D$1002),ROW(B46)-ROW(B$6)),1),"")</f>
        <v/>
      </c>
      <c r="C46" s="165" t="str">
        <f t="shared" ca="1" si="3"/>
        <v/>
      </c>
      <c r="D46" s="165" t="str">
        <f t="shared" ca="1" si="4"/>
        <v/>
      </c>
      <c r="E46" s="165" t="str">
        <f t="shared" ca="1" si="5"/>
        <v/>
      </c>
      <c r="R46" s="165" t="str">
        <f ca="1">IF(OR($B46="",R$6=""),"",IF(INDEX(mydata,MATCH($B46,Data!$A:$A,0),MATCH(R$6,Data!$1:$1,0))=0,"",INDEX(mydata,MATCH($B46,Data!$A:$A,0),MATCH(R$6,Data!$1:$1,0))))</f>
        <v/>
      </c>
      <c r="S46" s="165" t="str">
        <f ca="1">IF(OR($B46="",S$6=""),"",IF(INDEX(mydata,MATCH($B46,Data!$A:$A,0),MATCH(S$6,Data!$1:$1,0))=0,"",INDEX(mydata,MATCH($B46,Data!$A:$A,0),MATCH(S$6,Data!$1:$1,0))))</f>
        <v/>
      </c>
      <c r="T46" s="165" t="str">
        <f ca="1">IF(OR($B46="",T$6=""),"",IF(INDEX(mydata,MATCH($B46,Data!$A:$A,0),MATCH(T$6,Data!$1:$1,0))=0,"",INDEX(mydata,MATCH($B46,Data!$A:$A,0),MATCH(T$6,Data!$1:$1,0))))</f>
        <v/>
      </c>
      <c r="U46" s="165" t="str">
        <f ca="1">IF(OR($B46="",U$6=""),"",IF(INDEX(mydata,MATCH($B46,Data!$A:$A,0),MATCH(U$6,Data!$1:$1,0))=0,"",INDEX(mydata,MATCH($B46,Data!$A:$A,0),MATCH(U$6,Data!$1:$1,0))))</f>
        <v/>
      </c>
      <c r="V46" s="165" t="str">
        <f ca="1">IF(OR($B46="",V$6=""),"",IF(INDEX(mydata,MATCH($B46,Data!$A:$A,0),MATCH(V$6,Data!$1:$1,0))=0,"",INDEX(mydata,MATCH($B46,Data!$A:$A,0),MATCH(V$6,Data!$1:$1,0))))</f>
        <v/>
      </c>
      <c r="W46" s="165" t="str">
        <f ca="1">IF(OR($B46="",W$6=""),"",IF(INDEX(mydata,MATCH($B46,Data!$A:$A,0),MATCH(W$6,Data!$1:$1,0))=0,"",INDEX(mydata,MATCH($B46,Data!$A:$A,0),MATCH(W$6,Data!$1:$1,0))))</f>
        <v/>
      </c>
    </row>
    <row r="47" spans="1:23" x14ac:dyDescent="0.4">
      <c r="A47" s="43" t="str">
        <f ca="1">IF(B47="","",IF(INDEX(Data!$BR:$BR,MATCH(B47,Data!$A:$A,0),1)=0,"",INDEX(Data!$BR:$BR,MATCH(B47,Data!$A:$A,0),1)))</f>
        <v/>
      </c>
      <c r="B47" s="165" t="str">
        <f ca="1">IFERROR(INDEX(Data!A$1:$A$1002,_xlfn.AGGREGATE(15,6,((Data!$D$1:$D$1002=1)/(Data!$D$1:$D$1002=1))*ROW(Data!$D$1:$D$1002),ROW(B47)-ROW(B$6)),1),"")</f>
        <v/>
      </c>
      <c r="C47" s="165" t="str">
        <f t="shared" ca="1" si="3"/>
        <v/>
      </c>
      <c r="D47" s="165" t="str">
        <f t="shared" ca="1" si="4"/>
        <v/>
      </c>
      <c r="E47" s="165" t="str">
        <f t="shared" ca="1" si="5"/>
        <v/>
      </c>
      <c r="R47" s="165" t="str">
        <f ca="1">IF(OR($B47="",R$6=""),"",IF(INDEX(mydata,MATCH($B47,Data!$A:$A,0),MATCH(R$6,Data!$1:$1,0))=0,"",INDEX(mydata,MATCH($B47,Data!$A:$A,0),MATCH(R$6,Data!$1:$1,0))))</f>
        <v/>
      </c>
      <c r="S47" s="165" t="str">
        <f ca="1">IF(OR($B47="",S$6=""),"",IF(INDEX(mydata,MATCH($B47,Data!$A:$A,0),MATCH(S$6,Data!$1:$1,0))=0,"",INDEX(mydata,MATCH($B47,Data!$A:$A,0),MATCH(S$6,Data!$1:$1,0))))</f>
        <v/>
      </c>
      <c r="T47" s="165" t="str">
        <f ca="1">IF(OR($B47="",T$6=""),"",IF(INDEX(mydata,MATCH($B47,Data!$A:$A,0),MATCH(T$6,Data!$1:$1,0))=0,"",INDEX(mydata,MATCH($B47,Data!$A:$A,0),MATCH(T$6,Data!$1:$1,0))))</f>
        <v/>
      </c>
      <c r="U47" s="165" t="str">
        <f ca="1">IF(OR($B47="",U$6=""),"",IF(INDEX(mydata,MATCH($B47,Data!$A:$A,0),MATCH(U$6,Data!$1:$1,0))=0,"",INDEX(mydata,MATCH($B47,Data!$A:$A,0),MATCH(U$6,Data!$1:$1,0))))</f>
        <v/>
      </c>
      <c r="V47" s="165" t="str">
        <f ca="1">IF(OR($B47="",V$6=""),"",IF(INDEX(mydata,MATCH($B47,Data!$A:$A,0),MATCH(V$6,Data!$1:$1,0))=0,"",INDEX(mydata,MATCH($B47,Data!$A:$A,0),MATCH(V$6,Data!$1:$1,0))))</f>
        <v/>
      </c>
      <c r="W47" s="165" t="str">
        <f ca="1">IF(OR($B47="",W$6=""),"",IF(INDEX(mydata,MATCH($B47,Data!$A:$A,0),MATCH(W$6,Data!$1:$1,0))=0,"",INDEX(mydata,MATCH($B47,Data!$A:$A,0),MATCH(W$6,Data!$1:$1,0))))</f>
        <v/>
      </c>
    </row>
    <row r="48" spans="1:23" x14ac:dyDescent="0.4">
      <c r="A48" s="43" t="str">
        <f ca="1">IF(B48="","",IF(INDEX(Data!$BR:$BR,MATCH(B48,Data!$A:$A,0),1)=0,"",INDEX(Data!$BR:$BR,MATCH(B48,Data!$A:$A,0),1)))</f>
        <v/>
      </c>
      <c r="B48" s="165" t="str">
        <f ca="1">IFERROR(INDEX(Data!A$1:$A$1002,_xlfn.AGGREGATE(15,6,((Data!$D$1:$D$1002=1)/(Data!$D$1:$D$1002=1))*ROW(Data!$D$1:$D$1002),ROW(B48)-ROW(B$6)),1),"")</f>
        <v/>
      </c>
      <c r="C48" s="165" t="str">
        <f t="shared" ca="1" si="3"/>
        <v/>
      </c>
      <c r="D48" s="165" t="str">
        <f t="shared" ca="1" si="4"/>
        <v/>
      </c>
      <c r="E48" s="165" t="str">
        <f t="shared" ca="1" si="5"/>
        <v/>
      </c>
      <c r="R48" s="165" t="str">
        <f ca="1">IF(OR($B48="",R$6=""),"",IF(INDEX(mydata,MATCH($B48,Data!$A:$A,0),MATCH(R$6,Data!$1:$1,0))=0,"",INDEX(mydata,MATCH($B48,Data!$A:$A,0),MATCH(R$6,Data!$1:$1,0))))</f>
        <v/>
      </c>
      <c r="S48" s="165" t="str">
        <f ca="1">IF(OR($B48="",S$6=""),"",IF(INDEX(mydata,MATCH($B48,Data!$A:$A,0),MATCH(S$6,Data!$1:$1,0))=0,"",INDEX(mydata,MATCH($B48,Data!$A:$A,0),MATCH(S$6,Data!$1:$1,0))))</f>
        <v/>
      </c>
      <c r="T48" s="165" t="str">
        <f ca="1">IF(OR($B48="",T$6=""),"",IF(INDEX(mydata,MATCH($B48,Data!$A:$A,0),MATCH(T$6,Data!$1:$1,0))=0,"",INDEX(mydata,MATCH($B48,Data!$A:$A,0),MATCH(T$6,Data!$1:$1,0))))</f>
        <v/>
      </c>
      <c r="U48" s="165" t="str">
        <f ca="1">IF(OR($B48="",U$6=""),"",IF(INDEX(mydata,MATCH($B48,Data!$A:$A,0),MATCH(U$6,Data!$1:$1,0))=0,"",INDEX(mydata,MATCH($B48,Data!$A:$A,0),MATCH(U$6,Data!$1:$1,0))))</f>
        <v/>
      </c>
      <c r="V48" s="165" t="str">
        <f ca="1">IF(OR($B48="",V$6=""),"",IF(INDEX(mydata,MATCH($B48,Data!$A:$A,0),MATCH(V$6,Data!$1:$1,0))=0,"",INDEX(mydata,MATCH($B48,Data!$A:$A,0),MATCH(V$6,Data!$1:$1,0))))</f>
        <v/>
      </c>
      <c r="W48" s="165" t="str">
        <f ca="1">IF(OR($B48="",W$6=""),"",IF(INDEX(mydata,MATCH($B48,Data!$A:$A,0),MATCH(W$6,Data!$1:$1,0))=0,"",INDEX(mydata,MATCH($B48,Data!$A:$A,0),MATCH(W$6,Data!$1:$1,0))))</f>
        <v/>
      </c>
    </row>
    <row r="49" spans="1:23" x14ac:dyDescent="0.4">
      <c r="A49" s="43" t="str">
        <f ca="1">IF(B49="","",IF(INDEX(Data!$BR:$BR,MATCH(B49,Data!$A:$A,0),1)=0,"",INDEX(Data!$BR:$BR,MATCH(B49,Data!$A:$A,0),1)))</f>
        <v/>
      </c>
      <c r="B49" s="165" t="str">
        <f ca="1">IFERROR(INDEX(Data!A$1:$A$1002,_xlfn.AGGREGATE(15,6,((Data!$D$1:$D$1002=1)/(Data!$D$1:$D$1002=1))*ROW(Data!$D$1:$D$1002),ROW(B49)-ROW(B$6)),1),"")</f>
        <v/>
      </c>
      <c r="C49" s="165" t="str">
        <f t="shared" ca="1" si="3"/>
        <v/>
      </c>
      <c r="D49" s="165" t="str">
        <f t="shared" ca="1" si="4"/>
        <v/>
      </c>
      <c r="E49" s="165" t="str">
        <f t="shared" ca="1" si="5"/>
        <v/>
      </c>
      <c r="R49" s="165" t="str">
        <f ca="1">IF(OR($B49="",R$6=""),"",IF(INDEX(mydata,MATCH($B49,Data!$A:$A,0),MATCH(R$6,Data!$1:$1,0))=0,"",INDEX(mydata,MATCH($B49,Data!$A:$A,0),MATCH(R$6,Data!$1:$1,0))))</f>
        <v/>
      </c>
      <c r="S49" s="165" t="str">
        <f ca="1">IF(OR($B49="",S$6=""),"",IF(INDEX(mydata,MATCH($B49,Data!$A:$A,0),MATCH(S$6,Data!$1:$1,0))=0,"",INDEX(mydata,MATCH($B49,Data!$A:$A,0),MATCH(S$6,Data!$1:$1,0))))</f>
        <v/>
      </c>
      <c r="T49" s="165" t="str">
        <f ca="1">IF(OR($B49="",T$6=""),"",IF(INDEX(mydata,MATCH($B49,Data!$A:$A,0),MATCH(T$6,Data!$1:$1,0))=0,"",INDEX(mydata,MATCH($B49,Data!$A:$A,0),MATCH(T$6,Data!$1:$1,0))))</f>
        <v/>
      </c>
      <c r="U49" s="165" t="str">
        <f ca="1">IF(OR($B49="",U$6=""),"",IF(INDEX(mydata,MATCH($B49,Data!$A:$A,0),MATCH(U$6,Data!$1:$1,0))=0,"",INDEX(mydata,MATCH($B49,Data!$A:$A,0),MATCH(U$6,Data!$1:$1,0))))</f>
        <v/>
      </c>
      <c r="V49" s="165" t="str">
        <f ca="1">IF(OR($B49="",V$6=""),"",IF(INDEX(mydata,MATCH($B49,Data!$A:$A,0),MATCH(V$6,Data!$1:$1,0))=0,"",INDEX(mydata,MATCH($B49,Data!$A:$A,0),MATCH(V$6,Data!$1:$1,0))))</f>
        <v/>
      </c>
      <c r="W49" s="165" t="str">
        <f ca="1">IF(OR($B49="",W$6=""),"",IF(INDEX(mydata,MATCH($B49,Data!$A:$A,0),MATCH(W$6,Data!$1:$1,0))=0,"",INDEX(mydata,MATCH($B49,Data!$A:$A,0),MATCH(W$6,Data!$1:$1,0))))</f>
        <v/>
      </c>
    </row>
    <row r="50" spans="1:23" x14ac:dyDescent="0.4">
      <c r="A50" s="43" t="str">
        <f ca="1">IF(B50="","",IF(INDEX(Data!$BR:$BR,MATCH(B50,Data!$A:$A,0),1)=0,"",INDEX(Data!$BR:$BR,MATCH(B50,Data!$A:$A,0),1)))</f>
        <v/>
      </c>
      <c r="B50" s="165" t="str">
        <f ca="1">IFERROR(INDEX(Data!A$1:$A$1002,_xlfn.AGGREGATE(15,6,((Data!$D$1:$D$1002=1)/(Data!$D$1:$D$1002=1))*ROW(Data!$D$1:$D$1002),ROW(B50)-ROW(B$6)),1),"")</f>
        <v/>
      </c>
      <c r="C50" s="165" t="str">
        <f t="shared" ca="1" si="3"/>
        <v/>
      </c>
      <c r="D50" s="165" t="str">
        <f t="shared" ca="1" si="4"/>
        <v/>
      </c>
      <c r="E50" s="165" t="str">
        <f t="shared" ca="1" si="5"/>
        <v/>
      </c>
      <c r="R50" s="165" t="str">
        <f ca="1">IF(OR($B50="",R$6=""),"",IF(INDEX(mydata,MATCH($B50,Data!$A:$A,0),MATCH(R$6,Data!$1:$1,0))=0,"",INDEX(mydata,MATCH($B50,Data!$A:$A,0),MATCH(R$6,Data!$1:$1,0))))</f>
        <v/>
      </c>
      <c r="S50" s="165" t="str">
        <f ca="1">IF(OR($B50="",S$6=""),"",IF(INDEX(mydata,MATCH($B50,Data!$A:$A,0),MATCH(S$6,Data!$1:$1,0))=0,"",INDEX(mydata,MATCH($B50,Data!$A:$A,0),MATCH(S$6,Data!$1:$1,0))))</f>
        <v/>
      </c>
      <c r="T50" s="165" t="str">
        <f ca="1">IF(OR($B50="",T$6=""),"",IF(INDEX(mydata,MATCH($B50,Data!$A:$A,0),MATCH(T$6,Data!$1:$1,0))=0,"",INDEX(mydata,MATCH($B50,Data!$A:$A,0),MATCH(T$6,Data!$1:$1,0))))</f>
        <v/>
      </c>
      <c r="U50" s="165" t="str">
        <f ca="1">IF(OR($B50="",U$6=""),"",IF(INDEX(mydata,MATCH($B50,Data!$A:$A,0),MATCH(U$6,Data!$1:$1,0))=0,"",INDEX(mydata,MATCH($B50,Data!$A:$A,0),MATCH(U$6,Data!$1:$1,0))))</f>
        <v/>
      </c>
      <c r="V50" s="165" t="str">
        <f ca="1">IF(OR($B50="",V$6=""),"",IF(INDEX(mydata,MATCH($B50,Data!$A:$A,0),MATCH(V$6,Data!$1:$1,0))=0,"",INDEX(mydata,MATCH($B50,Data!$A:$A,0),MATCH(V$6,Data!$1:$1,0))))</f>
        <v/>
      </c>
      <c r="W50" s="165" t="str">
        <f ca="1">IF(OR($B50="",W$6=""),"",IF(INDEX(mydata,MATCH($B50,Data!$A:$A,0),MATCH(W$6,Data!$1:$1,0))=0,"",INDEX(mydata,MATCH($B50,Data!$A:$A,0),MATCH(W$6,Data!$1:$1,0))))</f>
        <v/>
      </c>
    </row>
    <row r="51" spans="1:23" x14ac:dyDescent="0.4">
      <c r="A51" s="43" t="str">
        <f ca="1">IF(B51="","",IF(INDEX(Data!$BR:$BR,MATCH(B51,Data!$A:$A,0),1)=0,"",INDEX(Data!$BR:$BR,MATCH(B51,Data!$A:$A,0),1)))</f>
        <v/>
      </c>
      <c r="B51" s="165" t="str">
        <f ca="1">IFERROR(INDEX(Data!A$1:$A$1002,_xlfn.AGGREGATE(15,6,((Data!$D$1:$D$1002=1)/(Data!$D$1:$D$1002=1))*ROW(Data!$D$1:$D$1002),ROW(B51)-ROW(B$6)),1),"")</f>
        <v/>
      </c>
      <c r="C51" s="165" t="str">
        <f t="shared" ca="1" si="3"/>
        <v/>
      </c>
      <c r="D51" s="165" t="str">
        <f t="shared" ca="1" si="4"/>
        <v/>
      </c>
      <c r="E51" s="165" t="str">
        <f t="shared" ca="1" si="5"/>
        <v/>
      </c>
      <c r="R51" s="165" t="str">
        <f ca="1">IF(OR($B51="",R$6=""),"",IF(INDEX(mydata,MATCH($B51,Data!$A:$A,0),MATCH(R$6,Data!$1:$1,0))=0,"",INDEX(mydata,MATCH($B51,Data!$A:$A,0),MATCH(R$6,Data!$1:$1,0))))</f>
        <v/>
      </c>
      <c r="S51" s="165" t="str">
        <f ca="1">IF(OR($B51="",S$6=""),"",IF(INDEX(mydata,MATCH($B51,Data!$A:$A,0),MATCH(S$6,Data!$1:$1,0))=0,"",INDEX(mydata,MATCH($B51,Data!$A:$A,0),MATCH(S$6,Data!$1:$1,0))))</f>
        <v/>
      </c>
      <c r="T51" s="165" t="str">
        <f ca="1">IF(OR($B51="",T$6=""),"",IF(INDEX(mydata,MATCH($B51,Data!$A:$A,0),MATCH(T$6,Data!$1:$1,0))=0,"",INDEX(mydata,MATCH($B51,Data!$A:$A,0),MATCH(T$6,Data!$1:$1,0))))</f>
        <v/>
      </c>
      <c r="U51" s="165" t="str">
        <f ca="1">IF(OR($B51="",U$6=""),"",IF(INDEX(mydata,MATCH($B51,Data!$A:$A,0),MATCH(U$6,Data!$1:$1,0))=0,"",INDEX(mydata,MATCH($B51,Data!$A:$A,0),MATCH(U$6,Data!$1:$1,0))))</f>
        <v/>
      </c>
      <c r="V51" s="165" t="str">
        <f ca="1">IF(OR($B51="",V$6=""),"",IF(INDEX(mydata,MATCH($B51,Data!$A:$A,0),MATCH(V$6,Data!$1:$1,0))=0,"",INDEX(mydata,MATCH($B51,Data!$A:$A,0),MATCH(V$6,Data!$1:$1,0))))</f>
        <v/>
      </c>
      <c r="W51" s="165" t="str">
        <f ca="1">IF(OR($B51="",W$6=""),"",IF(INDEX(mydata,MATCH($B51,Data!$A:$A,0),MATCH(W$6,Data!$1:$1,0))=0,"",INDEX(mydata,MATCH($B51,Data!$A:$A,0),MATCH(W$6,Data!$1:$1,0))))</f>
        <v/>
      </c>
    </row>
    <row r="52" spans="1:23" x14ac:dyDescent="0.4">
      <c r="A52" s="43" t="str">
        <f ca="1">IF(B52="","",IF(INDEX(Data!$BR:$BR,MATCH(B52,Data!$A:$A,0),1)=0,"",INDEX(Data!$BR:$BR,MATCH(B52,Data!$A:$A,0),1)))</f>
        <v/>
      </c>
      <c r="B52" s="165" t="str">
        <f ca="1">IFERROR(INDEX(Data!A$1:$A$1002,_xlfn.AGGREGATE(15,6,((Data!$D$1:$D$1002=1)/(Data!$D$1:$D$1002=1))*ROW(Data!$D$1:$D$1002),ROW(B52)-ROW(B$6)),1),"")</f>
        <v/>
      </c>
      <c r="C52" s="165" t="str">
        <f t="shared" ca="1" si="3"/>
        <v/>
      </c>
      <c r="D52" s="165" t="str">
        <f t="shared" ca="1" si="4"/>
        <v/>
      </c>
      <c r="E52" s="165" t="str">
        <f t="shared" ca="1" si="5"/>
        <v/>
      </c>
      <c r="R52" s="165" t="str">
        <f ca="1">IF(OR($B52="",R$6=""),"",IF(INDEX(mydata,MATCH($B52,Data!$A:$A,0),MATCH(R$6,Data!$1:$1,0))=0,"",INDEX(mydata,MATCH($B52,Data!$A:$A,0),MATCH(R$6,Data!$1:$1,0))))</f>
        <v/>
      </c>
      <c r="S52" s="165" t="str">
        <f ca="1">IF(OR($B52="",S$6=""),"",IF(INDEX(mydata,MATCH($B52,Data!$A:$A,0),MATCH(S$6,Data!$1:$1,0))=0,"",INDEX(mydata,MATCH($B52,Data!$A:$A,0),MATCH(S$6,Data!$1:$1,0))))</f>
        <v/>
      </c>
      <c r="T52" s="165" t="str">
        <f ca="1">IF(OR($B52="",T$6=""),"",IF(INDEX(mydata,MATCH($B52,Data!$A:$A,0),MATCH(T$6,Data!$1:$1,0))=0,"",INDEX(mydata,MATCH($B52,Data!$A:$A,0),MATCH(T$6,Data!$1:$1,0))))</f>
        <v/>
      </c>
      <c r="U52" s="165" t="str">
        <f ca="1">IF(OR($B52="",U$6=""),"",IF(INDEX(mydata,MATCH($B52,Data!$A:$A,0),MATCH(U$6,Data!$1:$1,0))=0,"",INDEX(mydata,MATCH($B52,Data!$A:$A,0),MATCH(U$6,Data!$1:$1,0))))</f>
        <v/>
      </c>
      <c r="V52" s="165" t="str">
        <f ca="1">IF(OR($B52="",V$6=""),"",IF(INDEX(mydata,MATCH($B52,Data!$A:$A,0),MATCH(V$6,Data!$1:$1,0))=0,"",INDEX(mydata,MATCH($B52,Data!$A:$A,0),MATCH(V$6,Data!$1:$1,0))))</f>
        <v/>
      </c>
      <c r="W52" s="165" t="str">
        <f ca="1">IF(OR($B52="",W$6=""),"",IF(INDEX(mydata,MATCH($B52,Data!$A:$A,0),MATCH(W$6,Data!$1:$1,0))=0,"",INDEX(mydata,MATCH($B52,Data!$A:$A,0),MATCH(W$6,Data!$1:$1,0))))</f>
        <v/>
      </c>
    </row>
    <row r="53" spans="1:23" x14ac:dyDescent="0.4">
      <c r="A53" s="43" t="str">
        <f ca="1">IF(B53="","",IF(INDEX(Data!$BR:$BR,MATCH(B53,Data!$A:$A,0),1)=0,"",INDEX(Data!$BR:$BR,MATCH(B53,Data!$A:$A,0),1)))</f>
        <v/>
      </c>
      <c r="B53" s="165" t="str">
        <f ca="1">IFERROR(INDEX(Data!A$1:$A$1002,_xlfn.AGGREGATE(15,6,((Data!$D$1:$D$1002=1)/(Data!$D$1:$D$1002=1))*ROW(Data!$D$1:$D$1002),ROW(B53)-ROW(B$6)),1),"")</f>
        <v/>
      </c>
      <c r="C53" s="165" t="str">
        <f t="shared" ca="1" si="3"/>
        <v/>
      </c>
      <c r="D53" s="165" t="str">
        <f t="shared" ca="1" si="4"/>
        <v/>
      </c>
      <c r="E53" s="165" t="str">
        <f t="shared" ca="1" si="5"/>
        <v/>
      </c>
      <c r="R53" s="165" t="str">
        <f ca="1">IF(OR($B53="",R$6=""),"",IF(INDEX(mydata,MATCH($B53,Data!$A:$A,0),MATCH(R$6,Data!$1:$1,0))=0,"",INDEX(mydata,MATCH($B53,Data!$A:$A,0),MATCH(R$6,Data!$1:$1,0))))</f>
        <v/>
      </c>
      <c r="S53" s="165" t="str">
        <f ca="1">IF(OR($B53="",S$6=""),"",IF(INDEX(mydata,MATCH($B53,Data!$A:$A,0),MATCH(S$6,Data!$1:$1,0))=0,"",INDEX(mydata,MATCH($B53,Data!$A:$A,0),MATCH(S$6,Data!$1:$1,0))))</f>
        <v/>
      </c>
      <c r="T53" s="165" t="str">
        <f ca="1">IF(OR($B53="",T$6=""),"",IF(INDEX(mydata,MATCH($B53,Data!$A:$A,0),MATCH(T$6,Data!$1:$1,0))=0,"",INDEX(mydata,MATCH($B53,Data!$A:$A,0),MATCH(T$6,Data!$1:$1,0))))</f>
        <v/>
      </c>
      <c r="U53" s="165" t="str">
        <f ca="1">IF(OR($B53="",U$6=""),"",IF(INDEX(mydata,MATCH($B53,Data!$A:$A,0),MATCH(U$6,Data!$1:$1,0))=0,"",INDEX(mydata,MATCH($B53,Data!$A:$A,0),MATCH(U$6,Data!$1:$1,0))))</f>
        <v/>
      </c>
      <c r="V53" s="165" t="str">
        <f ca="1">IF(OR($B53="",V$6=""),"",IF(INDEX(mydata,MATCH($B53,Data!$A:$A,0),MATCH(V$6,Data!$1:$1,0))=0,"",INDEX(mydata,MATCH($B53,Data!$A:$A,0),MATCH(V$6,Data!$1:$1,0))))</f>
        <v/>
      </c>
      <c r="W53" s="165" t="str">
        <f ca="1">IF(OR($B53="",W$6=""),"",IF(INDEX(mydata,MATCH($B53,Data!$A:$A,0),MATCH(W$6,Data!$1:$1,0))=0,"",INDEX(mydata,MATCH($B53,Data!$A:$A,0),MATCH(W$6,Data!$1:$1,0))))</f>
        <v/>
      </c>
    </row>
    <row r="54" spans="1:23" x14ac:dyDescent="0.4">
      <c r="A54" s="43" t="str">
        <f ca="1">IF(B54="","",IF(INDEX(Data!$BR:$BR,MATCH(B54,Data!$A:$A,0),1)=0,"",INDEX(Data!$BR:$BR,MATCH(B54,Data!$A:$A,0),1)))</f>
        <v/>
      </c>
      <c r="B54" s="165" t="str">
        <f ca="1">IFERROR(INDEX(Data!A$1:$A$1002,_xlfn.AGGREGATE(15,6,((Data!$D$1:$D$1002=1)/(Data!$D$1:$D$1002=1))*ROW(Data!$D$1:$D$1002),ROW(B54)-ROW(B$6)),1),"")</f>
        <v/>
      </c>
      <c r="C54" s="165" t="str">
        <f t="shared" ca="1" si="3"/>
        <v/>
      </c>
      <c r="D54" s="165" t="str">
        <f t="shared" ca="1" si="4"/>
        <v/>
      </c>
      <c r="E54" s="165" t="str">
        <f t="shared" ca="1" si="5"/>
        <v/>
      </c>
      <c r="R54" s="165" t="str">
        <f ca="1">IF(OR($B54="",R$6=""),"",IF(INDEX(mydata,MATCH($B54,Data!$A:$A,0),MATCH(R$6,Data!$1:$1,0))=0,"",INDEX(mydata,MATCH($B54,Data!$A:$A,0),MATCH(R$6,Data!$1:$1,0))))</f>
        <v/>
      </c>
      <c r="S54" s="165" t="str">
        <f ca="1">IF(OR($B54="",S$6=""),"",IF(INDEX(mydata,MATCH($B54,Data!$A:$A,0),MATCH(S$6,Data!$1:$1,0))=0,"",INDEX(mydata,MATCH($B54,Data!$A:$A,0),MATCH(S$6,Data!$1:$1,0))))</f>
        <v/>
      </c>
      <c r="T54" s="165" t="str">
        <f ca="1">IF(OR($B54="",T$6=""),"",IF(INDEX(mydata,MATCH($B54,Data!$A:$A,0),MATCH(T$6,Data!$1:$1,0))=0,"",INDEX(mydata,MATCH($B54,Data!$A:$A,0),MATCH(T$6,Data!$1:$1,0))))</f>
        <v/>
      </c>
      <c r="U54" s="165" t="str">
        <f ca="1">IF(OR($B54="",U$6=""),"",IF(INDEX(mydata,MATCH($B54,Data!$A:$A,0),MATCH(U$6,Data!$1:$1,0))=0,"",INDEX(mydata,MATCH($B54,Data!$A:$A,0),MATCH(U$6,Data!$1:$1,0))))</f>
        <v/>
      </c>
      <c r="V54" s="165" t="str">
        <f ca="1">IF(OR($B54="",V$6=""),"",IF(INDEX(mydata,MATCH($B54,Data!$A:$A,0),MATCH(V$6,Data!$1:$1,0))=0,"",INDEX(mydata,MATCH($B54,Data!$A:$A,0),MATCH(V$6,Data!$1:$1,0))))</f>
        <v/>
      </c>
      <c r="W54" s="165" t="str">
        <f ca="1">IF(OR($B54="",W$6=""),"",IF(INDEX(mydata,MATCH($B54,Data!$A:$A,0),MATCH(W$6,Data!$1:$1,0))=0,"",INDEX(mydata,MATCH($B54,Data!$A:$A,0),MATCH(W$6,Data!$1:$1,0))))</f>
        <v/>
      </c>
    </row>
    <row r="55" spans="1:23" x14ac:dyDescent="0.4">
      <c r="A55" s="43" t="str">
        <f ca="1">IF(B55="","",IF(INDEX(Data!$BR:$BR,MATCH(B55,Data!$A:$A,0),1)=0,"",INDEX(Data!$BR:$BR,MATCH(B55,Data!$A:$A,0),1)))</f>
        <v/>
      </c>
      <c r="B55" s="165" t="str">
        <f ca="1">IFERROR(INDEX(Data!A$1:$A$1002,_xlfn.AGGREGATE(15,6,((Data!$D$1:$D$1002=1)/(Data!$D$1:$D$1002=1))*ROW(Data!$D$1:$D$1002),ROW(B55)-ROW(B$6)),1),"")</f>
        <v/>
      </c>
      <c r="C55" s="165" t="str">
        <f t="shared" ca="1" si="3"/>
        <v/>
      </c>
      <c r="D55" s="165" t="str">
        <f t="shared" ca="1" si="4"/>
        <v/>
      </c>
      <c r="E55" s="165" t="str">
        <f t="shared" ca="1" si="5"/>
        <v/>
      </c>
      <c r="R55" s="165" t="str">
        <f ca="1">IF(OR($B55="",R$6=""),"",IF(INDEX(mydata,MATCH($B55,Data!$A:$A,0),MATCH(R$6,Data!$1:$1,0))=0,"",INDEX(mydata,MATCH($B55,Data!$A:$A,0),MATCH(R$6,Data!$1:$1,0))))</f>
        <v/>
      </c>
      <c r="S55" s="165" t="str">
        <f ca="1">IF(OR($B55="",S$6=""),"",IF(INDEX(mydata,MATCH($B55,Data!$A:$A,0),MATCH(S$6,Data!$1:$1,0))=0,"",INDEX(mydata,MATCH($B55,Data!$A:$A,0),MATCH(S$6,Data!$1:$1,0))))</f>
        <v/>
      </c>
      <c r="T55" s="165" t="str">
        <f ca="1">IF(OR($B55="",T$6=""),"",IF(INDEX(mydata,MATCH($B55,Data!$A:$A,0),MATCH(T$6,Data!$1:$1,0))=0,"",INDEX(mydata,MATCH($B55,Data!$A:$A,0),MATCH(T$6,Data!$1:$1,0))))</f>
        <v/>
      </c>
      <c r="U55" s="165" t="str">
        <f ca="1">IF(OR($B55="",U$6=""),"",IF(INDEX(mydata,MATCH($B55,Data!$A:$A,0),MATCH(U$6,Data!$1:$1,0))=0,"",INDEX(mydata,MATCH($B55,Data!$A:$A,0),MATCH(U$6,Data!$1:$1,0))))</f>
        <v/>
      </c>
      <c r="V55" s="165" t="str">
        <f ca="1">IF(OR($B55="",V$6=""),"",IF(INDEX(mydata,MATCH($B55,Data!$A:$A,0),MATCH(V$6,Data!$1:$1,0))=0,"",INDEX(mydata,MATCH($B55,Data!$A:$A,0),MATCH(V$6,Data!$1:$1,0))))</f>
        <v/>
      </c>
      <c r="W55" s="165" t="str">
        <f ca="1">IF(OR($B55="",W$6=""),"",IF(INDEX(mydata,MATCH($B55,Data!$A:$A,0),MATCH(W$6,Data!$1:$1,0))=0,"",INDEX(mydata,MATCH($B55,Data!$A:$A,0),MATCH(W$6,Data!$1:$1,0))))</f>
        <v/>
      </c>
    </row>
    <row r="56" spans="1:23" x14ac:dyDescent="0.4">
      <c r="A56" s="43" t="str">
        <f ca="1">IF(B56="","",IF(INDEX(Data!$BR:$BR,MATCH(B56,Data!$A:$A,0),1)=0,"",INDEX(Data!$BR:$BR,MATCH(B56,Data!$A:$A,0),1)))</f>
        <v/>
      </c>
      <c r="B56" s="165" t="str">
        <f ca="1">IFERROR(INDEX(Data!A$1:$A$1002,_xlfn.AGGREGATE(15,6,((Data!$D$1:$D$1002=1)/(Data!$D$1:$D$1002=1))*ROW(Data!$D$1:$D$1002),ROW(B56)-ROW(B$6)),1),"")</f>
        <v/>
      </c>
      <c r="C56" s="165" t="str">
        <f t="shared" ca="1" si="3"/>
        <v/>
      </c>
      <c r="D56" s="165" t="str">
        <f t="shared" ca="1" si="4"/>
        <v/>
      </c>
      <c r="E56" s="165" t="str">
        <f t="shared" ca="1" si="5"/>
        <v/>
      </c>
      <c r="R56" s="165" t="str">
        <f ca="1">IF(OR($B56="",R$6=""),"",IF(INDEX(mydata,MATCH($B56,Data!$A:$A,0),MATCH(R$6,Data!$1:$1,0))=0,"",INDEX(mydata,MATCH($B56,Data!$A:$A,0),MATCH(R$6,Data!$1:$1,0))))</f>
        <v/>
      </c>
      <c r="S56" s="165" t="str">
        <f ca="1">IF(OR($B56="",S$6=""),"",IF(INDEX(mydata,MATCH($B56,Data!$A:$A,0),MATCH(S$6,Data!$1:$1,0))=0,"",INDEX(mydata,MATCH($B56,Data!$A:$A,0),MATCH(S$6,Data!$1:$1,0))))</f>
        <v/>
      </c>
      <c r="T56" s="165" t="str">
        <f ca="1">IF(OR($B56="",T$6=""),"",IF(INDEX(mydata,MATCH($B56,Data!$A:$A,0),MATCH(T$6,Data!$1:$1,0))=0,"",INDEX(mydata,MATCH($B56,Data!$A:$A,0),MATCH(T$6,Data!$1:$1,0))))</f>
        <v/>
      </c>
      <c r="U56" s="165" t="str">
        <f ca="1">IF(OR($B56="",U$6=""),"",IF(INDEX(mydata,MATCH($B56,Data!$A:$A,0),MATCH(U$6,Data!$1:$1,0))=0,"",INDEX(mydata,MATCH($B56,Data!$A:$A,0),MATCH(U$6,Data!$1:$1,0))))</f>
        <v/>
      </c>
      <c r="V56" s="165" t="str">
        <f ca="1">IF(OR($B56="",V$6=""),"",IF(INDEX(mydata,MATCH($B56,Data!$A:$A,0),MATCH(V$6,Data!$1:$1,0))=0,"",INDEX(mydata,MATCH($B56,Data!$A:$A,0),MATCH(V$6,Data!$1:$1,0))))</f>
        <v/>
      </c>
      <c r="W56" s="165" t="str">
        <f ca="1">IF(OR($B56="",W$6=""),"",IF(INDEX(mydata,MATCH($B56,Data!$A:$A,0),MATCH(W$6,Data!$1:$1,0))=0,"",INDEX(mydata,MATCH($B56,Data!$A:$A,0),MATCH(W$6,Data!$1:$1,0))))</f>
        <v/>
      </c>
    </row>
    <row r="57" spans="1:23" x14ac:dyDescent="0.4">
      <c r="A57" s="43" t="str">
        <f ca="1">IF(B57="","",IF(INDEX(Data!$BR:$BR,MATCH(B57,Data!$A:$A,0),1)=0,"",INDEX(Data!$BR:$BR,MATCH(B57,Data!$A:$A,0),1)))</f>
        <v/>
      </c>
      <c r="B57" s="165" t="str">
        <f ca="1">IFERROR(INDEX(Data!A$1:$A$1002,_xlfn.AGGREGATE(15,6,((Data!$D$1:$D$1002=1)/(Data!$D$1:$D$1002=1))*ROW(Data!$D$1:$D$1002),ROW(B57)-ROW(B$6)),1),"")</f>
        <v/>
      </c>
      <c r="C57" s="165" t="str">
        <f t="shared" ca="1" si="3"/>
        <v/>
      </c>
      <c r="D57" s="165" t="str">
        <f t="shared" ca="1" si="4"/>
        <v/>
      </c>
      <c r="E57" s="165" t="str">
        <f t="shared" ca="1" si="5"/>
        <v/>
      </c>
      <c r="R57" s="165" t="str">
        <f ca="1">IF(OR($B57="",R$6=""),"",IF(INDEX(mydata,MATCH($B57,Data!$A:$A,0),MATCH(R$6,Data!$1:$1,0))=0,"",INDEX(mydata,MATCH($B57,Data!$A:$A,0),MATCH(R$6,Data!$1:$1,0))))</f>
        <v/>
      </c>
      <c r="S57" s="165" t="str">
        <f ca="1">IF(OR($B57="",S$6=""),"",IF(INDEX(mydata,MATCH($B57,Data!$A:$A,0),MATCH(S$6,Data!$1:$1,0))=0,"",INDEX(mydata,MATCH($B57,Data!$A:$A,0),MATCH(S$6,Data!$1:$1,0))))</f>
        <v/>
      </c>
      <c r="T57" s="165" t="str">
        <f ca="1">IF(OR($B57="",T$6=""),"",IF(INDEX(mydata,MATCH($B57,Data!$A:$A,0),MATCH(T$6,Data!$1:$1,0))=0,"",INDEX(mydata,MATCH($B57,Data!$A:$A,0),MATCH(T$6,Data!$1:$1,0))))</f>
        <v/>
      </c>
      <c r="U57" s="165" t="str">
        <f ca="1">IF(OR($B57="",U$6=""),"",IF(INDEX(mydata,MATCH($B57,Data!$A:$A,0),MATCH(U$6,Data!$1:$1,0))=0,"",INDEX(mydata,MATCH($B57,Data!$A:$A,0),MATCH(U$6,Data!$1:$1,0))))</f>
        <v/>
      </c>
      <c r="V57" s="165" t="str">
        <f ca="1">IF(OR($B57="",V$6=""),"",IF(INDEX(mydata,MATCH($B57,Data!$A:$A,0),MATCH(V$6,Data!$1:$1,0))=0,"",INDEX(mydata,MATCH($B57,Data!$A:$A,0),MATCH(V$6,Data!$1:$1,0))))</f>
        <v/>
      </c>
      <c r="W57" s="165" t="str">
        <f ca="1">IF(OR($B57="",W$6=""),"",IF(INDEX(mydata,MATCH($B57,Data!$A:$A,0),MATCH(W$6,Data!$1:$1,0))=0,"",INDEX(mydata,MATCH($B57,Data!$A:$A,0),MATCH(W$6,Data!$1:$1,0))))</f>
        <v/>
      </c>
    </row>
    <row r="58" spans="1:23" x14ac:dyDescent="0.4">
      <c r="A58" s="43" t="str">
        <f ca="1">IF(B58="","",IF(INDEX(Data!$BR:$BR,MATCH(B58,Data!$A:$A,0),1)=0,"",INDEX(Data!$BR:$BR,MATCH(B58,Data!$A:$A,0),1)))</f>
        <v/>
      </c>
      <c r="B58" s="165" t="str">
        <f ca="1">IFERROR(INDEX(Data!A$1:$A$1002,_xlfn.AGGREGATE(15,6,((Data!$D$1:$D$1002=1)/(Data!$D$1:$D$1002=1))*ROW(Data!$D$1:$D$1002),ROW(B58)-ROW(B$6)),1),"")</f>
        <v/>
      </c>
      <c r="C58" s="165" t="str">
        <f t="shared" ca="1" si="3"/>
        <v/>
      </c>
      <c r="D58" s="165" t="str">
        <f t="shared" ca="1" si="4"/>
        <v/>
      </c>
      <c r="E58" s="165" t="str">
        <f t="shared" ca="1" si="5"/>
        <v/>
      </c>
      <c r="R58" s="165" t="str">
        <f ca="1">IF(OR($B58="",R$6=""),"",IF(INDEX(mydata,MATCH($B58,Data!$A:$A,0),MATCH(R$6,Data!$1:$1,0))=0,"",INDEX(mydata,MATCH($B58,Data!$A:$A,0),MATCH(R$6,Data!$1:$1,0))))</f>
        <v/>
      </c>
      <c r="S58" s="165" t="str">
        <f ca="1">IF(OR($B58="",S$6=""),"",IF(INDEX(mydata,MATCH($B58,Data!$A:$A,0),MATCH(S$6,Data!$1:$1,0))=0,"",INDEX(mydata,MATCH($B58,Data!$A:$A,0),MATCH(S$6,Data!$1:$1,0))))</f>
        <v/>
      </c>
      <c r="T58" s="165" t="str">
        <f ca="1">IF(OR($B58="",T$6=""),"",IF(INDEX(mydata,MATCH($B58,Data!$A:$A,0),MATCH(T$6,Data!$1:$1,0))=0,"",INDEX(mydata,MATCH($B58,Data!$A:$A,0),MATCH(T$6,Data!$1:$1,0))))</f>
        <v/>
      </c>
      <c r="U58" s="165" t="str">
        <f ca="1">IF(OR($B58="",U$6=""),"",IF(INDEX(mydata,MATCH($B58,Data!$A:$A,0),MATCH(U$6,Data!$1:$1,0))=0,"",INDEX(mydata,MATCH($B58,Data!$A:$A,0),MATCH(U$6,Data!$1:$1,0))))</f>
        <v/>
      </c>
      <c r="V58" s="165" t="str">
        <f ca="1">IF(OR($B58="",V$6=""),"",IF(INDEX(mydata,MATCH($B58,Data!$A:$A,0),MATCH(V$6,Data!$1:$1,0))=0,"",INDEX(mydata,MATCH($B58,Data!$A:$A,0),MATCH(V$6,Data!$1:$1,0))))</f>
        <v/>
      </c>
      <c r="W58" s="165" t="str">
        <f ca="1">IF(OR($B58="",W$6=""),"",IF(INDEX(mydata,MATCH($B58,Data!$A:$A,0),MATCH(W$6,Data!$1:$1,0))=0,"",INDEX(mydata,MATCH($B58,Data!$A:$A,0),MATCH(W$6,Data!$1:$1,0))))</f>
        <v/>
      </c>
    </row>
    <row r="59" spans="1:23" x14ac:dyDescent="0.4">
      <c r="A59" s="43" t="str">
        <f ca="1">IF(B59="","",IF(INDEX(Data!$BR:$BR,MATCH(B59,Data!$A:$A,0),1)=0,"",INDEX(Data!$BR:$BR,MATCH(B59,Data!$A:$A,0),1)))</f>
        <v/>
      </c>
      <c r="B59" s="165" t="str">
        <f ca="1">IFERROR(INDEX(Data!A$1:$A$1002,_xlfn.AGGREGATE(15,6,((Data!$D$1:$D$1002=1)/(Data!$D$1:$D$1002=1))*ROW(Data!$D$1:$D$1002),ROW(B59)-ROW(B$6)),1),"")</f>
        <v/>
      </c>
      <c r="C59" s="165" t="str">
        <f t="shared" ca="1" si="3"/>
        <v/>
      </c>
      <c r="D59" s="165" t="str">
        <f t="shared" ca="1" si="4"/>
        <v/>
      </c>
      <c r="E59" s="165" t="str">
        <f t="shared" ca="1" si="5"/>
        <v/>
      </c>
      <c r="R59" s="165" t="str">
        <f ca="1">IF(OR($B59="",R$6=""),"",IF(INDEX(mydata,MATCH($B59,Data!$A:$A,0),MATCH(R$6,Data!$1:$1,0))=0,"",INDEX(mydata,MATCH($B59,Data!$A:$A,0),MATCH(R$6,Data!$1:$1,0))))</f>
        <v/>
      </c>
      <c r="S59" s="165" t="str">
        <f ca="1">IF(OR($B59="",S$6=""),"",IF(INDEX(mydata,MATCH($B59,Data!$A:$A,0),MATCH(S$6,Data!$1:$1,0))=0,"",INDEX(mydata,MATCH($B59,Data!$A:$A,0),MATCH(S$6,Data!$1:$1,0))))</f>
        <v/>
      </c>
      <c r="T59" s="165" t="str">
        <f ca="1">IF(OR($B59="",T$6=""),"",IF(INDEX(mydata,MATCH($B59,Data!$A:$A,0),MATCH(T$6,Data!$1:$1,0))=0,"",INDEX(mydata,MATCH($B59,Data!$A:$A,0),MATCH(T$6,Data!$1:$1,0))))</f>
        <v/>
      </c>
      <c r="U59" s="165" t="str">
        <f ca="1">IF(OR($B59="",U$6=""),"",IF(INDEX(mydata,MATCH($B59,Data!$A:$A,0),MATCH(U$6,Data!$1:$1,0))=0,"",INDEX(mydata,MATCH($B59,Data!$A:$A,0),MATCH(U$6,Data!$1:$1,0))))</f>
        <v/>
      </c>
      <c r="V59" s="165" t="str">
        <f ca="1">IF(OR($B59="",V$6=""),"",IF(INDEX(mydata,MATCH($B59,Data!$A:$A,0),MATCH(V$6,Data!$1:$1,0))=0,"",INDEX(mydata,MATCH($B59,Data!$A:$A,0),MATCH(V$6,Data!$1:$1,0))))</f>
        <v/>
      </c>
      <c r="W59" s="165" t="str">
        <f ca="1">IF(OR($B59="",W$6=""),"",IF(INDEX(mydata,MATCH($B59,Data!$A:$A,0),MATCH(W$6,Data!$1:$1,0))=0,"",INDEX(mydata,MATCH($B59,Data!$A:$A,0),MATCH(W$6,Data!$1:$1,0))))</f>
        <v/>
      </c>
    </row>
    <row r="60" spans="1:23" x14ac:dyDescent="0.4">
      <c r="A60" s="43" t="str">
        <f ca="1">IF(B60="","",IF(INDEX(Data!$BR:$BR,MATCH(B60,Data!$A:$A,0),1)=0,"",INDEX(Data!$BR:$BR,MATCH(B60,Data!$A:$A,0),1)))</f>
        <v/>
      </c>
      <c r="B60" s="165" t="str">
        <f ca="1">IFERROR(INDEX(Data!A$1:$A$1002,_xlfn.AGGREGATE(15,6,((Data!$D$1:$D$1002=1)/(Data!$D$1:$D$1002=1))*ROW(Data!$D$1:$D$1002),ROW(B60)-ROW(B$6)),1),"")</f>
        <v/>
      </c>
      <c r="C60" s="165" t="str">
        <f t="shared" ca="1" si="3"/>
        <v/>
      </c>
      <c r="D60" s="165" t="str">
        <f t="shared" ca="1" si="4"/>
        <v/>
      </c>
      <c r="E60" s="165" t="str">
        <f t="shared" ca="1" si="5"/>
        <v/>
      </c>
      <c r="R60" s="165" t="str">
        <f ca="1">IF(OR($B60="",R$6=""),"",IF(INDEX(mydata,MATCH($B60,Data!$A:$A,0),MATCH(R$6,Data!$1:$1,0))=0,"",INDEX(mydata,MATCH($B60,Data!$A:$A,0),MATCH(R$6,Data!$1:$1,0))))</f>
        <v/>
      </c>
      <c r="S60" s="165" t="str">
        <f ca="1">IF(OR($B60="",S$6=""),"",IF(INDEX(mydata,MATCH($B60,Data!$A:$A,0),MATCH(S$6,Data!$1:$1,0))=0,"",INDEX(mydata,MATCH($B60,Data!$A:$A,0),MATCH(S$6,Data!$1:$1,0))))</f>
        <v/>
      </c>
      <c r="T60" s="165" t="str">
        <f ca="1">IF(OR($B60="",T$6=""),"",IF(INDEX(mydata,MATCH($B60,Data!$A:$A,0),MATCH(T$6,Data!$1:$1,0))=0,"",INDEX(mydata,MATCH($B60,Data!$A:$A,0),MATCH(T$6,Data!$1:$1,0))))</f>
        <v/>
      </c>
      <c r="U60" s="165" t="str">
        <f ca="1">IF(OR($B60="",U$6=""),"",IF(INDEX(mydata,MATCH($B60,Data!$A:$A,0),MATCH(U$6,Data!$1:$1,0))=0,"",INDEX(mydata,MATCH($B60,Data!$A:$A,0),MATCH(U$6,Data!$1:$1,0))))</f>
        <v/>
      </c>
      <c r="V60" s="165" t="str">
        <f ca="1">IF(OR($B60="",V$6=""),"",IF(INDEX(mydata,MATCH($B60,Data!$A:$A,0),MATCH(V$6,Data!$1:$1,0))=0,"",INDEX(mydata,MATCH($B60,Data!$A:$A,0),MATCH(V$6,Data!$1:$1,0))))</f>
        <v/>
      </c>
      <c r="W60" s="165" t="str">
        <f ca="1">IF(OR($B60="",W$6=""),"",IF(INDEX(mydata,MATCH($B60,Data!$A:$A,0),MATCH(W$6,Data!$1:$1,0))=0,"",INDEX(mydata,MATCH($B60,Data!$A:$A,0),MATCH(W$6,Data!$1:$1,0))))</f>
        <v/>
      </c>
    </row>
    <row r="61" spans="1:23" x14ac:dyDescent="0.4">
      <c r="A61" s="43" t="str">
        <f ca="1">IF(B61="","",IF(INDEX(Data!$BR:$BR,MATCH(B61,Data!$A:$A,0),1)=0,"",INDEX(Data!$BR:$BR,MATCH(B61,Data!$A:$A,0),1)))</f>
        <v/>
      </c>
      <c r="B61" s="165" t="str">
        <f ca="1">IFERROR(INDEX(Data!A$1:$A$1002,_xlfn.AGGREGATE(15,6,((Data!$D$1:$D$1002=1)/(Data!$D$1:$D$1002=1))*ROW(Data!$D$1:$D$1002),ROW(B61)-ROW(B$6)),1),"")</f>
        <v/>
      </c>
      <c r="C61" s="165" t="str">
        <f t="shared" ca="1" si="3"/>
        <v/>
      </c>
      <c r="D61" s="165" t="str">
        <f t="shared" ca="1" si="4"/>
        <v/>
      </c>
      <c r="E61" s="165" t="str">
        <f t="shared" ca="1" si="5"/>
        <v/>
      </c>
      <c r="R61" s="165" t="str">
        <f ca="1">IF(OR($B61="",R$6=""),"",IF(INDEX(mydata,MATCH($B61,Data!$A:$A,0),MATCH(R$6,Data!$1:$1,0))=0,"",INDEX(mydata,MATCH($B61,Data!$A:$A,0),MATCH(R$6,Data!$1:$1,0))))</f>
        <v/>
      </c>
      <c r="S61" s="165" t="str">
        <f ca="1">IF(OR($B61="",S$6=""),"",IF(INDEX(mydata,MATCH($B61,Data!$A:$A,0),MATCH(S$6,Data!$1:$1,0))=0,"",INDEX(mydata,MATCH($B61,Data!$A:$A,0),MATCH(S$6,Data!$1:$1,0))))</f>
        <v/>
      </c>
      <c r="T61" s="165" t="str">
        <f ca="1">IF(OR($B61="",T$6=""),"",IF(INDEX(mydata,MATCH($B61,Data!$A:$A,0),MATCH(T$6,Data!$1:$1,0))=0,"",INDEX(mydata,MATCH($B61,Data!$A:$A,0),MATCH(T$6,Data!$1:$1,0))))</f>
        <v/>
      </c>
      <c r="U61" s="165" t="str">
        <f ca="1">IF(OR($B61="",U$6=""),"",IF(INDEX(mydata,MATCH($B61,Data!$A:$A,0),MATCH(U$6,Data!$1:$1,0))=0,"",INDEX(mydata,MATCH($B61,Data!$A:$A,0),MATCH(U$6,Data!$1:$1,0))))</f>
        <v/>
      </c>
      <c r="V61" s="165" t="str">
        <f ca="1">IF(OR($B61="",V$6=""),"",IF(INDEX(mydata,MATCH($B61,Data!$A:$A,0),MATCH(V$6,Data!$1:$1,0))=0,"",INDEX(mydata,MATCH($B61,Data!$A:$A,0),MATCH(V$6,Data!$1:$1,0))))</f>
        <v/>
      </c>
      <c r="W61" s="165" t="str">
        <f ca="1">IF(OR($B61="",W$6=""),"",IF(INDEX(mydata,MATCH($B61,Data!$A:$A,0),MATCH(W$6,Data!$1:$1,0))=0,"",INDEX(mydata,MATCH($B61,Data!$A:$A,0),MATCH(W$6,Data!$1:$1,0))))</f>
        <v/>
      </c>
    </row>
    <row r="62" spans="1:23" x14ac:dyDescent="0.4">
      <c r="A62" s="43" t="str">
        <f ca="1">IF(B62="","",IF(INDEX(Data!$BR:$BR,MATCH(B62,Data!$A:$A,0),1)=0,"",INDEX(Data!$BR:$BR,MATCH(B62,Data!$A:$A,0),1)))</f>
        <v/>
      </c>
      <c r="B62" s="165" t="str">
        <f ca="1">IFERROR(INDEX(Data!A$1:$A$1002,_xlfn.AGGREGATE(15,6,((Data!$D$1:$D$1002=1)/(Data!$D$1:$D$1002=1))*ROW(Data!$D$1:$D$1002),ROW(B62)-ROW(B$6)),1),"")</f>
        <v/>
      </c>
      <c r="C62" s="165" t="str">
        <f t="shared" ca="1" si="3"/>
        <v/>
      </c>
      <c r="D62" s="165" t="str">
        <f t="shared" ca="1" si="4"/>
        <v/>
      </c>
      <c r="E62" s="165" t="str">
        <f t="shared" ca="1" si="5"/>
        <v/>
      </c>
      <c r="R62" s="165" t="str">
        <f ca="1">IF(OR($B62="",R$6=""),"",IF(INDEX(mydata,MATCH($B62,Data!$A:$A,0),MATCH(R$6,Data!$1:$1,0))=0,"",INDEX(mydata,MATCH($B62,Data!$A:$A,0),MATCH(R$6,Data!$1:$1,0))))</f>
        <v/>
      </c>
      <c r="S62" s="165" t="str">
        <f ca="1">IF(OR($B62="",S$6=""),"",IF(INDEX(mydata,MATCH($B62,Data!$A:$A,0),MATCH(S$6,Data!$1:$1,0))=0,"",INDEX(mydata,MATCH($B62,Data!$A:$A,0),MATCH(S$6,Data!$1:$1,0))))</f>
        <v/>
      </c>
      <c r="T62" s="165" t="str">
        <f ca="1">IF(OR($B62="",T$6=""),"",IF(INDEX(mydata,MATCH($B62,Data!$A:$A,0),MATCH(T$6,Data!$1:$1,0))=0,"",INDEX(mydata,MATCH($B62,Data!$A:$A,0),MATCH(T$6,Data!$1:$1,0))))</f>
        <v/>
      </c>
      <c r="U62" s="165" t="str">
        <f ca="1">IF(OR($B62="",U$6=""),"",IF(INDEX(mydata,MATCH($B62,Data!$A:$A,0),MATCH(U$6,Data!$1:$1,0))=0,"",INDEX(mydata,MATCH($B62,Data!$A:$A,0),MATCH(U$6,Data!$1:$1,0))))</f>
        <v/>
      </c>
      <c r="V62" s="165" t="str">
        <f ca="1">IF(OR($B62="",V$6=""),"",IF(INDEX(mydata,MATCH($B62,Data!$A:$A,0),MATCH(V$6,Data!$1:$1,0))=0,"",INDEX(mydata,MATCH($B62,Data!$A:$A,0),MATCH(V$6,Data!$1:$1,0))))</f>
        <v/>
      </c>
      <c r="W62" s="165" t="str">
        <f ca="1">IF(OR($B62="",W$6=""),"",IF(INDEX(mydata,MATCH($B62,Data!$A:$A,0),MATCH(W$6,Data!$1:$1,0))=0,"",INDEX(mydata,MATCH($B62,Data!$A:$A,0),MATCH(W$6,Data!$1:$1,0))))</f>
        <v/>
      </c>
    </row>
    <row r="63" spans="1:23" x14ac:dyDescent="0.4">
      <c r="A63" s="43" t="str">
        <f ca="1">IF(B63="","",IF(INDEX(Data!$BR:$BR,MATCH(B63,Data!$A:$A,0),1)=0,"",INDEX(Data!$BR:$BR,MATCH(B63,Data!$A:$A,0),1)))</f>
        <v/>
      </c>
      <c r="B63" s="165" t="str">
        <f ca="1">IFERROR(INDEX(Data!A$1:$A$1002,_xlfn.AGGREGATE(15,6,((Data!$D$1:$D$1002=1)/(Data!$D$1:$D$1002=1))*ROW(Data!$D$1:$D$1002),ROW(B63)-ROW(B$6)),1),"")</f>
        <v/>
      </c>
      <c r="C63" s="165" t="str">
        <f t="shared" ca="1" si="3"/>
        <v/>
      </c>
      <c r="D63" s="165" t="str">
        <f t="shared" ca="1" si="4"/>
        <v/>
      </c>
      <c r="E63" s="165" t="str">
        <f t="shared" ca="1" si="5"/>
        <v/>
      </c>
      <c r="R63" s="165" t="str">
        <f ca="1">IF(OR($B63="",R$6=""),"",IF(INDEX(mydata,MATCH($B63,Data!$A:$A,0),MATCH(R$6,Data!$1:$1,0))=0,"",INDEX(mydata,MATCH($B63,Data!$A:$A,0),MATCH(R$6,Data!$1:$1,0))))</f>
        <v/>
      </c>
      <c r="S63" s="165" t="str">
        <f ca="1">IF(OR($B63="",S$6=""),"",IF(INDEX(mydata,MATCH($B63,Data!$A:$A,0),MATCH(S$6,Data!$1:$1,0))=0,"",INDEX(mydata,MATCH($B63,Data!$A:$A,0),MATCH(S$6,Data!$1:$1,0))))</f>
        <v/>
      </c>
      <c r="T63" s="165" t="str">
        <f ca="1">IF(OR($B63="",T$6=""),"",IF(INDEX(mydata,MATCH($B63,Data!$A:$A,0),MATCH(T$6,Data!$1:$1,0))=0,"",INDEX(mydata,MATCH($B63,Data!$A:$A,0),MATCH(T$6,Data!$1:$1,0))))</f>
        <v/>
      </c>
      <c r="U63" s="165" t="str">
        <f ca="1">IF(OR($B63="",U$6=""),"",IF(INDEX(mydata,MATCH($B63,Data!$A:$A,0),MATCH(U$6,Data!$1:$1,0))=0,"",INDEX(mydata,MATCH($B63,Data!$A:$A,0),MATCH(U$6,Data!$1:$1,0))))</f>
        <v/>
      </c>
      <c r="V63" s="165" t="str">
        <f ca="1">IF(OR($B63="",V$6=""),"",IF(INDEX(mydata,MATCH($B63,Data!$A:$A,0),MATCH(V$6,Data!$1:$1,0))=0,"",INDEX(mydata,MATCH($B63,Data!$A:$A,0),MATCH(V$6,Data!$1:$1,0))))</f>
        <v/>
      </c>
      <c r="W63" s="165" t="str">
        <f ca="1">IF(OR($B63="",W$6=""),"",IF(INDEX(mydata,MATCH($B63,Data!$A:$A,0),MATCH(W$6,Data!$1:$1,0))=0,"",INDEX(mydata,MATCH($B63,Data!$A:$A,0),MATCH(W$6,Data!$1:$1,0))))</f>
        <v/>
      </c>
    </row>
    <row r="64" spans="1:23" x14ac:dyDescent="0.4">
      <c r="A64" s="43" t="str">
        <f ca="1">IF(B64="","",IF(INDEX(Data!$BR:$BR,MATCH(B64,Data!$A:$A,0),1)=0,"",INDEX(Data!$BR:$BR,MATCH(B64,Data!$A:$A,0),1)))</f>
        <v/>
      </c>
      <c r="B64" s="165" t="str">
        <f ca="1">IFERROR(INDEX(Data!A$1:$A$1002,_xlfn.AGGREGATE(15,6,((Data!$D$1:$D$1002=1)/(Data!$D$1:$D$1002=1))*ROW(Data!$D$1:$D$1002),ROW(B64)-ROW(B$6)),1),"")</f>
        <v/>
      </c>
      <c r="C64" s="165" t="str">
        <f t="shared" ca="1" si="3"/>
        <v/>
      </c>
      <c r="D64" s="165" t="str">
        <f t="shared" ca="1" si="4"/>
        <v/>
      </c>
      <c r="E64" s="165" t="str">
        <f t="shared" ca="1" si="5"/>
        <v/>
      </c>
      <c r="R64" s="165" t="str">
        <f ca="1">IF(OR($B64="",R$6=""),"",IF(INDEX(mydata,MATCH($B64,Data!$A:$A,0),MATCH(R$6,Data!$1:$1,0))=0,"",INDEX(mydata,MATCH($B64,Data!$A:$A,0),MATCH(R$6,Data!$1:$1,0))))</f>
        <v/>
      </c>
      <c r="S64" s="165" t="str">
        <f ca="1">IF(OR($B64="",S$6=""),"",IF(INDEX(mydata,MATCH($B64,Data!$A:$A,0),MATCH(S$6,Data!$1:$1,0))=0,"",INDEX(mydata,MATCH($B64,Data!$A:$A,0),MATCH(S$6,Data!$1:$1,0))))</f>
        <v/>
      </c>
      <c r="T64" s="165" t="str">
        <f ca="1">IF(OR($B64="",T$6=""),"",IF(INDEX(mydata,MATCH($B64,Data!$A:$A,0),MATCH(T$6,Data!$1:$1,0))=0,"",INDEX(mydata,MATCH($B64,Data!$A:$A,0),MATCH(T$6,Data!$1:$1,0))))</f>
        <v/>
      </c>
      <c r="U64" s="165" t="str">
        <f ca="1">IF(OR($B64="",U$6=""),"",IF(INDEX(mydata,MATCH($B64,Data!$A:$A,0),MATCH(U$6,Data!$1:$1,0))=0,"",INDEX(mydata,MATCH($B64,Data!$A:$A,0),MATCH(U$6,Data!$1:$1,0))))</f>
        <v/>
      </c>
      <c r="V64" s="165" t="str">
        <f ca="1">IF(OR($B64="",V$6=""),"",IF(INDEX(mydata,MATCH($B64,Data!$A:$A,0),MATCH(V$6,Data!$1:$1,0))=0,"",INDEX(mydata,MATCH($B64,Data!$A:$A,0),MATCH(V$6,Data!$1:$1,0))))</f>
        <v/>
      </c>
      <c r="W64" s="165" t="str">
        <f ca="1">IF(OR($B64="",W$6=""),"",IF(INDEX(mydata,MATCH($B64,Data!$A:$A,0),MATCH(W$6,Data!$1:$1,0))=0,"",INDEX(mydata,MATCH($B64,Data!$A:$A,0),MATCH(W$6,Data!$1:$1,0))))</f>
        <v/>
      </c>
    </row>
    <row r="65" spans="1:23" x14ac:dyDescent="0.4">
      <c r="A65" s="43" t="str">
        <f ca="1">IF(B65="","",IF(INDEX(Data!$BR:$BR,MATCH(B65,Data!$A:$A,0),1)=0,"",INDEX(Data!$BR:$BR,MATCH(B65,Data!$A:$A,0),1)))</f>
        <v/>
      </c>
      <c r="B65" s="165" t="str">
        <f ca="1">IFERROR(INDEX(Data!A$1:$A$1002,_xlfn.AGGREGATE(15,6,((Data!$D$1:$D$1002=1)/(Data!$D$1:$D$1002=1))*ROW(Data!$D$1:$D$1002),ROW(B65)-ROW(B$6)),1),"")</f>
        <v/>
      </c>
      <c r="C65" s="165" t="str">
        <f t="shared" ca="1" si="3"/>
        <v/>
      </c>
      <c r="D65" s="165" t="str">
        <f t="shared" ca="1" si="4"/>
        <v/>
      </c>
      <c r="E65" s="165" t="str">
        <f t="shared" ca="1" si="5"/>
        <v/>
      </c>
      <c r="R65" s="165" t="str">
        <f ca="1">IF(OR($B65="",R$6=""),"",IF(INDEX(mydata,MATCH($B65,Data!$A:$A,0),MATCH(R$6,Data!$1:$1,0))=0,"",INDEX(mydata,MATCH($B65,Data!$A:$A,0),MATCH(R$6,Data!$1:$1,0))))</f>
        <v/>
      </c>
      <c r="S65" s="165" t="str">
        <f ca="1">IF(OR($B65="",S$6=""),"",IF(INDEX(mydata,MATCH($B65,Data!$A:$A,0),MATCH(S$6,Data!$1:$1,0))=0,"",INDEX(mydata,MATCH($B65,Data!$A:$A,0),MATCH(S$6,Data!$1:$1,0))))</f>
        <v/>
      </c>
      <c r="T65" s="165" t="str">
        <f ca="1">IF(OR($B65="",T$6=""),"",IF(INDEX(mydata,MATCH($B65,Data!$A:$A,0),MATCH(T$6,Data!$1:$1,0))=0,"",INDEX(mydata,MATCH($B65,Data!$A:$A,0),MATCH(T$6,Data!$1:$1,0))))</f>
        <v/>
      </c>
      <c r="U65" s="165" t="str">
        <f ca="1">IF(OR($B65="",U$6=""),"",IF(INDEX(mydata,MATCH($B65,Data!$A:$A,0),MATCH(U$6,Data!$1:$1,0))=0,"",INDEX(mydata,MATCH($B65,Data!$A:$A,0),MATCH(U$6,Data!$1:$1,0))))</f>
        <v/>
      </c>
      <c r="V65" s="165" t="str">
        <f ca="1">IF(OR($B65="",V$6=""),"",IF(INDEX(mydata,MATCH($B65,Data!$A:$A,0),MATCH(V$6,Data!$1:$1,0))=0,"",INDEX(mydata,MATCH($B65,Data!$A:$A,0),MATCH(V$6,Data!$1:$1,0))))</f>
        <v/>
      </c>
      <c r="W65" s="165" t="str">
        <f ca="1">IF(OR($B65="",W$6=""),"",IF(INDEX(mydata,MATCH($B65,Data!$A:$A,0),MATCH(W$6,Data!$1:$1,0))=0,"",INDEX(mydata,MATCH($B65,Data!$A:$A,0),MATCH(W$6,Data!$1:$1,0))))</f>
        <v/>
      </c>
    </row>
    <row r="66" spans="1:23" x14ac:dyDescent="0.4">
      <c r="A66" s="43" t="str">
        <f ca="1">IF(B66="","",IF(INDEX(Data!$BR:$BR,MATCH(B66,Data!$A:$A,0),1)=0,"",INDEX(Data!$BR:$BR,MATCH(B66,Data!$A:$A,0),1)))</f>
        <v/>
      </c>
      <c r="B66" s="165" t="str">
        <f ca="1">IFERROR(INDEX(Data!A$1:$A$1002,_xlfn.AGGREGATE(15,6,((Data!$D$1:$D$1002=1)/(Data!$D$1:$D$1002=1))*ROW(Data!$D$1:$D$1002),ROW(B66)-ROW(B$6)),1),"")</f>
        <v/>
      </c>
      <c r="C66" s="165" t="str">
        <f t="shared" ca="1" si="3"/>
        <v/>
      </c>
      <c r="D66" s="165" t="str">
        <f t="shared" ca="1" si="4"/>
        <v/>
      </c>
      <c r="E66" s="165" t="str">
        <f t="shared" ca="1" si="5"/>
        <v/>
      </c>
      <c r="R66" s="165" t="str">
        <f ca="1">IF(OR($B66="",R$6=""),"",IF(INDEX(mydata,MATCH($B66,Data!$A:$A,0),MATCH(R$6,Data!$1:$1,0))=0,"",INDEX(mydata,MATCH($B66,Data!$A:$A,0),MATCH(R$6,Data!$1:$1,0))))</f>
        <v/>
      </c>
      <c r="S66" s="165" t="str">
        <f ca="1">IF(OR($B66="",S$6=""),"",IF(INDEX(mydata,MATCH($B66,Data!$A:$A,0),MATCH(S$6,Data!$1:$1,0))=0,"",INDEX(mydata,MATCH($B66,Data!$A:$A,0),MATCH(S$6,Data!$1:$1,0))))</f>
        <v/>
      </c>
      <c r="T66" s="165" t="str">
        <f ca="1">IF(OR($B66="",T$6=""),"",IF(INDEX(mydata,MATCH($B66,Data!$A:$A,0),MATCH(T$6,Data!$1:$1,0))=0,"",INDEX(mydata,MATCH($B66,Data!$A:$A,0),MATCH(T$6,Data!$1:$1,0))))</f>
        <v/>
      </c>
      <c r="U66" s="165" t="str">
        <f ca="1">IF(OR($B66="",U$6=""),"",IF(INDEX(mydata,MATCH($B66,Data!$A:$A,0),MATCH(U$6,Data!$1:$1,0))=0,"",INDEX(mydata,MATCH($B66,Data!$A:$A,0),MATCH(U$6,Data!$1:$1,0))))</f>
        <v/>
      </c>
      <c r="V66" s="165" t="str">
        <f ca="1">IF(OR($B66="",V$6=""),"",IF(INDEX(mydata,MATCH($B66,Data!$A:$A,0),MATCH(V$6,Data!$1:$1,0))=0,"",INDEX(mydata,MATCH($B66,Data!$A:$A,0),MATCH(V$6,Data!$1:$1,0))))</f>
        <v/>
      </c>
      <c r="W66" s="165" t="str">
        <f ca="1">IF(OR($B66="",W$6=""),"",IF(INDEX(mydata,MATCH($B66,Data!$A:$A,0),MATCH(W$6,Data!$1:$1,0))=0,"",INDEX(mydata,MATCH($B66,Data!$A:$A,0),MATCH(W$6,Data!$1:$1,0))))</f>
        <v/>
      </c>
    </row>
    <row r="67" spans="1:23" x14ac:dyDescent="0.4">
      <c r="A67" s="43" t="str">
        <f ca="1">IF(B67="","",IF(INDEX(Data!$BR:$BR,MATCH(B67,Data!$A:$A,0),1)=0,"",INDEX(Data!$BR:$BR,MATCH(B67,Data!$A:$A,0),1)))</f>
        <v/>
      </c>
      <c r="B67" s="165" t="str">
        <f ca="1">IFERROR(INDEX(Data!A$1:$A$1002,_xlfn.AGGREGATE(15,6,((Data!$D$1:$D$1002=1)/(Data!$D$1:$D$1002=1))*ROW(Data!$D$1:$D$1002),ROW(B67)-ROW(B$6)),1),"")</f>
        <v/>
      </c>
      <c r="C67" s="165" t="str">
        <f t="shared" ca="1" si="3"/>
        <v/>
      </c>
      <c r="D67" s="165" t="str">
        <f t="shared" ca="1" si="4"/>
        <v/>
      </c>
      <c r="E67" s="165" t="str">
        <f t="shared" ca="1" si="5"/>
        <v/>
      </c>
      <c r="R67" s="165" t="str">
        <f ca="1">IF(OR($B67="",R$6=""),"",IF(INDEX(mydata,MATCH($B67,Data!$A:$A,0),MATCH(R$6,Data!$1:$1,0))=0,"",INDEX(mydata,MATCH($B67,Data!$A:$A,0),MATCH(R$6,Data!$1:$1,0))))</f>
        <v/>
      </c>
      <c r="S67" s="165" t="str">
        <f ca="1">IF(OR($B67="",S$6=""),"",IF(INDEX(mydata,MATCH($B67,Data!$A:$A,0),MATCH(S$6,Data!$1:$1,0))=0,"",INDEX(mydata,MATCH($B67,Data!$A:$A,0),MATCH(S$6,Data!$1:$1,0))))</f>
        <v/>
      </c>
      <c r="T67" s="165" t="str">
        <f ca="1">IF(OR($B67="",T$6=""),"",IF(INDEX(mydata,MATCH($B67,Data!$A:$A,0),MATCH(T$6,Data!$1:$1,0))=0,"",INDEX(mydata,MATCH($B67,Data!$A:$A,0),MATCH(T$6,Data!$1:$1,0))))</f>
        <v/>
      </c>
      <c r="U67" s="165" t="str">
        <f ca="1">IF(OR($B67="",U$6=""),"",IF(INDEX(mydata,MATCH($B67,Data!$A:$A,0),MATCH(U$6,Data!$1:$1,0))=0,"",INDEX(mydata,MATCH($B67,Data!$A:$A,0),MATCH(U$6,Data!$1:$1,0))))</f>
        <v/>
      </c>
      <c r="V67" s="165" t="str">
        <f ca="1">IF(OR($B67="",V$6=""),"",IF(INDEX(mydata,MATCH($B67,Data!$A:$A,0),MATCH(V$6,Data!$1:$1,0))=0,"",INDEX(mydata,MATCH($B67,Data!$A:$A,0),MATCH(V$6,Data!$1:$1,0))))</f>
        <v/>
      </c>
      <c r="W67" s="165" t="str">
        <f ca="1">IF(OR($B67="",W$6=""),"",IF(INDEX(mydata,MATCH($B67,Data!$A:$A,0),MATCH(W$6,Data!$1:$1,0))=0,"",INDEX(mydata,MATCH($B67,Data!$A:$A,0),MATCH(W$6,Data!$1:$1,0))))</f>
        <v/>
      </c>
    </row>
    <row r="68" spans="1:23" x14ac:dyDescent="0.4">
      <c r="A68" s="43" t="str">
        <f ca="1">IF(B68="","",IF(INDEX(Data!$BR:$BR,MATCH(B68,Data!$A:$A,0),1)=0,"",INDEX(Data!$BR:$BR,MATCH(B68,Data!$A:$A,0),1)))</f>
        <v/>
      </c>
      <c r="B68" s="165" t="str">
        <f ca="1">IFERROR(INDEX(Data!A$1:$A$1002,_xlfn.AGGREGATE(15,6,((Data!$D$1:$D$1002=1)/(Data!$D$1:$D$1002=1))*ROW(Data!$D$1:$D$1002),ROW(B68)-ROW(B$6)),1),"")</f>
        <v/>
      </c>
      <c r="C68" s="165" t="str">
        <f t="shared" ca="1" si="3"/>
        <v/>
      </c>
      <c r="D68" s="165" t="str">
        <f t="shared" ca="1" si="4"/>
        <v/>
      </c>
      <c r="E68" s="165" t="str">
        <f t="shared" ca="1" si="5"/>
        <v/>
      </c>
      <c r="R68" s="165" t="str">
        <f ca="1">IF(OR($B68="",R$6=""),"",IF(INDEX(mydata,MATCH($B68,Data!$A:$A,0),MATCH(R$6,Data!$1:$1,0))=0,"",INDEX(mydata,MATCH($B68,Data!$A:$A,0),MATCH(R$6,Data!$1:$1,0))))</f>
        <v/>
      </c>
      <c r="S68" s="165" t="str">
        <f ca="1">IF(OR($B68="",S$6=""),"",IF(INDEX(mydata,MATCH($B68,Data!$A:$A,0),MATCH(S$6,Data!$1:$1,0))=0,"",INDEX(mydata,MATCH($B68,Data!$A:$A,0),MATCH(S$6,Data!$1:$1,0))))</f>
        <v/>
      </c>
      <c r="T68" s="165" t="str">
        <f ca="1">IF(OR($B68="",T$6=""),"",IF(INDEX(mydata,MATCH($B68,Data!$A:$A,0),MATCH(T$6,Data!$1:$1,0))=0,"",INDEX(mydata,MATCH($B68,Data!$A:$A,0),MATCH(T$6,Data!$1:$1,0))))</f>
        <v/>
      </c>
      <c r="U68" s="165" t="str">
        <f ca="1">IF(OR($B68="",U$6=""),"",IF(INDEX(mydata,MATCH($B68,Data!$A:$A,0),MATCH(U$6,Data!$1:$1,0))=0,"",INDEX(mydata,MATCH($B68,Data!$A:$A,0),MATCH(U$6,Data!$1:$1,0))))</f>
        <v/>
      </c>
      <c r="V68" s="165" t="str">
        <f ca="1">IF(OR($B68="",V$6=""),"",IF(INDEX(mydata,MATCH($B68,Data!$A:$A,0),MATCH(V$6,Data!$1:$1,0))=0,"",INDEX(mydata,MATCH($B68,Data!$A:$A,0),MATCH(V$6,Data!$1:$1,0))))</f>
        <v/>
      </c>
      <c r="W68" s="165" t="str">
        <f ca="1">IF(OR($B68="",W$6=""),"",IF(INDEX(mydata,MATCH($B68,Data!$A:$A,0),MATCH(W$6,Data!$1:$1,0))=0,"",INDEX(mydata,MATCH($B68,Data!$A:$A,0),MATCH(W$6,Data!$1:$1,0))))</f>
        <v/>
      </c>
    </row>
    <row r="69" spans="1:23" x14ac:dyDescent="0.4">
      <c r="A69" s="43" t="str">
        <f ca="1">IF(B69="","",IF(INDEX(Data!$BR:$BR,MATCH(B69,Data!$A:$A,0),1)=0,"",INDEX(Data!$BR:$BR,MATCH(B69,Data!$A:$A,0),1)))</f>
        <v/>
      </c>
      <c r="B69" s="165" t="str">
        <f ca="1">IFERROR(INDEX(Data!A$1:$A$1002,_xlfn.AGGREGATE(15,6,((Data!$D$1:$D$1002=1)/(Data!$D$1:$D$1002=1))*ROW(Data!$D$1:$D$1002),ROW(B69)-ROW(B$6)),1),"")</f>
        <v/>
      </c>
      <c r="C69" s="165" t="str">
        <f t="shared" ca="1" si="3"/>
        <v/>
      </c>
      <c r="D69" s="165" t="str">
        <f t="shared" ca="1" si="4"/>
        <v/>
      </c>
      <c r="E69" s="165" t="str">
        <f t="shared" ca="1" si="5"/>
        <v/>
      </c>
      <c r="R69" s="165" t="str">
        <f ca="1">IF(OR($B69="",R$6=""),"",IF(INDEX(mydata,MATCH($B69,Data!$A:$A,0),MATCH(R$6,Data!$1:$1,0))=0,"",INDEX(mydata,MATCH($B69,Data!$A:$A,0),MATCH(R$6,Data!$1:$1,0))))</f>
        <v/>
      </c>
      <c r="S69" s="165" t="str">
        <f ca="1">IF(OR($B69="",S$6=""),"",IF(INDEX(mydata,MATCH($B69,Data!$A:$A,0),MATCH(S$6,Data!$1:$1,0))=0,"",INDEX(mydata,MATCH($B69,Data!$A:$A,0),MATCH(S$6,Data!$1:$1,0))))</f>
        <v/>
      </c>
      <c r="T69" s="165" t="str">
        <f ca="1">IF(OR($B69="",T$6=""),"",IF(INDEX(mydata,MATCH($B69,Data!$A:$A,0),MATCH(T$6,Data!$1:$1,0))=0,"",INDEX(mydata,MATCH($B69,Data!$A:$A,0),MATCH(T$6,Data!$1:$1,0))))</f>
        <v/>
      </c>
      <c r="U69" s="165" t="str">
        <f ca="1">IF(OR($B69="",U$6=""),"",IF(INDEX(mydata,MATCH($B69,Data!$A:$A,0),MATCH(U$6,Data!$1:$1,0))=0,"",INDEX(mydata,MATCH($B69,Data!$A:$A,0),MATCH(U$6,Data!$1:$1,0))))</f>
        <v/>
      </c>
      <c r="V69" s="165" t="str">
        <f ca="1">IF(OR($B69="",V$6=""),"",IF(INDEX(mydata,MATCH($B69,Data!$A:$A,0),MATCH(V$6,Data!$1:$1,0))=0,"",INDEX(mydata,MATCH($B69,Data!$A:$A,0),MATCH(V$6,Data!$1:$1,0))))</f>
        <v/>
      </c>
      <c r="W69" s="165" t="str">
        <f ca="1">IF(OR($B69="",W$6=""),"",IF(INDEX(mydata,MATCH($B69,Data!$A:$A,0),MATCH(W$6,Data!$1:$1,0))=0,"",INDEX(mydata,MATCH($B69,Data!$A:$A,0),MATCH(W$6,Data!$1:$1,0))))</f>
        <v/>
      </c>
    </row>
    <row r="70" spans="1:23" x14ac:dyDescent="0.4">
      <c r="A70" s="43" t="str">
        <f ca="1">IF(B70="","",IF(INDEX(Data!$BR:$BR,MATCH(B70,Data!$A:$A,0),1)=0,"",INDEX(Data!$BR:$BR,MATCH(B70,Data!$A:$A,0),1)))</f>
        <v/>
      </c>
      <c r="B70" s="165" t="str">
        <f ca="1">IFERROR(INDEX(Data!A$1:$A$1002,_xlfn.AGGREGATE(15,6,((Data!$D$1:$D$1002=1)/(Data!$D$1:$D$1002=1))*ROW(Data!$D$1:$D$1002),ROW(B70)-ROW(B$6)),1),"")</f>
        <v/>
      </c>
      <c r="C70" s="165" t="str">
        <f t="shared" ca="1" si="3"/>
        <v/>
      </c>
      <c r="D70" s="165" t="str">
        <f t="shared" ca="1" si="4"/>
        <v/>
      </c>
      <c r="E70" s="165" t="str">
        <f t="shared" ca="1" si="5"/>
        <v/>
      </c>
      <c r="R70" s="165" t="str">
        <f ca="1">IF(OR($B70="",R$6=""),"",IF(INDEX(mydata,MATCH($B70,Data!$A:$A,0),MATCH(R$6,Data!$1:$1,0))=0,"",INDEX(mydata,MATCH($B70,Data!$A:$A,0),MATCH(R$6,Data!$1:$1,0))))</f>
        <v/>
      </c>
      <c r="S70" s="165" t="str">
        <f ca="1">IF(OR($B70="",S$6=""),"",IF(INDEX(mydata,MATCH($B70,Data!$A:$A,0),MATCH(S$6,Data!$1:$1,0))=0,"",INDEX(mydata,MATCH($B70,Data!$A:$A,0),MATCH(S$6,Data!$1:$1,0))))</f>
        <v/>
      </c>
      <c r="T70" s="165" t="str">
        <f ca="1">IF(OR($B70="",T$6=""),"",IF(INDEX(mydata,MATCH($B70,Data!$A:$A,0),MATCH(T$6,Data!$1:$1,0))=0,"",INDEX(mydata,MATCH($B70,Data!$A:$A,0),MATCH(T$6,Data!$1:$1,0))))</f>
        <v/>
      </c>
      <c r="U70" s="165" t="str">
        <f ca="1">IF(OR($B70="",U$6=""),"",IF(INDEX(mydata,MATCH($B70,Data!$A:$A,0),MATCH(U$6,Data!$1:$1,0))=0,"",INDEX(mydata,MATCH($B70,Data!$A:$A,0),MATCH(U$6,Data!$1:$1,0))))</f>
        <v/>
      </c>
      <c r="V70" s="165" t="str">
        <f ca="1">IF(OR($B70="",V$6=""),"",IF(INDEX(mydata,MATCH($B70,Data!$A:$A,0),MATCH(V$6,Data!$1:$1,0))=0,"",INDEX(mydata,MATCH($B70,Data!$A:$A,0),MATCH(V$6,Data!$1:$1,0))))</f>
        <v/>
      </c>
      <c r="W70" s="165" t="str">
        <f ca="1">IF(OR($B70="",W$6=""),"",IF(INDEX(mydata,MATCH($B70,Data!$A:$A,0),MATCH(W$6,Data!$1:$1,0))=0,"",INDEX(mydata,MATCH($B70,Data!$A:$A,0),MATCH(W$6,Data!$1:$1,0))))</f>
        <v/>
      </c>
    </row>
    <row r="71" spans="1:23" x14ac:dyDescent="0.4">
      <c r="A71" s="43" t="str">
        <f ca="1">IF(B71="","",IF(INDEX(Data!$BR:$BR,MATCH(B71,Data!$A:$A,0),1)=0,"",INDEX(Data!$BR:$BR,MATCH(B71,Data!$A:$A,0),1)))</f>
        <v/>
      </c>
      <c r="B71" s="165" t="str">
        <f ca="1">IFERROR(INDEX(Data!A$1:$A$1002,_xlfn.AGGREGATE(15,6,((Data!$D$1:$D$1002=1)/(Data!$D$1:$D$1002=1))*ROW(Data!$D$1:$D$1002),ROW(B71)-ROW(B$6)),1),"")</f>
        <v/>
      </c>
      <c r="C71" s="165" t="str">
        <f t="shared" ref="C71:C102" ca="1" si="6">IF(OR($B71="",R$6=""),"",IF(R71="Yes",R$6,IF(R71&lt;&gt;"",R$6&amp;" - "&amp;R71,IF(S71="Yes",S$6,IF(S71&lt;&gt;"",S$6&amp;" - "&amp;S71,"")))))</f>
        <v/>
      </c>
      <c r="D71" s="165" t="str">
        <f t="shared" ref="D71:D102" ca="1" si="7">IF(OR($B71="",T$6=""),"",IF(T71="Yes",T$6,IF(T71&lt;&gt;"",T$6&amp;" - "&amp;T71,IF(U71="Yes",U$6,IF(U71&lt;&gt;"",U$6&amp;" - "&amp;U71,"")))))</f>
        <v/>
      </c>
      <c r="E71" s="165" t="str">
        <f t="shared" ref="E71:E102" ca="1" si="8">IF(OR($B71="",V$6=""),"",IF(V71="Yes",V$6,IF(V71&lt;&gt;"",V$6&amp;" - "&amp;V71,IF(W71="Yes",W$6,IF(W71&lt;&gt;"",W$6&amp;" - "&amp;W71,"")))))</f>
        <v/>
      </c>
      <c r="R71" s="165" t="str">
        <f ca="1">IF(OR($B71="",R$6=""),"",IF(INDEX(mydata,MATCH($B71,Data!$A:$A,0),MATCH(R$6,Data!$1:$1,0))=0,"",INDEX(mydata,MATCH($B71,Data!$A:$A,0),MATCH(R$6,Data!$1:$1,0))))</f>
        <v/>
      </c>
      <c r="S71" s="165" t="str">
        <f ca="1">IF(OR($B71="",S$6=""),"",IF(INDEX(mydata,MATCH($B71,Data!$A:$A,0),MATCH(S$6,Data!$1:$1,0))=0,"",INDEX(mydata,MATCH($B71,Data!$A:$A,0),MATCH(S$6,Data!$1:$1,0))))</f>
        <v/>
      </c>
      <c r="T71" s="165" t="str">
        <f ca="1">IF(OR($B71="",T$6=""),"",IF(INDEX(mydata,MATCH($B71,Data!$A:$A,0),MATCH(T$6,Data!$1:$1,0))=0,"",INDEX(mydata,MATCH($B71,Data!$A:$A,0),MATCH(T$6,Data!$1:$1,0))))</f>
        <v/>
      </c>
      <c r="U71" s="165" t="str">
        <f ca="1">IF(OR($B71="",U$6=""),"",IF(INDEX(mydata,MATCH($B71,Data!$A:$A,0),MATCH(U$6,Data!$1:$1,0))=0,"",INDEX(mydata,MATCH($B71,Data!$A:$A,0),MATCH(U$6,Data!$1:$1,0))))</f>
        <v/>
      </c>
      <c r="V71" s="165" t="str">
        <f ca="1">IF(OR($B71="",V$6=""),"",IF(INDEX(mydata,MATCH($B71,Data!$A:$A,0),MATCH(V$6,Data!$1:$1,0))=0,"",INDEX(mydata,MATCH($B71,Data!$A:$A,0),MATCH(V$6,Data!$1:$1,0))))</f>
        <v/>
      </c>
      <c r="W71" s="165" t="str">
        <f ca="1">IF(OR($B71="",W$6=""),"",IF(INDEX(mydata,MATCH($B71,Data!$A:$A,0),MATCH(W$6,Data!$1:$1,0))=0,"",INDEX(mydata,MATCH($B71,Data!$A:$A,0),MATCH(W$6,Data!$1:$1,0))))</f>
        <v/>
      </c>
    </row>
    <row r="72" spans="1:23" x14ac:dyDescent="0.4">
      <c r="A72" s="43" t="str">
        <f ca="1">IF(B72="","",IF(INDEX(Data!$BR:$BR,MATCH(B72,Data!$A:$A,0),1)=0,"",INDEX(Data!$BR:$BR,MATCH(B72,Data!$A:$A,0),1)))</f>
        <v/>
      </c>
      <c r="B72" s="165" t="str">
        <f ca="1">IFERROR(INDEX(Data!A$1:$A$1002,_xlfn.AGGREGATE(15,6,((Data!$D$1:$D$1002=1)/(Data!$D$1:$D$1002=1))*ROW(Data!$D$1:$D$1002),ROW(B72)-ROW(B$6)),1),"")</f>
        <v/>
      </c>
      <c r="C72" s="165" t="str">
        <f t="shared" ca="1" si="6"/>
        <v/>
      </c>
      <c r="D72" s="165" t="str">
        <f t="shared" ca="1" si="7"/>
        <v/>
      </c>
      <c r="E72" s="165" t="str">
        <f t="shared" ca="1" si="8"/>
        <v/>
      </c>
      <c r="R72" s="165" t="str">
        <f ca="1">IF(OR($B72="",R$6=""),"",IF(INDEX(mydata,MATCH($B72,Data!$A:$A,0),MATCH(R$6,Data!$1:$1,0))=0,"",INDEX(mydata,MATCH($B72,Data!$A:$A,0),MATCH(R$6,Data!$1:$1,0))))</f>
        <v/>
      </c>
      <c r="S72" s="165" t="str">
        <f ca="1">IF(OR($B72="",S$6=""),"",IF(INDEX(mydata,MATCH($B72,Data!$A:$A,0),MATCH(S$6,Data!$1:$1,0))=0,"",INDEX(mydata,MATCH($B72,Data!$A:$A,0),MATCH(S$6,Data!$1:$1,0))))</f>
        <v/>
      </c>
      <c r="T72" s="165" t="str">
        <f ca="1">IF(OR($B72="",T$6=""),"",IF(INDEX(mydata,MATCH($B72,Data!$A:$A,0),MATCH(T$6,Data!$1:$1,0))=0,"",INDEX(mydata,MATCH($B72,Data!$A:$A,0),MATCH(T$6,Data!$1:$1,0))))</f>
        <v/>
      </c>
      <c r="U72" s="165" t="str">
        <f ca="1">IF(OR($B72="",U$6=""),"",IF(INDEX(mydata,MATCH($B72,Data!$A:$A,0),MATCH(U$6,Data!$1:$1,0))=0,"",INDEX(mydata,MATCH($B72,Data!$A:$A,0),MATCH(U$6,Data!$1:$1,0))))</f>
        <v/>
      </c>
      <c r="V72" s="165" t="str">
        <f ca="1">IF(OR($B72="",V$6=""),"",IF(INDEX(mydata,MATCH($B72,Data!$A:$A,0),MATCH(V$6,Data!$1:$1,0))=0,"",INDEX(mydata,MATCH($B72,Data!$A:$A,0),MATCH(V$6,Data!$1:$1,0))))</f>
        <v/>
      </c>
      <c r="W72" s="165" t="str">
        <f ca="1">IF(OR($B72="",W$6=""),"",IF(INDEX(mydata,MATCH($B72,Data!$A:$A,0),MATCH(W$6,Data!$1:$1,0))=0,"",INDEX(mydata,MATCH($B72,Data!$A:$A,0),MATCH(W$6,Data!$1:$1,0))))</f>
        <v/>
      </c>
    </row>
    <row r="73" spans="1:23" x14ac:dyDescent="0.4">
      <c r="A73" s="43" t="str">
        <f ca="1">IF(B73="","",IF(INDEX(Data!$BR:$BR,MATCH(B73,Data!$A:$A,0),1)=0,"",INDEX(Data!$BR:$BR,MATCH(B73,Data!$A:$A,0),1)))</f>
        <v/>
      </c>
      <c r="B73" s="165" t="str">
        <f ca="1">IFERROR(INDEX(Data!A$1:$A$1002,_xlfn.AGGREGATE(15,6,((Data!$D$1:$D$1002=1)/(Data!$D$1:$D$1002=1))*ROW(Data!$D$1:$D$1002),ROW(B73)-ROW(B$6)),1),"")</f>
        <v/>
      </c>
      <c r="C73" s="165" t="str">
        <f t="shared" ca="1" si="6"/>
        <v/>
      </c>
      <c r="D73" s="165" t="str">
        <f t="shared" ca="1" si="7"/>
        <v/>
      </c>
      <c r="E73" s="165" t="str">
        <f t="shared" ca="1" si="8"/>
        <v/>
      </c>
      <c r="R73" s="165" t="str">
        <f ca="1">IF(OR($B73="",R$6=""),"",IF(INDEX(mydata,MATCH($B73,Data!$A:$A,0),MATCH(R$6,Data!$1:$1,0))=0,"",INDEX(mydata,MATCH($B73,Data!$A:$A,0),MATCH(R$6,Data!$1:$1,0))))</f>
        <v/>
      </c>
      <c r="S73" s="165" t="str">
        <f ca="1">IF(OR($B73="",S$6=""),"",IF(INDEX(mydata,MATCH($B73,Data!$A:$A,0),MATCH(S$6,Data!$1:$1,0))=0,"",INDEX(mydata,MATCH($B73,Data!$A:$A,0),MATCH(S$6,Data!$1:$1,0))))</f>
        <v/>
      </c>
      <c r="T73" s="165" t="str">
        <f ca="1">IF(OR($B73="",T$6=""),"",IF(INDEX(mydata,MATCH($B73,Data!$A:$A,0),MATCH(T$6,Data!$1:$1,0))=0,"",INDEX(mydata,MATCH($B73,Data!$A:$A,0),MATCH(T$6,Data!$1:$1,0))))</f>
        <v/>
      </c>
      <c r="U73" s="165" t="str">
        <f ca="1">IF(OR($B73="",U$6=""),"",IF(INDEX(mydata,MATCH($B73,Data!$A:$A,0),MATCH(U$6,Data!$1:$1,0))=0,"",INDEX(mydata,MATCH($B73,Data!$A:$A,0),MATCH(U$6,Data!$1:$1,0))))</f>
        <v/>
      </c>
      <c r="V73" s="165" t="str">
        <f ca="1">IF(OR($B73="",V$6=""),"",IF(INDEX(mydata,MATCH($B73,Data!$A:$A,0),MATCH(V$6,Data!$1:$1,0))=0,"",INDEX(mydata,MATCH($B73,Data!$A:$A,0),MATCH(V$6,Data!$1:$1,0))))</f>
        <v/>
      </c>
      <c r="W73" s="165" t="str">
        <f ca="1">IF(OR($B73="",W$6=""),"",IF(INDEX(mydata,MATCH($B73,Data!$A:$A,0),MATCH(W$6,Data!$1:$1,0))=0,"",INDEX(mydata,MATCH($B73,Data!$A:$A,0),MATCH(W$6,Data!$1:$1,0))))</f>
        <v/>
      </c>
    </row>
    <row r="74" spans="1:23" x14ac:dyDescent="0.4">
      <c r="A74" s="43" t="str">
        <f ca="1">IF(B74="","",IF(INDEX(Data!$BR:$BR,MATCH(B74,Data!$A:$A,0),1)=0,"",INDEX(Data!$BR:$BR,MATCH(B74,Data!$A:$A,0),1)))</f>
        <v/>
      </c>
      <c r="B74" s="165" t="str">
        <f ca="1">IFERROR(INDEX(Data!A$1:$A$1002,_xlfn.AGGREGATE(15,6,((Data!$D$1:$D$1002=1)/(Data!$D$1:$D$1002=1))*ROW(Data!$D$1:$D$1002),ROW(B74)-ROW(B$6)),1),"")</f>
        <v/>
      </c>
      <c r="C74" s="165" t="str">
        <f t="shared" ca="1" si="6"/>
        <v/>
      </c>
      <c r="D74" s="165" t="str">
        <f t="shared" ca="1" si="7"/>
        <v/>
      </c>
      <c r="E74" s="165" t="str">
        <f t="shared" ca="1" si="8"/>
        <v/>
      </c>
      <c r="R74" s="165" t="str">
        <f ca="1">IF(OR($B74="",R$6=""),"",IF(INDEX(mydata,MATCH($B74,Data!$A:$A,0),MATCH(R$6,Data!$1:$1,0))=0,"",INDEX(mydata,MATCH($B74,Data!$A:$A,0),MATCH(R$6,Data!$1:$1,0))))</f>
        <v/>
      </c>
      <c r="S74" s="165" t="str">
        <f ca="1">IF(OR($B74="",S$6=""),"",IF(INDEX(mydata,MATCH($B74,Data!$A:$A,0),MATCH(S$6,Data!$1:$1,0))=0,"",INDEX(mydata,MATCH($B74,Data!$A:$A,0),MATCH(S$6,Data!$1:$1,0))))</f>
        <v/>
      </c>
      <c r="T74" s="165" t="str">
        <f ca="1">IF(OR($B74="",T$6=""),"",IF(INDEX(mydata,MATCH($B74,Data!$A:$A,0),MATCH(T$6,Data!$1:$1,0))=0,"",INDEX(mydata,MATCH($B74,Data!$A:$A,0),MATCH(T$6,Data!$1:$1,0))))</f>
        <v/>
      </c>
      <c r="U74" s="165" t="str">
        <f ca="1">IF(OR($B74="",U$6=""),"",IF(INDEX(mydata,MATCH($B74,Data!$A:$A,0),MATCH(U$6,Data!$1:$1,0))=0,"",INDEX(mydata,MATCH($B74,Data!$A:$A,0),MATCH(U$6,Data!$1:$1,0))))</f>
        <v/>
      </c>
      <c r="V74" s="165" t="str">
        <f ca="1">IF(OR($B74="",V$6=""),"",IF(INDEX(mydata,MATCH($B74,Data!$A:$A,0),MATCH(V$6,Data!$1:$1,0))=0,"",INDEX(mydata,MATCH($B74,Data!$A:$A,0),MATCH(V$6,Data!$1:$1,0))))</f>
        <v/>
      </c>
      <c r="W74" s="165" t="str">
        <f ca="1">IF(OR($B74="",W$6=""),"",IF(INDEX(mydata,MATCH($B74,Data!$A:$A,0),MATCH(W$6,Data!$1:$1,0))=0,"",INDEX(mydata,MATCH($B74,Data!$A:$A,0),MATCH(W$6,Data!$1:$1,0))))</f>
        <v/>
      </c>
    </row>
    <row r="75" spans="1:23" x14ac:dyDescent="0.4">
      <c r="A75" s="43" t="str">
        <f ca="1">IF(B75="","",IF(INDEX(Data!$BR:$BR,MATCH(B75,Data!$A:$A,0),1)=0,"",INDEX(Data!$BR:$BR,MATCH(B75,Data!$A:$A,0),1)))</f>
        <v/>
      </c>
      <c r="B75" s="165" t="str">
        <f ca="1">IFERROR(INDEX(Data!A$1:$A$1002,_xlfn.AGGREGATE(15,6,((Data!$D$1:$D$1002=1)/(Data!$D$1:$D$1002=1))*ROW(Data!$D$1:$D$1002),ROW(B75)-ROW(B$6)),1),"")</f>
        <v/>
      </c>
      <c r="C75" s="165" t="str">
        <f t="shared" ca="1" si="6"/>
        <v/>
      </c>
      <c r="D75" s="165" t="str">
        <f t="shared" ca="1" si="7"/>
        <v/>
      </c>
      <c r="E75" s="165" t="str">
        <f t="shared" ca="1" si="8"/>
        <v/>
      </c>
      <c r="R75" s="165" t="str">
        <f ca="1">IF(OR($B75="",R$6=""),"",IF(INDEX(mydata,MATCH($B75,Data!$A:$A,0),MATCH(R$6,Data!$1:$1,0))=0,"",INDEX(mydata,MATCH($B75,Data!$A:$A,0),MATCH(R$6,Data!$1:$1,0))))</f>
        <v/>
      </c>
      <c r="S75" s="165" t="str">
        <f ca="1">IF(OR($B75="",S$6=""),"",IF(INDEX(mydata,MATCH($B75,Data!$A:$A,0),MATCH(S$6,Data!$1:$1,0))=0,"",INDEX(mydata,MATCH($B75,Data!$A:$A,0),MATCH(S$6,Data!$1:$1,0))))</f>
        <v/>
      </c>
      <c r="T75" s="165" t="str">
        <f ca="1">IF(OR($B75="",T$6=""),"",IF(INDEX(mydata,MATCH($B75,Data!$A:$A,0),MATCH(T$6,Data!$1:$1,0))=0,"",INDEX(mydata,MATCH($B75,Data!$A:$A,0),MATCH(T$6,Data!$1:$1,0))))</f>
        <v/>
      </c>
      <c r="U75" s="165" t="str">
        <f ca="1">IF(OR($B75="",U$6=""),"",IF(INDEX(mydata,MATCH($B75,Data!$A:$A,0),MATCH(U$6,Data!$1:$1,0))=0,"",INDEX(mydata,MATCH($B75,Data!$A:$A,0),MATCH(U$6,Data!$1:$1,0))))</f>
        <v/>
      </c>
      <c r="V75" s="165" t="str">
        <f ca="1">IF(OR($B75="",V$6=""),"",IF(INDEX(mydata,MATCH($B75,Data!$A:$A,0),MATCH(V$6,Data!$1:$1,0))=0,"",INDEX(mydata,MATCH($B75,Data!$A:$A,0),MATCH(V$6,Data!$1:$1,0))))</f>
        <v/>
      </c>
      <c r="W75" s="165" t="str">
        <f ca="1">IF(OR($B75="",W$6=""),"",IF(INDEX(mydata,MATCH($B75,Data!$A:$A,0),MATCH(W$6,Data!$1:$1,0))=0,"",INDEX(mydata,MATCH($B75,Data!$A:$A,0),MATCH(W$6,Data!$1:$1,0))))</f>
        <v/>
      </c>
    </row>
    <row r="76" spans="1:23" x14ac:dyDescent="0.4">
      <c r="A76" s="43" t="str">
        <f ca="1">IF(B76="","",IF(INDEX(Data!$BR:$BR,MATCH(B76,Data!$A:$A,0),1)=0,"",INDEX(Data!$BR:$BR,MATCH(B76,Data!$A:$A,0),1)))</f>
        <v/>
      </c>
      <c r="B76" s="165" t="str">
        <f ca="1">IFERROR(INDEX(Data!A$1:$A$1002,_xlfn.AGGREGATE(15,6,((Data!$D$1:$D$1002=1)/(Data!$D$1:$D$1002=1))*ROW(Data!$D$1:$D$1002),ROW(B76)-ROW(B$6)),1),"")</f>
        <v/>
      </c>
      <c r="C76" s="165" t="str">
        <f t="shared" ca="1" si="6"/>
        <v/>
      </c>
      <c r="D76" s="165" t="str">
        <f t="shared" ca="1" si="7"/>
        <v/>
      </c>
      <c r="E76" s="165" t="str">
        <f t="shared" ca="1" si="8"/>
        <v/>
      </c>
      <c r="R76" s="165" t="str">
        <f ca="1">IF(OR($B76="",R$6=""),"",IF(INDEX(mydata,MATCH($B76,Data!$A:$A,0),MATCH(R$6,Data!$1:$1,0))=0,"",INDEX(mydata,MATCH($B76,Data!$A:$A,0),MATCH(R$6,Data!$1:$1,0))))</f>
        <v/>
      </c>
      <c r="S76" s="165" t="str">
        <f ca="1">IF(OR($B76="",S$6=""),"",IF(INDEX(mydata,MATCH($B76,Data!$A:$A,0),MATCH(S$6,Data!$1:$1,0))=0,"",INDEX(mydata,MATCH($B76,Data!$A:$A,0),MATCH(S$6,Data!$1:$1,0))))</f>
        <v/>
      </c>
      <c r="T76" s="165" t="str">
        <f ca="1">IF(OR($B76="",T$6=""),"",IF(INDEX(mydata,MATCH($B76,Data!$A:$A,0),MATCH(T$6,Data!$1:$1,0))=0,"",INDEX(mydata,MATCH($B76,Data!$A:$A,0),MATCH(T$6,Data!$1:$1,0))))</f>
        <v/>
      </c>
      <c r="U76" s="165" t="str">
        <f ca="1">IF(OR($B76="",U$6=""),"",IF(INDEX(mydata,MATCH($B76,Data!$A:$A,0),MATCH(U$6,Data!$1:$1,0))=0,"",INDEX(mydata,MATCH($B76,Data!$A:$A,0),MATCH(U$6,Data!$1:$1,0))))</f>
        <v/>
      </c>
      <c r="V76" s="165" t="str">
        <f ca="1">IF(OR($B76="",V$6=""),"",IF(INDEX(mydata,MATCH($B76,Data!$A:$A,0),MATCH(V$6,Data!$1:$1,0))=0,"",INDEX(mydata,MATCH($B76,Data!$A:$A,0),MATCH(V$6,Data!$1:$1,0))))</f>
        <v/>
      </c>
      <c r="W76" s="165" t="str">
        <f ca="1">IF(OR($B76="",W$6=""),"",IF(INDEX(mydata,MATCH($B76,Data!$A:$A,0),MATCH(W$6,Data!$1:$1,0))=0,"",INDEX(mydata,MATCH($B76,Data!$A:$A,0),MATCH(W$6,Data!$1:$1,0))))</f>
        <v/>
      </c>
    </row>
    <row r="77" spans="1:23" x14ac:dyDescent="0.4">
      <c r="A77" s="43" t="str">
        <f ca="1">IF(B77="","",IF(INDEX(Data!$BR:$BR,MATCH(B77,Data!$A:$A,0),1)=0,"",INDEX(Data!$BR:$BR,MATCH(B77,Data!$A:$A,0),1)))</f>
        <v/>
      </c>
      <c r="B77" s="165" t="str">
        <f ca="1">IFERROR(INDEX(Data!A$1:$A$1002,_xlfn.AGGREGATE(15,6,((Data!$D$1:$D$1002=1)/(Data!$D$1:$D$1002=1))*ROW(Data!$D$1:$D$1002),ROW(B77)-ROW(B$6)),1),"")</f>
        <v/>
      </c>
      <c r="C77" s="165" t="str">
        <f t="shared" ca="1" si="6"/>
        <v/>
      </c>
      <c r="D77" s="165" t="str">
        <f t="shared" ca="1" si="7"/>
        <v/>
      </c>
      <c r="E77" s="165" t="str">
        <f t="shared" ca="1" si="8"/>
        <v/>
      </c>
      <c r="R77" s="165" t="str">
        <f ca="1">IF(OR($B77="",R$6=""),"",IF(INDEX(mydata,MATCH($B77,Data!$A:$A,0),MATCH(R$6,Data!$1:$1,0))=0,"",INDEX(mydata,MATCH($B77,Data!$A:$A,0),MATCH(R$6,Data!$1:$1,0))))</f>
        <v/>
      </c>
      <c r="S77" s="165" t="str">
        <f ca="1">IF(OR($B77="",S$6=""),"",IF(INDEX(mydata,MATCH($B77,Data!$A:$A,0),MATCH(S$6,Data!$1:$1,0))=0,"",INDEX(mydata,MATCH($B77,Data!$A:$A,0),MATCH(S$6,Data!$1:$1,0))))</f>
        <v/>
      </c>
      <c r="T77" s="165" t="str">
        <f ca="1">IF(OR($B77="",T$6=""),"",IF(INDEX(mydata,MATCH($B77,Data!$A:$A,0),MATCH(T$6,Data!$1:$1,0))=0,"",INDEX(mydata,MATCH($B77,Data!$A:$A,0),MATCH(T$6,Data!$1:$1,0))))</f>
        <v/>
      </c>
      <c r="U77" s="165" t="str">
        <f ca="1">IF(OR($B77="",U$6=""),"",IF(INDEX(mydata,MATCH($B77,Data!$A:$A,0),MATCH(U$6,Data!$1:$1,0))=0,"",INDEX(mydata,MATCH($B77,Data!$A:$A,0),MATCH(U$6,Data!$1:$1,0))))</f>
        <v/>
      </c>
      <c r="V77" s="165" t="str">
        <f ca="1">IF(OR($B77="",V$6=""),"",IF(INDEX(mydata,MATCH($B77,Data!$A:$A,0),MATCH(V$6,Data!$1:$1,0))=0,"",INDEX(mydata,MATCH($B77,Data!$A:$A,0),MATCH(V$6,Data!$1:$1,0))))</f>
        <v/>
      </c>
      <c r="W77" s="165" t="str">
        <f ca="1">IF(OR($B77="",W$6=""),"",IF(INDEX(mydata,MATCH($B77,Data!$A:$A,0),MATCH(W$6,Data!$1:$1,0))=0,"",INDEX(mydata,MATCH($B77,Data!$A:$A,0),MATCH(W$6,Data!$1:$1,0))))</f>
        <v/>
      </c>
    </row>
    <row r="78" spans="1:23" x14ac:dyDescent="0.4">
      <c r="A78" s="43" t="str">
        <f ca="1">IF(B78="","",IF(INDEX(Data!$BR:$BR,MATCH(B78,Data!$A:$A,0),1)=0,"",INDEX(Data!$BR:$BR,MATCH(B78,Data!$A:$A,0),1)))</f>
        <v/>
      </c>
      <c r="B78" s="165" t="str">
        <f ca="1">IFERROR(INDEX(Data!A$1:$A$1002,_xlfn.AGGREGATE(15,6,((Data!$D$1:$D$1002=1)/(Data!$D$1:$D$1002=1))*ROW(Data!$D$1:$D$1002),ROW(B78)-ROW(B$6)),1),"")</f>
        <v/>
      </c>
      <c r="C78" s="165" t="str">
        <f t="shared" ca="1" si="6"/>
        <v/>
      </c>
      <c r="D78" s="165" t="str">
        <f t="shared" ca="1" si="7"/>
        <v/>
      </c>
      <c r="E78" s="165" t="str">
        <f t="shared" ca="1" si="8"/>
        <v/>
      </c>
      <c r="R78" s="165" t="str">
        <f ca="1">IF(OR($B78="",R$6=""),"",IF(INDEX(mydata,MATCH($B78,Data!$A:$A,0),MATCH(R$6,Data!$1:$1,0))=0,"",INDEX(mydata,MATCH($B78,Data!$A:$A,0),MATCH(R$6,Data!$1:$1,0))))</f>
        <v/>
      </c>
      <c r="S78" s="165" t="str">
        <f ca="1">IF(OR($B78="",S$6=""),"",IF(INDEX(mydata,MATCH($B78,Data!$A:$A,0),MATCH(S$6,Data!$1:$1,0))=0,"",INDEX(mydata,MATCH($B78,Data!$A:$A,0),MATCH(S$6,Data!$1:$1,0))))</f>
        <v/>
      </c>
      <c r="T78" s="165" t="str">
        <f ca="1">IF(OR($B78="",T$6=""),"",IF(INDEX(mydata,MATCH($B78,Data!$A:$A,0),MATCH(T$6,Data!$1:$1,0))=0,"",INDEX(mydata,MATCH($B78,Data!$A:$A,0),MATCH(T$6,Data!$1:$1,0))))</f>
        <v/>
      </c>
      <c r="U78" s="165" t="str">
        <f ca="1">IF(OR($B78="",U$6=""),"",IF(INDEX(mydata,MATCH($B78,Data!$A:$A,0),MATCH(U$6,Data!$1:$1,0))=0,"",INDEX(mydata,MATCH($B78,Data!$A:$A,0),MATCH(U$6,Data!$1:$1,0))))</f>
        <v/>
      </c>
      <c r="V78" s="165" t="str">
        <f ca="1">IF(OR($B78="",V$6=""),"",IF(INDEX(mydata,MATCH($B78,Data!$A:$A,0),MATCH(V$6,Data!$1:$1,0))=0,"",INDEX(mydata,MATCH($B78,Data!$A:$A,0),MATCH(V$6,Data!$1:$1,0))))</f>
        <v/>
      </c>
      <c r="W78" s="165" t="str">
        <f ca="1">IF(OR($B78="",W$6=""),"",IF(INDEX(mydata,MATCH($B78,Data!$A:$A,0),MATCH(W$6,Data!$1:$1,0))=0,"",INDEX(mydata,MATCH($B78,Data!$A:$A,0),MATCH(W$6,Data!$1:$1,0))))</f>
        <v/>
      </c>
    </row>
    <row r="79" spans="1:23" x14ac:dyDescent="0.4">
      <c r="A79" s="43" t="str">
        <f ca="1">IF(B79="","",IF(INDEX(Data!$BR:$BR,MATCH(B79,Data!$A:$A,0),1)=0,"",INDEX(Data!$BR:$BR,MATCH(B79,Data!$A:$A,0),1)))</f>
        <v/>
      </c>
      <c r="B79" s="165" t="str">
        <f ca="1">IFERROR(INDEX(Data!A$1:$A$1002,_xlfn.AGGREGATE(15,6,((Data!$D$1:$D$1002=1)/(Data!$D$1:$D$1002=1))*ROW(Data!$D$1:$D$1002),ROW(B79)-ROW(B$6)),1),"")</f>
        <v/>
      </c>
      <c r="C79" s="165" t="str">
        <f t="shared" ca="1" si="6"/>
        <v/>
      </c>
      <c r="D79" s="165" t="str">
        <f t="shared" ca="1" si="7"/>
        <v/>
      </c>
      <c r="E79" s="165" t="str">
        <f t="shared" ca="1" si="8"/>
        <v/>
      </c>
      <c r="R79" s="165" t="str">
        <f ca="1">IF(OR($B79="",R$6=""),"",IF(INDEX(mydata,MATCH($B79,Data!$A:$A,0),MATCH(R$6,Data!$1:$1,0))=0,"",INDEX(mydata,MATCH($B79,Data!$A:$A,0),MATCH(R$6,Data!$1:$1,0))))</f>
        <v/>
      </c>
      <c r="S79" s="165" t="str">
        <f ca="1">IF(OR($B79="",S$6=""),"",IF(INDEX(mydata,MATCH($B79,Data!$A:$A,0),MATCH(S$6,Data!$1:$1,0))=0,"",INDEX(mydata,MATCH($B79,Data!$A:$A,0),MATCH(S$6,Data!$1:$1,0))))</f>
        <v/>
      </c>
      <c r="T79" s="165" t="str">
        <f ca="1">IF(OR($B79="",T$6=""),"",IF(INDEX(mydata,MATCH($B79,Data!$A:$A,0),MATCH(T$6,Data!$1:$1,0))=0,"",INDEX(mydata,MATCH($B79,Data!$A:$A,0),MATCH(T$6,Data!$1:$1,0))))</f>
        <v/>
      </c>
      <c r="U79" s="165" t="str">
        <f ca="1">IF(OR($B79="",U$6=""),"",IF(INDEX(mydata,MATCH($B79,Data!$A:$A,0),MATCH(U$6,Data!$1:$1,0))=0,"",INDEX(mydata,MATCH($B79,Data!$A:$A,0),MATCH(U$6,Data!$1:$1,0))))</f>
        <v/>
      </c>
      <c r="V79" s="165" t="str">
        <f ca="1">IF(OR($B79="",V$6=""),"",IF(INDEX(mydata,MATCH($B79,Data!$A:$A,0),MATCH(V$6,Data!$1:$1,0))=0,"",INDEX(mydata,MATCH($B79,Data!$A:$A,0),MATCH(V$6,Data!$1:$1,0))))</f>
        <v/>
      </c>
      <c r="W79" s="165" t="str">
        <f ca="1">IF(OR($B79="",W$6=""),"",IF(INDEX(mydata,MATCH($B79,Data!$A:$A,0),MATCH(W$6,Data!$1:$1,0))=0,"",INDEX(mydata,MATCH($B79,Data!$A:$A,0),MATCH(W$6,Data!$1:$1,0))))</f>
        <v/>
      </c>
    </row>
    <row r="80" spans="1:23" x14ac:dyDescent="0.4">
      <c r="A80" s="43" t="str">
        <f ca="1">IF(B80="","",IF(INDEX(Data!$BR:$BR,MATCH(B80,Data!$A:$A,0),1)=0,"",INDEX(Data!$BR:$BR,MATCH(B80,Data!$A:$A,0),1)))</f>
        <v/>
      </c>
      <c r="B80" s="165" t="str">
        <f ca="1">IFERROR(INDEX(Data!A$1:$A$1002,_xlfn.AGGREGATE(15,6,((Data!$D$1:$D$1002=1)/(Data!$D$1:$D$1002=1))*ROW(Data!$D$1:$D$1002),ROW(B80)-ROW(B$6)),1),"")</f>
        <v/>
      </c>
      <c r="C80" s="165" t="str">
        <f t="shared" ca="1" si="6"/>
        <v/>
      </c>
      <c r="D80" s="165" t="str">
        <f t="shared" ca="1" si="7"/>
        <v/>
      </c>
      <c r="E80" s="165" t="str">
        <f t="shared" ca="1" si="8"/>
        <v/>
      </c>
      <c r="R80" s="165" t="str">
        <f ca="1">IF(OR($B80="",R$6=""),"",IF(INDEX(mydata,MATCH($B80,Data!$A:$A,0),MATCH(R$6,Data!$1:$1,0))=0,"",INDEX(mydata,MATCH($B80,Data!$A:$A,0),MATCH(R$6,Data!$1:$1,0))))</f>
        <v/>
      </c>
      <c r="S80" s="165" t="str">
        <f ca="1">IF(OR($B80="",S$6=""),"",IF(INDEX(mydata,MATCH($B80,Data!$A:$A,0),MATCH(S$6,Data!$1:$1,0))=0,"",INDEX(mydata,MATCH($B80,Data!$A:$A,0),MATCH(S$6,Data!$1:$1,0))))</f>
        <v/>
      </c>
      <c r="T80" s="165" t="str">
        <f ca="1">IF(OR($B80="",T$6=""),"",IF(INDEX(mydata,MATCH($B80,Data!$A:$A,0),MATCH(T$6,Data!$1:$1,0))=0,"",INDEX(mydata,MATCH($B80,Data!$A:$A,0),MATCH(T$6,Data!$1:$1,0))))</f>
        <v/>
      </c>
      <c r="U80" s="165" t="str">
        <f ca="1">IF(OR($B80="",U$6=""),"",IF(INDEX(mydata,MATCH($B80,Data!$A:$A,0),MATCH(U$6,Data!$1:$1,0))=0,"",INDEX(mydata,MATCH($B80,Data!$A:$A,0),MATCH(U$6,Data!$1:$1,0))))</f>
        <v/>
      </c>
      <c r="V80" s="165" t="str">
        <f ca="1">IF(OR($B80="",V$6=""),"",IF(INDEX(mydata,MATCH($B80,Data!$A:$A,0),MATCH(V$6,Data!$1:$1,0))=0,"",INDEX(mydata,MATCH($B80,Data!$A:$A,0),MATCH(V$6,Data!$1:$1,0))))</f>
        <v/>
      </c>
      <c r="W80" s="165" t="str">
        <f ca="1">IF(OR($B80="",W$6=""),"",IF(INDEX(mydata,MATCH($B80,Data!$A:$A,0),MATCH(W$6,Data!$1:$1,0))=0,"",INDEX(mydata,MATCH($B80,Data!$A:$A,0),MATCH(W$6,Data!$1:$1,0))))</f>
        <v/>
      </c>
    </row>
    <row r="81" spans="1:23" x14ac:dyDescent="0.4">
      <c r="A81" s="43" t="str">
        <f ca="1">IF(B81="","",IF(INDEX(Data!$BR:$BR,MATCH(B81,Data!$A:$A,0),1)=0,"",INDEX(Data!$BR:$BR,MATCH(B81,Data!$A:$A,0),1)))</f>
        <v/>
      </c>
      <c r="B81" s="165" t="str">
        <f ca="1">IFERROR(INDEX(Data!A$1:$A$1002,_xlfn.AGGREGATE(15,6,((Data!$D$1:$D$1002=1)/(Data!$D$1:$D$1002=1))*ROW(Data!$D$1:$D$1002),ROW(B81)-ROW(B$6)),1),"")</f>
        <v/>
      </c>
      <c r="C81" s="165" t="str">
        <f t="shared" ca="1" si="6"/>
        <v/>
      </c>
      <c r="D81" s="165" t="str">
        <f t="shared" ca="1" si="7"/>
        <v/>
      </c>
      <c r="E81" s="165" t="str">
        <f t="shared" ca="1" si="8"/>
        <v/>
      </c>
      <c r="R81" s="165" t="str">
        <f ca="1">IF(OR($B81="",R$6=""),"",IF(INDEX(mydata,MATCH($B81,Data!$A:$A,0),MATCH(R$6,Data!$1:$1,0))=0,"",INDEX(mydata,MATCH($B81,Data!$A:$A,0),MATCH(R$6,Data!$1:$1,0))))</f>
        <v/>
      </c>
      <c r="S81" s="165" t="str">
        <f ca="1">IF(OR($B81="",S$6=""),"",IF(INDEX(mydata,MATCH($B81,Data!$A:$A,0),MATCH(S$6,Data!$1:$1,0))=0,"",INDEX(mydata,MATCH($B81,Data!$A:$A,0),MATCH(S$6,Data!$1:$1,0))))</f>
        <v/>
      </c>
      <c r="T81" s="165" t="str">
        <f ca="1">IF(OR($B81="",T$6=""),"",IF(INDEX(mydata,MATCH($B81,Data!$A:$A,0),MATCH(T$6,Data!$1:$1,0))=0,"",INDEX(mydata,MATCH($B81,Data!$A:$A,0),MATCH(T$6,Data!$1:$1,0))))</f>
        <v/>
      </c>
      <c r="U81" s="165" t="str">
        <f ca="1">IF(OR($B81="",U$6=""),"",IF(INDEX(mydata,MATCH($B81,Data!$A:$A,0),MATCH(U$6,Data!$1:$1,0))=0,"",INDEX(mydata,MATCH($B81,Data!$A:$A,0),MATCH(U$6,Data!$1:$1,0))))</f>
        <v/>
      </c>
      <c r="V81" s="165" t="str">
        <f ca="1">IF(OR($B81="",V$6=""),"",IF(INDEX(mydata,MATCH($B81,Data!$A:$A,0),MATCH(V$6,Data!$1:$1,0))=0,"",INDEX(mydata,MATCH($B81,Data!$A:$A,0),MATCH(V$6,Data!$1:$1,0))))</f>
        <v/>
      </c>
      <c r="W81" s="165" t="str">
        <f ca="1">IF(OR($B81="",W$6=""),"",IF(INDEX(mydata,MATCH($B81,Data!$A:$A,0),MATCH(W$6,Data!$1:$1,0))=0,"",INDEX(mydata,MATCH($B81,Data!$A:$A,0),MATCH(W$6,Data!$1:$1,0))))</f>
        <v/>
      </c>
    </row>
    <row r="82" spans="1:23" x14ac:dyDescent="0.4">
      <c r="A82" s="43" t="str">
        <f ca="1">IF(B82="","",IF(INDEX(Data!$BR:$BR,MATCH(B82,Data!$A:$A,0),1)=0,"",INDEX(Data!$BR:$BR,MATCH(B82,Data!$A:$A,0),1)))</f>
        <v/>
      </c>
      <c r="B82" s="165" t="str">
        <f ca="1">IFERROR(INDEX(Data!A$1:$A$1002,_xlfn.AGGREGATE(15,6,((Data!$D$1:$D$1002=1)/(Data!$D$1:$D$1002=1))*ROW(Data!$D$1:$D$1002),ROW(B82)-ROW(B$6)),1),"")</f>
        <v/>
      </c>
      <c r="C82" s="165" t="str">
        <f t="shared" ca="1" si="6"/>
        <v/>
      </c>
      <c r="D82" s="165" t="str">
        <f t="shared" ca="1" si="7"/>
        <v/>
      </c>
      <c r="E82" s="165" t="str">
        <f t="shared" ca="1" si="8"/>
        <v/>
      </c>
      <c r="R82" s="165" t="str">
        <f ca="1">IF(OR($B82="",R$6=""),"",IF(INDEX(mydata,MATCH($B82,Data!$A:$A,0),MATCH(R$6,Data!$1:$1,0))=0,"",INDEX(mydata,MATCH($B82,Data!$A:$A,0),MATCH(R$6,Data!$1:$1,0))))</f>
        <v/>
      </c>
      <c r="S82" s="165" t="str">
        <f ca="1">IF(OR($B82="",S$6=""),"",IF(INDEX(mydata,MATCH($B82,Data!$A:$A,0),MATCH(S$6,Data!$1:$1,0))=0,"",INDEX(mydata,MATCH($B82,Data!$A:$A,0),MATCH(S$6,Data!$1:$1,0))))</f>
        <v/>
      </c>
      <c r="T82" s="165" t="str">
        <f ca="1">IF(OR($B82="",T$6=""),"",IF(INDEX(mydata,MATCH($B82,Data!$A:$A,0),MATCH(T$6,Data!$1:$1,0))=0,"",INDEX(mydata,MATCH($B82,Data!$A:$A,0),MATCH(T$6,Data!$1:$1,0))))</f>
        <v/>
      </c>
      <c r="U82" s="165" t="str">
        <f ca="1">IF(OR($B82="",U$6=""),"",IF(INDEX(mydata,MATCH($B82,Data!$A:$A,0),MATCH(U$6,Data!$1:$1,0))=0,"",INDEX(mydata,MATCH($B82,Data!$A:$A,0),MATCH(U$6,Data!$1:$1,0))))</f>
        <v/>
      </c>
      <c r="V82" s="165" t="str">
        <f ca="1">IF(OR($B82="",V$6=""),"",IF(INDEX(mydata,MATCH($B82,Data!$A:$A,0),MATCH(V$6,Data!$1:$1,0))=0,"",INDEX(mydata,MATCH($B82,Data!$A:$A,0),MATCH(V$6,Data!$1:$1,0))))</f>
        <v/>
      </c>
      <c r="W82" s="165" t="str">
        <f ca="1">IF(OR($B82="",W$6=""),"",IF(INDEX(mydata,MATCH($B82,Data!$A:$A,0),MATCH(W$6,Data!$1:$1,0))=0,"",INDEX(mydata,MATCH($B82,Data!$A:$A,0),MATCH(W$6,Data!$1:$1,0))))</f>
        <v/>
      </c>
    </row>
    <row r="83" spans="1:23" x14ac:dyDescent="0.4">
      <c r="A83" s="43" t="str">
        <f ca="1">IF(B83="","",IF(INDEX(Data!$BR:$BR,MATCH(B83,Data!$A:$A,0),1)=0,"",INDEX(Data!$BR:$BR,MATCH(B83,Data!$A:$A,0),1)))</f>
        <v/>
      </c>
      <c r="B83" s="165" t="str">
        <f ca="1">IFERROR(INDEX(Data!A$1:$A$1002,_xlfn.AGGREGATE(15,6,((Data!$D$1:$D$1002=1)/(Data!$D$1:$D$1002=1))*ROW(Data!$D$1:$D$1002),ROW(B83)-ROW(B$6)),1),"")</f>
        <v/>
      </c>
      <c r="C83" s="165" t="str">
        <f t="shared" ca="1" si="6"/>
        <v/>
      </c>
      <c r="D83" s="165" t="str">
        <f t="shared" ca="1" si="7"/>
        <v/>
      </c>
      <c r="E83" s="165" t="str">
        <f t="shared" ca="1" si="8"/>
        <v/>
      </c>
      <c r="R83" s="165" t="str">
        <f ca="1">IF(OR($B83="",R$6=""),"",IF(INDEX(mydata,MATCH($B83,Data!$A:$A,0),MATCH(R$6,Data!$1:$1,0))=0,"",INDEX(mydata,MATCH($B83,Data!$A:$A,0),MATCH(R$6,Data!$1:$1,0))))</f>
        <v/>
      </c>
      <c r="S83" s="165" t="str">
        <f ca="1">IF(OR($B83="",S$6=""),"",IF(INDEX(mydata,MATCH($B83,Data!$A:$A,0),MATCH(S$6,Data!$1:$1,0))=0,"",INDEX(mydata,MATCH($B83,Data!$A:$A,0),MATCH(S$6,Data!$1:$1,0))))</f>
        <v/>
      </c>
      <c r="T83" s="165" t="str">
        <f ca="1">IF(OR($B83="",T$6=""),"",IF(INDEX(mydata,MATCH($B83,Data!$A:$A,0),MATCH(T$6,Data!$1:$1,0))=0,"",INDEX(mydata,MATCH($B83,Data!$A:$A,0),MATCH(T$6,Data!$1:$1,0))))</f>
        <v/>
      </c>
      <c r="U83" s="165" t="str">
        <f ca="1">IF(OR($B83="",U$6=""),"",IF(INDEX(mydata,MATCH($B83,Data!$A:$A,0),MATCH(U$6,Data!$1:$1,0))=0,"",INDEX(mydata,MATCH($B83,Data!$A:$A,0),MATCH(U$6,Data!$1:$1,0))))</f>
        <v/>
      </c>
      <c r="V83" s="165" t="str">
        <f ca="1">IF(OR($B83="",V$6=""),"",IF(INDEX(mydata,MATCH($B83,Data!$A:$A,0),MATCH(V$6,Data!$1:$1,0))=0,"",INDEX(mydata,MATCH($B83,Data!$A:$A,0),MATCH(V$6,Data!$1:$1,0))))</f>
        <v/>
      </c>
      <c r="W83" s="165" t="str">
        <f ca="1">IF(OR($B83="",W$6=""),"",IF(INDEX(mydata,MATCH($B83,Data!$A:$A,0),MATCH(W$6,Data!$1:$1,0))=0,"",INDEX(mydata,MATCH($B83,Data!$A:$A,0),MATCH(W$6,Data!$1:$1,0))))</f>
        <v/>
      </c>
    </row>
    <row r="84" spans="1:23" x14ac:dyDescent="0.4">
      <c r="A84" s="43" t="str">
        <f ca="1">IF(B84="","",IF(INDEX(Data!$BR:$BR,MATCH(B84,Data!$A:$A,0),1)=0,"",INDEX(Data!$BR:$BR,MATCH(B84,Data!$A:$A,0),1)))</f>
        <v/>
      </c>
      <c r="B84" s="165" t="str">
        <f ca="1">IFERROR(INDEX(Data!A$1:$A$1002,_xlfn.AGGREGATE(15,6,((Data!$D$1:$D$1002=1)/(Data!$D$1:$D$1002=1))*ROW(Data!$D$1:$D$1002),ROW(B84)-ROW(B$6)),1),"")</f>
        <v/>
      </c>
      <c r="C84" s="165" t="str">
        <f t="shared" ca="1" si="6"/>
        <v/>
      </c>
      <c r="D84" s="165" t="str">
        <f t="shared" ca="1" si="7"/>
        <v/>
      </c>
      <c r="E84" s="165" t="str">
        <f t="shared" ca="1" si="8"/>
        <v/>
      </c>
      <c r="R84" s="165" t="str">
        <f ca="1">IF(OR($B84="",R$6=""),"",IF(INDEX(mydata,MATCH($B84,Data!$A:$A,0),MATCH(R$6,Data!$1:$1,0))=0,"",INDEX(mydata,MATCH($B84,Data!$A:$A,0),MATCH(R$6,Data!$1:$1,0))))</f>
        <v/>
      </c>
      <c r="S84" s="165" t="str">
        <f ca="1">IF(OR($B84="",S$6=""),"",IF(INDEX(mydata,MATCH($B84,Data!$A:$A,0),MATCH(S$6,Data!$1:$1,0))=0,"",INDEX(mydata,MATCH($B84,Data!$A:$A,0),MATCH(S$6,Data!$1:$1,0))))</f>
        <v/>
      </c>
      <c r="T84" s="165" t="str">
        <f ca="1">IF(OR($B84="",T$6=""),"",IF(INDEX(mydata,MATCH($B84,Data!$A:$A,0),MATCH(T$6,Data!$1:$1,0))=0,"",INDEX(mydata,MATCH($B84,Data!$A:$A,0),MATCH(T$6,Data!$1:$1,0))))</f>
        <v/>
      </c>
      <c r="U84" s="165" t="str">
        <f ca="1">IF(OR($B84="",U$6=""),"",IF(INDEX(mydata,MATCH($B84,Data!$A:$A,0),MATCH(U$6,Data!$1:$1,0))=0,"",INDEX(mydata,MATCH($B84,Data!$A:$A,0),MATCH(U$6,Data!$1:$1,0))))</f>
        <v/>
      </c>
      <c r="V84" s="165" t="str">
        <f ca="1">IF(OR($B84="",V$6=""),"",IF(INDEX(mydata,MATCH($B84,Data!$A:$A,0),MATCH(V$6,Data!$1:$1,0))=0,"",INDEX(mydata,MATCH($B84,Data!$A:$A,0),MATCH(V$6,Data!$1:$1,0))))</f>
        <v/>
      </c>
      <c r="W84" s="165" t="str">
        <f ca="1">IF(OR($B84="",W$6=""),"",IF(INDEX(mydata,MATCH($B84,Data!$A:$A,0),MATCH(W$6,Data!$1:$1,0))=0,"",INDEX(mydata,MATCH($B84,Data!$A:$A,0),MATCH(W$6,Data!$1:$1,0))))</f>
        <v/>
      </c>
    </row>
    <row r="85" spans="1:23" x14ac:dyDescent="0.4">
      <c r="A85" s="43" t="str">
        <f ca="1">IF(B85="","",IF(INDEX(Data!$BR:$BR,MATCH(B85,Data!$A:$A,0),1)=0,"",INDEX(Data!$BR:$BR,MATCH(B85,Data!$A:$A,0),1)))</f>
        <v/>
      </c>
      <c r="B85" s="165" t="str">
        <f ca="1">IFERROR(INDEX(Data!A$1:$A$1002,_xlfn.AGGREGATE(15,6,((Data!$D$1:$D$1002=1)/(Data!$D$1:$D$1002=1))*ROW(Data!$D$1:$D$1002),ROW(B85)-ROW(B$6)),1),"")</f>
        <v/>
      </c>
      <c r="C85" s="165" t="str">
        <f t="shared" ca="1" si="6"/>
        <v/>
      </c>
      <c r="D85" s="165" t="str">
        <f t="shared" ca="1" si="7"/>
        <v/>
      </c>
      <c r="E85" s="165" t="str">
        <f t="shared" ca="1" si="8"/>
        <v/>
      </c>
      <c r="R85" s="165" t="str">
        <f ca="1">IF(OR($B85="",R$6=""),"",IF(INDEX(mydata,MATCH($B85,Data!$A:$A,0),MATCH(R$6,Data!$1:$1,0))=0,"",INDEX(mydata,MATCH($B85,Data!$A:$A,0),MATCH(R$6,Data!$1:$1,0))))</f>
        <v/>
      </c>
      <c r="S85" s="165" t="str">
        <f ca="1">IF(OR($B85="",S$6=""),"",IF(INDEX(mydata,MATCH($B85,Data!$A:$A,0),MATCH(S$6,Data!$1:$1,0))=0,"",INDEX(mydata,MATCH($B85,Data!$A:$A,0),MATCH(S$6,Data!$1:$1,0))))</f>
        <v/>
      </c>
      <c r="T85" s="165" t="str">
        <f ca="1">IF(OR($B85="",T$6=""),"",IF(INDEX(mydata,MATCH($B85,Data!$A:$A,0),MATCH(T$6,Data!$1:$1,0))=0,"",INDEX(mydata,MATCH($B85,Data!$A:$A,0),MATCH(T$6,Data!$1:$1,0))))</f>
        <v/>
      </c>
      <c r="U85" s="165" t="str">
        <f ca="1">IF(OR($B85="",U$6=""),"",IF(INDEX(mydata,MATCH($B85,Data!$A:$A,0),MATCH(U$6,Data!$1:$1,0))=0,"",INDEX(mydata,MATCH($B85,Data!$A:$A,0),MATCH(U$6,Data!$1:$1,0))))</f>
        <v/>
      </c>
      <c r="V85" s="165" t="str">
        <f ca="1">IF(OR($B85="",V$6=""),"",IF(INDEX(mydata,MATCH($B85,Data!$A:$A,0),MATCH(V$6,Data!$1:$1,0))=0,"",INDEX(mydata,MATCH($B85,Data!$A:$A,0),MATCH(V$6,Data!$1:$1,0))))</f>
        <v/>
      </c>
      <c r="W85" s="165" t="str">
        <f ca="1">IF(OR($B85="",W$6=""),"",IF(INDEX(mydata,MATCH($B85,Data!$A:$A,0),MATCH(W$6,Data!$1:$1,0))=0,"",INDEX(mydata,MATCH($B85,Data!$A:$A,0),MATCH(W$6,Data!$1:$1,0))))</f>
        <v/>
      </c>
    </row>
    <row r="86" spans="1:23" x14ac:dyDescent="0.4">
      <c r="A86" s="43" t="str">
        <f ca="1">IF(B86="","",IF(INDEX(Data!$BR:$BR,MATCH(B86,Data!$A:$A,0),1)=0,"",INDEX(Data!$BR:$BR,MATCH(B86,Data!$A:$A,0),1)))</f>
        <v/>
      </c>
      <c r="B86" s="165" t="str">
        <f ca="1">IFERROR(INDEX(Data!A$1:$A$1002,_xlfn.AGGREGATE(15,6,((Data!$D$1:$D$1002=1)/(Data!$D$1:$D$1002=1))*ROW(Data!$D$1:$D$1002),ROW(B86)-ROW(B$6)),1),"")</f>
        <v/>
      </c>
      <c r="C86" s="165" t="str">
        <f t="shared" ca="1" si="6"/>
        <v/>
      </c>
      <c r="D86" s="165" t="str">
        <f t="shared" ca="1" si="7"/>
        <v/>
      </c>
      <c r="E86" s="165" t="str">
        <f t="shared" ca="1" si="8"/>
        <v/>
      </c>
      <c r="R86" s="165" t="str">
        <f ca="1">IF(OR($B86="",R$6=""),"",IF(INDEX(mydata,MATCH($B86,Data!$A:$A,0),MATCH(R$6,Data!$1:$1,0))=0,"",INDEX(mydata,MATCH($B86,Data!$A:$A,0),MATCH(R$6,Data!$1:$1,0))))</f>
        <v/>
      </c>
      <c r="S86" s="165" t="str">
        <f ca="1">IF(OR($B86="",S$6=""),"",IF(INDEX(mydata,MATCH($B86,Data!$A:$A,0),MATCH(S$6,Data!$1:$1,0))=0,"",INDEX(mydata,MATCH($B86,Data!$A:$A,0),MATCH(S$6,Data!$1:$1,0))))</f>
        <v/>
      </c>
      <c r="T86" s="165" t="str">
        <f ca="1">IF(OR($B86="",T$6=""),"",IF(INDEX(mydata,MATCH($B86,Data!$A:$A,0),MATCH(T$6,Data!$1:$1,0))=0,"",INDEX(mydata,MATCH($B86,Data!$A:$A,0),MATCH(T$6,Data!$1:$1,0))))</f>
        <v/>
      </c>
      <c r="U86" s="165" t="str">
        <f ca="1">IF(OR($B86="",U$6=""),"",IF(INDEX(mydata,MATCH($B86,Data!$A:$A,0),MATCH(U$6,Data!$1:$1,0))=0,"",INDEX(mydata,MATCH($B86,Data!$A:$A,0),MATCH(U$6,Data!$1:$1,0))))</f>
        <v/>
      </c>
      <c r="V86" s="165" t="str">
        <f ca="1">IF(OR($B86="",V$6=""),"",IF(INDEX(mydata,MATCH($B86,Data!$A:$A,0),MATCH(V$6,Data!$1:$1,0))=0,"",INDEX(mydata,MATCH($B86,Data!$A:$A,0),MATCH(V$6,Data!$1:$1,0))))</f>
        <v/>
      </c>
      <c r="W86" s="165" t="str">
        <f ca="1">IF(OR($B86="",W$6=""),"",IF(INDEX(mydata,MATCH($B86,Data!$A:$A,0),MATCH(W$6,Data!$1:$1,0))=0,"",INDEX(mydata,MATCH($B86,Data!$A:$A,0),MATCH(W$6,Data!$1:$1,0))))</f>
        <v/>
      </c>
    </row>
    <row r="87" spans="1:23" x14ac:dyDescent="0.4">
      <c r="A87" s="43" t="str">
        <f ca="1">IF(B87="","",IF(INDEX(Data!$BR:$BR,MATCH(B87,Data!$A:$A,0),1)=0,"",INDEX(Data!$BR:$BR,MATCH(B87,Data!$A:$A,0),1)))</f>
        <v/>
      </c>
      <c r="B87" s="165" t="str">
        <f ca="1">IFERROR(INDEX(Data!A$1:$A$1002,_xlfn.AGGREGATE(15,6,((Data!$D$1:$D$1002=1)/(Data!$D$1:$D$1002=1))*ROW(Data!$D$1:$D$1002),ROW(B87)-ROW(B$6)),1),"")</f>
        <v/>
      </c>
      <c r="C87" s="165" t="str">
        <f t="shared" ca="1" si="6"/>
        <v/>
      </c>
      <c r="D87" s="165" t="str">
        <f t="shared" ca="1" si="7"/>
        <v/>
      </c>
      <c r="E87" s="165" t="str">
        <f t="shared" ca="1" si="8"/>
        <v/>
      </c>
      <c r="R87" s="165" t="str">
        <f ca="1">IF(OR($B87="",R$6=""),"",IF(INDEX(mydata,MATCH($B87,Data!$A:$A,0),MATCH(R$6,Data!$1:$1,0))=0,"",INDEX(mydata,MATCH($B87,Data!$A:$A,0),MATCH(R$6,Data!$1:$1,0))))</f>
        <v/>
      </c>
      <c r="S87" s="165" t="str">
        <f ca="1">IF(OR($B87="",S$6=""),"",IF(INDEX(mydata,MATCH($B87,Data!$A:$A,0),MATCH(S$6,Data!$1:$1,0))=0,"",INDEX(mydata,MATCH($B87,Data!$A:$A,0),MATCH(S$6,Data!$1:$1,0))))</f>
        <v/>
      </c>
      <c r="T87" s="165" t="str">
        <f ca="1">IF(OR($B87="",T$6=""),"",IF(INDEX(mydata,MATCH($B87,Data!$A:$A,0),MATCH(T$6,Data!$1:$1,0))=0,"",INDEX(mydata,MATCH($B87,Data!$A:$A,0),MATCH(T$6,Data!$1:$1,0))))</f>
        <v/>
      </c>
      <c r="U87" s="165" t="str">
        <f ca="1">IF(OR($B87="",U$6=""),"",IF(INDEX(mydata,MATCH($B87,Data!$A:$A,0),MATCH(U$6,Data!$1:$1,0))=0,"",INDEX(mydata,MATCH($B87,Data!$A:$A,0),MATCH(U$6,Data!$1:$1,0))))</f>
        <v/>
      </c>
      <c r="V87" s="165" t="str">
        <f ca="1">IF(OR($B87="",V$6=""),"",IF(INDEX(mydata,MATCH($B87,Data!$A:$A,0),MATCH(V$6,Data!$1:$1,0))=0,"",INDEX(mydata,MATCH($B87,Data!$A:$A,0),MATCH(V$6,Data!$1:$1,0))))</f>
        <v/>
      </c>
      <c r="W87" s="165" t="str">
        <f ca="1">IF(OR($B87="",W$6=""),"",IF(INDEX(mydata,MATCH($B87,Data!$A:$A,0),MATCH(W$6,Data!$1:$1,0))=0,"",INDEX(mydata,MATCH($B87,Data!$A:$A,0),MATCH(W$6,Data!$1:$1,0))))</f>
        <v/>
      </c>
    </row>
    <row r="88" spans="1:23" x14ac:dyDescent="0.4">
      <c r="A88" s="43" t="str">
        <f ca="1">IF(B88="","",IF(INDEX(Data!$BR:$BR,MATCH(B88,Data!$A:$A,0),1)=0,"",INDEX(Data!$BR:$BR,MATCH(B88,Data!$A:$A,0),1)))</f>
        <v/>
      </c>
      <c r="B88" s="165" t="str">
        <f ca="1">IFERROR(INDEX(Data!A$1:$A$1002,_xlfn.AGGREGATE(15,6,((Data!$D$1:$D$1002=1)/(Data!$D$1:$D$1002=1))*ROW(Data!$D$1:$D$1002),ROW(B88)-ROW(B$6)),1),"")</f>
        <v/>
      </c>
      <c r="C88" s="165" t="str">
        <f t="shared" ca="1" si="6"/>
        <v/>
      </c>
      <c r="D88" s="165" t="str">
        <f t="shared" ca="1" si="7"/>
        <v/>
      </c>
      <c r="E88" s="165" t="str">
        <f t="shared" ca="1" si="8"/>
        <v/>
      </c>
      <c r="R88" s="165" t="str">
        <f ca="1">IF(OR($B88="",R$6=""),"",IF(INDEX(mydata,MATCH($B88,Data!$A:$A,0),MATCH(R$6,Data!$1:$1,0))=0,"",INDEX(mydata,MATCH($B88,Data!$A:$A,0),MATCH(R$6,Data!$1:$1,0))))</f>
        <v/>
      </c>
      <c r="S88" s="165" t="str">
        <f ca="1">IF(OR($B88="",S$6=""),"",IF(INDEX(mydata,MATCH($B88,Data!$A:$A,0),MATCH(S$6,Data!$1:$1,0))=0,"",INDEX(mydata,MATCH($B88,Data!$A:$A,0),MATCH(S$6,Data!$1:$1,0))))</f>
        <v/>
      </c>
      <c r="T88" s="165" t="str">
        <f ca="1">IF(OR($B88="",T$6=""),"",IF(INDEX(mydata,MATCH($B88,Data!$A:$A,0),MATCH(T$6,Data!$1:$1,0))=0,"",INDEX(mydata,MATCH($B88,Data!$A:$A,0),MATCH(T$6,Data!$1:$1,0))))</f>
        <v/>
      </c>
      <c r="U88" s="165" t="str">
        <f ca="1">IF(OR($B88="",U$6=""),"",IF(INDEX(mydata,MATCH($B88,Data!$A:$A,0),MATCH(U$6,Data!$1:$1,0))=0,"",INDEX(mydata,MATCH($B88,Data!$A:$A,0),MATCH(U$6,Data!$1:$1,0))))</f>
        <v/>
      </c>
      <c r="V88" s="165" t="str">
        <f ca="1">IF(OR($B88="",V$6=""),"",IF(INDEX(mydata,MATCH($B88,Data!$A:$A,0),MATCH(V$6,Data!$1:$1,0))=0,"",INDEX(mydata,MATCH($B88,Data!$A:$A,0),MATCH(V$6,Data!$1:$1,0))))</f>
        <v/>
      </c>
      <c r="W88" s="165" t="str">
        <f ca="1">IF(OR($B88="",W$6=""),"",IF(INDEX(mydata,MATCH($B88,Data!$A:$A,0),MATCH(W$6,Data!$1:$1,0))=0,"",INDEX(mydata,MATCH($B88,Data!$A:$A,0),MATCH(W$6,Data!$1:$1,0))))</f>
        <v/>
      </c>
    </row>
    <row r="89" spans="1:23" x14ac:dyDescent="0.4">
      <c r="A89" s="43" t="str">
        <f ca="1">IF(B89="","",IF(INDEX(Data!$BR:$BR,MATCH(B89,Data!$A:$A,0),1)=0,"",INDEX(Data!$BR:$BR,MATCH(B89,Data!$A:$A,0),1)))</f>
        <v/>
      </c>
      <c r="B89" s="165" t="str">
        <f ca="1">IFERROR(INDEX(Data!A$1:$A$1002,_xlfn.AGGREGATE(15,6,((Data!$D$1:$D$1002=1)/(Data!$D$1:$D$1002=1))*ROW(Data!$D$1:$D$1002),ROW(B89)-ROW(B$6)),1),"")</f>
        <v/>
      </c>
      <c r="C89" s="165" t="str">
        <f t="shared" ca="1" si="6"/>
        <v/>
      </c>
      <c r="D89" s="165" t="str">
        <f t="shared" ca="1" si="7"/>
        <v/>
      </c>
      <c r="E89" s="165" t="str">
        <f t="shared" ca="1" si="8"/>
        <v/>
      </c>
      <c r="R89" s="165" t="str">
        <f ca="1">IF(OR($B89="",R$6=""),"",IF(INDEX(mydata,MATCH($B89,Data!$A:$A,0),MATCH(R$6,Data!$1:$1,0))=0,"",INDEX(mydata,MATCH($B89,Data!$A:$A,0),MATCH(R$6,Data!$1:$1,0))))</f>
        <v/>
      </c>
      <c r="S89" s="165" t="str">
        <f ca="1">IF(OR($B89="",S$6=""),"",IF(INDEX(mydata,MATCH($B89,Data!$A:$A,0),MATCH(S$6,Data!$1:$1,0))=0,"",INDEX(mydata,MATCH($B89,Data!$A:$A,0),MATCH(S$6,Data!$1:$1,0))))</f>
        <v/>
      </c>
      <c r="T89" s="165" t="str">
        <f ca="1">IF(OR($B89="",T$6=""),"",IF(INDEX(mydata,MATCH($B89,Data!$A:$A,0),MATCH(T$6,Data!$1:$1,0))=0,"",INDEX(mydata,MATCH($B89,Data!$A:$A,0),MATCH(T$6,Data!$1:$1,0))))</f>
        <v/>
      </c>
      <c r="U89" s="165" t="str">
        <f ca="1">IF(OR($B89="",U$6=""),"",IF(INDEX(mydata,MATCH($B89,Data!$A:$A,0),MATCH(U$6,Data!$1:$1,0))=0,"",INDEX(mydata,MATCH($B89,Data!$A:$A,0),MATCH(U$6,Data!$1:$1,0))))</f>
        <v/>
      </c>
      <c r="V89" s="165" t="str">
        <f ca="1">IF(OR($B89="",V$6=""),"",IF(INDEX(mydata,MATCH($B89,Data!$A:$A,0),MATCH(V$6,Data!$1:$1,0))=0,"",INDEX(mydata,MATCH($B89,Data!$A:$A,0),MATCH(V$6,Data!$1:$1,0))))</f>
        <v/>
      </c>
      <c r="W89" s="165" t="str">
        <f ca="1">IF(OR($B89="",W$6=""),"",IF(INDEX(mydata,MATCH($B89,Data!$A:$A,0),MATCH(W$6,Data!$1:$1,0))=0,"",INDEX(mydata,MATCH($B89,Data!$A:$A,0),MATCH(W$6,Data!$1:$1,0))))</f>
        <v/>
      </c>
    </row>
    <row r="90" spans="1:23" x14ac:dyDescent="0.4">
      <c r="A90" s="43" t="str">
        <f ca="1">IF(B90="","",IF(INDEX(Data!$BR:$BR,MATCH(B90,Data!$A:$A,0),1)=0,"",INDEX(Data!$BR:$BR,MATCH(B90,Data!$A:$A,0),1)))</f>
        <v/>
      </c>
      <c r="B90" s="165" t="str">
        <f ca="1">IFERROR(INDEX(Data!A$1:$A$1002,_xlfn.AGGREGATE(15,6,((Data!$D$1:$D$1002=1)/(Data!$D$1:$D$1002=1))*ROW(Data!$D$1:$D$1002),ROW(B90)-ROW(B$6)),1),"")</f>
        <v/>
      </c>
      <c r="C90" s="165" t="str">
        <f t="shared" ca="1" si="6"/>
        <v/>
      </c>
      <c r="D90" s="165" t="str">
        <f t="shared" ca="1" si="7"/>
        <v/>
      </c>
      <c r="E90" s="165" t="str">
        <f t="shared" ca="1" si="8"/>
        <v/>
      </c>
      <c r="R90" s="165" t="str">
        <f ca="1">IF(OR($B90="",R$6=""),"",IF(INDEX(mydata,MATCH($B90,Data!$A:$A,0),MATCH(R$6,Data!$1:$1,0))=0,"",INDEX(mydata,MATCH($B90,Data!$A:$A,0),MATCH(R$6,Data!$1:$1,0))))</f>
        <v/>
      </c>
      <c r="S90" s="165" t="str">
        <f ca="1">IF(OR($B90="",S$6=""),"",IF(INDEX(mydata,MATCH($B90,Data!$A:$A,0),MATCH(S$6,Data!$1:$1,0))=0,"",INDEX(mydata,MATCH($B90,Data!$A:$A,0),MATCH(S$6,Data!$1:$1,0))))</f>
        <v/>
      </c>
      <c r="T90" s="165" t="str">
        <f ca="1">IF(OR($B90="",T$6=""),"",IF(INDEX(mydata,MATCH($B90,Data!$A:$A,0),MATCH(T$6,Data!$1:$1,0))=0,"",INDEX(mydata,MATCH($B90,Data!$A:$A,0),MATCH(T$6,Data!$1:$1,0))))</f>
        <v/>
      </c>
      <c r="U90" s="165" t="str">
        <f ca="1">IF(OR($B90="",U$6=""),"",IF(INDEX(mydata,MATCH($B90,Data!$A:$A,0),MATCH(U$6,Data!$1:$1,0))=0,"",INDEX(mydata,MATCH($B90,Data!$A:$A,0),MATCH(U$6,Data!$1:$1,0))))</f>
        <v/>
      </c>
      <c r="V90" s="165" t="str">
        <f ca="1">IF(OR($B90="",V$6=""),"",IF(INDEX(mydata,MATCH($B90,Data!$A:$A,0),MATCH(V$6,Data!$1:$1,0))=0,"",INDEX(mydata,MATCH($B90,Data!$A:$A,0),MATCH(V$6,Data!$1:$1,0))))</f>
        <v/>
      </c>
      <c r="W90" s="165" t="str">
        <f ca="1">IF(OR($B90="",W$6=""),"",IF(INDEX(mydata,MATCH($B90,Data!$A:$A,0),MATCH(W$6,Data!$1:$1,0))=0,"",INDEX(mydata,MATCH($B90,Data!$A:$A,0),MATCH(W$6,Data!$1:$1,0))))</f>
        <v/>
      </c>
    </row>
    <row r="91" spans="1:23" x14ac:dyDescent="0.4">
      <c r="A91" s="43" t="str">
        <f ca="1">IF(B91="","",IF(INDEX(Data!$BR:$BR,MATCH(B91,Data!$A:$A,0),1)=0,"",INDEX(Data!$BR:$BR,MATCH(B91,Data!$A:$A,0),1)))</f>
        <v/>
      </c>
      <c r="B91" s="165" t="str">
        <f ca="1">IFERROR(INDEX(Data!A$1:$A$1002,_xlfn.AGGREGATE(15,6,((Data!$D$1:$D$1002=1)/(Data!$D$1:$D$1002=1))*ROW(Data!$D$1:$D$1002),ROW(B91)-ROW(B$6)),1),"")</f>
        <v/>
      </c>
      <c r="C91" s="165" t="str">
        <f t="shared" ca="1" si="6"/>
        <v/>
      </c>
      <c r="D91" s="165" t="str">
        <f t="shared" ca="1" si="7"/>
        <v/>
      </c>
      <c r="E91" s="165" t="str">
        <f t="shared" ca="1" si="8"/>
        <v/>
      </c>
      <c r="R91" s="165" t="str">
        <f ca="1">IF(OR($B91="",R$6=""),"",IF(INDEX(mydata,MATCH($B91,Data!$A:$A,0),MATCH(R$6,Data!$1:$1,0))=0,"",INDEX(mydata,MATCH($B91,Data!$A:$A,0),MATCH(R$6,Data!$1:$1,0))))</f>
        <v/>
      </c>
      <c r="S91" s="165" t="str">
        <f ca="1">IF(OR($B91="",S$6=""),"",IF(INDEX(mydata,MATCH($B91,Data!$A:$A,0),MATCH(S$6,Data!$1:$1,0))=0,"",INDEX(mydata,MATCH($B91,Data!$A:$A,0),MATCH(S$6,Data!$1:$1,0))))</f>
        <v/>
      </c>
      <c r="T91" s="165" t="str">
        <f ca="1">IF(OR($B91="",T$6=""),"",IF(INDEX(mydata,MATCH($B91,Data!$A:$A,0),MATCH(T$6,Data!$1:$1,0))=0,"",INDEX(mydata,MATCH($B91,Data!$A:$A,0),MATCH(T$6,Data!$1:$1,0))))</f>
        <v/>
      </c>
      <c r="U91" s="165" t="str">
        <f ca="1">IF(OR($B91="",U$6=""),"",IF(INDEX(mydata,MATCH($B91,Data!$A:$A,0),MATCH(U$6,Data!$1:$1,0))=0,"",INDEX(mydata,MATCH($B91,Data!$A:$A,0),MATCH(U$6,Data!$1:$1,0))))</f>
        <v/>
      </c>
      <c r="V91" s="165" t="str">
        <f ca="1">IF(OR($B91="",V$6=""),"",IF(INDEX(mydata,MATCH($B91,Data!$A:$A,0),MATCH(V$6,Data!$1:$1,0))=0,"",INDEX(mydata,MATCH($B91,Data!$A:$A,0),MATCH(V$6,Data!$1:$1,0))))</f>
        <v/>
      </c>
      <c r="W91" s="165" t="str">
        <f ca="1">IF(OR($B91="",W$6=""),"",IF(INDEX(mydata,MATCH($B91,Data!$A:$A,0),MATCH(W$6,Data!$1:$1,0))=0,"",INDEX(mydata,MATCH($B91,Data!$A:$A,0),MATCH(W$6,Data!$1:$1,0))))</f>
        <v/>
      </c>
    </row>
    <row r="92" spans="1:23" x14ac:dyDescent="0.4">
      <c r="A92" s="43" t="str">
        <f ca="1">IF(B92="","",IF(INDEX(Data!$BR:$BR,MATCH(B92,Data!$A:$A,0),1)=0,"",INDEX(Data!$BR:$BR,MATCH(B92,Data!$A:$A,0),1)))</f>
        <v/>
      </c>
      <c r="B92" s="165" t="str">
        <f ca="1">IFERROR(INDEX(Data!A$1:$A$1002,_xlfn.AGGREGATE(15,6,((Data!$D$1:$D$1002=1)/(Data!$D$1:$D$1002=1))*ROW(Data!$D$1:$D$1002),ROW(B92)-ROW(B$6)),1),"")</f>
        <v/>
      </c>
      <c r="C92" s="165" t="str">
        <f t="shared" ca="1" si="6"/>
        <v/>
      </c>
      <c r="D92" s="165" t="str">
        <f t="shared" ca="1" si="7"/>
        <v/>
      </c>
      <c r="E92" s="165" t="str">
        <f t="shared" ca="1" si="8"/>
        <v/>
      </c>
      <c r="R92" s="165" t="str">
        <f ca="1">IF(OR($B92="",R$6=""),"",IF(INDEX(mydata,MATCH($B92,Data!$A:$A,0),MATCH(R$6,Data!$1:$1,0))=0,"",INDEX(mydata,MATCH($B92,Data!$A:$A,0),MATCH(R$6,Data!$1:$1,0))))</f>
        <v/>
      </c>
      <c r="S92" s="165" t="str">
        <f ca="1">IF(OR($B92="",S$6=""),"",IF(INDEX(mydata,MATCH($B92,Data!$A:$A,0),MATCH(S$6,Data!$1:$1,0))=0,"",INDEX(mydata,MATCH($B92,Data!$A:$A,0),MATCH(S$6,Data!$1:$1,0))))</f>
        <v/>
      </c>
      <c r="T92" s="165" t="str">
        <f ca="1">IF(OR($B92="",T$6=""),"",IF(INDEX(mydata,MATCH($B92,Data!$A:$A,0),MATCH(T$6,Data!$1:$1,0))=0,"",INDEX(mydata,MATCH($B92,Data!$A:$A,0),MATCH(T$6,Data!$1:$1,0))))</f>
        <v/>
      </c>
      <c r="U92" s="165" t="str">
        <f ca="1">IF(OR($B92="",U$6=""),"",IF(INDEX(mydata,MATCH($B92,Data!$A:$A,0),MATCH(U$6,Data!$1:$1,0))=0,"",INDEX(mydata,MATCH($B92,Data!$A:$A,0),MATCH(U$6,Data!$1:$1,0))))</f>
        <v/>
      </c>
      <c r="V92" s="165" t="str">
        <f ca="1">IF(OR($B92="",V$6=""),"",IF(INDEX(mydata,MATCH($B92,Data!$A:$A,0),MATCH(V$6,Data!$1:$1,0))=0,"",INDEX(mydata,MATCH($B92,Data!$A:$A,0),MATCH(V$6,Data!$1:$1,0))))</f>
        <v/>
      </c>
      <c r="W92" s="165" t="str">
        <f ca="1">IF(OR($B92="",W$6=""),"",IF(INDEX(mydata,MATCH($B92,Data!$A:$A,0),MATCH(W$6,Data!$1:$1,0))=0,"",INDEX(mydata,MATCH($B92,Data!$A:$A,0),MATCH(W$6,Data!$1:$1,0))))</f>
        <v/>
      </c>
    </row>
    <row r="93" spans="1:23" x14ac:dyDescent="0.4">
      <c r="A93" s="43" t="str">
        <f ca="1">IF(B93="","",IF(INDEX(Data!$BR:$BR,MATCH(B93,Data!$A:$A,0),1)=0,"",INDEX(Data!$BR:$BR,MATCH(B93,Data!$A:$A,0),1)))</f>
        <v/>
      </c>
      <c r="B93" s="165" t="str">
        <f ca="1">IFERROR(INDEX(Data!A$1:$A$1002,_xlfn.AGGREGATE(15,6,((Data!$D$1:$D$1002=1)/(Data!$D$1:$D$1002=1))*ROW(Data!$D$1:$D$1002),ROW(B93)-ROW(B$6)),1),"")</f>
        <v/>
      </c>
      <c r="C93" s="165" t="str">
        <f t="shared" ca="1" si="6"/>
        <v/>
      </c>
      <c r="D93" s="165" t="str">
        <f t="shared" ca="1" si="7"/>
        <v/>
      </c>
      <c r="E93" s="165" t="str">
        <f t="shared" ca="1" si="8"/>
        <v/>
      </c>
      <c r="R93" s="165" t="str">
        <f ca="1">IF(OR($B93="",R$6=""),"",IF(INDEX(mydata,MATCH($B93,Data!$A:$A,0),MATCH(R$6,Data!$1:$1,0))=0,"",INDEX(mydata,MATCH($B93,Data!$A:$A,0),MATCH(R$6,Data!$1:$1,0))))</f>
        <v/>
      </c>
      <c r="S93" s="165" t="str">
        <f ca="1">IF(OR($B93="",S$6=""),"",IF(INDEX(mydata,MATCH($B93,Data!$A:$A,0),MATCH(S$6,Data!$1:$1,0))=0,"",INDEX(mydata,MATCH($B93,Data!$A:$A,0),MATCH(S$6,Data!$1:$1,0))))</f>
        <v/>
      </c>
      <c r="T93" s="165" t="str">
        <f ca="1">IF(OR($B93="",T$6=""),"",IF(INDEX(mydata,MATCH($B93,Data!$A:$A,0),MATCH(T$6,Data!$1:$1,0))=0,"",INDEX(mydata,MATCH($B93,Data!$A:$A,0),MATCH(T$6,Data!$1:$1,0))))</f>
        <v/>
      </c>
      <c r="U93" s="165" t="str">
        <f ca="1">IF(OR($B93="",U$6=""),"",IF(INDEX(mydata,MATCH($B93,Data!$A:$A,0),MATCH(U$6,Data!$1:$1,0))=0,"",INDEX(mydata,MATCH($B93,Data!$A:$A,0),MATCH(U$6,Data!$1:$1,0))))</f>
        <v/>
      </c>
      <c r="V93" s="165" t="str">
        <f ca="1">IF(OR($B93="",V$6=""),"",IF(INDEX(mydata,MATCH($B93,Data!$A:$A,0),MATCH(V$6,Data!$1:$1,0))=0,"",INDEX(mydata,MATCH($B93,Data!$A:$A,0),MATCH(V$6,Data!$1:$1,0))))</f>
        <v/>
      </c>
      <c r="W93" s="165" t="str">
        <f ca="1">IF(OR($B93="",W$6=""),"",IF(INDEX(mydata,MATCH($B93,Data!$A:$A,0),MATCH(W$6,Data!$1:$1,0))=0,"",INDEX(mydata,MATCH($B93,Data!$A:$A,0),MATCH(W$6,Data!$1:$1,0))))</f>
        <v/>
      </c>
    </row>
    <row r="94" spans="1:23" x14ac:dyDescent="0.4">
      <c r="A94" s="43" t="str">
        <f ca="1">IF(B94="","",IF(INDEX(Data!$BR:$BR,MATCH(B94,Data!$A:$A,0),1)=0,"",INDEX(Data!$BR:$BR,MATCH(B94,Data!$A:$A,0),1)))</f>
        <v/>
      </c>
      <c r="B94" s="165" t="str">
        <f ca="1">IFERROR(INDEX(Data!A$1:$A$1002,_xlfn.AGGREGATE(15,6,((Data!$D$1:$D$1002=1)/(Data!$D$1:$D$1002=1))*ROW(Data!$D$1:$D$1002),ROW(B94)-ROW(B$6)),1),"")</f>
        <v/>
      </c>
      <c r="C94" s="165" t="str">
        <f t="shared" ca="1" si="6"/>
        <v/>
      </c>
      <c r="D94" s="165" t="str">
        <f t="shared" ca="1" si="7"/>
        <v/>
      </c>
      <c r="E94" s="165" t="str">
        <f t="shared" ca="1" si="8"/>
        <v/>
      </c>
      <c r="R94" s="165" t="str">
        <f ca="1">IF(OR($B94="",R$6=""),"",IF(INDEX(mydata,MATCH($B94,Data!$A:$A,0),MATCH(R$6,Data!$1:$1,0))=0,"",INDEX(mydata,MATCH($B94,Data!$A:$A,0),MATCH(R$6,Data!$1:$1,0))))</f>
        <v/>
      </c>
      <c r="S94" s="165" t="str">
        <f ca="1">IF(OR($B94="",S$6=""),"",IF(INDEX(mydata,MATCH($B94,Data!$A:$A,0),MATCH(S$6,Data!$1:$1,0))=0,"",INDEX(mydata,MATCH($B94,Data!$A:$A,0),MATCH(S$6,Data!$1:$1,0))))</f>
        <v/>
      </c>
      <c r="T94" s="165" t="str">
        <f ca="1">IF(OR($B94="",T$6=""),"",IF(INDEX(mydata,MATCH($B94,Data!$A:$A,0),MATCH(T$6,Data!$1:$1,0))=0,"",INDEX(mydata,MATCH($B94,Data!$A:$A,0),MATCH(T$6,Data!$1:$1,0))))</f>
        <v/>
      </c>
      <c r="U94" s="165" t="str">
        <f ca="1">IF(OR($B94="",U$6=""),"",IF(INDEX(mydata,MATCH($B94,Data!$A:$A,0),MATCH(U$6,Data!$1:$1,0))=0,"",INDEX(mydata,MATCH($B94,Data!$A:$A,0),MATCH(U$6,Data!$1:$1,0))))</f>
        <v/>
      </c>
      <c r="V94" s="165" t="str">
        <f ca="1">IF(OR($B94="",V$6=""),"",IF(INDEX(mydata,MATCH($B94,Data!$A:$A,0),MATCH(V$6,Data!$1:$1,0))=0,"",INDEX(mydata,MATCH($B94,Data!$A:$A,0),MATCH(V$6,Data!$1:$1,0))))</f>
        <v/>
      </c>
      <c r="W94" s="165" t="str">
        <f ca="1">IF(OR($B94="",W$6=""),"",IF(INDEX(mydata,MATCH($B94,Data!$A:$A,0),MATCH(W$6,Data!$1:$1,0))=0,"",INDEX(mydata,MATCH($B94,Data!$A:$A,0),MATCH(W$6,Data!$1:$1,0))))</f>
        <v/>
      </c>
    </row>
    <row r="95" spans="1:23" x14ac:dyDescent="0.4">
      <c r="A95" s="43" t="str">
        <f ca="1">IF(B95="","",IF(INDEX(Data!$BR:$BR,MATCH(B95,Data!$A:$A,0),1)=0,"",INDEX(Data!$BR:$BR,MATCH(B95,Data!$A:$A,0),1)))</f>
        <v/>
      </c>
      <c r="B95" s="165" t="str">
        <f ca="1">IFERROR(INDEX(Data!A$1:$A$1002,_xlfn.AGGREGATE(15,6,((Data!$D$1:$D$1002=1)/(Data!$D$1:$D$1002=1))*ROW(Data!$D$1:$D$1002),ROW(B95)-ROW(B$6)),1),"")</f>
        <v/>
      </c>
      <c r="C95" s="165" t="str">
        <f t="shared" ca="1" si="6"/>
        <v/>
      </c>
      <c r="D95" s="165" t="str">
        <f t="shared" ca="1" si="7"/>
        <v/>
      </c>
      <c r="E95" s="165" t="str">
        <f t="shared" ca="1" si="8"/>
        <v/>
      </c>
      <c r="R95" s="165" t="str">
        <f ca="1">IF(OR($B95="",R$6=""),"",IF(INDEX(mydata,MATCH($B95,Data!$A:$A,0),MATCH(R$6,Data!$1:$1,0))=0,"",INDEX(mydata,MATCH($B95,Data!$A:$A,0),MATCH(R$6,Data!$1:$1,0))))</f>
        <v/>
      </c>
      <c r="S95" s="165" t="str">
        <f ca="1">IF(OR($B95="",S$6=""),"",IF(INDEX(mydata,MATCH($B95,Data!$A:$A,0),MATCH(S$6,Data!$1:$1,0))=0,"",INDEX(mydata,MATCH($B95,Data!$A:$A,0),MATCH(S$6,Data!$1:$1,0))))</f>
        <v/>
      </c>
      <c r="T95" s="165" t="str">
        <f ca="1">IF(OR($B95="",T$6=""),"",IF(INDEX(mydata,MATCH($B95,Data!$A:$A,0),MATCH(T$6,Data!$1:$1,0))=0,"",INDEX(mydata,MATCH($B95,Data!$A:$A,0),MATCH(T$6,Data!$1:$1,0))))</f>
        <v/>
      </c>
      <c r="U95" s="165" t="str">
        <f ca="1">IF(OR($B95="",U$6=""),"",IF(INDEX(mydata,MATCH($B95,Data!$A:$A,0),MATCH(U$6,Data!$1:$1,0))=0,"",INDEX(mydata,MATCH($B95,Data!$A:$A,0),MATCH(U$6,Data!$1:$1,0))))</f>
        <v/>
      </c>
      <c r="V95" s="165" t="str">
        <f ca="1">IF(OR($B95="",V$6=""),"",IF(INDEX(mydata,MATCH($B95,Data!$A:$A,0),MATCH(V$6,Data!$1:$1,0))=0,"",INDEX(mydata,MATCH($B95,Data!$A:$A,0),MATCH(V$6,Data!$1:$1,0))))</f>
        <v/>
      </c>
      <c r="W95" s="165" t="str">
        <f ca="1">IF(OR($B95="",W$6=""),"",IF(INDEX(mydata,MATCH($B95,Data!$A:$A,0),MATCH(W$6,Data!$1:$1,0))=0,"",INDEX(mydata,MATCH($B95,Data!$A:$A,0),MATCH(W$6,Data!$1:$1,0))))</f>
        <v/>
      </c>
    </row>
    <row r="96" spans="1:23" x14ac:dyDescent="0.4">
      <c r="A96" s="43" t="str">
        <f ca="1">IF(B96="","",IF(INDEX(Data!$BR:$BR,MATCH(B96,Data!$A:$A,0),1)=0,"",INDEX(Data!$BR:$BR,MATCH(B96,Data!$A:$A,0),1)))</f>
        <v/>
      </c>
      <c r="B96" s="165" t="str">
        <f ca="1">IFERROR(INDEX(Data!A$1:$A$1002,_xlfn.AGGREGATE(15,6,((Data!$D$1:$D$1002=1)/(Data!$D$1:$D$1002=1))*ROW(Data!$D$1:$D$1002),ROW(B96)-ROW(B$6)),1),"")</f>
        <v/>
      </c>
      <c r="C96" s="165" t="str">
        <f t="shared" ca="1" si="6"/>
        <v/>
      </c>
      <c r="D96" s="165" t="str">
        <f t="shared" ca="1" si="7"/>
        <v/>
      </c>
      <c r="E96" s="165" t="str">
        <f t="shared" ca="1" si="8"/>
        <v/>
      </c>
      <c r="R96" s="165" t="str">
        <f ca="1">IF(OR($B96="",R$6=""),"",IF(INDEX(mydata,MATCH($B96,Data!$A:$A,0),MATCH(R$6,Data!$1:$1,0))=0,"",INDEX(mydata,MATCH($B96,Data!$A:$A,0),MATCH(R$6,Data!$1:$1,0))))</f>
        <v/>
      </c>
      <c r="S96" s="165" t="str">
        <f ca="1">IF(OR($B96="",S$6=""),"",IF(INDEX(mydata,MATCH($B96,Data!$A:$A,0),MATCH(S$6,Data!$1:$1,0))=0,"",INDEX(mydata,MATCH($B96,Data!$A:$A,0),MATCH(S$6,Data!$1:$1,0))))</f>
        <v/>
      </c>
      <c r="T96" s="165" t="str">
        <f ca="1">IF(OR($B96="",T$6=""),"",IF(INDEX(mydata,MATCH($B96,Data!$A:$A,0),MATCH(T$6,Data!$1:$1,0))=0,"",INDEX(mydata,MATCH($B96,Data!$A:$A,0),MATCH(T$6,Data!$1:$1,0))))</f>
        <v/>
      </c>
      <c r="U96" s="165" t="str">
        <f ca="1">IF(OR($B96="",U$6=""),"",IF(INDEX(mydata,MATCH($B96,Data!$A:$A,0),MATCH(U$6,Data!$1:$1,0))=0,"",INDEX(mydata,MATCH($B96,Data!$A:$A,0),MATCH(U$6,Data!$1:$1,0))))</f>
        <v/>
      </c>
      <c r="V96" s="165" t="str">
        <f ca="1">IF(OR($B96="",V$6=""),"",IF(INDEX(mydata,MATCH($B96,Data!$A:$A,0),MATCH(V$6,Data!$1:$1,0))=0,"",INDEX(mydata,MATCH($B96,Data!$A:$A,0),MATCH(V$6,Data!$1:$1,0))))</f>
        <v/>
      </c>
      <c r="W96" s="165" t="str">
        <f ca="1">IF(OR($B96="",W$6=""),"",IF(INDEX(mydata,MATCH($B96,Data!$A:$A,0),MATCH(W$6,Data!$1:$1,0))=0,"",INDEX(mydata,MATCH($B96,Data!$A:$A,0),MATCH(W$6,Data!$1:$1,0))))</f>
        <v/>
      </c>
    </row>
    <row r="97" spans="1:23" x14ac:dyDescent="0.4">
      <c r="A97" s="43" t="str">
        <f ca="1">IF(B97="","",IF(INDEX(Data!$BR:$BR,MATCH(B97,Data!$A:$A,0),1)=0,"",INDEX(Data!$BR:$BR,MATCH(B97,Data!$A:$A,0),1)))</f>
        <v/>
      </c>
      <c r="B97" s="165" t="str">
        <f ca="1">IFERROR(INDEX(Data!A$1:$A$1002,_xlfn.AGGREGATE(15,6,((Data!$D$1:$D$1002=1)/(Data!$D$1:$D$1002=1))*ROW(Data!$D$1:$D$1002),ROW(B97)-ROW(B$6)),1),"")</f>
        <v/>
      </c>
      <c r="C97" s="165" t="str">
        <f t="shared" ca="1" si="6"/>
        <v/>
      </c>
      <c r="D97" s="165" t="str">
        <f t="shared" ca="1" si="7"/>
        <v/>
      </c>
      <c r="E97" s="165" t="str">
        <f t="shared" ca="1" si="8"/>
        <v/>
      </c>
      <c r="R97" s="165" t="str">
        <f ca="1">IF(OR($B97="",R$6=""),"",IF(INDEX(mydata,MATCH($B97,Data!$A:$A,0),MATCH(R$6,Data!$1:$1,0))=0,"",INDEX(mydata,MATCH($B97,Data!$A:$A,0),MATCH(R$6,Data!$1:$1,0))))</f>
        <v/>
      </c>
      <c r="S97" s="165" t="str">
        <f ca="1">IF(OR($B97="",S$6=""),"",IF(INDEX(mydata,MATCH($B97,Data!$A:$A,0),MATCH(S$6,Data!$1:$1,0))=0,"",INDEX(mydata,MATCH($B97,Data!$A:$A,0),MATCH(S$6,Data!$1:$1,0))))</f>
        <v/>
      </c>
      <c r="T97" s="165" t="str">
        <f ca="1">IF(OR($B97="",T$6=""),"",IF(INDEX(mydata,MATCH($B97,Data!$A:$A,0),MATCH(T$6,Data!$1:$1,0))=0,"",INDEX(mydata,MATCH($B97,Data!$A:$A,0),MATCH(T$6,Data!$1:$1,0))))</f>
        <v/>
      </c>
      <c r="U97" s="165" t="str">
        <f ca="1">IF(OR($B97="",U$6=""),"",IF(INDEX(mydata,MATCH($B97,Data!$A:$A,0),MATCH(U$6,Data!$1:$1,0))=0,"",INDEX(mydata,MATCH($B97,Data!$A:$A,0),MATCH(U$6,Data!$1:$1,0))))</f>
        <v/>
      </c>
      <c r="V97" s="165" t="str">
        <f ca="1">IF(OR($B97="",V$6=""),"",IF(INDEX(mydata,MATCH($B97,Data!$A:$A,0),MATCH(V$6,Data!$1:$1,0))=0,"",INDEX(mydata,MATCH($B97,Data!$A:$A,0),MATCH(V$6,Data!$1:$1,0))))</f>
        <v/>
      </c>
      <c r="W97" s="165" t="str">
        <f ca="1">IF(OR($B97="",W$6=""),"",IF(INDEX(mydata,MATCH($B97,Data!$A:$A,0),MATCH(W$6,Data!$1:$1,0))=0,"",INDEX(mydata,MATCH($B97,Data!$A:$A,0),MATCH(W$6,Data!$1:$1,0))))</f>
        <v/>
      </c>
    </row>
    <row r="98" spans="1:23" x14ac:dyDescent="0.4">
      <c r="A98" s="43" t="str">
        <f ca="1">IF(B98="","",IF(INDEX(Data!$BR:$BR,MATCH(B98,Data!$A:$A,0),1)=0,"",INDEX(Data!$BR:$BR,MATCH(B98,Data!$A:$A,0),1)))</f>
        <v/>
      </c>
      <c r="B98" s="165" t="str">
        <f ca="1">IFERROR(INDEX(Data!A$1:$A$1002,_xlfn.AGGREGATE(15,6,((Data!$D$1:$D$1002=1)/(Data!$D$1:$D$1002=1))*ROW(Data!$D$1:$D$1002),ROW(B98)-ROW(B$6)),1),"")</f>
        <v/>
      </c>
      <c r="C98" s="165" t="str">
        <f t="shared" ca="1" si="6"/>
        <v/>
      </c>
      <c r="D98" s="165" t="str">
        <f t="shared" ca="1" si="7"/>
        <v/>
      </c>
      <c r="E98" s="165" t="str">
        <f t="shared" ca="1" si="8"/>
        <v/>
      </c>
      <c r="R98" s="165" t="str">
        <f ca="1">IF(OR($B98="",R$6=""),"",IF(INDEX(mydata,MATCH($B98,Data!$A:$A,0),MATCH(R$6,Data!$1:$1,0))=0,"",INDEX(mydata,MATCH($B98,Data!$A:$A,0),MATCH(R$6,Data!$1:$1,0))))</f>
        <v/>
      </c>
      <c r="S98" s="165" t="str">
        <f ca="1">IF(OR($B98="",S$6=""),"",IF(INDEX(mydata,MATCH($B98,Data!$A:$A,0),MATCH(S$6,Data!$1:$1,0))=0,"",INDEX(mydata,MATCH($B98,Data!$A:$A,0),MATCH(S$6,Data!$1:$1,0))))</f>
        <v/>
      </c>
      <c r="T98" s="165" t="str">
        <f ca="1">IF(OR($B98="",T$6=""),"",IF(INDEX(mydata,MATCH($B98,Data!$A:$A,0),MATCH(T$6,Data!$1:$1,0))=0,"",INDEX(mydata,MATCH($B98,Data!$A:$A,0),MATCH(T$6,Data!$1:$1,0))))</f>
        <v/>
      </c>
      <c r="U98" s="165" t="str">
        <f ca="1">IF(OR($B98="",U$6=""),"",IF(INDEX(mydata,MATCH($B98,Data!$A:$A,0),MATCH(U$6,Data!$1:$1,0))=0,"",INDEX(mydata,MATCH($B98,Data!$A:$A,0),MATCH(U$6,Data!$1:$1,0))))</f>
        <v/>
      </c>
      <c r="V98" s="165" t="str">
        <f ca="1">IF(OR($B98="",V$6=""),"",IF(INDEX(mydata,MATCH($B98,Data!$A:$A,0),MATCH(V$6,Data!$1:$1,0))=0,"",INDEX(mydata,MATCH($B98,Data!$A:$A,0),MATCH(V$6,Data!$1:$1,0))))</f>
        <v/>
      </c>
      <c r="W98" s="165" t="str">
        <f ca="1">IF(OR($B98="",W$6=""),"",IF(INDEX(mydata,MATCH($B98,Data!$A:$A,0),MATCH(W$6,Data!$1:$1,0))=0,"",INDEX(mydata,MATCH($B98,Data!$A:$A,0),MATCH(W$6,Data!$1:$1,0))))</f>
        <v/>
      </c>
    </row>
    <row r="99" spans="1:23" x14ac:dyDescent="0.4">
      <c r="A99" s="43" t="str">
        <f ca="1">IF(B99="","",IF(INDEX(Data!$BR:$BR,MATCH(B99,Data!$A:$A,0),1)=0,"",INDEX(Data!$BR:$BR,MATCH(B99,Data!$A:$A,0),1)))</f>
        <v/>
      </c>
      <c r="B99" s="165" t="str">
        <f ca="1">IFERROR(INDEX(Data!A$1:$A$1002,_xlfn.AGGREGATE(15,6,((Data!$D$1:$D$1002=1)/(Data!$D$1:$D$1002=1))*ROW(Data!$D$1:$D$1002),ROW(B99)-ROW(B$6)),1),"")</f>
        <v/>
      </c>
      <c r="C99" s="165" t="str">
        <f t="shared" ca="1" si="6"/>
        <v/>
      </c>
      <c r="D99" s="165" t="str">
        <f t="shared" ca="1" si="7"/>
        <v/>
      </c>
      <c r="E99" s="165" t="str">
        <f t="shared" ca="1" si="8"/>
        <v/>
      </c>
      <c r="R99" s="165" t="str">
        <f ca="1">IF(OR($B99="",R$6=""),"",IF(INDEX(mydata,MATCH($B99,Data!$A:$A,0),MATCH(R$6,Data!$1:$1,0))=0,"",INDEX(mydata,MATCH($B99,Data!$A:$A,0),MATCH(R$6,Data!$1:$1,0))))</f>
        <v/>
      </c>
      <c r="S99" s="165" t="str">
        <f ca="1">IF(OR($B99="",S$6=""),"",IF(INDEX(mydata,MATCH($B99,Data!$A:$A,0),MATCH(S$6,Data!$1:$1,0))=0,"",INDEX(mydata,MATCH($B99,Data!$A:$A,0),MATCH(S$6,Data!$1:$1,0))))</f>
        <v/>
      </c>
      <c r="T99" s="165" t="str">
        <f ca="1">IF(OR($B99="",T$6=""),"",IF(INDEX(mydata,MATCH($B99,Data!$A:$A,0),MATCH(T$6,Data!$1:$1,0))=0,"",INDEX(mydata,MATCH($B99,Data!$A:$A,0),MATCH(T$6,Data!$1:$1,0))))</f>
        <v/>
      </c>
      <c r="U99" s="165" t="str">
        <f ca="1">IF(OR($B99="",U$6=""),"",IF(INDEX(mydata,MATCH($B99,Data!$A:$A,0),MATCH(U$6,Data!$1:$1,0))=0,"",INDEX(mydata,MATCH($B99,Data!$A:$A,0),MATCH(U$6,Data!$1:$1,0))))</f>
        <v/>
      </c>
      <c r="V99" s="165" t="str">
        <f ca="1">IF(OR($B99="",V$6=""),"",IF(INDEX(mydata,MATCH($B99,Data!$A:$A,0),MATCH(V$6,Data!$1:$1,0))=0,"",INDEX(mydata,MATCH($B99,Data!$A:$A,0),MATCH(V$6,Data!$1:$1,0))))</f>
        <v/>
      </c>
      <c r="W99" s="165" t="str">
        <f ca="1">IF(OR($B99="",W$6=""),"",IF(INDEX(mydata,MATCH($B99,Data!$A:$A,0),MATCH(W$6,Data!$1:$1,0))=0,"",INDEX(mydata,MATCH($B99,Data!$A:$A,0),MATCH(W$6,Data!$1:$1,0))))</f>
        <v/>
      </c>
    </row>
    <row r="100" spans="1:23" x14ac:dyDescent="0.4">
      <c r="A100" s="43" t="str">
        <f ca="1">IF(B100="","",IF(INDEX(Data!$BR:$BR,MATCH(B100,Data!$A:$A,0),1)=0,"",INDEX(Data!$BR:$BR,MATCH(B100,Data!$A:$A,0),1)))</f>
        <v/>
      </c>
      <c r="B100" s="165" t="str">
        <f ca="1">IFERROR(INDEX(Data!A$1:$A$1002,_xlfn.AGGREGATE(15,6,((Data!$D$1:$D$1002=1)/(Data!$D$1:$D$1002=1))*ROW(Data!$D$1:$D$1002),ROW(B100)-ROW(B$6)),1),"")</f>
        <v/>
      </c>
      <c r="C100" s="165" t="str">
        <f t="shared" ca="1" si="6"/>
        <v/>
      </c>
      <c r="D100" s="165" t="str">
        <f t="shared" ca="1" si="7"/>
        <v/>
      </c>
      <c r="E100" s="165" t="str">
        <f t="shared" ca="1" si="8"/>
        <v/>
      </c>
      <c r="R100" s="165" t="str">
        <f ca="1">IF(OR($B100="",R$6=""),"",IF(INDEX(mydata,MATCH($B100,Data!$A:$A,0),MATCH(R$6,Data!$1:$1,0))=0,"",INDEX(mydata,MATCH($B100,Data!$A:$A,0),MATCH(R$6,Data!$1:$1,0))))</f>
        <v/>
      </c>
      <c r="S100" s="165" t="str">
        <f ca="1">IF(OR($B100="",S$6=""),"",IF(INDEX(mydata,MATCH($B100,Data!$A:$A,0),MATCH(S$6,Data!$1:$1,0))=0,"",INDEX(mydata,MATCH($B100,Data!$A:$A,0),MATCH(S$6,Data!$1:$1,0))))</f>
        <v/>
      </c>
      <c r="T100" s="165" t="str">
        <f ca="1">IF(OR($B100="",T$6=""),"",IF(INDEX(mydata,MATCH($B100,Data!$A:$A,0),MATCH(T$6,Data!$1:$1,0))=0,"",INDEX(mydata,MATCH($B100,Data!$A:$A,0),MATCH(T$6,Data!$1:$1,0))))</f>
        <v/>
      </c>
      <c r="U100" s="165" t="str">
        <f ca="1">IF(OR($B100="",U$6=""),"",IF(INDEX(mydata,MATCH($B100,Data!$A:$A,0),MATCH(U$6,Data!$1:$1,0))=0,"",INDEX(mydata,MATCH($B100,Data!$A:$A,0),MATCH(U$6,Data!$1:$1,0))))</f>
        <v/>
      </c>
      <c r="V100" s="165" t="str">
        <f ca="1">IF(OR($B100="",V$6=""),"",IF(INDEX(mydata,MATCH($B100,Data!$A:$A,0),MATCH(V$6,Data!$1:$1,0))=0,"",INDEX(mydata,MATCH($B100,Data!$A:$A,0),MATCH(V$6,Data!$1:$1,0))))</f>
        <v/>
      </c>
      <c r="W100" s="165" t="str">
        <f ca="1">IF(OR($B100="",W$6=""),"",IF(INDEX(mydata,MATCH($B100,Data!$A:$A,0),MATCH(W$6,Data!$1:$1,0))=0,"",INDEX(mydata,MATCH($B100,Data!$A:$A,0),MATCH(W$6,Data!$1:$1,0))))</f>
        <v/>
      </c>
    </row>
    <row r="101" spans="1:23" x14ac:dyDescent="0.4">
      <c r="A101" s="43" t="str">
        <f ca="1">IF(B101="","",IF(INDEX(Data!$BR:$BR,MATCH(B101,Data!$A:$A,0),1)=0,"",INDEX(Data!$BR:$BR,MATCH(B101,Data!$A:$A,0),1)))</f>
        <v/>
      </c>
      <c r="B101" s="165" t="str">
        <f ca="1">IFERROR(INDEX(Data!A$1:$A$1002,_xlfn.AGGREGATE(15,6,((Data!$D$1:$D$1002=1)/(Data!$D$1:$D$1002=1))*ROW(Data!$D$1:$D$1002),ROW(B101)-ROW(B$6)),1),"")</f>
        <v/>
      </c>
      <c r="C101" s="165" t="str">
        <f t="shared" ca="1" si="6"/>
        <v/>
      </c>
      <c r="D101" s="165" t="str">
        <f t="shared" ca="1" si="7"/>
        <v/>
      </c>
      <c r="E101" s="165" t="str">
        <f t="shared" ca="1" si="8"/>
        <v/>
      </c>
      <c r="R101" s="165" t="str">
        <f ca="1">IF(OR($B101="",R$6=""),"",IF(INDEX(mydata,MATCH($B101,Data!$A:$A,0),MATCH(R$6,Data!$1:$1,0))=0,"",INDEX(mydata,MATCH($B101,Data!$A:$A,0),MATCH(R$6,Data!$1:$1,0))))</f>
        <v/>
      </c>
      <c r="S101" s="165" t="str">
        <f ca="1">IF(OR($B101="",S$6=""),"",IF(INDEX(mydata,MATCH($B101,Data!$A:$A,0),MATCH(S$6,Data!$1:$1,0))=0,"",INDEX(mydata,MATCH($B101,Data!$A:$A,0),MATCH(S$6,Data!$1:$1,0))))</f>
        <v/>
      </c>
      <c r="T101" s="165" t="str">
        <f ca="1">IF(OR($B101="",T$6=""),"",IF(INDEX(mydata,MATCH($B101,Data!$A:$A,0),MATCH(T$6,Data!$1:$1,0))=0,"",INDEX(mydata,MATCH($B101,Data!$A:$A,0),MATCH(T$6,Data!$1:$1,0))))</f>
        <v/>
      </c>
      <c r="U101" s="165" t="str">
        <f ca="1">IF(OR($B101="",U$6=""),"",IF(INDEX(mydata,MATCH($B101,Data!$A:$A,0),MATCH(U$6,Data!$1:$1,0))=0,"",INDEX(mydata,MATCH($B101,Data!$A:$A,0),MATCH(U$6,Data!$1:$1,0))))</f>
        <v/>
      </c>
      <c r="V101" s="165" t="str">
        <f ca="1">IF(OR($B101="",V$6=""),"",IF(INDEX(mydata,MATCH($B101,Data!$A:$A,0),MATCH(V$6,Data!$1:$1,0))=0,"",INDEX(mydata,MATCH($B101,Data!$A:$A,0),MATCH(V$6,Data!$1:$1,0))))</f>
        <v/>
      </c>
      <c r="W101" s="165" t="str">
        <f ca="1">IF(OR($B101="",W$6=""),"",IF(INDEX(mydata,MATCH($B101,Data!$A:$A,0),MATCH(W$6,Data!$1:$1,0))=0,"",INDEX(mydata,MATCH($B101,Data!$A:$A,0),MATCH(W$6,Data!$1:$1,0))))</f>
        <v/>
      </c>
    </row>
    <row r="102" spans="1:23" x14ac:dyDescent="0.4">
      <c r="A102" s="43" t="str">
        <f ca="1">IF(B102="","",IF(INDEX(Data!$BR:$BR,MATCH(B102,Data!$A:$A,0),1)=0,"",INDEX(Data!$BR:$BR,MATCH(B102,Data!$A:$A,0),1)))</f>
        <v/>
      </c>
      <c r="B102" s="165" t="str">
        <f ca="1">IFERROR(INDEX(Data!A$1:$A$1002,_xlfn.AGGREGATE(15,6,((Data!$D$1:$D$1002=1)/(Data!$D$1:$D$1002=1))*ROW(Data!$D$1:$D$1002),ROW(B102)-ROW(B$6)),1),"")</f>
        <v/>
      </c>
      <c r="C102" s="165" t="str">
        <f t="shared" ca="1" si="6"/>
        <v/>
      </c>
      <c r="D102" s="165" t="str">
        <f t="shared" ca="1" si="7"/>
        <v/>
      </c>
      <c r="E102" s="165" t="str">
        <f t="shared" ca="1" si="8"/>
        <v/>
      </c>
      <c r="R102" s="165" t="str">
        <f ca="1">IF(OR($B102="",R$6=""),"",IF(INDEX(mydata,MATCH($B102,Data!$A:$A,0),MATCH(R$6,Data!$1:$1,0))=0,"",INDEX(mydata,MATCH($B102,Data!$A:$A,0),MATCH(R$6,Data!$1:$1,0))))</f>
        <v/>
      </c>
      <c r="S102" s="165" t="str">
        <f ca="1">IF(OR($B102="",S$6=""),"",IF(INDEX(mydata,MATCH($B102,Data!$A:$A,0),MATCH(S$6,Data!$1:$1,0))=0,"",INDEX(mydata,MATCH($B102,Data!$A:$A,0),MATCH(S$6,Data!$1:$1,0))))</f>
        <v/>
      </c>
      <c r="T102" s="165" t="str">
        <f ca="1">IF(OR($B102="",T$6=""),"",IF(INDEX(mydata,MATCH($B102,Data!$A:$A,0),MATCH(T$6,Data!$1:$1,0))=0,"",INDEX(mydata,MATCH($B102,Data!$A:$A,0),MATCH(T$6,Data!$1:$1,0))))</f>
        <v/>
      </c>
      <c r="U102" s="165" t="str">
        <f ca="1">IF(OR($B102="",U$6=""),"",IF(INDEX(mydata,MATCH($B102,Data!$A:$A,0),MATCH(U$6,Data!$1:$1,0))=0,"",INDEX(mydata,MATCH($B102,Data!$A:$A,0),MATCH(U$6,Data!$1:$1,0))))</f>
        <v/>
      </c>
      <c r="V102" s="165" t="str">
        <f ca="1">IF(OR($B102="",V$6=""),"",IF(INDEX(mydata,MATCH($B102,Data!$A:$A,0),MATCH(V$6,Data!$1:$1,0))=0,"",INDEX(mydata,MATCH($B102,Data!$A:$A,0),MATCH(V$6,Data!$1:$1,0))))</f>
        <v/>
      </c>
      <c r="W102" s="165" t="str">
        <f ca="1">IF(OR($B102="",W$6=""),"",IF(INDEX(mydata,MATCH($B102,Data!$A:$A,0),MATCH(W$6,Data!$1:$1,0))=0,"",INDEX(mydata,MATCH($B102,Data!$A:$A,0),MATCH(W$6,Data!$1:$1,0))))</f>
        <v/>
      </c>
    </row>
    <row r="103" spans="1:23" x14ac:dyDescent="0.4">
      <c r="A103" s="43" t="str">
        <f ca="1">IF(B103="","",IF(INDEX(Data!$BR:$BR,MATCH(B103,Data!$A:$A,0),1)=0,"",INDEX(Data!$BR:$BR,MATCH(B103,Data!$A:$A,0),1)))</f>
        <v/>
      </c>
      <c r="B103" s="165" t="str">
        <f ca="1">IFERROR(INDEX(Data!A$1:$A$1002,_xlfn.AGGREGATE(15,6,((Data!$D$1:$D$1002=1)/(Data!$D$1:$D$1002=1))*ROW(Data!$D$1:$D$1002),ROW(B103)-ROW(B$6)),1),"")</f>
        <v/>
      </c>
      <c r="C103" s="165" t="str">
        <f t="shared" ref="C103:C134" ca="1" si="9">IF(OR($B103="",R$6=""),"",IF(R103="Yes",R$6,IF(R103&lt;&gt;"",R$6&amp;" - "&amp;R103,IF(S103="Yes",S$6,IF(S103&lt;&gt;"",S$6&amp;" - "&amp;S103,"")))))</f>
        <v/>
      </c>
      <c r="D103" s="165" t="str">
        <f t="shared" ref="D103:D134" ca="1" si="10">IF(OR($B103="",T$6=""),"",IF(T103="Yes",T$6,IF(T103&lt;&gt;"",T$6&amp;" - "&amp;T103,IF(U103="Yes",U$6,IF(U103&lt;&gt;"",U$6&amp;" - "&amp;U103,"")))))</f>
        <v/>
      </c>
      <c r="E103" s="165" t="str">
        <f t="shared" ref="E103:E134" ca="1" si="11">IF(OR($B103="",V$6=""),"",IF(V103="Yes",V$6,IF(V103&lt;&gt;"",V$6&amp;" - "&amp;V103,IF(W103="Yes",W$6,IF(W103&lt;&gt;"",W$6&amp;" - "&amp;W103,"")))))</f>
        <v/>
      </c>
      <c r="R103" s="165" t="str">
        <f ca="1">IF(OR($B103="",R$6=""),"",IF(INDEX(mydata,MATCH($B103,Data!$A:$A,0),MATCH(R$6,Data!$1:$1,0))=0,"",INDEX(mydata,MATCH($B103,Data!$A:$A,0),MATCH(R$6,Data!$1:$1,0))))</f>
        <v/>
      </c>
      <c r="S103" s="165" t="str">
        <f ca="1">IF(OR($B103="",S$6=""),"",IF(INDEX(mydata,MATCH($B103,Data!$A:$A,0),MATCH(S$6,Data!$1:$1,0))=0,"",INDEX(mydata,MATCH($B103,Data!$A:$A,0),MATCH(S$6,Data!$1:$1,0))))</f>
        <v/>
      </c>
      <c r="T103" s="165" t="str">
        <f ca="1">IF(OR($B103="",T$6=""),"",IF(INDEX(mydata,MATCH($B103,Data!$A:$A,0),MATCH(T$6,Data!$1:$1,0))=0,"",INDEX(mydata,MATCH($B103,Data!$A:$A,0),MATCH(T$6,Data!$1:$1,0))))</f>
        <v/>
      </c>
      <c r="U103" s="165" t="str">
        <f ca="1">IF(OR($B103="",U$6=""),"",IF(INDEX(mydata,MATCH($B103,Data!$A:$A,0),MATCH(U$6,Data!$1:$1,0))=0,"",INDEX(mydata,MATCH($B103,Data!$A:$A,0),MATCH(U$6,Data!$1:$1,0))))</f>
        <v/>
      </c>
      <c r="V103" s="165" t="str">
        <f ca="1">IF(OR($B103="",V$6=""),"",IF(INDEX(mydata,MATCH($B103,Data!$A:$A,0),MATCH(V$6,Data!$1:$1,0))=0,"",INDEX(mydata,MATCH($B103,Data!$A:$A,0),MATCH(V$6,Data!$1:$1,0))))</f>
        <v/>
      </c>
      <c r="W103" s="165" t="str">
        <f ca="1">IF(OR($B103="",W$6=""),"",IF(INDEX(mydata,MATCH($B103,Data!$A:$A,0),MATCH(W$6,Data!$1:$1,0))=0,"",INDEX(mydata,MATCH($B103,Data!$A:$A,0),MATCH(W$6,Data!$1:$1,0))))</f>
        <v/>
      </c>
    </row>
    <row r="104" spans="1:23" x14ac:dyDescent="0.4">
      <c r="A104" s="43" t="str">
        <f ca="1">IF(B104="","",IF(INDEX(Data!$BR:$BR,MATCH(B104,Data!$A:$A,0),1)=0,"",INDEX(Data!$BR:$BR,MATCH(B104,Data!$A:$A,0),1)))</f>
        <v/>
      </c>
      <c r="B104" s="165" t="str">
        <f ca="1">IFERROR(INDEX(Data!A$1:$A$1002,_xlfn.AGGREGATE(15,6,((Data!$D$1:$D$1002=1)/(Data!$D$1:$D$1002=1))*ROW(Data!$D$1:$D$1002),ROW(B104)-ROW(B$6)),1),"")</f>
        <v/>
      </c>
      <c r="C104" s="165" t="str">
        <f t="shared" ca="1" si="9"/>
        <v/>
      </c>
      <c r="D104" s="165" t="str">
        <f t="shared" ca="1" si="10"/>
        <v/>
      </c>
      <c r="E104" s="165" t="str">
        <f t="shared" ca="1" si="11"/>
        <v/>
      </c>
      <c r="R104" s="165" t="str">
        <f ca="1">IF(OR($B104="",R$6=""),"",IF(INDEX(mydata,MATCH($B104,Data!$A:$A,0),MATCH(R$6,Data!$1:$1,0))=0,"",INDEX(mydata,MATCH($B104,Data!$A:$A,0),MATCH(R$6,Data!$1:$1,0))))</f>
        <v/>
      </c>
      <c r="S104" s="165" t="str">
        <f ca="1">IF(OR($B104="",S$6=""),"",IF(INDEX(mydata,MATCH($B104,Data!$A:$A,0),MATCH(S$6,Data!$1:$1,0))=0,"",INDEX(mydata,MATCH($B104,Data!$A:$A,0),MATCH(S$6,Data!$1:$1,0))))</f>
        <v/>
      </c>
      <c r="T104" s="165" t="str">
        <f ca="1">IF(OR($B104="",T$6=""),"",IF(INDEX(mydata,MATCH($B104,Data!$A:$A,0),MATCH(T$6,Data!$1:$1,0))=0,"",INDEX(mydata,MATCH($B104,Data!$A:$A,0),MATCH(T$6,Data!$1:$1,0))))</f>
        <v/>
      </c>
      <c r="U104" s="165" t="str">
        <f ca="1">IF(OR($B104="",U$6=""),"",IF(INDEX(mydata,MATCH($B104,Data!$A:$A,0),MATCH(U$6,Data!$1:$1,0))=0,"",INDEX(mydata,MATCH($B104,Data!$A:$A,0),MATCH(U$6,Data!$1:$1,0))))</f>
        <v/>
      </c>
      <c r="V104" s="165" t="str">
        <f ca="1">IF(OR($B104="",V$6=""),"",IF(INDEX(mydata,MATCH($B104,Data!$A:$A,0),MATCH(V$6,Data!$1:$1,0))=0,"",INDEX(mydata,MATCH($B104,Data!$A:$A,0),MATCH(V$6,Data!$1:$1,0))))</f>
        <v/>
      </c>
      <c r="W104" s="165" t="str">
        <f ca="1">IF(OR($B104="",W$6=""),"",IF(INDEX(mydata,MATCH($B104,Data!$A:$A,0),MATCH(W$6,Data!$1:$1,0))=0,"",INDEX(mydata,MATCH($B104,Data!$A:$A,0),MATCH(W$6,Data!$1:$1,0))))</f>
        <v/>
      </c>
    </row>
    <row r="105" spans="1:23" x14ac:dyDescent="0.4">
      <c r="A105" s="43" t="str">
        <f ca="1">IF(B105="","",IF(INDEX(Data!$BR:$BR,MATCH(B105,Data!$A:$A,0),1)=0,"",INDEX(Data!$BR:$BR,MATCH(B105,Data!$A:$A,0),1)))</f>
        <v/>
      </c>
      <c r="B105" s="165" t="str">
        <f ca="1">IFERROR(INDEX(Data!A$1:$A$1002,_xlfn.AGGREGATE(15,6,((Data!$D$1:$D$1002=1)/(Data!$D$1:$D$1002=1))*ROW(Data!$D$1:$D$1002),ROW(B105)-ROW(B$6)),1),"")</f>
        <v/>
      </c>
      <c r="C105" s="165" t="str">
        <f t="shared" ca="1" si="9"/>
        <v/>
      </c>
      <c r="D105" s="165" t="str">
        <f t="shared" ca="1" si="10"/>
        <v/>
      </c>
      <c r="E105" s="165" t="str">
        <f t="shared" ca="1" si="11"/>
        <v/>
      </c>
      <c r="R105" s="165" t="str">
        <f ca="1">IF(OR($B105="",R$6=""),"",IF(INDEX(mydata,MATCH($B105,Data!$A:$A,0),MATCH(R$6,Data!$1:$1,0))=0,"",INDEX(mydata,MATCH($B105,Data!$A:$A,0),MATCH(R$6,Data!$1:$1,0))))</f>
        <v/>
      </c>
      <c r="S105" s="165" t="str">
        <f ca="1">IF(OR($B105="",S$6=""),"",IF(INDEX(mydata,MATCH($B105,Data!$A:$A,0),MATCH(S$6,Data!$1:$1,0))=0,"",INDEX(mydata,MATCH($B105,Data!$A:$A,0),MATCH(S$6,Data!$1:$1,0))))</f>
        <v/>
      </c>
      <c r="T105" s="165" t="str">
        <f ca="1">IF(OR($B105="",T$6=""),"",IF(INDEX(mydata,MATCH($B105,Data!$A:$A,0),MATCH(T$6,Data!$1:$1,0))=0,"",INDEX(mydata,MATCH($B105,Data!$A:$A,0),MATCH(T$6,Data!$1:$1,0))))</f>
        <v/>
      </c>
      <c r="U105" s="165" t="str">
        <f ca="1">IF(OR($B105="",U$6=""),"",IF(INDEX(mydata,MATCH($B105,Data!$A:$A,0),MATCH(U$6,Data!$1:$1,0))=0,"",INDEX(mydata,MATCH($B105,Data!$A:$A,0),MATCH(U$6,Data!$1:$1,0))))</f>
        <v/>
      </c>
      <c r="V105" s="165" t="str">
        <f ca="1">IF(OR($B105="",V$6=""),"",IF(INDEX(mydata,MATCH($B105,Data!$A:$A,0),MATCH(V$6,Data!$1:$1,0))=0,"",INDEX(mydata,MATCH($B105,Data!$A:$A,0),MATCH(V$6,Data!$1:$1,0))))</f>
        <v/>
      </c>
      <c r="W105" s="165" t="str">
        <f ca="1">IF(OR($B105="",W$6=""),"",IF(INDEX(mydata,MATCH($B105,Data!$A:$A,0),MATCH(W$6,Data!$1:$1,0))=0,"",INDEX(mydata,MATCH($B105,Data!$A:$A,0),MATCH(W$6,Data!$1:$1,0))))</f>
        <v/>
      </c>
    </row>
    <row r="106" spans="1:23" x14ac:dyDescent="0.4">
      <c r="A106" s="43" t="str">
        <f ca="1">IF(B106="","",IF(INDEX(Data!$BR:$BR,MATCH(B106,Data!$A:$A,0),1)=0,"",INDEX(Data!$BR:$BR,MATCH(B106,Data!$A:$A,0),1)))</f>
        <v/>
      </c>
      <c r="B106" s="165" t="str">
        <f ca="1">IFERROR(INDEX(Data!A$1:$A$1002,_xlfn.AGGREGATE(15,6,((Data!$D$1:$D$1002=1)/(Data!$D$1:$D$1002=1))*ROW(Data!$D$1:$D$1002),ROW(B106)-ROW(B$6)),1),"")</f>
        <v/>
      </c>
      <c r="C106" s="165" t="str">
        <f t="shared" ca="1" si="9"/>
        <v/>
      </c>
      <c r="D106" s="165" t="str">
        <f t="shared" ca="1" si="10"/>
        <v/>
      </c>
      <c r="E106" s="165" t="str">
        <f t="shared" ca="1" si="11"/>
        <v/>
      </c>
      <c r="R106" s="165" t="str">
        <f ca="1">IF(OR($B106="",R$6=""),"",IF(INDEX(mydata,MATCH($B106,Data!$A:$A,0),MATCH(R$6,Data!$1:$1,0))=0,"",INDEX(mydata,MATCH($B106,Data!$A:$A,0),MATCH(R$6,Data!$1:$1,0))))</f>
        <v/>
      </c>
      <c r="S106" s="165" t="str">
        <f ca="1">IF(OR($B106="",S$6=""),"",IF(INDEX(mydata,MATCH($B106,Data!$A:$A,0),MATCH(S$6,Data!$1:$1,0))=0,"",INDEX(mydata,MATCH($B106,Data!$A:$A,0),MATCH(S$6,Data!$1:$1,0))))</f>
        <v/>
      </c>
      <c r="T106" s="165" t="str">
        <f ca="1">IF(OR($B106="",T$6=""),"",IF(INDEX(mydata,MATCH($B106,Data!$A:$A,0),MATCH(T$6,Data!$1:$1,0))=0,"",INDEX(mydata,MATCH($B106,Data!$A:$A,0),MATCH(T$6,Data!$1:$1,0))))</f>
        <v/>
      </c>
      <c r="U106" s="165" t="str">
        <f ca="1">IF(OR($B106="",U$6=""),"",IF(INDEX(mydata,MATCH($B106,Data!$A:$A,0),MATCH(U$6,Data!$1:$1,0))=0,"",INDEX(mydata,MATCH($B106,Data!$A:$A,0),MATCH(U$6,Data!$1:$1,0))))</f>
        <v/>
      </c>
      <c r="V106" s="165" t="str">
        <f ca="1">IF(OR($B106="",V$6=""),"",IF(INDEX(mydata,MATCH($B106,Data!$A:$A,0),MATCH(V$6,Data!$1:$1,0))=0,"",INDEX(mydata,MATCH($B106,Data!$A:$A,0),MATCH(V$6,Data!$1:$1,0))))</f>
        <v/>
      </c>
      <c r="W106" s="165" t="str">
        <f ca="1">IF(OR($B106="",W$6=""),"",IF(INDEX(mydata,MATCH($B106,Data!$A:$A,0),MATCH(W$6,Data!$1:$1,0))=0,"",INDEX(mydata,MATCH($B106,Data!$A:$A,0),MATCH(W$6,Data!$1:$1,0))))</f>
        <v/>
      </c>
    </row>
    <row r="107" spans="1:23" x14ac:dyDescent="0.4">
      <c r="A107" s="43" t="str">
        <f ca="1">IF(B107="","",IF(INDEX(Data!$BR:$BR,MATCH(B107,Data!$A:$A,0),1)=0,"",INDEX(Data!$BR:$BR,MATCH(B107,Data!$A:$A,0),1)))</f>
        <v/>
      </c>
      <c r="B107" s="165" t="str">
        <f ca="1">IFERROR(INDEX(Data!A$1:$A$1002,_xlfn.AGGREGATE(15,6,((Data!$D$1:$D$1002=1)/(Data!$D$1:$D$1002=1))*ROW(Data!$D$1:$D$1002),ROW(B107)-ROW(B$6)),1),"")</f>
        <v/>
      </c>
      <c r="C107" s="165" t="str">
        <f t="shared" ca="1" si="9"/>
        <v/>
      </c>
      <c r="D107" s="165" t="str">
        <f t="shared" ca="1" si="10"/>
        <v/>
      </c>
      <c r="E107" s="165" t="str">
        <f t="shared" ca="1" si="11"/>
        <v/>
      </c>
      <c r="R107" s="165" t="str">
        <f ca="1">IF(OR($B107="",R$6=""),"",IF(INDEX(mydata,MATCH($B107,Data!$A:$A,0),MATCH(R$6,Data!$1:$1,0))=0,"",INDEX(mydata,MATCH($B107,Data!$A:$A,0),MATCH(R$6,Data!$1:$1,0))))</f>
        <v/>
      </c>
      <c r="S107" s="165" t="str">
        <f ca="1">IF(OR($B107="",S$6=""),"",IF(INDEX(mydata,MATCH($B107,Data!$A:$A,0),MATCH(S$6,Data!$1:$1,0))=0,"",INDEX(mydata,MATCH($B107,Data!$A:$A,0),MATCH(S$6,Data!$1:$1,0))))</f>
        <v/>
      </c>
      <c r="T107" s="165" t="str">
        <f ca="1">IF(OR($B107="",T$6=""),"",IF(INDEX(mydata,MATCH($B107,Data!$A:$A,0),MATCH(T$6,Data!$1:$1,0))=0,"",INDEX(mydata,MATCH($B107,Data!$A:$A,0),MATCH(T$6,Data!$1:$1,0))))</f>
        <v/>
      </c>
      <c r="U107" s="165" t="str">
        <f ca="1">IF(OR($B107="",U$6=""),"",IF(INDEX(mydata,MATCH($B107,Data!$A:$A,0),MATCH(U$6,Data!$1:$1,0))=0,"",INDEX(mydata,MATCH($B107,Data!$A:$A,0),MATCH(U$6,Data!$1:$1,0))))</f>
        <v/>
      </c>
      <c r="V107" s="165" t="str">
        <f ca="1">IF(OR($B107="",V$6=""),"",IF(INDEX(mydata,MATCH($B107,Data!$A:$A,0),MATCH(V$6,Data!$1:$1,0))=0,"",INDEX(mydata,MATCH($B107,Data!$A:$A,0),MATCH(V$6,Data!$1:$1,0))))</f>
        <v/>
      </c>
      <c r="W107" s="165" t="str">
        <f ca="1">IF(OR($B107="",W$6=""),"",IF(INDEX(mydata,MATCH($B107,Data!$A:$A,0),MATCH(W$6,Data!$1:$1,0))=0,"",INDEX(mydata,MATCH($B107,Data!$A:$A,0),MATCH(W$6,Data!$1:$1,0))))</f>
        <v/>
      </c>
    </row>
    <row r="108" spans="1:23" x14ac:dyDescent="0.4">
      <c r="A108" s="43" t="str">
        <f ca="1">IF(B108="","",IF(INDEX(Data!$BR:$BR,MATCH(B108,Data!$A:$A,0),1)=0,"",INDEX(Data!$BR:$BR,MATCH(B108,Data!$A:$A,0),1)))</f>
        <v/>
      </c>
      <c r="B108" s="165" t="str">
        <f ca="1">IFERROR(INDEX(Data!A$1:$A$1002,_xlfn.AGGREGATE(15,6,((Data!$D$1:$D$1002=1)/(Data!$D$1:$D$1002=1))*ROW(Data!$D$1:$D$1002),ROW(B108)-ROW(B$6)),1),"")</f>
        <v/>
      </c>
      <c r="C108" s="165" t="str">
        <f t="shared" ca="1" si="9"/>
        <v/>
      </c>
      <c r="D108" s="165" t="str">
        <f t="shared" ca="1" si="10"/>
        <v/>
      </c>
      <c r="E108" s="165" t="str">
        <f t="shared" ca="1" si="11"/>
        <v/>
      </c>
      <c r="R108" s="165" t="str">
        <f ca="1">IF(OR($B108="",R$6=""),"",IF(INDEX(mydata,MATCH($B108,Data!$A:$A,0),MATCH(R$6,Data!$1:$1,0))=0,"",INDEX(mydata,MATCH($B108,Data!$A:$A,0),MATCH(R$6,Data!$1:$1,0))))</f>
        <v/>
      </c>
      <c r="S108" s="165" t="str">
        <f ca="1">IF(OR($B108="",S$6=""),"",IF(INDEX(mydata,MATCH($B108,Data!$A:$A,0),MATCH(S$6,Data!$1:$1,0))=0,"",INDEX(mydata,MATCH($B108,Data!$A:$A,0),MATCH(S$6,Data!$1:$1,0))))</f>
        <v/>
      </c>
      <c r="T108" s="165" t="str">
        <f ca="1">IF(OR($B108="",T$6=""),"",IF(INDEX(mydata,MATCH($B108,Data!$A:$A,0),MATCH(T$6,Data!$1:$1,0))=0,"",INDEX(mydata,MATCH($B108,Data!$A:$A,0),MATCH(T$6,Data!$1:$1,0))))</f>
        <v/>
      </c>
      <c r="U108" s="165" t="str">
        <f ca="1">IF(OR($B108="",U$6=""),"",IF(INDEX(mydata,MATCH($B108,Data!$A:$A,0),MATCH(U$6,Data!$1:$1,0))=0,"",INDEX(mydata,MATCH($B108,Data!$A:$A,0),MATCH(U$6,Data!$1:$1,0))))</f>
        <v/>
      </c>
      <c r="V108" s="165" t="str">
        <f ca="1">IF(OR($B108="",V$6=""),"",IF(INDEX(mydata,MATCH($B108,Data!$A:$A,0),MATCH(V$6,Data!$1:$1,0))=0,"",INDEX(mydata,MATCH($B108,Data!$A:$A,0),MATCH(V$6,Data!$1:$1,0))))</f>
        <v/>
      </c>
      <c r="W108" s="165" t="str">
        <f ca="1">IF(OR($B108="",W$6=""),"",IF(INDEX(mydata,MATCH($B108,Data!$A:$A,0),MATCH(W$6,Data!$1:$1,0))=0,"",INDEX(mydata,MATCH($B108,Data!$A:$A,0),MATCH(W$6,Data!$1:$1,0))))</f>
        <v/>
      </c>
    </row>
    <row r="109" spans="1:23" x14ac:dyDescent="0.4">
      <c r="A109" s="43" t="str">
        <f ca="1">IF(B109="","",IF(INDEX(Data!$BR:$BR,MATCH(B109,Data!$A:$A,0),1)=0,"",INDEX(Data!$BR:$BR,MATCH(B109,Data!$A:$A,0),1)))</f>
        <v/>
      </c>
      <c r="B109" s="165" t="str">
        <f ca="1">IFERROR(INDEX(Data!A$1:$A$1002,_xlfn.AGGREGATE(15,6,((Data!$D$1:$D$1002=1)/(Data!$D$1:$D$1002=1))*ROW(Data!$D$1:$D$1002),ROW(B109)-ROW(B$6)),1),"")</f>
        <v/>
      </c>
      <c r="C109" s="165" t="str">
        <f t="shared" ca="1" si="9"/>
        <v/>
      </c>
      <c r="D109" s="165" t="str">
        <f t="shared" ca="1" si="10"/>
        <v/>
      </c>
      <c r="E109" s="165" t="str">
        <f t="shared" ca="1" si="11"/>
        <v/>
      </c>
      <c r="R109" s="165" t="str">
        <f ca="1">IF(OR($B109="",R$6=""),"",IF(INDEX(mydata,MATCH($B109,Data!$A:$A,0),MATCH(R$6,Data!$1:$1,0))=0,"",INDEX(mydata,MATCH($B109,Data!$A:$A,0),MATCH(R$6,Data!$1:$1,0))))</f>
        <v/>
      </c>
      <c r="S109" s="165" t="str">
        <f ca="1">IF(OR($B109="",S$6=""),"",IF(INDEX(mydata,MATCH($B109,Data!$A:$A,0),MATCH(S$6,Data!$1:$1,0))=0,"",INDEX(mydata,MATCH($B109,Data!$A:$A,0),MATCH(S$6,Data!$1:$1,0))))</f>
        <v/>
      </c>
      <c r="T109" s="165" t="str">
        <f ca="1">IF(OR($B109="",T$6=""),"",IF(INDEX(mydata,MATCH($B109,Data!$A:$A,0),MATCH(T$6,Data!$1:$1,0))=0,"",INDEX(mydata,MATCH($B109,Data!$A:$A,0),MATCH(T$6,Data!$1:$1,0))))</f>
        <v/>
      </c>
      <c r="U109" s="165" t="str">
        <f ca="1">IF(OR($B109="",U$6=""),"",IF(INDEX(mydata,MATCH($B109,Data!$A:$A,0),MATCH(U$6,Data!$1:$1,0))=0,"",INDEX(mydata,MATCH($B109,Data!$A:$A,0),MATCH(U$6,Data!$1:$1,0))))</f>
        <v/>
      </c>
      <c r="V109" s="165" t="str">
        <f ca="1">IF(OR($B109="",V$6=""),"",IF(INDEX(mydata,MATCH($B109,Data!$A:$A,0),MATCH(V$6,Data!$1:$1,0))=0,"",INDEX(mydata,MATCH($B109,Data!$A:$A,0),MATCH(V$6,Data!$1:$1,0))))</f>
        <v/>
      </c>
      <c r="W109" s="165" t="str">
        <f ca="1">IF(OR($B109="",W$6=""),"",IF(INDEX(mydata,MATCH($B109,Data!$A:$A,0),MATCH(W$6,Data!$1:$1,0))=0,"",INDEX(mydata,MATCH($B109,Data!$A:$A,0),MATCH(W$6,Data!$1:$1,0))))</f>
        <v/>
      </c>
    </row>
    <row r="110" spans="1:23" x14ac:dyDescent="0.4">
      <c r="A110" s="43" t="str">
        <f ca="1">IF(B110="","",IF(INDEX(Data!$BR:$BR,MATCH(B110,Data!$A:$A,0),1)=0,"",INDEX(Data!$BR:$BR,MATCH(B110,Data!$A:$A,0),1)))</f>
        <v/>
      </c>
      <c r="B110" s="165" t="str">
        <f ca="1">IFERROR(INDEX(Data!A$1:$A$1002,_xlfn.AGGREGATE(15,6,((Data!$D$1:$D$1002=1)/(Data!$D$1:$D$1002=1))*ROW(Data!$D$1:$D$1002),ROW(B110)-ROW(B$6)),1),"")</f>
        <v/>
      </c>
      <c r="C110" s="165" t="str">
        <f t="shared" ca="1" si="9"/>
        <v/>
      </c>
      <c r="D110" s="165" t="str">
        <f t="shared" ca="1" si="10"/>
        <v/>
      </c>
      <c r="E110" s="165" t="str">
        <f t="shared" ca="1" si="11"/>
        <v/>
      </c>
      <c r="R110" s="165" t="str">
        <f ca="1">IF(OR($B110="",R$6=""),"",IF(INDEX(mydata,MATCH($B110,Data!$A:$A,0),MATCH(R$6,Data!$1:$1,0))=0,"",INDEX(mydata,MATCH($B110,Data!$A:$A,0),MATCH(R$6,Data!$1:$1,0))))</f>
        <v/>
      </c>
      <c r="S110" s="165" t="str">
        <f ca="1">IF(OR($B110="",S$6=""),"",IF(INDEX(mydata,MATCH($B110,Data!$A:$A,0),MATCH(S$6,Data!$1:$1,0))=0,"",INDEX(mydata,MATCH($B110,Data!$A:$A,0),MATCH(S$6,Data!$1:$1,0))))</f>
        <v/>
      </c>
      <c r="T110" s="165" t="str">
        <f ca="1">IF(OR($B110="",T$6=""),"",IF(INDEX(mydata,MATCH($B110,Data!$A:$A,0),MATCH(T$6,Data!$1:$1,0))=0,"",INDEX(mydata,MATCH($B110,Data!$A:$A,0),MATCH(T$6,Data!$1:$1,0))))</f>
        <v/>
      </c>
      <c r="U110" s="165" t="str">
        <f ca="1">IF(OR($B110="",U$6=""),"",IF(INDEX(mydata,MATCH($B110,Data!$A:$A,0),MATCH(U$6,Data!$1:$1,0))=0,"",INDEX(mydata,MATCH($B110,Data!$A:$A,0),MATCH(U$6,Data!$1:$1,0))))</f>
        <v/>
      </c>
      <c r="V110" s="165" t="str">
        <f ca="1">IF(OR($B110="",V$6=""),"",IF(INDEX(mydata,MATCH($B110,Data!$A:$A,0),MATCH(V$6,Data!$1:$1,0))=0,"",INDEX(mydata,MATCH($B110,Data!$A:$A,0),MATCH(V$6,Data!$1:$1,0))))</f>
        <v/>
      </c>
      <c r="W110" s="165" t="str">
        <f ca="1">IF(OR($B110="",W$6=""),"",IF(INDEX(mydata,MATCH($B110,Data!$A:$A,0),MATCH(W$6,Data!$1:$1,0))=0,"",INDEX(mydata,MATCH($B110,Data!$A:$A,0),MATCH(W$6,Data!$1:$1,0))))</f>
        <v/>
      </c>
    </row>
    <row r="111" spans="1:23" x14ac:dyDescent="0.4">
      <c r="A111" s="43" t="str">
        <f ca="1">IF(B111="","",IF(INDEX(Data!$BR:$BR,MATCH(B111,Data!$A:$A,0),1)=0,"",INDEX(Data!$BR:$BR,MATCH(B111,Data!$A:$A,0),1)))</f>
        <v/>
      </c>
      <c r="B111" s="165" t="str">
        <f ca="1">IFERROR(INDEX(Data!A$1:$A$1002,_xlfn.AGGREGATE(15,6,((Data!$D$1:$D$1002=1)/(Data!$D$1:$D$1002=1))*ROW(Data!$D$1:$D$1002),ROW(B111)-ROW(B$6)),1),"")</f>
        <v/>
      </c>
      <c r="C111" s="165" t="str">
        <f t="shared" ca="1" si="9"/>
        <v/>
      </c>
      <c r="D111" s="165" t="str">
        <f t="shared" ca="1" si="10"/>
        <v/>
      </c>
      <c r="E111" s="165" t="str">
        <f t="shared" ca="1" si="11"/>
        <v/>
      </c>
      <c r="R111" s="165" t="str">
        <f ca="1">IF(OR($B111="",R$6=""),"",IF(INDEX(mydata,MATCH($B111,Data!$A:$A,0),MATCH(R$6,Data!$1:$1,0))=0,"",INDEX(mydata,MATCH($B111,Data!$A:$A,0),MATCH(R$6,Data!$1:$1,0))))</f>
        <v/>
      </c>
      <c r="S111" s="165" t="str">
        <f ca="1">IF(OR($B111="",S$6=""),"",IF(INDEX(mydata,MATCH($B111,Data!$A:$A,0),MATCH(S$6,Data!$1:$1,0))=0,"",INDEX(mydata,MATCH($B111,Data!$A:$A,0),MATCH(S$6,Data!$1:$1,0))))</f>
        <v/>
      </c>
      <c r="T111" s="165" t="str">
        <f ca="1">IF(OR($B111="",T$6=""),"",IF(INDEX(mydata,MATCH($B111,Data!$A:$A,0),MATCH(T$6,Data!$1:$1,0))=0,"",INDEX(mydata,MATCH($B111,Data!$A:$A,0),MATCH(T$6,Data!$1:$1,0))))</f>
        <v/>
      </c>
      <c r="U111" s="165" t="str">
        <f ca="1">IF(OR($B111="",U$6=""),"",IF(INDEX(mydata,MATCH($B111,Data!$A:$A,0),MATCH(U$6,Data!$1:$1,0))=0,"",INDEX(mydata,MATCH($B111,Data!$A:$A,0),MATCH(U$6,Data!$1:$1,0))))</f>
        <v/>
      </c>
      <c r="V111" s="165" t="str">
        <f ca="1">IF(OR($B111="",V$6=""),"",IF(INDEX(mydata,MATCH($B111,Data!$A:$A,0),MATCH(V$6,Data!$1:$1,0))=0,"",INDEX(mydata,MATCH($B111,Data!$A:$A,0),MATCH(V$6,Data!$1:$1,0))))</f>
        <v/>
      </c>
      <c r="W111" s="165" t="str">
        <f ca="1">IF(OR($B111="",W$6=""),"",IF(INDEX(mydata,MATCH($B111,Data!$A:$A,0),MATCH(W$6,Data!$1:$1,0))=0,"",INDEX(mydata,MATCH($B111,Data!$A:$A,0),MATCH(W$6,Data!$1:$1,0))))</f>
        <v/>
      </c>
    </row>
    <row r="112" spans="1:23" x14ac:dyDescent="0.4">
      <c r="A112" s="43" t="str">
        <f ca="1">IF(B112="","",IF(INDEX(Data!$BR:$BR,MATCH(B112,Data!$A:$A,0),1)=0,"",INDEX(Data!$BR:$BR,MATCH(B112,Data!$A:$A,0),1)))</f>
        <v/>
      </c>
      <c r="B112" s="165" t="str">
        <f ca="1">IFERROR(INDEX(Data!A$1:$A$1002,_xlfn.AGGREGATE(15,6,((Data!$D$1:$D$1002=1)/(Data!$D$1:$D$1002=1))*ROW(Data!$D$1:$D$1002),ROW(B112)-ROW(B$6)),1),"")</f>
        <v/>
      </c>
      <c r="C112" s="165" t="str">
        <f t="shared" ca="1" si="9"/>
        <v/>
      </c>
      <c r="D112" s="165" t="str">
        <f t="shared" ca="1" si="10"/>
        <v/>
      </c>
      <c r="E112" s="165" t="str">
        <f t="shared" ca="1" si="11"/>
        <v/>
      </c>
      <c r="R112" s="165" t="str">
        <f ca="1">IF(OR($B112="",R$6=""),"",IF(INDEX(mydata,MATCH($B112,Data!$A:$A,0),MATCH(R$6,Data!$1:$1,0))=0,"",INDEX(mydata,MATCH($B112,Data!$A:$A,0),MATCH(R$6,Data!$1:$1,0))))</f>
        <v/>
      </c>
      <c r="S112" s="165" t="str">
        <f ca="1">IF(OR($B112="",S$6=""),"",IF(INDEX(mydata,MATCH($B112,Data!$A:$A,0),MATCH(S$6,Data!$1:$1,0))=0,"",INDEX(mydata,MATCH($B112,Data!$A:$A,0),MATCH(S$6,Data!$1:$1,0))))</f>
        <v/>
      </c>
      <c r="T112" s="165" t="str">
        <f ca="1">IF(OR($B112="",T$6=""),"",IF(INDEX(mydata,MATCH($B112,Data!$A:$A,0),MATCH(T$6,Data!$1:$1,0))=0,"",INDEX(mydata,MATCH($B112,Data!$A:$A,0),MATCH(T$6,Data!$1:$1,0))))</f>
        <v/>
      </c>
      <c r="U112" s="165" t="str">
        <f ca="1">IF(OR($B112="",U$6=""),"",IF(INDEX(mydata,MATCH($B112,Data!$A:$A,0),MATCH(U$6,Data!$1:$1,0))=0,"",INDEX(mydata,MATCH($B112,Data!$A:$A,0),MATCH(U$6,Data!$1:$1,0))))</f>
        <v/>
      </c>
      <c r="V112" s="165" t="str">
        <f ca="1">IF(OR($B112="",V$6=""),"",IF(INDEX(mydata,MATCH($B112,Data!$A:$A,0),MATCH(V$6,Data!$1:$1,0))=0,"",INDEX(mydata,MATCH($B112,Data!$A:$A,0),MATCH(V$6,Data!$1:$1,0))))</f>
        <v/>
      </c>
      <c r="W112" s="165" t="str">
        <f ca="1">IF(OR($B112="",W$6=""),"",IF(INDEX(mydata,MATCH($B112,Data!$A:$A,0),MATCH(W$6,Data!$1:$1,0))=0,"",INDEX(mydata,MATCH($B112,Data!$A:$A,0),MATCH(W$6,Data!$1:$1,0))))</f>
        <v/>
      </c>
    </row>
    <row r="113" spans="1:23" x14ac:dyDescent="0.4">
      <c r="A113" s="43" t="str">
        <f ca="1">IF(B113="","",IF(INDEX(Data!$BR:$BR,MATCH(B113,Data!$A:$A,0),1)=0,"",INDEX(Data!$BR:$BR,MATCH(B113,Data!$A:$A,0),1)))</f>
        <v/>
      </c>
      <c r="B113" s="165" t="str">
        <f ca="1">IFERROR(INDEX(Data!A$1:$A$1002,_xlfn.AGGREGATE(15,6,((Data!$D$1:$D$1002=1)/(Data!$D$1:$D$1002=1))*ROW(Data!$D$1:$D$1002),ROW(B113)-ROW(B$6)),1),"")</f>
        <v/>
      </c>
      <c r="C113" s="165" t="str">
        <f t="shared" ca="1" si="9"/>
        <v/>
      </c>
      <c r="D113" s="165" t="str">
        <f t="shared" ca="1" si="10"/>
        <v/>
      </c>
      <c r="E113" s="165" t="str">
        <f t="shared" ca="1" si="11"/>
        <v/>
      </c>
      <c r="R113" s="165" t="str">
        <f ca="1">IF(OR($B113="",R$6=""),"",IF(INDEX(mydata,MATCH($B113,Data!$A:$A,0),MATCH(R$6,Data!$1:$1,0))=0,"",INDEX(mydata,MATCH($B113,Data!$A:$A,0),MATCH(R$6,Data!$1:$1,0))))</f>
        <v/>
      </c>
      <c r="S113" s="165" t="str">
        <f ca="1">IF(OR($B113="",S$6=""),"",IF(INDEX(mydata,MATCH($B113,Data!$A:$A,0),MATCH(S$6,Data!$1:$1,0))=0,"",INDEX(mydata,MATCH($B113,Data!$A:$A,0),MATCH(S$6,Data!$1:$1,0))))</f>
        <v/>
      </c>
      <c r="T113" s="165" t="str">
        <f ca="1">IF(OR($B113="",T$6=""),"",IF(INDEX(mydata,MATCH($B113,Data!$A:$A,0),MATCH(T$6,Data!$1:$1,0))=0,"",INDEX(mydata,MATCH($B113,Data!$A:$A,0),MATCH(T$6,Data!$1:$1,0))))</f>
        <v/>
      </c>
      <c r="U113" s="165" t="str">
        <f ca="1">IF(OR($B113="",U$6=""),"",IF(INDEX(mydata,MATCH($B113,Data!$A:$A,0),MATCH(U$6,Data!$1:$1,0))=0,"",INDEX(mydata,MATCH($B113,Data!$A:$A,0),MATCH(U$6,Data!$1:$1,0))))</f>
        <v/>
      </c>
      <c r="V113" s="165" t="str">
        <f ca="1">IF(OR($B113="",V$6=""),"",IF(INDEX(mydata,MATCH($B113,Data!$A:$A,0),MATCH(V$6,Data!$1:$1,0))=0,"",INDEX(mydata,MATCH($B113,Data!$A:$A,0),MATCH(V$6,Data!$1:$1,0))))</f>
        <v/>
      </c>
      <c r="W113" s="165" t="str">
        <f ca="1">IF(OR($B113="",W$6=""),"",IF(INDEX(mydata,MATCH($B113,Data!$A:$A,0),MATCH(W$6,Data!$1:$1,0))=0,"",INDEX(mydata,MATCH($B113,Data!$A:$A,0),MATCH(W$6,Data!$1:$1,0))))</f>
        <v/>
      </c>
    </row>
    <row r="114" spans="1:23" x14ac:dyDescent="0.4">
      <c r="A114" s="43" t="str">
        <f ca="1">IF(B114="","",IF(INDEX(Data!$BR:$BR,MATCH(B114,Data!$A:$A,0),1)=0,"",INDEX(Data!$BR:$BR,MATCH(B114,Data!$A:$A,0),1)))</f>
        <v/>
      </c>
      <c r="B114" s="165" t="str">
        <f ca="1">IFERROR(INDEX(Data!A$1:$A$1002,_xlfn.AGGREGATE(15,6,((Data!$D$1:$D$1002=1)/(Data!$D$1:$D$1002=1))*ROW(Data!$D$1:$D$1002),ROW(B114)-ROW(B$6)),1),"")</f>
        <v/>
      </c>
      <c r="C114" s="165" t="str">
        <f t="shared" ca="1" si="9"/>
        <v/>
      </c>
      <c r="D114" s="165" t="str">
        <f t="shared" ca="1" si="10"/>
        <v/>
      </c>
      <c r="E114" s="165" t="str">
        <f t="shared" ca="1" si="11"/>
        <v/>
      </c>
      <c r="R114" s="165" t="str">
        <f ca="1">IF(OR($B114="",R$6=""),"",IF(INDEX(mydata,MATCH($B114,Data!$A:$A,0),MATCH(R$6,Data!$1:$1,0))=0,"",INDEX(mydata,MATCH($B114,Data!$A:$A,0),MATCH(R$6,Data!$1:$1,0))))</f>
        <v/>
      </c>
      <c r="S114" s="165" t="str">
        <f ca="1">IF(OR($B114="",S$6=""),"",IF(INDEX(mydata,MATCH($B114,Data!$A:$A,0),MATCH(S$6,Data!$1:$1,0))=0,"",INDEX(mydata,MATCH($B114,Data!$A:$A,0),MATCH(S$6,Data!$1:$1,0))))</f>
        <v/>
      </c>
      <c r="T114" s="165" t="str">
        <f ca="1">IF(OR($B114="",T$6=""),"",IF(INDEX(mydata,MATCH($B114,Data!$A:$A,0),MATCH(T$6,Data!$1:$1,0))=0,"",INDEX(mydata,MATCH($B114,Data!$A:$A,0),MATCH(T$6,Data!$1:$1,0))))</f>
        <v/>
      </c>
      <c r="U114" s="165" t="str">
        <f ca="1">IF(OR($B114="",U$6=""),"",IF(INDEX(mydata,MATCH($B114,Data!$A:$A,0),MATCH(U$6,Data!$1:$1,0))=0,"",INDEX(mydata,MATCH($B114,Data!$A:$A,0),MATCH(U$6,Data!$1:$1,0))))</f>
        <v/>
      </c>
      <c r="V114" s="165" t="str">
        <f ca="1">IF(OR($B114="",V$6=""),"",IF(INDEX(mydata,MATCH($B114,Data!$A:$A,0),MATCH(V$6,Data!$1:$1,0))=0,"",INDEX(mydata,MATCH($B114,Data!$A:$A,0),MATCH(V$6,Data!$1:$1,0))))</f>
        <v/>
      </c>
      <c r="W114" s="165" t="str">
        <f ca="1">IF(OR($B114="",W$6=""),"",IF(INDEX(mydata,MATCH($B114,Data!$A:$A,0),MATCH(W$6,Data!$1:$1,0))=0,"",INDEX(mydata,MATCH($B114,Data!$A:$A,0),MATCH(W$6,Data!$1:$1,0))))</f>
        <v/>
      </c>
    </row>
    <row r="115" spans="1:23" x14ac:dyDescent="0.4">
      <c r="A115" s="43" t="str">
        <f ca="1">IF(B115="","",IF(INDEX(Data!$BR:$BR,MATCH(B115,Data!$A:$A,0),1)=0,"",INDEX(Data!$BR:$BR,MATCH(B115,Data!$A:$A,0),1)))</f>
        <v/>
      </c>
      <c r="B115" s="165" t="str">
        <f ca="1">IFERROR(INDEX(Data!A$1:$A$1002,_xlfn.AGGREGATE(15,6,((Data!$D$1:$D$1002=1)/(Data!$D$1:$D$1002=1))*ROW(Data!$D$1:$D$1002),ROW(B115)-ROW(B$6)),1),"")</f>
        <v/>
      </c>
      <c r="C115" s="165" t="str">
        <f t="shared" ca="1" si="9"/>
        <v/>
      </c>
      <c r="D115" s="165" t="str">
        <f t="shared" ca="1" si="10"/>
        <v/>
      </c>
      <c r="E115" s="165" t="str">
        <f t="shared" ca="1" si="11"/>
        <v/>
      </c>
      <c r="R115" s="165" t="str">
        <f ca="1">IF(OR($B115="",R$6=""),"",IF(INDEX(mydata,MATCH($B115,Data!$A:$A,0),MATCH(R$6,Data!$1:$1,0))=0,"",INDEX(mydata,MATCH($B115,Data!$A:$A,0),MATCH(R$6,Data!$1:$1,0))))</f>
        <v/>
      </c>
      <c r="S115" s="165" t="str">
        <f ca="1">IF(OR($B115="",S$6=""),"",IF(INDEX(mydata,MATCH($B115,Data!$A:$A,0),MATCH(S$6,Data!$1:$1,0))=0,"",INDEX(mydata,MATCH($B115,Data!$A:$A,0),MATCH(S$6,Data!$1:$1,0))))</f>
        <v/>
      </c>
      <c r="T115" s="165" t="str">
        <f ca="1">IF(OR($B115="",T$6=""),"",IF(INDEX(mydata,MATCH($B115,Data!$A:$A,0),MATCH(T$6,Data!$1:$1,0))=0,"",INDEX(mydata,MATCH($B115,Data!$A:$A,0),MATCH(T$6,Data!$1:$1,0))))</f>
        <v/>
      </c>
      <c r="U115" s="165" t="str">
        <f ca="1">IF(OR($B115="",U$6=""),"",IF(INDEX(mydata,MATCH($B115,Data!$A:$A,0),MATCH(U$6,Data!$1:$1,0))=0,"",INDEX(mydata,MATCH($B115,Data!$A:$A,0),MATCH(U$6,Data!$1:$1,0))))</f>
        <v/>
      </c>
      <c r="V115" s="165" t="str">
        <f ca="1">IF(OR($B115="",V$6=""),"",IF(INDEX(mydata,MATCH($B115,Data!$A:$A,0),MATCH(V$6,Data!$1:$1,0))=0,"",INDEX(mydata,MATCH($B115,Data!$A:$A,0),MATCH(V$6,Data!$1:$1,0))))</f>
        <v/>
      </c>
      <c r="W115" s="165" t="str">
        <f ca="1">IF(OR($B115="",W$6=""),"",IF(INDEX(mydata,MATCH($B115,Data!$A:$A,0),MATCH(W$6,Data!$1:$1,0))=0,"",INDEX(mydata,MATCH($B115,Data!$A:$A,0),MATCH(W$6,Data!$1:$1,0))))</f>
        <v/>
      </c>
    </row>
    <row r="116" spans="1:23" x14ac:dyDescent="0.4">
      <c r="A116" s="43" t="str">
        <f ca="1">IF(B116="","",IF(INDEX(Data!$BR:$BR,MATCH(B116,Data!$A:$A,0),1)=0,"",INDEX(Data!$BR:$BR,MATCH(B116,Data!$A:$A,0),1)))</f>
        <v/>
      </c>
      <c r="B116" s="165" t="str">
        <f ca="1">IFERROR(INDEX(Data!A$1:$A$1002,_xlfn.AGGREGATE(15,6,((Data!$D$1:$D$1002=1)/(Data!$D$1:$D$1002=1))*ROW(Data!$D$1:$D$1002),ROW(B116)-ROW(B$6)),1),"")</f>
        <v/>
      </c>
      <c r="C116" s="165" t="str">
        <f t="shared" ca="1" si="9"/>
        <v/>
      </c>
      <c r="D116" s="165" t="str">
        <f t="shared" ca="1" si="10"/>
        <v/>
      </c>
      <c r="E116" s="165" t="str">
        <f t="shared" ca="1" si="11"/>
        <v/>
      </c>
      <c r="R116" s="165" t="str">
        <f ca="1">IF(OR($B116="",R$6=""),"",IF(INDEX(mydata,MATCH($B116,Data!$A:$A,0),MATCH(R$6,Data!$1:$1,0))=0,"",INDEX(mydata,MATCH($B116,Data!$A:$A,0),MATCH(R$6,Data!$1:$1,0))))</f>
        <v/>
      </c>
      <c r="S116" s="165" t="str">
        <f ca="1">IF(OR($B116="",S$6=""),"",IF(INDEX(mydata,MATCH($B116,Data!$A:$A,0),MATCH(S$6,Data!$1:$1,0))=0,"",INDEX(mydata,MATCH($B116,Data!$A:$A,0),MATCH(S$6,Data!$1:$1,0))))</f>
        <v/>
      </c>
      <c r="T116" s="165" t="str">
        <f ca="1">IF(OR($B116="",T$6=""),"",IF(INDEX(mydata,MATCH($B116,Data!$A:$A,0),MATCH(T$6,Data!$1:$1,0))=0,"",INDEX(mydata,MATCH($B116,Data!$A:$A,0),MATCH(T$6,Data!$1:$1,0))))</f>
        <v/>
      </c>
      <c r="U116" s="165" t="str">
        <f ca="1">IF(OR($B116="",U$6=""),"",IF(INDEX(mydata,MATCH($B116,Data!$A:$A,0),MATCH(U$6,Data!$1:$1,0))=0,"",INDEX(mydata,MATCH($B116,Data!$A:$A,0),MATCH(U$6,Data!$1:$1,0))))</f>
        <v/>
      </c>
      <c r="V116" s="165" t="str">
        <f ca="1">IF(OR($B116="",V$6=""),"",IF(INDEX(mydata,MATCH($B116,Data!$A:$A,0),MATCH(V$6,Data!$1:$1,0))=0,"",INDEX(mydata,MATCH($B116,Data!$A:$A,0),MATCH(V$6,Data!$1:$1,0))))</f>
        <v/>
      </c>
      <c r="W116" s="165" t="str">
        <f ca="1">IF(OR($B116="",W$6=""),"",IF(INDEX(mydata,MATCH($B116,Data!$A:$A,0),MATCH(W$6,Data!$1:$1,0))=0,"",INDEX(mydata,MATCH($B116,Data!$A:$A,0),MATCH(W$6,Data!$1:$1,0))))</f>
        <v/>
      </c>
    </row>
    <row r="117" spans="1:23" x14ac:dyDescent="0.4">
      <c r="A117" s="43" t="str">
        <f ca="1">IF(B117="","",IF(INDEX(Data!$BR:$BR,MATCH(B117,Data!$A:$A,0),1)=0,"",INDEX(Data!$BR:$BR,MATCH(B117,Data!$A:$A,0),1)))</f>
        <v/>
      </c>
      <c r="B117" s="165" t="str">
        <f ca="1">IFERROR(INDEX(Data!A$1:$A$1002,_xlfn.AGGREGATE(15,6,((Data!$D$1:$D$1002=1)/(Data!$D$1:$D$1002=1))*ROW(Data!$D$1:$D$1002),ROW(B117)-ROW(B$6)),1),"")</f>
        <v/>
      </c>
      <c r="C117" s="165" t="str">
        <f t="shared" ca="1" si="9"/>
        <v/>
      </c>
      <c r="D117" s="165" t="str">
        <f t="shared" ca="1" si="10"/>
        <v/>
      </c>
      <c r="E117" s="165" t="str">
        <f t="shared" ca="1" si="11"/>
        <v/>
      </c>
      <c r="R117" s="165" t="str">
        <f ca="1">IF(OR($B117="",R$6=""),"",IF(INDEX(mydata,MATCH($B117,Data!$A:$A,0),MATCH(R$6,Data!$1:$1,0))=0,"",INDEX(mydata,MATCH($B117,Data!$A:$A,0),MATCH(R$6,Data!$1:$1,0))))</f>
        <v/>
      </c>
      <c r="S117" s="165" t="str">
        <f ca="1">IF(OR($B117="",S$6=""),"",IF(INDEX(mydata,MATCH($B117,Data!$A:$A,0),MATCH(S$6,Data!$1:$1,0))=0,"",INDEX(mydata,MATCH($B117,Data!$A:$A,0),MATCH(S$6,Data!$1:$1,0))))</f>
        <v/>
      </c>
      <c r="T117" s="165" t="str">
        <f ca="1">IF(OR($B117="",T$6=""),"",IF(INDEX(mydata,MATCH($B117,Data!$A:$A,0),MATCH(T$6,Data!$1:$1,0))=0,"",INDEX(mydata,MATCH($B117,Data!$A:$A,0),MATCH(T$6,Data!$1:$1,0))))</f>
        <v/>
      </c>
      <c r="U117" s="165" t="str">
        <f ca="1">IF(OR($B117="",U$6=""),"",IF(INDEX(mydata,MATCH($B117,Data!$A:$A,0),MATCH(U$6,Data!$1:$1,0))=0,"",INDEX(mydata,MATCH($B117,Data!$A:$A,0),MATCH(U$6,Data!$1:$1,0))))</f>
        <v/>
      </c>
      <c r="V117" s="165" t="str">
        <f ca="1">IF(OR($B117="",V$6=""),"",IF(INDEX(mydata,MATCH($B117,Data!$A:$A,0),MATCH(V$6,Data!$1:$1,0))=0,"",INDEX(mydata,MATCH($B117,Data!$A:$A,0),MATCH(V$6,Data!$1:$1,0))))</f>
        <v/>
      </c>
      <c r="W117" s="165" t="str">
        <f ca="1">IF(OR($B117="",W$6=""),"",IF(INDEX(mydata,MATCH($B117,Data!$A:$A,0),MATCH(W$6,Data!$1:$1,0))=0,"",INDEX(mydata,MATCH($B117,Data!$A:$A,0),MATCH(W$6,Data!$1:$1,0))))</f>
        <v/>
      </c>
    </row>
    <row r="118" spans="1:23" x14ac:dyDescent="0.4">
      <c r="A118" s="43" t="str">
        <f ca="1">IF(B118="","",IF(INDEX(Data!$BR:$BR,MATCH(B118,Data!$A:$A,0),1)=0,"",INDEX(Data!$BR:$BR,MATCH(B118,Data!$A:$A,0),1)))</f>
        <v/>
      </c>
      <c r="B118" s="165" t="str">
        <f ca="1">IFERROR(INDEX(Data!A$1:$A$1002,_xlfn.AGGREGATE(15,6,((Data!$D$1:$D$1002=1)/(Data!$D$1:$D$1002=1))*ROW(Data!$D$1:$D$1002),ROW(B118)-ROW(B$6)),1),"")</f>
        <v/>
      </c>
      <c r="C118" s="165" t="str">
        <f t="shared" ca="1" si="9"/>
        <v/>
      </c>
      <c r="D118" s="165" t="str">
        <f t="shared" ca="1" si="10"/>
        <v/>
      </c>
      <c r="E118" s="165" t="str">
        <f t="shared" ca="1" si="11"/>
        <v/>
      </c>
      <c r="R118" s="165" t="str">
        <f ca="1">IF(OR($B118="",R$6=""),"",IF(INDEX(mydata,MATCH($B118,Data!$A:$A,0),MATCH(R$6,Data!$1:$1,0))=0,"",INDEX(mydata,MATCH($B118,Data!$A:$A,0),MATCH(R$6,Data!$1:$1,0))))</f>
        <v/>
      </c>
      <c r="S118" s="165" t="str">
        <f ca="1">IF(OR($B118="",S$6=""),"",IF(INDEX(mydata,MATCH($B118,Data!$A:$A,0),MATCH(S$6,Data!$1:$1,0))=0,"",INDEX(mydata,MATCH($B118,Data!$A:$A,0),MATCH(S$6,Data!$1:$1,0))))</f>
        <v/>
      </c>
      <c r="T118" s="165" t="str">
        <f ca="1">IF(OR($B118="",T$6=""),"",IF(INDEX(mydata,MATCH($B118,Data!$A:$A,0),MATCH(T$6,Data!$1:$1,0))=0,"",INDEX(mydata,MATCH($B118,Data!$A:$A,0),MATCH(T$6,Data!$1:$1,0))))</f>
        <v/>
      </c>
      <c r="U118" s="165" t="str">
        <f ca="1">IF(OR($B118="",U$6=""),"",IF(INDEX(mydata,MATCH($B118,Data!$A:$A,0),MATCH(U$6,Data!$1:$1,0))=0,"",INDEX(mydata,MATCH($B118,Data!$A:$A,0),MATCH(U$6,Data!$1:$1,0))))</f>
        <v/>
      </c>
      <c r="V118" s="165" t="str">
        <f ca="1">IF(OR($B118="",V$6=""),"",IF(INDEX(mydata,MATCH($B118,Data!$A:$A,0),MATCH(V$6,Data!$1:$1,0))=0,"",INDEX(mydata,MATCH($B118,Data!$A:$A,0),MATCH(V$6,Data!$1:$1,0))))</f>
        <v/>
      </c>
      <c r="W118" s="165" t="str">
        <f ca="1">IF(OR($B118="",W$6=""),"",IF(INDEX(mydata,MATCH($B118,Data!$A:$A,0),MATCH(W$6,Data!$1:$1,0))=0,"",INDEX(mydata,MATCH($B118,Data!$A:$A,0),MATCH(W$6,Data!$1:$1,0))))</f>
        <v/>
      </c>
    </row>
    <row r="119" spans="1:23" x14ac:dyDescent="0.4">
      <c r="A119" s="43" t="str">
        <f ca="1">IF(B119="","",IF(INDEX(Data!$BR:$BR,MATCH(B119,Data!$A:$A,0),1)=0,"",INDEX(Data!$BR:$BR,MATCH(B119,Data!$A:$A,0),1)))</f>
        <v/>
      </c>
      <c r="B119" s="165" t="str">
        <f ca="1">IFERROR(INDEX(Data!A$1:$A$1002,_xlfn.AGGREGATE(15,6,((Data!$D$1:$D$1002=1)/(Data!$D$1:$D$1002=1))*ROW(Data!$D$1:$D$1002),ROW(B119)-ROW(B$6)),1),"")</f>
        <v/>
      </c>
      <c r="C119" s="165" t="str">
        <f t="shared" ca="1" si="9"/>
        <v/>
      </c>
      <c r="D119" s="165" t="str">
        <f t="shared" ca="1" si="10"/>
        <v/>
      </c>
      <c r="E119" s="165" t="str">
        <f t="shared" ca="1" si="11"/>
        <v/>
      </c>
      <c r="R119" s="165" t="str">
        <f ca="1">IF(OR($B119="",R$6=""),"",IF(INDEX(mydata,MATCH($B119,Data!$A:$A,0),MATCH(R$6,Data!$1:$1,0))=0,"",INDEX(mydata,MATCH($B119,Data!$A:$A,0),MATCH(R$6,Data!$1:$1,0))))</f>
        <v/>
      </c>
      <c r="S119" s="165" t="str">
        <f ca="1">IF(OR($B119="",S$6=""),"",IF(INDEX(mydata,MATCH($B119,Data!$A:$A,0),MATCH(S$6,Data!$1:$1,0))=0,"",INDEX(mydata,MATCH($B119,Data!$A:$A,0),MATCH(S$6,Data!$1:$1,0))))</f>
        <v/>
      </c>
      <c r="T119" s="165" t="str">
        <f ca="1">IF(OR($B119="",T$6=""),"",IF(INDEX(mydata,MATCH($B119,Data!$A:$A,0),MATCH(T$6,Data!$1:$1,0))=0,"",INDEX(mydata,MATCH($B119,Data!$A:$A,0),MATCH(T$6,Data!$1:$1,0))))</f>
        <v/>
      </c>
      <c r="U119" s="165" t="str">
        <f ca="1">IF(OR($B119="",U$6=""),"",IF(INDEX(mydata,MATCH($B119,Data!$A:$A,0),MATCH(U$6,Data!$1:$1,0))=0,"",INDEX(mydata,MATCH($B119,Data!$A:$A,0),MATCH(U$6,Data!$1:$1,0))))</f>
        <v/>
      </c>
      <c r="V119" s="165" t="str">
        <f ca="1">IF(OR($B119="",V$6=""),"",IF(INDEX(mydata,MATCH($B119,Data!$A:$A,0),MATCH(V$6,Data!$1:$1,0))=0,"",INDEX(mydata,MATCH($B119,Data!$A:$A,0),MATCH(V$6,Data!$1:$1,0))))</f>
        <v/>
      </c>
      <c r="W119" s="165" t="str">
        <f ca="1">IF(OR($B119="",W$6=""),"",IF(INDEX(mydata,MATCH($B119,Data!$A:$A,0),MATCH(W$6,Data!$1:$1,0))=0,"",INDEX(mydata,MATCH($B119,Data!$A:$A,0),MATCH(W$6,Data!$1:$1,0))))</f>
        <v/>
      </c>
    </row>
    <row r="120" spans="1:23" x14ac:dyDescent="0.4">
      <c r="A120" s="43" t="str">
        <f ca="1">IF(B120="","",IF(INDEX(Data!$BR:$BR,MATCH(B120,Data!$A:$A,0),1)=0,"",INDEX(Data!$BR:$BR,MATCH(B120,Data!$A:$A,0),1)))</f>
        <v/>
      </c>
      <c r="B120" s="165" t="str">
        <f ca="1">IFERROR(INDEX(Data!A$1:$A$1002,_xlfn.AGGREGATE(15,6,((Data!$D$1:$D$1002=1)/(Data!$D$1:$D$1002=1))*ROW(Data!$D$1:$D$1002),ROW(B120)-ROW(B$6)),1),"")</f>
        <v/>
      </c>
      <c r="C120" s="165" t="str">
        <f t="shared" ca="1" si="9"/>
        <v/>
      </c>
      <c r="D120" s="165" t="str">
        <f t="shared" ca="1" si="10"/>
        <v/>
      </c>
      <c r="E120" s="165" t="str">
        <f t="shared" ca="1" si="11"/>
        <v/>
      </c>
      <c r="R120" s="165" t="str">
        <f ca="1">IF(OR($B120="",R$6=""),"",IF(INDEX(mydata,MATCH($B120,Data!$A:$A,0),MATCH(R$6,Data!$1:$1,0))=0,"",INDEX(mydata,MATCH($B120,Data!$A:$A,0),MATCH(R$6,Data!$1:$1,0))))</f>
        <v/>
      </c>
      <c r="S120" s="165" t="str">
        <f ca="1">IF(OR($B120="",S$6=""),"",IF(INDEX(mydata,MATCH($B120,Data!$A:$A,0),MATCH(S$6,Data!$1:$1,0))=0,"",INDEX(mydata,MATCH($B120,Data!$A:$A,0),MATCH(S$6,Data!$1:$1,0))))</f>
        <v/>
      </c>
      <c r="T120" s="165" t="str">
        <f ca="1">IF(OR($B120="",T$6=""),"",IF(INDEX(mydata,MATCH($B120,Data!$A:$A,0),MATCH(T$6,Data!$1:$1,0))=0,"",INDEX(mydata,MATCH($B120,Data!$A:$A,0),MATCH(T$6,Data!$1:$1,0))))</f>
        <v/>
      </c>
      <c r="U120" s="165" t="str">
        <f ca="1">IF(OR($B120="",U$6=""),"",IF(INDEX(mydata,MATCH($B120,Data!$A:$A,0),MATCH(U$6,Data!$1:$1,0))=0,"",INDEX(mydata,MATCH($B120,Data!$A:$A,0),MATCH(U$6,Data!$1:$1,0))))</f>
        <v/>
      </c>
      <c r="V120" s="165" t="str">
        <f ca="1">IF(OR($B120="",V$6=""),"",IF(INDEX(mydata,MATCH($B120,Data!$A:$A,0),MATCH(V$6,Data!$1:$1,0))=0,"",INDEX(mydata,MATCH($B120,Data!$A:$A,0),MATCH(V$6,Data!$1:$1,0))))</f>
        <v/>
      </c>
      <c r="W120" s="165" t="str">
        <f ca="1">IF(OR($B120="",W$6=""),"",IF(INDEX(mydata,MATCH($B120,Data!$A:$A,0),MATCH(W$6,Data!$1:$1,0))=0,"",INDEX(mydata,MATCH($B120,Data!$A:$A,0),MATCH(W$6,Data!$1:$1,0))))</f>
        <v/>
      </c>
    </row>
    <row r="121" spans="1:23" x14ac:dyDescent="0.4">
      <c r="A121" s="43" t="str">
        <f ca="1">IF(B121="","",IF(INDEX(Data!$BR:$BR,MATCH(B121,Data!$A:$A,0),1)=0,"",INDEX(Data!$BR:$BR,MATCH(B121,Data!$A:$A,0),1)))</f>
        <v/>
      </c>
      <c r="B121" s="165" t="str">
        <f ca="1">IFERROR(INDEX(Data!A$1:$A$1002,_xlfn.AGGREGATE(15,6,((Data!$D$1:$D$1002=1)/(Data!$D$1:$D$1002=1))*ROW(Data!$D$1:$D$1002),ROW(B121)-ROW(B$6)),1),"")</f>
        <v/>
      </c>
      <c r="C121" s="165" t="str">
        <f t="shared" ca="1" si="9"/>
        <v/>
      </c>
      <c r="D121" s="165" t="str">
        <f t="shared" ca="1" si="10"/>
        <v/>
      </c>
      <c r="E121" s="165" t="str">
        <f t="shared" ca="1" si="11"/>
        <v/>
      </c>
      <c r="R121" s="165" t="str">
        <f ca="1">IF(OR($B121="",R$6=""),"",IF(INDEX(mydata,MATCH($B121,Data!$A:$A,0),MATCH(R$6,Data!$1:$1,0))=0,"",INDEX(mydata,MATCH($B121,Data!$A:$A,0),MATCH(R$6,Data!$1:$1,0))))</f>
        <v/>
      </c>
      <c r="S121" s="165" t="str">
        <f ca="1">IF(OR($B121="",S$6=""),"",IF(INDEX(mydata,MATCH($B121,Data!$A:$A,0),MATCH(S$6,Data!$1:$1,0))=0,"",INDEX(mydata,MATCH($B121,Data!$A:$A,0),MATCH(S$6,Data!$1:$1,0))))</f>
        <v/>
      </c>
      <c r="T121" s="165" t="str">
        <f ca="1">IF(OR($B121="",T$6=""),"",IF(INDEX(mydata,MATCH($B121,Data!$A:$A,0),MATCH(T$6,Data!$1:$1,0))=0,"",INDEX(mydata,MATCH($B121,Data!$A:$A,0),MATCH(T$6,Data!$1:$1,0))))</f>
        <v/>
      </c>
      <c r="U121" s="165" t="str">
        <f ca="1">IF(OR($B121="",U$6=""),"",IF(INDEX(mydata,MATCH($B121,Data!$A:$A,0),MATCH(U$6,Data!$1:$1,0))=0,"",INDEX(mydata,MATCH($B121,Data!$A:$A,0),MATCH(U$6,Data!$1:$1,0))))</f>
        <v/>
      </c>
      <c r="V121" s="165" t="str">
        <f ca="1">IF(OR($B121="",V$6=""),"",IF(INDEX(mydata,MATCH($B121,Data!$A:$A,0),MATCH(V$6,Data!$1:$1,0))=0,"",INDEX(mydata,MATCH($B121,Data!$A:$A,0),MATCH(V$6,Data!$1:$1,0))))</f>
        <v/>
      </c>
      <c r="W121" s="165" t="str">
        <f ca="1">IF(OR($B121="",W$6=""),"",IF(INDEX(mydata,MATCH($B121,Data!$A:$A,0),MATCH(W$6,Data!$1:$1,0))=0,"",INDEX(mydata,MATCH($B121,Data!$A:$A,0),MATCH(W$6,Data!$1:$1,0))))</f>
        <v/>
      </c>
    </row>
    <row r="122" spans="1:23" x14ac:dyDescent="0.4">
      <c r="A122" s="43" t="str">
        <f ca="1">IF(B122="","",IF(INDEX(Data!$BR:$BR,MATCH(B122,Data!$A:$A,0),1)=0,"",INDEX(Data!$BR:$BR,MATCH(B122,Data!$A:$A,0),1)))</f>
        <v/>
      </c>
      <c r="B122" s="165" t="str">
        <f ca="1">IFERROR(INDEX(Data!A$1:$A$1002,_xlfn.AGGREGATE(15,6,((Data!$D$1:$D$1002=1)/(Data!$D$1:$D$1002=1))*ROW(Data!$D$1:$D$1002),ROW(B122)-ROW(B$6)),1),"")</f>
        <v/>
      </c>
      <c r="C122" s="165" t="str">
        <f t="shared" ca="1" si="9"/>
        <v/>
      </c>
      <c r="D122" s="165" t="str">
        <f t="shared" ca="1" si="10"/>
        <v/>
      </c>
      <c r="E122" s="165" t="str">
        <f t="shared" ca="1" si="11"/>
        <v/>
      </c>
      <c r="R122" s="165" t="str">
        <f ca="1">IF(OR($B122="",R$6=""),"",IF(INDEX(mydata,MATCH($B122,Data!$A:$A,0),MATCH(R$6,Data!$1:$1,0))=0,"",INDEX(mydata,MATCH($B122,Data!$A:$A,0),MATCH(R$6,Data!$1:$1,0))))</f>
        <v/>
      </c>
      <c r="S122" s="165" t="str">
        <f ca="1">IF(OR($B122="",S$6=""),"",IF(INDEX(mydata,MATCH($B122,Data!$A:$A,0),MATCH(S$6,Data!$1:$1,0))=0,"",INDEX(mydata,MATCH($B122,Data!$A:$A,0),MATCH(S$6,Data!$1:$1,0))))</f>
        <v/>
      </c>
      <c r="T122" s="165" t="str">
        <f ca="1">IF(OR($B122="",T$6=""),"",IF(INDEX(mydata,MATCH($B122,Data!$A:$A,0),MATCH(T$6,Data!$1:$1,0))=0,"",INDEX(mydata,MATCH($B122,Data!$A:$A,0),MATCH(T$6,Data!$1:$1,0))))</f>
        <v/>
      </c>
      <c r="U122" s="165" t="str">
        <f ca="1">IF(OR($B122="",U$6=""),"",IF(INDEX(mydata,MATCH($B122,Data!$A:$A,0),MATCH(U$6,Data!$1:$1,0))=0,"",INDEX(mydata,MATCH($B122,Data!$A:$A,0),MATCH(U$6,Data!$1:$1,0))))</f>
        <v/>
      </c>
      <c r="V122" s="165" t="str">
        <f ca="1">IF(OR($B122="",V$6=""),"",IF(INDEX(mydata,MATCH($B122,Data!$A:$A,0),MATCH(V$6,Data!$1:$1,0))=0,"",INDEX(mydata,MATCH($B122,Data!$A:$A,0),MATCH(V$6,Data!$1:$1,0))))</f>
        <v/>
      </c>
      <c r="W122" s="165" t="str">
        <f ca="1">IF(OR($B122="",W$6=""),"",IF(INDEX(mydata,MATCH($B122,Data!$A:$A,0),MATCH(W$6,Data!$1:$1,0))=0,"",INDEX(mydata,MATCH($B122,Data!$A:$A,0),MATCH(W$6,Data!$1:$1,0))))</f>
        <v/>
      </c>
    </row>
    <row r="123" spans="1:23" x14ac:dyDescent="0.4">
      <c r="A123" s="43" t="str">
        <f ca="1">IF(B123="","",IF(INDEX(Data!$BR:$BR,MATCH(B123,Data!$A:$A,0),1)=0,"",INDEX(Data!$BR:$BR,MATCH(B123,Data!$A:$A,0),1)))</f>
        <v/>
      </c>
      <c r="B123" s="165" t="str">
        <f ca="1">IFERROR(INDEX(Data!A$1:$A$1002,_xlfn.AGGREGATE(15,6,((Data!$D$1:$D$1002=1)/(Data!$D$1:$D$1002=1))*ROW(Data!$D$1:$D$1002),ROW(B123)-ROW(B$6)),1),"")</f>
        <v/>
      </c>
      <c r="C123" s="165" t="str">
        <f t="shared" ca="1" si="9"/>
        <v/>
      </c>
      <c r="D123" s="165" t="str">
        <f t="shared" ca="1" si="10"/>
        <v/>
      </c>
      <c r="E123" s="165" t="str">
        <f t="shared" ca="1" si="11"/>
        <v/>
      </c>
      <c r="R123" s="165" t="str">
        <f ca="1">IF(OR($B123="",R$6=""),"",IF(INDEX(mydata,MATCH($B123,Data!$A:$A,0),MATCH(R$6,Data!$1:$1,0))=0,"",INDEX(mydata,MATCH($B123,Data!$A:$A,0),MATCH(R$6,Data!$1:$1,0))))</f>
        <v/>
      </c>
      <c r="S123" s="165" t="str">
        <f ca="1">IF(OR($B123="",S$6=""),"",IF(INDEX(mydata,MATCH($B123,Data!$A:$A,0),MATCH(S$6,Data!$1:$1,0))=0,"",INDEX(mydata,MATCH($B123,Data!$A:$A,0),MATCH(S$6,Data!$1:$1,0))))</f>
        <v/>
      </c>
      <c r="T123" s="165" t="str">
        <f ca="1">IF(OR($B123="",T$6=""),"",IF(INDEX(mydata,MATCH($B123,Data!$A:$A,0),MATCH(T$6,Data!$1:$1,0))=0,"",INDEX(mydata,MATCH($B123,Data!$A:$A,0),MATCH(T$6,Data!$1:$1,0))))</f>
        <v/>
      </c>
      <c r="U123" s="165" t="str">
        <f ca="1">IF(OR($B123="",U$6=""),"",IF(INDEX(mydata,MATCH($B123,Data!$A:$A,0),MATCH(U$6,Data!$1:$1,0))=0,"",INDEX(mydata,MATCH($B123,Data!$A:$A,0),MATCH(U$6,Data!$1:$1,0))))</f>
        <v/>
      </c>
      <c r="V123" s="165" t="str">
        <f ca="1">IF(OR($B123="",V$6=""),"",IF(INDEX(mydata,MATCH($B123,Data!$A:$A,0),MATCH(V$6,Data!$1:$1,0))=0,"",INDEX(mydata,MATCH($B123,Data!$A:$A,0),MATCH(V$6,Data!$1:$1,0))))</f>
        <v/>
      </c>
      <c r="W123" s="165" t="str">
        <f ca="1">IF(OR($B123="",W$6=""),"",IF(INDEX(mydata,MATCH($B123,Data!$A:$A,0),MATCH(W$6,Data!$1:$1,0))=0,"",INDEX(mydata,MATCH($B123,Data!$A:$A,0),MATCH(W$6,Data!$1:$1,0))))</f>
        <v/>
      </c>
    </row>
    <row r="124" spans="1:23" x14ac:dyDescent="0.4">
      <c r="A124" s="43" t="str">
        <f ca="1">IF(B124="","",IF(INDEX(Data!$BR:$BR,MATCH(B124,Data!$A:$A,0),1)=0,"",INDEX(Data!$BR:$BR,MATCH(B124,Data!$A:$A,0),1)))</f>
        <v/>
      </c>
      <c r="B124" s="165" t="str">
        <f ca="1">IFERROR(INDEX(Data!A$1:$A$1002,_xlfn.AGGREGATE(15,6,((Data!$D$1:$D$1002=1)/(Data!$D$1:$D$1002=1))*ROW(Data!$D$1:$D$1002),ROW(B124)-ROW(B$6)),1),"")</f>
        <v/>
      </c>
      <c r="C124" s="165" t="str">
        <f t="shared" ca="1" si="9"/>
        <v/>
      </c>
      <c r="D124" s="165" t="str">
        <f t="shared" ca="1" si="10"/>
        <v/>
      </c>
      <c r="E124" s="165" t="str">
        <f t="shared" ca="1" si="11"/>
        <v/>
      </c>
      <c r="R124" s="165" t="str">
        <f ca="1">IF(OR($B124="",R$6=""),"",IF(INDEX(mydata,MATCH($B124,Data!$A:$A,0),MATCH(R$6,Data!$1:$1,0))=0,"",INDEX(mydata,MATCH($B124,Data!$A:$A,0),MATCH(R$6,Data!$1:$1,0))))</f>
        <v/>
      </c>
      <c r="S124" s="165" t="str">
        <f ca="1">IF(OR($B124="",S$6=""),"",IF(INDEX(mydata,MATCH($B124,Data!$A:$A,0),MATCH(S$6,Data!$1:$1,0))=0,"",INDEX(mydata,MATCH($B124,Data!$A:$A,0),MATCH(S$6,Data!$1:$1,0))))</f>
        <v/>
      </c>
      <c r="T124" s="165" t="str">
        <f ca="1">IF(OR($B124="",T$6=""),"",IF(INDEX(mydata,MATCH($B124,Data!$A:$A,0),MATCH(T$6,Data!$1:$1,0))=0,"",INDEX(mydata,MATCH($B124,Data!$A:$A,0),MATCH(T$6,Data!$1:$1,0))))</f>
        <v/>
      </c>
      <c r="U124" s="165" t="str">
        <f ca="1">IF(OR($B124="",U$6=""),"",IF(INDEX(mydata,MATCH($B124,Data!$A:$A,0),MATCH(U$6,Data!$1:$1,0))=0,"",INDEX(mydata,MATCH($B124,Data!$A:$A,0),MATCH(U$6,Data!$1:$1,0))))</f>
        <v/>
      </c>
      <c r="V124" s="165" t="str">
        <f ca="1">IF(OR($B124="",V$6=""),"",IF(INDEX(mydata,MATCH($B124,Data!$A:$A,0),MATCH(V$6,Data!$1:$1,0))=0,"",INDEX(mydata,MATCH($B124,Data!$A:$A,0),MATCH(V$6,Data!$1:$1,0))))</f>
        <v/>
      </c>
      <c r="W124" s="165" t="str">
        <f ca="1">IF(OR($B124="",W$6=""),"",IF(INDEX(mydata,MATCH($B124,Data!$A:$A,0),MATCH(W$6,Data!$1:$1,0))=0,"",INDEX(mydata,MATCH($B124,Data!$A:$A,0),MATCH(W$6,Data!$1:$1,0))))</f>
        <v/>
      </c>
    </row>
    <row r="125" spans="1:23" x14ac:dyDescent="0.4">
      <c r="A125" s="43" t="str">
        <f ca="1">IF(B125="","",IF(INDEX(Data!$BR:$BR,MATCH(B125,Data!$A:$A,0),1)=0,"",INDEX(Data!$BR:$BR,MATCH(B125,Data!$A:$A,0),1)))</f>
        <v/>
      </c>
      <c r="B125" s="165" t="str">
        <f ca="1">IFERROR(INDEX(Data!A$1:$A$1002,_xlfn.AGGREGATE(15,6,((Data!$D$1:$D$1002=1)/(Data!$D$1:$D$1002=1))*ROW(Data!$D$1:$D$1002),ROW(B125)-ROW(B$6)),1),"")</f>
        <v/>
      </c>
      <c r="C125" s="165" t="str">
        <f t="shared" ca="1" si="9"/>
        <v/>
      </c>
      <c r="D125" s="165" t="str">
        <f t="shared" ca="1" si="10"/>
        <v/>
      </c>
      <c r="E125" s="165" t="str">
        <f t="shared" ca="1" si="11"/>
        <v/>
      </c>
      <c r="R125" s="165" t="str">
        <f ca="1">IF(OR($B125="",R$6=""),"",IF(INDEX(mydata,MATCH($B125,Data!$A:$A,0),MATCH(R$6,Data!$1:$1,0))=0,"",INDEX(mydata,MATCH($B125,Data!$A:$A,0),MATCH(R$6,Data!$1:$1,0))))</f>
        <v/>
      </c>
      <c r="S125" s="165" t="str">
        <f ca="1">IF(OR($B125="",S$6=""),"",IF(INDEX(mydata,MATCH($B125,Data!$A:$A,0),MATCH(S$6,Data!$1:$1,0))=0,"",INDEX(mydata,MATCH($B125,Data!$A:$A,0),MATCH(S$6,Data!$1:$1,0))))</f>
        <v/>
      </c>
      <c r="T125" s="165" t="str">
        <f ca="1">IF(OR($B125="",T$6=""),"",IF(INDEX(mydata,MATCH($B125,Data!$A:$A,0),MATCH(T$6,Data!$1:$1,0))=0,"",INDEX(mydata,MATCH($B125,Data!$A:$A,0),MATCH(T$6,Data!$1:$1,0))))</f>
        <v/>
      </c>
      <c r="U125" s="165" t="str">
        <f ca="1">IF(OR($B125="",U$6=""),"",IF(INDEX(mydata,MATCH($B125,Data!$A:$A,0),MATCH(U$6,Data!$1:$1,0))=0,"",INDEX(mydata,MATCH($B125,Data!$A:$A,0),MATCH(U$6,Data!$1:$1,0))))</f>
        <v/>
      </c>
      <c r="V125" s="165" t="str">
        <f ca="1">IF(OR($B125="",V$6=""),"",IF(INDEX(mydata,MATCH($B125,Data!$A:$A,0),MATCH(V$6,Data!$1:$1,0))=0,"",INDEX(mydata,MATCH($B125,Data!$A:$A,0),MATCH(V$6,Data!$1:$1,0))))</f>
        <v/>
      </c>
      <c r="W125" s="165" t="str">
        <f ca="1">IF(OR($B125="",W$6=""),"",IF(INDEX(mydata,MATCH($B125,Data!$A:$A,0),MATCH(W$6,Data!$1:$1,0))=0,"",INDEX(mydata,MATCH($B125,Data!$A:$A,0),MATCH(W$6,Data!$1:$1,0))))</f>
        <v/>
      </c>
    </row>
    <row r="126" spans="1:23" x14ac:dyDescent="0.4">
      <c r="A126" s="43" t="str">
        <f ca="1">IF(B126="","",IF(INDEX(Data!$BR:$BR,MATCH(B126,Data!$A:$A,0),1)=0,"",INDEX(Data!$BR:$BR,MATCH(B126,Data!$A:$A,0),1)))</f>
        <v/>
      </c>
      <c r="B126" s="165" t="str">
        <f ca="1">IFERROR(INDEX(Data!A$1:$A$1002,_xlfn.AGGREGATE(15,6,((Data!$D$1:$D$1002=1)/(Data!$D$1:$D$1002=1))*ROW(Data!$D$1:$D$1002),ROW(B126)-ROW(B$6)),1),"")</f>
        <v/>
      </c>
      <c r="C126" s="165" t="str">
        <f t="shared" ca="1" si="9"/>
        <v/>
      </c>
      <c r="D126" s="165" t="str">
        <f t="shared" ca="1" si="10"/>
        <v/>
      </c>
      <c r="E126" s="165" t="str">
        <f t="shared" ca="1" si="11"/>
        <v/>
      </c>
      <c r="R126" s="165" t="str">
        <f ca="1">IF(OR($B126="",R$6=""),"",IF(INDEX(mydata,MATCH($B126,Data!$A:$A,0),MATCH(R$6,Data!$1:$1,0))=0,"",INDEX(mydata,MATCH($B126,Data!$A:$A,0),MATCH(R$6,Data!$1:$1,0))))</f>
        <v/>
      </c>
      <c r="S126" s="165" t="str">
        <f ca="1">IF(OR($B126="",S$6=""),"",IF(INDEX(mydata,MATCH($B126,Data!$A:$A,0),MATCH(S$6,Data!$1:$1,0))=0,"",INDEX(mydata,MATCH($B126,Data!$A:$A,0),MATCH(S$6,Data!$1:$1,0))))</f>
        <v/>
      </c>
      <c r="T126" s="165" t="str">
        <f ca="1">IF(OR($B126="",T$6=""),"",IF(INDEX(mydata,MATCH($B126,Data!$A:$A,0),MATCH(T$6,Data!$1:$1,0))=0,"",INDEX(mydata,MATCH($B126,Data!$A:$A,0),MATCH(T$6,Data!$1:$1,0))))</f>
        <v/>
      </c>
      <c r="U126" s="165" t="str">
        <f ca="1">IF(OR($B126="",U$6=""),"",IF(INDEX(mydata,MATCH($B126,Data!$A:$A,0),MATCH(U$6,Data!$1:$1,0))=0,"",INDEX(mydata,MATCH($B126,Data!$A:$A,0),MATCH(U$6,Data!$1:$1,0))))</f>
        <v/>
      </c>
      <c r="V126" s="165" t="str">
        <f ca="1">IF(OR($B126="",V$6=""),"",IF(INDEX(mydata,MATCH($B126,Data!$A:$A,0),MATCH(V$6,Data!$1:$1,0))=0,"",INDEX(mydata,MATCH($B126,Data!$A:$A,0),MATCH(V$6,Data!$1:$1,0))))</f>
        <v/>
      </c>
      <c r="W126" s="165" t="str">
        <f ca="1">IF(OR($B126="",W$6=""),"",IF(INDEX(mydata,MATCH($B126,Data!$A:$A,0),MATCH(W$6,Data!$1:$1,0))=0,"",INDEX(mydata,MATCH($B126,Data!$A:$A,0),MATCH(W$6,Data!$1:$1,0))))</f>
        <v/>
      </c>
    </row>
    <row r="127" spans="1:23" x14ac:dyDescent="0.4">
      <c r="A127" s="43" t="str">
        <f ca="1">IF(B127="","",IF(INDEX(Data!$BR:$BR,MATCH(B127,Data!$A:$A,0),1)=0,"",INDEX(Data!$BR:$BR,MATCH(B127,Data!$A:$A,0),1)))</f>
        <v/>
      </c>
      <c r="B127" s="165" t="str">
        <f ca="1">IFERROR(INDEX(Data!A$1:$A$1002,_xlfn.AGGREGATE(15,6,((Data!$D$1:$D$1002=1)/(Data!$D$1:$D$1002=1))*ROW(Data!$D$1:$D$1002),ROW(B127)-ROW(B$6)),1),"")</f>
        <v/>
      </c>
      <c r="C127" s="165" t="str">
        <f t="shared" ca="1" si="9"/>
        <v/>
      </c>
      <c r="D127" s="165" t="str">
        <f t="shared" ca="1" si="10"/>
        <v/>
      </c>
      <c r="E127" s="165" t="str">
        <f t="shared" ca="1" si="11"/>
        <v/>
      </c>
      <c r="R127" s="165" t="str">
        <f ca="1">IF(OR($B127="",R$6=""),"",IF(INDEX(mydata,MATCH($B127,Data!$A:$A,0),MATCH(R$6,Data!$1:$1,0))=0,"",INDEX(mydata,MATCH($B127,Data!$A:$A,0),MATCH(R$6,Data!$1:$1,0))))</f>
        <v/>
      </c>
      <c r="S127" s="165" t="str">
        <f ca="1">IF(OR($B127="",S$6=""),"",IF(INDEX(mydata,MATCH($B127,Data!$A:$A,0),MATCH(S$6,Data!$1:$1,0))=0,"",INDEX(mydata,MATCH($B127,Data!$A:$A,0),MATCH(S$6,Data!$1:$1,0))))</f>
        <v/>
      </c>
      <c r="T127" s="165" t="str">
        <f ca="1">IF(OR($B127="",T$6=""),"",IF(INDEX(mydata,MATCH($B127,Data!$A:$A,0),MATCH(T$6,Data!$1:$1,0))=0,"",INDEX(mydata,MATCH($B127,Data!$A:$A,0),MATCH(T$6,Data!$1:$1,0))))</f>
        <v/>
      </c>
      <c r="U127" s="165" t="str">
        <f ca="1">IF(OR($B127="",U$6=""),"",IF(INDEX(mydata,MATCH($B127,Data!$A:$A,0),MATCH(U$6,Data!$1:$1,0))=0,"",INDEX(mydata,MATCH($B127,Data!$A:$A,0),MATCH(U$6,Data!$1:$1,0))))</f>
        <v/>
      </c>
      <c r="V127" s="165" t="str">
        <f ca="1">IF(OR($B127="",V$6=""),"",IF(INDEX(mydata,MATCH($B127,Data!$A:$A,0),MATCH(V$6,Data!$1:$1,0))=0,"",INDEX(mydata,MATCH($B127,Data!$A:$A,0),MATCH(V$6,Data!$1:$1,0))))</f>
        <v/>
      </c>
      <c r="W127" s="165" t="str">
        <f ca="1">IF(OR($B127="",W$6=""),"",IF(INDEX(mydata,MATCH($B127,Data!$A:$A,0),MATCH(W$6,Data!$1:$1,0))=0,"",INDEX(mydata,MATCH($B127,Data!$A:$A,0),MATCH(W$6,Data!$1:$1,0))))</f>
        <v/>
      </c>
    </row>
    <row r="128" spans="1:23" x14ac:dyDescent="0.4">
      <c r="A128" s="43" t="str">
        <f ca="1">IF(B128="","",IF(INDEX(Data!$BR:$BR,MATCH(B128,Data!$A:$A,0),1)=0,"",INDEX(Data!$BR:$BR,MATCH(B128,Data!$A:$A,0),1)))</f>
        <v/>
      </c>
      <c r="B128" s="165" t="str">
        <f ca="1">IFERROR(INDEX(Data!A$1:$A$1002,_xlfn.AGGREGATE(15,6,((Data!$D$1:$D$1002=1)/(Data!$D$1:$D$1002=1))*ROW(Data!$D$1:$D$1002),ROW(B128)-ROW(B$6)),1),"")</f>
        <v/>
      </c>
      <c r="C128" s="165" t="str">
        <f t="shared" ca="1" si="9"/>
        <v/>
      </c>
      <c r="D128" s="165" t="str">
        <f t="shared" ca="1" si="10"/>
        <v/>
      </c>
      <c r="E128" s="165" t="str">
        <f t="shared" ca="1" si="11"/>
        <v/>
      </c>
      <c r="R128" s="165" t="str">
        <f ca="1">IF(OR($B128="",R$6=""),"",IF(INDEX(mydata,MATCH($B128,Data!$A:$A,0),MATCH(R$6,Data!$1:$1,0))=0,"",INDEX(mydata,MATCH($B128,Data!$A:$A,0),MATCH(R$6,Data!$1:$1,0))))</f>
        <v/>
      </c>
      <c r="S128" s="165" t="str">
        <f ca="1">IF(OR($B128="",S$6=""),"",IF(INDEX(mydata,MATCH($B128,Data!$A:$A,0),MATCH(S$6,Data!$1:$1,0))=0,"",INDEX(mydata,MATCH($B128,Data!$A:$A,0),MATCH(S$6,Data!$1:$1,0))))</f>
        <v/>
      </c>
      <c r="T128" s="165" t="str">
        <f ca="1">IF(OR($B128="",T$6=""),"",IF(INDEX(mydata,MATCH($B128,Data!$A:$A,0),MATCH(T$6,Data!$1:$1,0))=0,"",INDEX(mydata,MATCH($B128,Data!$A:$A,0),MATCH(T$6,Data!$1:$1,0))))</f>
        <v/>
      </c>
      <c r="U128" s="165" t="str">
        <f ca="1">IF(OR($B128="",U$6=""),"",IF(INDEX(mydata,MATCH($B128,Data!$A:$A,0),MATCH(U$6,Data!$1:$1,0))=0,"",INDEX(mydata,MATCH($B128,Data!$A:$A,0),MATCH(U$6,Data!$1:$1,0))))</f>
        <v/>
      </c>
      <c r="V128" s="165" t="str">
        <f ca="1">IF(OR($B128="",V$6=""),"",IF(INDEX(mydata,MATCH($B128,Data!$A:$A,0),MATCH(V$6,Data!$1:$1,0))=0,"",INDEX(mydata,MATCH($B128,Data!$A:$A,0),MATCH(V$6,Data!$1:$1,0))))</f>
        <v/>
      </c>
      <c r="W128" s="165" t="str">
        <f ca="1">IF(OR($B128="",W$6=""),"",IF(INDEX(mydata,MATCH($B128,Data!$A:$A,0),MATCH(W$6,Data!$1:$1,0))=0,"",INDEX(mydata,MATCH($B128,Data!$A:$A,0),MATCH(W$6,Data!$1:$1,0))))</f>
        <v/>
      </c>
    </row>
    <row r="129" spans="1:23" x14ac:dyDescent="0.4">
      <c r="A129" s="43" t="str">
        <f ca="1">IF(B129="","",IF(INDEX(Data!$BR:$BR,MATCH(B129,Data!$A:$A,0),1)=0,"",INDEX(Data!$BR:$BR,MATCH(B129,Data!$A:$A,0),1)))</f>
        <v/>
      </c>
      <c r="B129" s="165" t="str">
        <f ca="1">IFERROR(INDEX(Data!A$1:$A$1002,_xlfn.AGGREGATE(15,6,((Data!$D$1:$D$1002=1)/(Data!$D$1:$D$1002=1))*ROW(Data!$D$1:$D$1002),ROW(B129)-ROW(B$6)),1),"")</f>
        <v/>
      </c>
      <c r="C129" s="165" t="str">
        <f t="shared" ca="1" si="9"/>
        <v/>
      </c>
      <c r="D129" s="165" t="str">
        <f t="shared" ca="1" si="10"/>
        <v/>
      </c>
      <c r="E129" s="165" t="str">
        <f t="shared" ca="1" si="11"/>
        <v/>
      </c>
      <c r="R129" s="165" t="str">
        <f ca="1">IF(OR($B129="",R$6=""),"",IF(INDEX(mydata,MATCH($B129,Data!$A:$A,0),MATCH(R$6,Data!$1:$1,0))=0,"",INDEX(mydata,MATCH($B129,Data!$A:$A,0),MATCH(R$6,Data!$1:$1,0))))</f>
        <v/>
      </c>
      <c r="S129" s="165" t="str">
        <f ca="1">IF(OR($B129="",S$6=""),"",IF(INDEX(mydata,MATCH($B129,Data!$A:$A,0),MATCH(S$6,Data!$1:$1,0))=0,"",INDEX(mydata,MATCH($B129,Data!$A:$A,0),MATCH(S$6,Data!$1:$1,0))))</f>
        <v/>
      </c>
      <c r="T129" s="165" t="str">
        <f ca="1">IF(OR($B129="",T$6=""),"",IF(INDEX(mydata,MATCH($B129,Data!$A:$A,0),MATCH(T$6,Data!$1:$1,0))=0,"",INDEX(mydata,MATCH($B129,Data!$A:$A,0),MATCH(T$6,Data!$1:$1,0))))</f>
        <v/>
      </c>
      <c r="U129" s="165" t="str">
        <f ca="1">IF(OR($B129="",U$6=""),"",IF(INDEX(mydata,MATCH($B129,Data!$A:$A,0),MATCH(U$6,Data!$1:$1,0))=0,"",INDEX(mydata,MATCH($B129,Data!$A:$A,0),MATCH(U$6,Data!$1:$1,0))))</f>
        <v/>
      </c>
      <c r="V129" s="165" t="str">
        <f ca="1">IF(OR($B129="",V$6=""),"",IF(INDEX(mydata,MATCH($B129,Data!$A:$A,0),MATCH(V$6,Data!$1:$1,0))=0,"",INDEX(mydata,MATCH($B129,Data!$A:$A,0),MATCH(V$6,Data!$1:$1,0))))</f>
        <v/>
      </c>
      <c r="W129" s="165" t="str">
        <f ca="1">IF(OR($B129="",W$6=""),"",IF(INDEX(mydata,MATCH($B129,Data!$A:$A,0),MATCH(W$6,Data!$1:$1,0))=0,"",INDEX(mydata,MATCH($B129,Data!$A:$A,0),MATCH(W$6,Data!$1:$1,0))))</f>
        <v/>
      </c>
    </row>
    <row r="130" spans="1:23" x14ac:dyDescent="0.4">
      <c r="A130" s="43" t="str">
        <f ca="1">IF(B130="","",IF(INDEX(Data!$BR:$BR,MATCH(B130,Data!$A:$A,0),1)=0,"",INDEX(Data!$BR:$BR,MATCH(B130,Data!$A:$A,0),1)))</f>
        <v/>
      </c>
      <c r="B130" s="165" t="str">
        <f ca="1">IFERROR(INDEX(Data!A$1:$A$1002,_xlfn.AGGREGATE(15,6,((Data!$D$1:$D$1002=1)/(Data!$D$1:$D$1002=1))*ROW(Data!$D$1:$D$1002),ROW(B130)-ROW(B$6)),1),"")</f>
        <v/>
      </c>
      <c r="C130" s="165" t="str">
        <f t="shared" ca="1" si="9"/>
        <v/>
      </c>
      <c r="D130" s="165" t="str">
        <f t="shared" ca="1" si="10"/>
        <v/>
      </c>
      <c r="E130" s="165" t="str">
        <f t="shared" ca="1" si="11"/>
        <v/>
      </c>
      <c r="R130" s="165" t="str">
        <f ca="1">IF(OR($B130="",R$6=""),"",IF(INDEX(mydata,MATCH($B130,Data!$A:$A,0),MATCH(R$6,Data!$1:$1,0))=0,"",INDEX(mydata,MATCH($B130,Data!$A:$A,0),MATCH(R$6,Data!$1:$1,0))))</f>
        <v/>
      </c>
      <c r="S130" s="165" t="str">
        <f ca="1">IF(OR($B130="",S$6=""),"",IF(INDEX(mydata,MATCH($B130,Data!$A:$A,0),MATCH(S$6,Data!$1:$1,0))=0,"",INDEX(mydata,MATCH($B130,Data!$A:$A,0),MATCH(S$6,Data!$1:$1,0))))</f>
        <v/>
      </c>
      <c r="T130" s="165" t="str">
        <f ca="1">IF(OR($B130="",T$6=""),"",IF(INDEX(mydata,MATCH($B130,Data!$A:$A,0),MATCH(T$6,Data!$1:$1,0))=0,"",INDEX(mydata,MATCH($B130,Data!$A:$A,0),MATCH(T$6,Data!$1:$1,0))))</f>
        <v/>
      </c>
      <c r="U130" s="165" t="str">
        <f ca="1">IF(OR($B130="",U$6=""),"",IF(INDEX(mydata,MATCH($B130,Data!$A:$A,0),MATCH(U$6,Data!$1:$1,0))=0,"",INDEX(mydata,MATCH($B130,Data!$A:$A,0),MATCH(U$6,Data!$1:$1,0))))</f>
        <v/>
      </c>
      <c r="V130" s="165" t="str">
        <f ca="1">IF(OR($B130="",V$6=""),"",IF(INDEX(mydata,MATCH($B130,Data!$A:$A,0),MATCH(V$6,Data!$1:$1,0))=0,"",INDEX(mydata,MATCH($B130,Data!$A:$A,0),MATCH(V$6,Data!$1:$1,0))))</f>
        <v/>
      </c>
      <c r="W130" s="165" t="str">
        <f ca="1">IF(OR($B130="",W$6=""),"",IF(INDEX(mydata,MATCH($B130,Data!$A:$A,0),MATCH(W$6,Data!$1:$1,0))=0,"",INDEX(mydata,MATCH($B130,Data!$A:$A,0),MATCH(W$6,Data!$1:$1,0))))</f>
        <v/>
      </c>
    </row>
    <row r="131" spans="1:23" x14ac:dyDescent="0.4">
      <c r="A131" s="43" t="str">
        <f ca="1">IF(B131="","",IF(INDEX(Data!$BR:$BR,MATCH(B131,Data!$A:$A,0),1)=0,"",INDEX(Data!$BR:$BR,MATCH(B131,Data!$A:$A,0),1)))</f>
        <v/>
      </c>
      <c r="B131" s="165" t="str">
        <f ca="1">IFERROR(INDEX(Data!A$1:$A$1002,_xlfn.AGGREGATE(15,6,((Data!$D$1:$D$1002=1)/(Data!$D$1:$D$1002=1))*ROW(Data!$D$1:$D$1002),ROW(B131)-ROW(B$6)),1),"")</f>
        <v/>
      </c>
      <c r="C131" s="165" t="str">
        <f t="shared" ca="1" si="9"/>
        <v/>
      </c>
      <c r="D131" s="165" t="str">
        <f t="shared" ca="1" si="10"/>
        <v/>
      </c>
      <c r="E131" s="165" t="str">
        <f t="shared" ca="1" si="11"/>
        <v/>
      </c>
      <c r="R131" s="165" t="str">
        <f ca="1">IF(OR($B131="",R$6=""),"",IF(INDEX(mydata,MATCH($B131,Data!$A:$A,0),MATCH(R$6,Data!$1:$1,0))=0,"",INDEX(mydata,MATCH($B131,Data!$A:$A,0),MATCH(R$6,Data!$1:$1,0))))</f>
        <v/>
      </c>
      <c r="S131" s="165" t="str">
        <f ca="1">IF(OR($B131="",S$6=""),"",IF(INDEX(mydata,MATCH($B131,Data!$A:$A,0),MATCH(S$6,Data!$1:$1,0))=0,"",INDEX(mydata,MATCH($B131,Data!$A:$A,0),MATCH(S$6,Data!$1:$1,0))))</f>
        <v/>
      </c>
      <c r="T131" s="165" t="str">
        <f ca="1">IF(OR($B131="",T$6=""),"",IF(INDEX(mydata,MATCH($B131,Data!$A:$A,0),MATCH(T$6,Data!$1:$1,0))=0,"",INDEX(mydata,MATCH($B131,Data!$A:$A,0),MATCH(T$6,Data!$1:$1,0))))</f>
        <v/>
      </c>
      <c r="U131" s="165" t="str">
        <f ca="1">IF(OR($B131="",U$6=""),"",IF(INDEX(mydata,MATCH($B131,Data!$A:$A,0),MATCH(U$6,Data!$1:$1,0))=0,"",INDEX(mydata,MATCH($B131,Data!$A:$A,0),MATCH(U$6,Data!$1:$1,0))))</f>
        <v/>
      </c>
      <c r="V131" s="165" t="str">
        <f ca="1">IF(OR($B131="",V$6=""),"",IF(INDEX(mydata,MATCH($B131,Data!$A:$A,0),MATCH(V$6,Data!$1:$1,0))=0,"",INDEX(mydata,MATCH($B131,Data!$A:$A,0),MATCH(V$6,Data!$1:$1,0))))</f>
        <v/>
      </c>
      <c r="W131" s="165" t="str">
        <f ca="1">IF(OR($B131="",W$6=""),"",IF(INDEX(mydata,MATCH($B131,Data!$A:$A,0),MATCH(W$6,Data!$1:$1,0))=0,"",INDEX(mydata,MATCH($B131,Data!$A:$A,0),MATCH(W$6,Data!$1:$1,0))))</f>
        <v/>
      </c>
    </row>
    <row r="132" spans="1:23" x14ac:dyDescent="0.4">
      <c r="A132" s="43" t="str">
        <f ca="1">IF(B132="","",IF(INDEX(Data!$BR:$BR,MATCH(B132,Data!$A:$A,0),1)=0,"",INDEX(Data!$BR:$BR,MATCH(B132,Data!$A:$A,0),1)))</f>
        <v/>
      </c>
      <c r="B132" s="165" t="str">
        <f ca="1">IFERROR(INDEX(Data!A$1:$A$1002,_xlfn.AGGREGATE(15,6,((Data!$D$1:$D$1002=1)/(Data!$D$1:$D$1002=1))*ROW(Data!$D$1:$D$1002),ROW(B132)-ROW(B$6)),1),"")</f>
        <v/>
      </c>
      <c r="C132" s="165" t="str">
        <f t="shared" ca="1" si="9"/>
        <v/>
      </c>
      <c r="D132" s="165" t="str">
        <f t="shared" ca="1" si="10"/>
        <v/>
      </c>
      <c r="E132" s="165" t="str">
        <f t="shared" ca="1" si="11"/>
        <v/>
      </c>
      <c r="R132" s="165" t="str">
        <f ca="1">IF(OR($B132="",R$6=""),"",IF(INDEX(mydata,MATCH($B132,Data!$A:$A,0),MATCH(R$6,Data!$1:$1,0))=0,"",INDEX(mydata,MATCH($B132,Data!$A:$A,0),MATCH(R$6,Data!$1:$1,0))))</f>
        <v/>
      </c>
      <c r="S132" s="165" t="str">
        <f ca="1">IF(OR($B132="",S$6=""),"",IF(INDEX(mydata,MATCH($B132,Data!$A:$A,0),MATCH(S$6,Data!$1:$1,0))=0,"",INDEX(mydata,MATCH($B132,Data!$A:$A,0),MATCH(S$6,Data!$1:$1,0))))</f>
        <v/>
      </c>
      <c r="T132" s="165" t="str">
        <f ca="1">IF(OR($B132="",T$6=""),"",IF(INDEX(mydata,MATCH($B132,Data!$A:$A,0),MATCH(T$6,Data!$1:$1,0))=0,"",INDEX(mydata,MATCH($B132,Data!$A:$A,0),MATCH(T$6,Data!$1:$1,0))))</f>
        <v/>
      </c>
      <c r="U132" s="165" t="str">
        <f ca="1">IF(OR($B132="",U$6=""),"",IF(INDEX(mydata,MATCH($B132,Data!$A:$A,0),MATCH(U$6,Data!$1:$1,0))=0,"",INDEX(mydata,MATCH($B132,Data!$A:$A,0),MATCH(U$6,Data!$1:$1,0))))</f>
        <v/>
      </c>
      <c r="V132" s="165" t="str">
        <f ca="1">IF(OR($B132="",V$6=""),"",IF(INDEX(mydata,MATCH($B132,Data!$A:$A,0),MATCH(V$6,Data!$1:$1,0))=0,"",INDEX(mydata,MATCH($B132,Data!$A:$A,0),MATCH(V$6,Data!$1:$1,0))))</f>
        <v/>
      </c>
      <c r="W132" s="165" t="str">
        <f ca="1">IF(OR($B132="",W$6=""),"",IF(INDEX(mydata,MATCH($B132,Data!$A:$A,0),MATCH(W$6,Data!$1:$1,0))=0,"",INDEX(mydata,MATCH($B132,Data!$A:$A,0),MATCH(W$6,Data!$1:$1,0))))</f>
        <v/>
      </c>
    </row>
    <row r="133" spans="1:23" x14ac:dyDescent="0.4">
      <c r="A133" s="43" t="str">
        <f ca="1">IF(B133="","",IF(INDEX(Data!$BR:$BR,MATCH(B133,Data!$A:$A,0),1)=0,"",INDEX(Data!$BR:$BR,MATCH(B133,Data!$A:$A,0),1)))</f>
        <v/>
      </c>
      <c r="B133" s="165" t="str">
        <f ca="1">IFERROR(INDEX(Data!A$1:$A$1002,_xlfn.AGGREGATE(15,6,((Data!$D$1:$D$1002=1)/(Data!$D$1:$D$1002=1))*ROW(Data!$D$1:$D$1002),ROW(B133)-ROW(B$6)),1),"")</f>
        <v/>
      </c>
      <c r="C133" s="165" t="str">
        <f t="shared" ca="1" si="9"/>
        <v/>
      </c>
      <c r="D133" s="165" t="str">
        <f t="shared" ca="1" si="10"/>
        <v/>
      </c>
      <c r="E133" s="165" t="str">
        <f t="shared" ca="1" si="11"/>
        <v/>
      </c>
      <c r="R133" s="165" t="str">
        <f ca="1">IF(OR($B133="",R$6=""),"",IF(INDEX(mydata,MATCH($B133,Data!$A:$A,0),MATCH(R$6,Data!$1:$1,0))=0,"",INDEX(mydata,MATCH($B133,Data!$A:$A,0),MATCH(R$6,Data!$1:$1,0))))</f>
        <v/>
      </c>
      <c r="S133" s="165" t="str">
        <f ca="1">IF(OR($B133="",S$6=""),"",IF(INDEX(mydata,MATCH($B133,Data!$A:$A,0),MATCH(S$6,Data!$1:$1,0))=0,"",INDEX(mydata,MATCH($B133,Data!$A:$A,0),MATCH(S$6,Data!$1:$1,0))))</f>
        <v/>
      </c>
      <c r="T133" s="165" t="str">
        <f ca="1">IF(OR($B133="",T$6=""),"",IF(INDEX(mydata,MATCH($B133,Data!$A:$A,0),MATCH(T$6,Data!$1:$1,0))=0,"",INDEX(mydata,MATCH($B133,Data!$A:$A,0),MATCH(T$6,Data!$1:$1,0))))</f>
        <v/>
      </c>
      <c r="U133" s="165" t="str">
        <f ca="1">IF(OR($B133="",U$6=""),"",IF(INDEX(mydata,MATCH($B133,Data!$A:$A,0),MATCH(U$6,Data!$1:$1,0))=0,"",INDEX(mydata,MATCH($B133,Data!$A:$A,0),MATCH(U$6,Data!$1:$1,0))))</f>
        <v/>
      </c>
      <c r="V133" s="165" t="str">
        <f ca="1">IF(OR($B133="",V$6=""),"",IF(INDEX(mydata,MATCH($B133,Data!$A:$A,0),MATCH(V$6,Data!$1:$1,0))=0,"",INDEX(mydata,MATCH($B133,Data!$A:$A,0),MATCH(V$6,Data!$1:$1,0))))</f>
        <v/>
      </c>
      <c r="W133" s="165" t="str">
        <f ca="1">IF(OR($B133="",W$6=""),"",IF(INDEX(mydata,MATCH($B133,Data!$A:$A,0),MATCH(W$6,Data!$1:$1,0))=0,"",INDEX(mydata,MATCH($B133,Data!$A:$A,0),MATCH(W$6,Data!$1:$1,0))))</f>
        <v/>
      </c>
    </row>
    <row r="134" spans="1:23" x14ac:dyDescent="0.4">
      <c r="A134" s="43" t="str">
        <f ca="1">IF(B134="","",IF(INDEX(Data!$BR:$BR,MATCH(B134,Data!$A:$A,0),1)=0,"",INDEX(Data!$BR:$BR,MATCH(B134,Data!$A:$A,0),1)))</f>
        <v/>
      </c>
      <c r="B134" s="165" t="str">
        <f ca="1">IFERROR(INDEX(Data!A$1:$A$1002,_xlfn.AGGREGATE(15,6,((Data!$D$1:$D$1002=1)/(Data!$D$1:$D$1002=1))*ROW(Data!$D$1:$D$1002),ROW(B134)-ROW(B$6)),1),"")</f>
        <v/>
      </c>
      <c r="C134" s="165" t="str">
        <f t="shared" ca="1" si="9"/>
        <v/>
      </c>
      <c r="D134" s="165" t="str">
        <f t="shared" ca="1" si="10"/>
        <v/>
      </c>
      <c r="E134" s="165" t="str">
        <f t="shared" ca="1" si="11"/>
        <v/>
      </c>
      <c r="R134" s="165" t="str">
        <f ca="1">IF(OR($B134="",R$6=""),"",IF(INDEX(mydata,MATCH($B134,Data!$A:$A,0),MATCH(R$6,Data!$1:$1,0))=0,"",INDEX(mydata,MATCH($B134,Data!$A:$A,0),MATCH(R$6,Data!$1:$1,0))))</f>
        <v/>
      </c>
      <c r="S134" s="165" t="str">
        <f ca="1">IF(OR($B134="",S$6=""),"",IF(INDEX(mydata,MATCH($B134,Data!$A:$A,0),MATCH(S$6,Data!$1:$1,0))=0,"",INDEX(mydata,MATCH($B134,Data!$A:$A,0),MATCH(S$6,Data!$1:$1,0))))</f>
        <v/>
      </c>
      <c r="T134" s="165" t="str">
        <f ca="1">IF(OR($B134="",T$6=""),"",IF(INDEX(mydata,MATCH($B134,Data!$A:$A,0),MATCH(T$6,Data!$1:$1,0))=0,"",INDEX(mydata,MATCH($B134,Data!$A:$A,0),MATCH(T$6,Data!$1:$1,0))))</f>
        <v/>
      </c>
      <c r="U134" s="165" t="str">
        <f ca="1">IF(OR($B134="",U$6=""),"",IF(INDEX(mydata,MATCH($B134,Data!$A:$A,0),MATCH(U$6,Data!$1:$1,0))=0,"",INDEX(mydata,MATCH($B134,Data!$A:$A,0),MATCH(U$6,Data!$1:$1,0))))</f>
        <v/>
      </c>
      <c r="V134" s="165" t="str">
        <f ca="1">IF(OR($B134="",V$6=""),"",IF(INDEX(mydata,MATCH($B134,Data!$A:$A,0),MATCH(V$6,Data!$1:$1,0))=0,"",INDEX(mydata,MATCH($B134,Data!$A:$A,0),MATCH(V$6,Data!$1:$1,0))))</f>
        <v/>
      </c>
      <c r="W134" s="165" t="str">
        <f ca="1">IF(OR($B134="",W$6=""),"",IF(INDEX(mydata,MATCH($B134,Data!$A:$A,0),MATCH(W$6,Data!$1:$1,0))=0,"",INDEX(mydata,MATCH($B134,Data!$A:$A,0),MATCH(W$6,Data!$1:$1,0))))</f>
        <v/>
      </c>
    </row>
    <row r="135" spans="1:23" x14ac:dyDescent="0.4">
      <c r="A135" s="43" t="str">
        <f ca="1">IF(B135="","",IF(INDEX(Data!$BR:$BR,MATCH(B135,Data!$A:$A,0),1)=0,"",INDEX(Data!$BR:$BR,MATCH(B135,Data!$A:$A,0),1)))</f>
        <v/>
      </c>
      <c r="B135" s="165" t="str">
        <f ca="1">IFERROR(INDEX(Data!A$1:$A$1002,_xlfn.AGGREGATE(15,6,((Data!$D$1:$D$1002=1)/(Data!$D$1:$D$1002=1))*ROW(Data!$D$1:$D$1002),ROW(B135)-ROW(B$6)),1),"")</f>
        <v/>
      </c>
      <c r="C135" s="165" t="str">
        <f t="shared" ref="C135:C166" ca="1" si="12">IF(OR($B135="",R$6=""),"",IF(R135="Yes",R$6,IF(R135&lt;&gt;"",R$6&amp;" - "&amp;R135,IF(S135="Yes",S$6,IF(S135&lt;&gt;"",S$6&amp;" - "&amp;S135,"")))))</f>
        <v/>
      </c>
      <c r="D135" s="165" t="str">
        <f t="shared" ref="D135:D166" ca="1" si="13">IF(OR($B135="",T$6=""),"",IF(T135="Yes",T$6,IF(T135&lt;&gt;"",T$6&amp;" - "&amp;T135,IF(U135="Yes",U$6,IF(U135&lt;&gt;"",U$6&amp;" - "&amp;U135,"")))))</f>
        <v/>
      </c>
      <c r="E135" s="165" t="str">
        <f t="shared" ref="E135:E166" ca="1" si="14">IF(OR($B135="",V$6=""),"",IF(V135="Yes",V$6,IF(V135&lt;&gt;"",V$6&amp;" - "&amp;V135,IF(W135="Yes",W$6,IF(W135&lt;&gt;"",W$6&amp;" - "&amp;W135,"")))))</f>
        <v/>
      </c>
      <c r="R135" s="165" t="str">
        <f ca="1">IF(OR($B135="",R$6=""),"",IF(INDEX(mydata,MATCH($B135,Data!$A:$A,0),MATCH(R$6,Data!$1:$1,0))=0,"",INDEX(mydata,MATCH($B135,Data!$A:$A,0),MATCH(R$6,Data!$1:$1,0))))</f>
        <v/>
      </c>
      <c r="S135" s="165" t="str">
        <f ca="1">IF(OR($B135="",S$6=""),"",IF(INDEX(mydata,MATCH($B135,Data!$A:$A,0),MATCH(S$6,Data!$1:$1,0))=0,"",INDEX(mydata,MATCH($B135,Data!$A:$A,0),MATCH(S$6,Data!$1:$1,0))))</f>
        <v/>
      </c>
      <c r="T135" s="165" t="str">
        <f ca="1">IF(OR($B135="",T$6=""),"",IF(INDEX(mydata,MATCH($B135,Data!$A:$A,0),MATCH(T$6,Data!$1:$1,0))=0,"",INDEX(mydata,MATCH($B135,Data!$A:$A,0),MATCH(T$6,Data!$1:$1,0))))</f>
        <v/>
      </c>
      <c r="U135" s="165" t="str">
        <f ca="1">IF(OR($B135="",U$6=""),"",IF(INDEX(mydata,MATCH($B135,Data!$A:$A,0),MATCH(U$6,Data!$1:$1,0))=0,"",INDEX(mydata,MATCH($B135,Data!$A:$A,0),MATCH(U$6,Data!$1:$1,0))))</f>
        <v/>
      </c>
      <c r="V135" s="165" t="str">
        <f ca="1">IF(OR($B135="",V$6=""),"",IF(INDEX(mydata,MATCH($B135,Data!$A:$A,0),MATCH(V$6,Data!$1:$1,0))=0,"",INDEX(mydata,MATCH($B135,Data!$A:$A,0),MATCH(V$6,Data!$1:$1,0))))</f>
        <v/>
      </c>
      <c r="W135" s="165" t="str">
        <f ca="1">IF(OR($B135="",W$6=""),"",IF(INDEX(mydata,MATCH($B135,Data!$A:$A,0),MATCH(W$6,Data!$1:$1,0))=0,"",INDEX(mydata,MATCH($B135,Data!$A:$A,0),MATCH(W$6,Data!$1:$1,0))))</f>
        <v/>
      </c>
    </row>
    <row r="136" spans="1:23" x14ac:dyDescent="0.4">
      <c r="A136" s="43" t="str">
        <f ca="1">IF(B136="","",IF(INDEX(Data!$BR:$BR,MATCH(B136,Data!$A:$A,0),1)=0,"",INDEX(Data!$BR:$BR,MATCH(B136,Data!$A:$A,0),1)))</f>
        <v/>
      </c>
      <c r="B136" s="165" t="str">
        <f ca="1">IFERROR(INDEX(Data!A$1:$A$1002,_xlfn.AGGREGATE(15,6,((Data!$D$1:$D$1002=1)/(Data!$D$1:$D$1002=1))*ROW(Data!$D$1:$D$1002),ROW(B136)-ROW(B$6)),1),"")</f>
        <v/>
      </c>
      <c r="C136" s="165" t="str">
        <f t="shared" ca="1" si="12"/>
        <v/>
      </c>
      <c r="D136" s="165" t="str">
        <f t="shared" ca="1" si="13"/>
        <v/>
      </c>
      <c r="E136" s="165" t="str">
        <f t="shared" ca="1" si="14"/>
        <v/>
      </c>
      <c r="R136" s="165" t="str">
        <f ca="1">IF(OR($B136="",R$6=""),"",IF(INDEX(mydata,MATCH($B136,Data!$A:$A,0),MATCH(R$6,Data!$1:$1,0))=0,"",INDEX(mydata,MATCH($B136,Data!$A:$A,0),MATCH(R$6,Data!$1:$1,0))))</f>
        <v/>
      </c>
      <c r="S136" s="165" t="str">
        <f ca="1">IF(OR($B136="",S$6=""),"",IF(INDEX(mydata,MATCH($B136,Data!$A:$A,0),MATCH(S$6,Data!$1:$1,0))=0,"",INDEX(mydata,MATCH($B136,Data!$A:$A,0),MATCH(S$6,Data!$1:$1,0))))</f>
        <v/>
      </c>
      <c r="T136" s="165" t="str">
        <f ca="1">IF(OR($B136="",T$6=""),"",IF(INDEX(mydata,MATCH($B136,Data!$A:$A,0),MATCH(T$6,Data!$1:$1,0))=0,"",INDEX(mydata,MATCH($B136,Data!$A:$A,0),MATCH(T$6,Data!$1:$1,0))))</f>
        <v/>
      </c>
      <c r="U136" s="165" t="str">
        <f ca="1">IF(OR($B136="",U$6=""),"",IF(INDEX(mydata,MATCH($B136,Data!$A:$A,0),MATCH(U$6,Data!$1:$1,0))=0,"",INDEX(mydata,MATCH($B136,Data!$A:$A,0),MATCH(U$6,Data!$1:$1,0))))</f>
        <v/>
      </c>
      <c r="V136" s="165" t="str">
        <f ca="1">IF(OR($B136="",V$6=""),"",IF(INDEX(mydata,MATCH($B136,Data!$A:$A,0),MATCH(V$6,Data!$1:$1,0))=0,"",INDEX(mydata,MATCH($B136,Data!$A:$A,0),MATCH(V$6,Data!$1:$1,0))))</f>
        <v/>
      </c>
      <c r="W136" s="165" t="str">
        <f ca="1">IF(OR($B136="",W$6=""),"",IF(INDEX(mydata,MATCH($B136,Data!$A:$A,0),MATCH(W$6,Data!$1:$1,0))=0,"",INDEX(mydata,MATCH($B136,Data!$A:$A,0),MATCH(W$6,Data!$1:$1,0))))</f>
        <v/>
      </c>
    </row>
    <row r="137" spans="1:23" x14ac:dyDescent="0.4">
      <c r="A137" s="43" t="str">
        <f ca="1">IF(B137="","",IF(INDEX(Data!$BR:$BR,MATCH(B137,Data!$A:$A,0),1)=0,"",INDEX(Data!$BR:$BR,MATCH(B137,Data!$A:$A,0),1)))</f>
        <v/>
      </c>
      <c r="B137" s="165" t="str">
        <f ca="1">IFERROR(INDEX(Data!A$1:$A$1002,_xlfn.AGGREGATE(15,6,((Data!$D$1:$D$1002=1)/(Data!$D$1:$D$1002=1))*ROW(Data!$D$1:$D$1002),ROW(B137)-ROW(B$6)),1),"")</f>
        <v/>
      </c>
      <c r="C137" s="165" t="str">
        <f t="shared" ca="1" si="12"/>
        <v/>
      </c>
      <c r="D137" s="165" t="str">
        <f t="shared" ca="1" si="13"/>
        <v/>
      </c>
      <c r="E137" s="165" t="str">
        <f t="shared" ca="1" si="14"/>
        <v/>
      </c>
      <c r="R137" s="165" t="str">
        <f ca="1">IF(OR($B137="",R$6=""),"",IF(INDEX(mydata,MATCH($B137,Data!$A:$A,0),MATCH(R$6,Data!$1:$1,0))=0,"",INDEX(mydata,MATCH($B137,Data!$A:$A,0),MATCH(R$6,Data!$1:$1,0))))</f>
        <v/>
      </c>
      <c r="S137" s="165" t="str">
        <f ca="1">IF(OR($B137="",S$6=""),"",IF(INDEX(mydata,MATCH($B137,Data!$A:$A,0),MATCH(S$6,Data!$1:$1,0))=0,"",INDEX(mydata,MATCH($B137,Data!$A:$A,0),MATCH(S$6,Data!$1:$1,0))))</f>
        <v/>
      </c>
      <c r="T137" s="165" t="str">
        <f ca="1">IF(OR($B137="",T$6=""),"",IF(INDEX(mydata,MATCH($B137,Data!$A:$A,0),MATCH(T$6,Data!$1:$1,0))=0,"",INDEX(mydata,MATCH($B137,Data!$A:$A,0),MATCH(T$6,Data!$1:$1,0))))</f>
        <v/>
      </c>
      <c r="U137" s="165" t="str">
        <f ca="1">IF(OR($B137="",U$6=""),"",IF(INDEX(mydata,MATCH($B137,Data!$A:$A,0),MATCH(U$6,Data!$1:$1,0))=0,"",INDEX(mydata,MATCH($B137,Data!$A:$A,0),MATCH(U$6,Data!$1:$1,0))))</f>
        <v/>
      </c>
      <c r="V137" s="165" t="str">
        <f ca="1">IF(OR($B137="",V$6=""),"",IF(INDEX(mydata,MATCH($B137,Data!$A:$A,0),MATCH(V$6,Data!$1:$1,0))=0,"",INDEX(mydata,MATCH($B137,Data!$A:$A,0),MATCH(V$6,Data!$1:$1,0))))</f>
        <v/>
      </c>
      <c r="W137" s="165" t="str">
        <f ca="1">IF(OR($B137="",W$6=""),"",IF(INDEX(mydata,MATCH($B137,Data!$A:$A,0),MATCH(W$6,Data!$1:$1,0))=0,"",INDEX(mydata,MATCH($B137,Data!$A:$A,0),MATCH(W$6,Data!$1:$1,0))))</f>
        <v/>
      </c>
    </row>
    <row r="138" spans="1:23" x14ac:dyDescent="0.4">
      <c r="A138" s="43" t="str">
        <f ca="1">IF(B138="","",IF(INDEX(Data!$BR:$BR,MATCH(B138,Data!$A:$A,0),1)=0,"",INDEX(Data!$BR:$BR,MATCH(B138,Data!$A:$A,0),1)))</f>
        <v/>
      </c>
      <c r="B138" s="165" t="str">
        <f ca="1">IFERROR(INDEX(Data!A$1:$A$1002,_xlfn.AGGREGATE(15,6,((Data!$D$1:$D$1002=1)/(Data!$D$1:$D$1002=1))*ROW(Data!$D$1:$D$1002),ROW(B138)-ROW(B$6)),1),"")</f>
        <v/>
      </c>
      <c r="C138" s="165" t="str">
        <f t="shared" ca="1" si="12"/>
        <v/>
      </c>
      <c r="D138" s="165" t="str">
        <f t="shared" ca="1" si="13"/>
        <v/>
      </c>
      <c r="E138" s="165" t="str">
        <f t="shared" ca="1" si="14"/>
        <v/>
      </c>
      <c r="R138" s="165" t="str">
        <f ca="1">IF(OR($B138="",R$6=""),"",IF(INDEX(mydata,MATCH($B138,Data!$A:$A,0),MATCH(R$6,Data!$1:$1,0))=0,"",INDEX(mydata,MATCH($B138,Data!$A:$A,0),MATCH(R$6,Data!$1:$1,0))))</f>
        <v/>
      </c>
      <c r="S138" s="165" t="str">
        <f ca="1">IF(OR($B138="",S$6=""),"",IF(INDEX(mydata,MATCH($B138,Data!$A:$A,0),MATCH(S$6,Data!$1:$1,0))=0,"",INDEX(mydata,MATCH($B138,Data!$A:$A,0),MATCH(S$6,Data!$1:$1,0))))</f>
        <v/>
      </c>
      <c r="T138" s="165" t="str">
        <f ca="1">IF(OR($B138="",T$6=""),"",IF(INDEX(mydata,MATCH($B138,Data!$A:$A,0),MATCH(T$6,Data!$1:$1,0))=0,"",INDEX(mydata,MATCH($B138,Data!$A:$A,0),MATCH(T$6,Data!$1:$1,0))))</f>
        <v/>
      </c>
      <c r="U138" s="165" t="str">
        <f ca="1">IF(OR($B138="",U$6=""),"",IF(INDEX(mydata,MATCH($B138,Data!$A:$A,0),MATCH(U$6,Data!$1:$1,0))=0,"",INDEX(mydata,MATCH($B138,Data!$A:$A,0),MATCH(U$6,Data!$1:$1,0))))</f>
        <v/>
      </c>
      <c r="V138" s="165" t="str">
        <f ca="1">IF(OR($B138="",V$6=""),"",IF(INDEX(mydata,MATCH($B138,Data!$A:$A,0),MATCH(V$6,Data!$1:$1,0))=0,"",INDEX(mydata,MATCH($B138,Data!$A:$A,0),MATCH(V$6,Data!$1:$1,0))))</f>
        <v/>
      </c>
      <c r="W138" s="165" t="str">
        <f ca="1">IF(OR($B138="",W$6=""),"",IF(INDEX(mydata,MATCH($B138,Data!$A:$A,0),MATCH(W$6,Data!$1:$1,0))=0,"",INDEX(mydata,MATCH($B138,Data!$A:$A,0),MATCH(W$6,Data!$1:$1,0))))</f>
        <v/>
      </c>
    </row>
    <row r="139" spans="1:23" x14ac:dyDescent="0.4">
      <c r="A139" s="43" t="str">
        <f ca="1">IF(B139="","",IF(INDEX(Data!$BR:$BR,MATCH(B139,Data!$A:$A,0),1)=0,"",INDEX(Data!$BR:$BR,MATCH(B139,Data!$A:$A,0),1)))</f>
        <v/>
      </c>
      <c r="B139" s="165" t="str">
        <f ca="1">IFERROR(INDEX(Data!A$1:$A$1002,_xlfn.AGGREGATE(15,6,((Data!$D$1:$D$1002=1)/(Data!$D$1:$D$1002=1))*ROW(Data!$D$1:$D$1002),ROW(B139)-ROW(B$6)),1),"")</f>
        <v/>
      </c>
      <c r="C139" s="165" t="str">
        <f t="shared" ca="1" si="12"/>
        <v/>
      </c>
      <c r="D139" s="165" t="str">
        <f t="shared" ca="1" si="13"/>
        <v/>
      </c>
      <c r="E139" s="165" t="str">
        <f t="shared" ca="1" si="14"/>
        <v/>
      </c>
      <c r="R139" s="165" t="str">
        <f ca="1">IF(OR($B139="",R$6=""),"",IF(INDEX(mydata,MATCH($B139,Data!$A:$A,0),MATCH(R$6,Data!$1:$1,0))=0,"",INDEX(mydata,MATCH($B139,Data!$A:$A,0),MATCH(R$6,Data!$1:$1,0))))</f>
        <v/>
      </c>
      <c r="S139" s="165" t="str">
        <f ca="1">IF(OR($B139="",S$6=""),"",IF(INDEX(mydata,MATCH($B139,Data!$A:$A,0),MATCH(S$6,Data!$1:$1,0))=0,"",INDEX(mydata,MATCH($B139,Data!$A:$A,0),MATCH(S$6,Data!$1:$1,0))))</f>
        <v/>
      </c>
      <c r="T139" s="165" t="str">
        <f ca="1">IF(OR($B139="",T$6=""),"",IF(INDEX(mydata,MATCH($B139,Data!$A:$A,0),MATCH(T$6,Data!$1:$1,0))=0,"",INDEX(mydata,MATCH($B139,Data!$A:$A,0),MATCH(T$6,Data!$1:$1,0))))</f>
        <v/>
      </c>
      <c r="U139" s="165" t="str">
        <f ca="1">IF(OR($B139="",U$6=""),"",IF(INDEX(mydata,MATCH($B139,Data!$A:$A,0),MATCH(U$6,Data!$1:$1,0))=0,"",INDEX(mydata,MATCH($B139,Data!$A:$A,0),MATCH(U$6,Data!$1:$1,0))))</f>
        <v/>
      </c>
      <c r="V139" s="165" t="str">
        <f ca="1">IF(OR($B139="",V$6=""),"",IF(INDEX(mydata,MATCH($B139,Data!$A:$A,0),MATCH(V$6,Data!$1:$1,0))=0,"",INDEX(mydata,MATCH($B139,Data!$A:$A,0),MATCH(V$6,Data!$1:$1,0))))</f>
        <v/>
      </c>
      <c r="W139" s="165" t="str">
        <f ca="1">IF(OR($B139="",W$6=""),"",IF(INDEX(mydata,MATCH($B139,Data!$A:$A,0),MATCH(W$6,Data!$1:$1,0))=0,"",INDEX(mydata,MATCH($B139,Data!$A:$A,0),MATCH(W$6,Data!$1:$1,0))))</f>
        <v/>
      </c>
    </row>
    <row r="140" spans="1:23" x14ac:dyDescent="0.4">
      <c r="A140" s="43" t="str">
        <f ca="1">IF(B140="","",IF(INDEX(Data!$BR:$BR,MATCH(B140,Data!$A:$A,0),1)=0,"",INDEX(Data!$BR:$BR,MATCH(B140,Data!$A:$A,0),1)))</f>
        <v/>
      </c>
      <c r="B140" s="165" t="str">
        <f ca="1">IFERROR(INDEX(Data!A$1:$A$1002,_xlfn.AGGREGATE(15,6,((Data!$D$1:$D$1002=1)/(Data!$D$1:$D$1002=1))*ROW(Data!$D$1:$D$1002),ROW(B140)-ROW(B$6)),1),"")</f>
        <v/>
      </c>
      <c r="C140" s="165" t="str">
        <f t="shared" ca="1" si="12"/>
        <v/>
      </c>
      <c r="D140" s="165" t="str">
        <f t="shared" ca="1" si="13"/>
        <v/>
      </c>
      <c r="E140" s="165" t="str">
        <f t="shared" ca="1" si="14"/>
        <v/>
      </c>
      <c r="R140" s="165" t="str">
        <f ca="1">IF(OR($B140="",R$6=""),"",IF(INDEX(mydata,MATCH($B140,Data!$A:$A,0),MATCH(R$6,Data!$1:$1,0))=0,"",INDEX(mydata,MATCH($B140,Data!$A:$A,0),MATCH(R$6,Data!$1:$1,0))))</f>
        <v/>
      </c>
      <c r="S140" s="165" t="str">
        <f ca="1">IF(OR($B140="",S$6=""),"",IF(INDEX(mydata,MATCH($B140,Data!$A:$A,0),MATCH(S$6,Data!$1:$1,0))=0,"",INDEX(mydata,MATCH($B140,Data!$A:$A,0),MATCH(S$6,Data!$1:$1,0))))</f>
        <v/>
      </c>
      <c r="T140" s="165" t="str">
        <f ca="1">IF(OR($B140="",T$6=""),"",IF(INDEX(mydata,MATCH($B140,Data!$A:$A,0),MATCH(T$6,Data!$1:$1,0))=0,"",INDEX(mydata,MATCH($B140,Data!$A:$A,0),MATCH(T$6,Data!$1:$1,0))))</f>
        <v/>
      </c>
      <c r="U140" s="165" t="str">
        <f ca="1">IF(OR($B140="",U$6=""),"",IF(INDEX(mydata,MATCH($B140,Data!$A:$A,0),MATCH(U$6,Data!$1:$1,0))=0,"",INDEX(mydata,MATCH($B140,Data!$A:$A,0),MATCH(U$6,Data!$1:$1,0))))</f>
        <v/>
      </c>
      <c r="V140" s="165" t="str">
        <f ca="1">IF(OR($B140="",V$6=""),"",IF(INDEX(mydata,MATCH($B140,Data!$A:$A,0),MATCH(V$6,Data!$1:$1,0))=0,"",INDEX(mydata,MATCH($B140,Data!$A:$A,0),MATCH(V$6,Data!$1:$1,0))))</f>
        <v/>
      </c>
      <c r="W140" s="165" t="str">
        <f ca="1">IF(OR($B140="",W$6=""),"",IF(INDEX(mydata,MATCH($B140,Data!$A:$A,0),MATCH(W$6,Data!$1:$1,0))=0,"",INDEX(mydata,MATCH($B140,Data!$A:$A,0),MATCH(W$6,Data!$1:$1,0))))</f>
        <v/>
      </c>
    </row>
    <row r="141" spans="1:23" x14ac:dyDescent="0.4">
      <c r="A141" s="43" t="str">
        <f ca="1">IF(B141="","",IF(INDEX(Data!$BR:$BR,MATCH(B141,Data!$A:$A,0),1)=0,"",INDEX(Data!$BR:$BR,MATCH(B141,Data!$A:$A,0),1)))</f>
        <v/>
      </c>
      <c r="B141" s="165" t="str">
        <f ca="1">IFERROR(INDEX(Data!A$1:$A$1002,_xlfn.AGGREGATE(15,6,((Data!$D$1:$D$1002=1)/(Data!$D$1:$D$1002=1))*ROW(Data!$D$1:$D$1002),ROW(B141)-ROW(B$6)),1),"")</f>
        <v/>
      </c>
      <c r="C141" s="165" t="str">
        <f t="shared" ca="1" si="12"/>
        <v/>
      </c>
      <c r="D141" s="165" t="str">
        <f t="shared" ca="1" si="13"/>
        <v/>
      </c>
      <c r="E141" s="165" t="str">
        <f t="shared" ca="1" si="14"/>
        <v/>
      </c>
      <c r="R141" s="165" t="str">
        <f ca="1">IF(OR($B141="",R$6=""),"",IF(INDEX(mydata,MATCH($B141,Data!$A:$A,0),MATCH(R$6,Data!$1:$1,0))=0,"",INDEX(mydata,MATCH($B141,Data!$A:$A,0),MATCH(R$6,Data!$1:$1,0))))</f>
        <v/>
      </c>
      <c r="S141" s="165" t="str">
        <f ca="1">IF(OR($B141="",S$6=""),"",IF(INDEX(mydata,MATCH($B141,Data!$A:$A,0),MATCH(S$6,Data!$1:$1,0))=0,"",INDEX(mydata,MATCH($B141,Data!$A:$A,0),MATCH(S$6,Data!$1:$1,0))))</f>
        <v/>
      </c>
      <c r="T141" s="165" t="str">
        <f ca="1">IF(OR($B141="",T$6=""),"",IF(INDEX(mydata,MATCH($B141,Data!$A:$A,0),MATCH(T$6,Data!$1:$1,0))=0,"",INDEX(mydata,MATCH($B141,Data!$A:$A,0),MATCH(T$6,Data!$1:$1,0))))</f>
        <v/>
      </c>
      <c r="U141" s="165" t="str">
        <f ca="1">IF(OR($B141="",U$6=""),"",IF(INDEX(mydata,MATCH($B141,Data!$A:$A,0),MATCH(U$6,Data!$1:$1,0))=0,"",INDEX(mydata,MATCH($B141,Data!$A:$A,0),MATCH(U$6,Data!$1:$1,0))))</f>
        <v/>
      </c>
      <c r="V141" s="165" t="str">
        <f ca="1">IF(OR($B141="",V$6=""),"",IF(INDEX(mydata,MATCH($B141,Data!$A:$A,0),MATCH(V$6,Data!$1:$1,0))=0,"",INDEX(mydata,MATCH($B141,Data!$A:$A,0),MATCH(V$6,Data!$1:$1,0))))</f>
        <v/>
      </c>
      <c r="W141" s="165" t="str">
        <f ca="1">IF(OR($B141="",W$6=""),"",IF(INDEX(mydata,MATCH($B141,Data!$A:$A,0),MATCH(W$6,Data!$1:$1,0))=0,"",INDEX(mydata,MATCH($B141,Data!$A:$A,0),MATCH(W$6,Data!$1:$1,0))))</f>
        <v/>
      </c>
    </row>
    <row r="142" spans="1:23" x14ac:dyDescent="0.4">
      <c r="A142" s="43" t="str">
        <f ca="1">IF(B142="","",IF(INDEX(Data!$BR:$BR,MATCH(B142,Data!$A:$A,0),1)=0,"",INDEX(Data!$BR:$BR,MATCH(B142,Data!$A:$A,0),1)))</f>
        <v/>
      </c>
      <c r="B142" s="165" t="str">
        <f ca="1">IFERROR(INDEX(Data!A$1:$A$1002,_xlfn.AGGREGATE(15,6,((Data!$D$1:$D$1002=1)/(Data!$D$1:$D$1002=1))*ROW(Data!$D$1:$D$1002),ROW(B142)-ROW(B$6)),1),"")</f>
        <v/>
      </c>
      <c r="C142" s="165" t="str">
        <f t="shared" ca="1" si="12"/>
        <v/>
      </c>
      <c r="D142" s="165" t="str">
        <f t="shared" ca="1" si="13"/>
        <v/>
      </c>
      <c r="E142" s="165" t="str">
        <f t="shared" ca="1" si="14"/>
        <v/>
      </c>
      <c r="R142" s="165" t="str">
        <f ca="1">IF(OR($B142="",R$6=""),"",IF(INDEX(mydata,MATCH($B142,Data!$A:$A,0),MATCH(R$6,Data!$1:$1,0))=0,"",INDEX(mydata,MATCH($B142,Data!$A:$A,0),MATCH(R$6,Data!$1:$1,0))))</f>
        <v/>
      </c>
      <c r="S142" s="165" t="str">
        <f ca="1">IF(OR($B142="",S$6=""),"",IF(INDEX(mydata,MATCH($B142,Data!$A:$A,0),MATCH(S$6,Data!$1:$1,0))=0,"",INDEX(mydata,MATCH($B142,Data!$A:$A,0),MATCH(S$6,Data!$1:$1,0))))</f>
        <v/>
      </c>
      <c r="T142" s="165" t="str">
        <f ca="1">IF(OR($B142="",T$6=""),"",IF(INDEX(mydata,MATCH($B142,Data!$A:$A,0),MATCH(T$6,Data!$1:$1,0))=0,"",INDEX(mydata,MATCH($B142,Data!$A:$A,0),MATCH(T$6,Data!$1:$1,0))))</f>
        <v/>
      </c>
      <c r="U142" s="165" t="str">
        <f ca="1">IF(OR($B142="",U$6=""),"",IF(INDEX(mydata,MATCH($B142,Data!$A:$A,0),MATCH(U$6,Data!$1:$1,0))=0,"",INDEX(mydata,MATCH($B142,Data!$A:$A,0),MATCH(U$6,Data!$1:$1,0))))</f>
        <v/>
      </c>
      <c r="V142" s="165" t="str">
        <f ca="1">IF(OR($B142="",V$6=""),"",IF(INDEX(mydata,MATCH($B142,Data!$A:$A,0),MATCH(V$6,Data!$1:$1,0))=0,"",INDEX(mydata,MATCH($B142,Data!$A:$A,0),MATCH(V$6,Data!$1:$1,0))))</f>
        <v/>
      </c>
      <c r="W142" s="165" t="str">
        <f ca="1">IF(OR($B142="",W$6=""),"",IF(INDEX(mydata,MATCH($B142,Data!$A:$A,0),MATCH(W$6,Data!$1:$1,0))=0,"",INDEX(mydata,MATCH($B142,Data!$A:$A,0),MATCH(W$6,Data!$1:$1,0))))</f>
        <v/>
      </c>
    </row>
    <row r="143" spans="1:23" x14ac:dyDescent="0.4">
      <c r="A143" s="43" t="str">
        <f ca="1">IF(B143="","",IF(INDEX(Data!$BR:$BR,MATCH(B143,Data!$A:$A,0),1)=0,"",INDEX(Data!$BR:$BR,MATCH(B143,Data!$A:$A,0),1)))</f>
        <v/>
      </c>
      <c r="B143" s="165" t="str">
        <f ca="1">IFERROR(INDEX(Data!A$1:$A$1002,_xlfn.AGGREGATE(15,6,((Data!$D$1:$D$1002=1)/(Data!$D$1:$D$1002=1))*ROW(Data!$D$1:$D$1002),ROW(B143)-ROW(B$6)),1),"")</f>
        <v/>
      </c>
      <c r="C143" s="165" t="str">
        <f t="shared" ca="1" si="12"/>
        <v/>
      </c>
      <c r="D143" s="165" t="str">
        <f t="shared" ca="1" si="13"/>
        <v/>
      </c>
      <c r="E143" s="165" t="str">
        <f t="shared" ca="1" si="14"/>
        <v/>
      </c>
      <c r="R143" s="165" t="str">
        <f ca="1">IF(OR($B143="",R$6=""),"",IF(INDEX(mydata,MATCH($B143,Data!$A:$A,0),MATCH(R$6,Data!$1:$1,0))=0,"",INDEX(mydata,MATCH($B143,Data!$A:$A,0),MATCH(R$6,Data!$1:$1,0))))</f>
        <v/>
      </c>
      <c r="S143" s="165" t="str">
        <f ca="1">IF(OR($B143="",S$6=""),"",IF(INDEX(mydata,MATCH($B143,Data!$A:$A,0),MATCH(S$6,Data!$1:$1,0))=0,"",INDEX(mydata,MATCH($B143,Data!$A:$A,0),MATCH(S$6,Data!$1:$1,0))))</f>
        <v/>
      </c>
      <c r="T143" s="165" t="str">
        <f ca="1">IF(OR($B143="",T$6=""),"",IF(INDEX(mydata,MATCH($B143,Data!$A:$A,0),MATCH(T$6,Data!$1:$1,0))=0,"",INDEX(mydata,MATCH($B143,Data!$A:$A,0),MATCH(T$6,Data!$1:$1,0))))</f>
        <v/>
      </c>
      <c r="U143" s="165" t="str">
        <f ca="1">IF(OR($B143="",U$6=""),"",IF(INDEX(mydata,MATCH($B143,Data!$A:$A,0),MATCH(U$6,Data!$1:$1,0))=0,"",INDEX(mydata,MATCH($B143,Data!$A:$A,0),MATCH(U$6,Data!$1:$1,0))))</f>
        <v/>
      </c>
      <c r="V143" s="165" t="str">
        <f ca="1">IF(OR($B143="",V$6=""),"",IF(INDEX(mydata,MATCH($B143,Data!$A:$A,0),MATCH(V$6,Data!$1:$1,0))=0,"",INDEX(mydata,MATCH($B143,Data!$A:$A,0),MATCH(V$6,Data!$1:$1,0))))</f>
        <v/>
      </c>
      <c r="W143" s="165" t="str">
        <f ca="1">IF(OR($B143="",W$6=""),"",IF(INDEX(mydata,MATCH($B143,Data!$A:$A,0),MATCH(W$6,Data!$1:$1,0))=0,"",INDEX(mydata,MATCH($B143,Data!$A:$A,0),MATCH(W$6,Data!$1:$1,0))))</f>
        <v/>
      </c>
    </row>
    <row r="144" spans="1:23" x14ac:dyDescent="0.4">
      <c r="A144" s="43" t="str">
        <f ca="1">IF(B144="","",IF(INDEX(Data!$BR:$BR,MATCH(B144,Data!$A:$A,0),1)=0,"",INDEX(Data!$BR:$BR,MATCH(B144,Data!$A:$A,0),1)))</f>
        <v/>
      </c>
      <c r="B144" s="165" t="str">
        <f ca="1">IFERROR(INDEX(Data!A$1:$A$1002,_xlfn.AGGREGATE(15,6,((Data!$D$1:$D$1002=1)/(Data!$D$1:$D$1002=1))*ROW(Data!$D$1:$D$1002),ROW(B144)-ROW(B$6)),1),"")</f>
        <v/>
      </c>
      <c r="C144" s="165" t="str">
        <f t="shared" ca="1" si="12"/>
        <v/>
      </c>
      <c r="D144" s="165" t="str">
        <f t="shared" ca="1" si="13"/>
        <v/>
      </c>
      <c r="E144" s="165" t="str">
        <f t="shared" ca="1" si="14"/>
        <v/>
      </c>
      <c r="R144" s="165" t="str">
        <f ca="1">IF(OR($B144="",R$6=""),"",IF(INDEX(mydata,MATCH($B144,Data!$A:$A,0),MATCH(R$6,Data!$1:$1,0))=0,"",INDEX(mydata,MATCH($B144,Data!$A:$A,0),MATCH(R$6,Data!$1:$1,0))))</f>
        <v/>
      </c>
      <c r="S144" s="165" t="str">
        <f ca="1">IF(OR($B144="",S$6=""),"",IF(INDEX(mydata,MATCH($B144,Data!$A:$A,0),MATCH(S$6,Data!$1:$1,0))=0,"",INDEX(mydata,MATCH($B144,Data!$A:$A,0),MATCH(S$6,Data!$1:$1,0))))</f>
        <v/>
      </c>
      <c r="T144" s="165" t="str">
        <f ca="1">IF(OR($B144="",T$6=""),"",IF(INDEX(mydata,MATCH($B144,Data!$A:$A,0),MATCH(T$6,Data!$1:$1,0))=0,"",INDEX(mydata,MATCH($B144,Data!$A:$A,0),MATCH(T$6,Data!$1:$1,0))))</f>
        <v/>
      </c>
      <c r="U144" s="165" t="str">
        <f ca="1">IF(OR($B144="",U$6=""),"",IF(INDEX(mydata,MATCH($B144,Data!$A:$A,0),MATCH(U$6,Data!$1:$1,0))=0,"",INDEX(mydata,MATCH($B144,Data!$A:$A,0),MATCH(U$6,Data!$1:$1,0))))</f>
        <v/>
      </c>
      <c r="V144" s="165" t="str">
        <f ca="1">IF(OR($B144="",V$6=""),"",IF(INDEX(mydata,MATCH($B144,Data!$A:$A,0),MATCH(V$6,Data!$1:$1,0))=0,"",INDEX(mydata,MATCH($B144,Data!$A:$A,0),MATCH(V$6,Data!$1:$1,0))))</f>
        <v/>
      </c>
      <c r="W144" s="165" t="str">
        <f ca="1">IF(OR($B144="",W$6=""),"",IF(INDEX(mydata,MATCH($B144,Data!$A:$A,0),MATCH(W$6,Data!$1:$1,0))=0,"",INDEX(mydata,MATCH($B144,Data!$A:$A,0),MATCH(W$6,Data!$1:$1,0))))</f>
        <v/>
      </c>
    </row>
    <row r="145" spans="1:23" x14ac:dyDescent="0.4">
      <c r="A145" s="43" t="str">
        <f ca="1">IF(B145="","",IF(INDEX(Data!$BR:$BR,MATCH(B145,Data!$A:$A,0),1)=0,"",INDEX(Data!$BR:$BR,MATCH(B145,Data!$A:$A,0),1)))</f>
        <v/>
      </c>
      <c r="B145" s="165" t="str">
        <f ca="1">IFERROR(INDEX(Data!A$1:$A$1002,_xlfn.AGGREGATE(15,6,((Data!$D$1:$D$1002=1)/(Data!$D$1:$D$1002=1))*ROW(Data!$D$1:$D$1002),ROW(B145)-ROW(B$6)),1),"")</f>
        <v/>
      </c>
      <c r="C145" s="165" t="str">
        <f t="shared" ca="1" si="12"/>
        <v/>
      </c>
      <c r="D145" s="165" t="str">
        <f t="shared" ca="1" si="13"/>
        <v/>
      </c>
      <c r="E145" s="165" t="str">
        <f t="shared" ca="1" si="14"/>
        <v/>
      </c>
      <c r="R145" s="165" t="str">
        <f ca="1">IF(OR($B145="",R$6=""),"",IF(INDEX(mydata,MATCH($B145,Data!$A:$A,0),MATCH(R$6,Data!$1:$1,0))=0,"",INDEX(mydata,MATCH($B145,Data!$A:$A,0),MATCH(R$6,Data!$1:$1,0))))</f>
        <v/>
      </c>
      <c r="S145" s="165" t="str">
        <f ca="1">IF(OR($B145="",S$6=""),"",IF(INDEX(mydata,MATCH($B145,Data!$A:$A,0),MATCH(S$6,Data!$1:$1,0))=0,"",INDEX(mydata,MATCH($B145,Data!$A:$A,0),MATCH(S$6,Data!$1:$1,0))))</f>
        <v/>
      </c>
      <c r="T145" s="165" t="str">
        <f ca="1">IF(OR($B145="",T$6=""),"",IF(INDEX(mydata,MATCH($B145,Data!$A:$A,0),MATCH(T$6,Data!$1:$1,0))=0,"",INDEX(mydata,MATCH($B145,Data!$A:$A,0),MATCH(T$6,Data!$1:$1,0))))</f>
        <v/>
      </c>
      <c r="U145" s="165" t="str">
        <f ca="1">IF(OR($B145="",U$6=""),"",IF(INDEX(mydata,MATCH($B145,Data!$A:$A,0),MATCH(U$6,Data!$1:$1,0))=0,"",INDEX(mydata,MATCH($B145,Data!$A:$A,0),MATCH(U$6,Data!$1:$1,0))))</f>
        <v/>
      </c>
      <c r="V145" s="165" t="str">
        <f ca="1">IF(OR($B145="",V$6=""),"",IF(INDEX(mydata,MATCH($B145,Data!$A:$A,0),MATCH(V$6,Data!$1:$1,0))=0,"",INDEX(mydata,MATCH($B145,Data!$A:$A,0),MATCH(V$6,Data!$1:$1,0))))</f>
        <v/>
      </c>
      <c r="W145" s="165" t="str">
        <f ca="1">IF(OR($B145="",W$6=""),"",IF(INDEX(mydata,MATCH($B145,Data!$A:$A,0),MATCH(W$6,Data!$1:$1,0))=0,"",INDEX(mydata,MATCH($B145,Data!$A:$A,0),MATCH(W$6,Data!$1:$1,0))))</f>
        <v/>
      </c>
    </row>
    <row r="146" spans="1:23" x14ac:dyDescent="0.4">
      <c r="A146" s="43" t="str">
        <f ca="1">IF(B146="","",IF(INDEX(Data!$BR:$BR,MATCH(B146,Data!$A:$A,0),1)=0,"",INDEX(Data!$BR:$BR,MATCH(B146,Data!$A:$A,0),1)))</f>
        <v/>
      </c>
      <c r="B146" s="165" t="str">
        <f ca="1">IFERROR(INDEX(Data!A$1:$A$1002,_xlfn.AGGREGATE(15,6,((Data!$D$1:$D$1002=1)/(Data!$D$1:$D$1002=1))*ROW(Data!$D$1:$D$1002),ROW(B146)-ROW(B$6)),1),"")</f>
        <v/>
      </c>
      <c r="C146" s="165" t="str">
        <f t="shared" ca="1" si="12"/>
        <v/>
      </c>
      <c r="D146" s="165" t="str">
        <f t="shared" ca="1" si="13"/>
        <v/>
      </c>
      <c r="E146" s="165" t="str">
        <f t="shared" ca="1" si="14"/>
        <v/>
      </c>
      <c r="R146" s="165" t="str">
        <f ca="1">IF(OR($B146="",R$6=""),"",IF(INDEX(mydata,MATCH($B146,Data!$A:$A,0),MATCH(R$6,Data!$1:$1,0))=0,"",INDEX(mydata,MATCH($B146,Data!$A:$A,0),MATCH(R$6,Data!$1:$1,0))))</f>
        <v/>
      </c>
      <c r="S146" s="165" t="str">
        <f ca="1">IF(OR($B146="",S$6=""),"",IF(INDEX(mydata,MATCH($B146,Data!$A:$A,0),MATCH(S$6,Data!$1:$1,0))=0,"",INDEX(mydata,MATCH($B146,Data!$A:$A,0),MATCH(S$6,Data!$1:$1,0))))</f>
        <v/>
      </c>
      <c r="T146" s="165" t="str">
        <f ca="1">IF(OR($B146="",T$6=""),"",IF(INDEX(mydata,MATCH($B146,Data!$A:$A,0),MATCH(T$6,Data!$1:$1,0))=0,"",INDEX(mydata,MATCH($B146,Data!$A:$A,0),MATCH(T$6,Data!$1:$1,0))))</f>
        <v/>
      </c>
      <c r="U146" s="165" t="str">
        <f ca="1">IF(OR($B146="",U$6=""),"",IF(INDEX(mydata,MATCH($B146,Data!$A:$A,0),MATCH(U$6,Data!$1:$1,0))=0,"",INDEX(mydata,MATCH($B146,Data!$A:$A,0),MATCH(U$6,Data!$1:$1,0))))</f>
        <v/>
      </c>
      <c r="V146" s="165" t="str">
        <f ca="1">IF(OR($B146="",V$6=""),"",IF(INDEX(mydata,MATCH($B146,Data!$A:$A,0),MATCH(V$6,Data!$1:$1,0))=0,"",INDEX(mydata,MATCH($B146,Data!$A:$A,0),MATCH(V$6,Data!$1:$1,0))))</f>
        <v/>
      </c>
      <c r="W146" s="165" t="str">
        <f ca="1">IF(OR($B146="",W$6=""),"",IF(INDEX(mydata,MATCH($B146,Data!$A:$A,0),MATCH(W$6,Data!$1:$1,0))=0,"",INDEX(mydata,MATCH($B146,Data!$A:$A,0),MATCH(W$6,Data!$1:$1,0))))</f>
        <v/>
      </c>
    </row>
    <row r="147" spans="1:23" x14ac:dyDescent="0.4">
      <c r="A147" s="43" t="str">
        <f ca="1">IF(B147="","",IF(INDEX(Data!$BR:$BR,MATCH(B147,Data!$A:$A,0),1)=0,"",INDEX(Data!$BR:$BR,MATCH(B147,Data!$A:$A,0),1)))</f>
        <v/>
      </c>
      <c r="B147" s="165" t="str">
        <f ca="1">IFERROR(INDEX(Data!A$1:$A$1002,_xlfn.AGGREGATE(15,6,((Data!$D$1:$D$1002=1)/(Data!$D$1:$D$1002=1))*ROW(Data!$D$1:$D$1002),ROW(B147)-ROW(B$6)),1),"")</f>
        <v/>
      </c>
      <c r="C147" s="165" t="str">
        <f t="shared" ca="1" si="12"/>
        <v/>
      </c>
      <c r="D147" s="165" t="str">
        <f t="shared" ca="1" si="13"/>
        <v/>
      </c>
      <c r="E147" s="165" t="str">
        <f t="shared" ca="1" si="14"/>
        <v/>
      </c>
      <c r="R147" s="165" t="str">
        <f ca="1">IF(OR($B147="",R$6=""),"",IF(INDEX(mydata,MATCH($B147,Data!$A:$A,0),MATCH(R$6,Data!$1:$1,0))=0,"",INDEX(mydata,MATCH($B147,Data!$A:$A,0),MATCH(R$6,Data!$1:$1,0))))</f>
        <v/>
      </c>
      <c r="S147" s="165" t="str">
        <f ca="1">IF(OR($B147="",S$6=""),"",IF(INDEX(mydata,MATCH($B147,Data!$A:$A,0),MATCH(S$6,Data!$1:$1,0))=0,"",INDEX(mydata,MATCH($B147,Data!$A:$A,0),MATCH(S$6,Data!$1:$1,0))))</f>
        <v/>
      </c>
      <c r="T147" s="165" t="str">
        <f ca="1">IF(OR($B147="",T$6=""),"",IF(INDEX(mydata,MATCH($B147,Data!$A:$A,0),MATCH(T$6,Data!$1:$1,0))=0,"",INDEX(mydata,MATCH($B147,Data!$A:$A,0),MATCH(T$6,Data!$1:$1,0))))</f>
        <v/>
      </c>
      <c r="U147" s="165" t="str">
        <f ca="1">IF(OR($B147="",U$6=""),"",IF(INDEX(mydata,MATCH($B147,Data!$A:$A,0),MATCH(U$6,Data!$1:$1,0))=0,"",INDEX(mydata,MATCH($B147,Data!$A:$A,0),MATCH(U$6,Data!$1:$1,0))))</f>
        <v/>
      </c>
      <c r="V147" s="165" t="str">
        <f ca="1">IF(OR($B147="",V$6=""),"",IF(INDEX(mydata,MATCH($B147,Data!$A:$A,0),MATCH(V$6,Data!$1:$1,0))=0,"",INDEX(mydata,MATCH($B147,Data!$A:$A,0),MATCH(V$6,Data!$1:$1,0))))</f>
        <v/>
      </c>
      <c r="W147" s="165" t="str">
        <f ca="1">IF(OR($B147="",W$6=""),"",IF(INDEX(mydata,MATCH($B147,Data!$A:$A,0),MATCH(W$6,Data!$1:$1,0))=0,"",INDEX(mydata,MATCH($B147,Data!$A:$A,0),MATCH(W$6,Data!$1:$1,0))))</f>
        <v/>
      </c>
    </row>
    <row r="148" spans="1:23" x14ac:dyDescent="0.4">
      <c r="A148" s="43" t="str">
        <f ca="1">IF(B148="","",IF(INDEX(Data!$BR:$BR,MATCH(B148,Data!$A:$A,0),1)=0,"",INDEX(Data!$BR:$BR,MATCH(B148,Data!$A:$A,0),1)))</f>
        <v/>
      </c>
      <c r="B148" s="165" t="str">
        <f ca="1">IFERROR(INDEX(Data!A$1:$A$1002,_xlfn.AGGREGATE(15,6,((Data!$D$1:$D$1002=1)/(Data!$D$1:$D$1002=1))*ROW(Data!$D$1:$D$1002),ROW(B148)-ROW(B$6)),1),"")</f>
        <v/>
      </c>
      <c r="C148" s="165" t="str">
        <f t="shared" ca="1" si="12"/>
        <v/>
      </c>
      <c r="D148" s="165" t="str">
        <f t="shared" ca="1" si="13"/>
        <v/>
      </c>
      <c r="E148" s="165" t="str">
        <f t="shared" ca="1" si="14"/>
        <v/>
      </c>
      <c r="R148" s="165" t="str">
        <f ca="1">IF(OR($B148="",R$6=""),"",IF(INDEX(mydata,MATCH($B148,Data!$A:$A,0),MATCH(R$6,Data!$1:$1,0))=0,"",INDEX(mydata,MATCH($B148,Data!$A:$A,0),MATCH(R$6,Data!$1:$1,0))))</f>
        <v/>
      </c>
      <c r="S148" s="165" t="str">
        <f ca="1">IF(OR($B148="",S$6=""),"",IF(INDEX(mydata,MATCH($B148,Data!$A:$A,0),MATCH(S$6,Data!$1:$1,0))=0,"",INDEX(mydata,MATCH($B148,Data!$A:$A,0),MATCH(S$6,Data!$1:$1,0))))</f>
        <v/>
      </c>
      <c r="T148" s="165" t="str">
        <f ca="1">IF(OR($B148="",T$6=""),"",IF(INDEX(mydata,MATCH($B148,Data!$A:$A,0),MATCH(T$6,Data!$1:$1,0))=0,"",INDEX(mydata,MATCH($B148,Data!$A:$A,0),MATCH(T$6,Data!$1:$1,0))))</f>
        <v/>
      </c>
      <c r="U148" s="165" t="str">
        <f ca="1">IF(OR($B148="",U$6=""),"",IF(INDEX(mydata,MATCH($B148,Data!$A:$A,0),MATCH(U$6,Data!$1:$1,0))=0,"",INDEX(mydata,MATCH($B148,Data!$A:$A,0),MATCH(U$6,Data!$1:$1,0))))</f>
        <v/>
      </c>
      <c r="V148" s="165" t="str">
        <f ca="1">IF(OR($B148="",V$6=""),"",IF(INDEX(mydata,MATCH($B148,Data!$A:$A,0),MATCH(V$6,Data!$1:$1,0))=0,"",INDEX(mydata,MATCH($B148,Data!$A:$A,0),MATCH(V$6,Data!$1:$1,0))))</f>
        <v/>
      </c>
      <c r="W148" s="165" t="str">
        <f ca="1">IF(OR($B148="",W$6=""),"",IF(INDEX(mydata,MATCH($B148,Data!$A:$A,0),MATCH(W$6,Data!$1:$1,0))=0,"",INDEX(mydata,MATCH($B148,Data!$A:$A,0),MATCH(W$6,Data!$1:$1,0))))</f>
        <v/>
      </c>
    </row>
    <row r="149" spans="1:23" x14ac:dyDescent="0.4">
      <c r="A149" s="43" t="str">
        <f ca="1">IF(B149="","",IF(INDEX(Data!$BR:$BR,MATCH(B149,Data!$A:$A,0),1)=0,"",INDEX(Data!$BR:$BR,MATCH(B149,Data!$A:$A,0),1)))</f>
        <v/>
      </c>
      <c r="B149" s="165" t="str">
        <f ca="1">IFERROR(INDEX(Data!A$1:$A$1002,_xlfn.AGGREGATE(15,6,((Data!$D$1:$D$1002=1)/(Data!$D$1:$D$1002=1))*ROW(Data!$D$1:$D$1002),ROW(B149)-ROW(B$6)),1),"")</f>
        <v/>
      </c>
      <c r="C149" s="165" t="str">
        <f t="shared" ca="1" si="12"/>
        <v/>
      </c>
      <c r="D149" s="165" t="str">
        <f t="shared" ca="1" si="13"/>
        <v/>
      </c>
      <c r="E149" s="165" t="str">
        <f t="shared" ca="1" si="14"/>
        <v/>
      </c>
      <c r="R149" s="165" t="str">
        <f ca="1">IF(OR($B149="",R$6=""),"",IF(INDEX(mydata,MATCH($B149,Data!$A:$A,0),MATCH(R$6,Data!$1:$1,0))=0,"",INDEX(mydata,MATCH($B149,Data!$A:$A,0),MATCH(R$6,Data!$1:$1,0))))</f>
        <v/>
      </c>
      <c r="S149" s="165" t="str">
        <f ca="1">IF(OR($B149="",S$6=""),"",IF(INDEX(mydata,MATCH($B149,Data!$A:$A,0),MATCH(S$6,Data!$1:$1,0))=0,"",INDEX(mydata,MATCH($B149,Data!$A:$A,0),MATCH(S$6,Data!$1:$1,0))))</f>
        <v/>
      </c>
      <c r="T149" s="165" t="str">
        <f ca="1">IF(OR($B149="",T$6=""),"",IF(INDEX(mydata,MATCH($B149,Data!$A:$A,0),MATCH(T$6,Data!$1:$1,0))=0,"",INDEX(mydata,MATCH($B149,Data!$A:$A,0),MATCH(T$6,Data!$1:$1,0))))</f>
        <v/>
      </c>
      <c r="U149" s="165" t="str">
        <f ca="1">IF(OR($B149="",U$6=""),"",IF(INDEX(mydata,MATCH($B149,Data!$A:$A,0),MATCH(U$6,Data!$1:$1,0))=0,"",INDEX(mydata,MATCH($B149,Data!$A:$A,0),MATCH(U$6,Data!$1:$1,0))))</f>
        <v/>
      </c>
      <c r="V149" s="165" t="str">
        <f ca="1">IF(OR($B149="",V$6=""),"",IF(INDEX(mydata,MATCH($B149,Data!$A:$A,0),MATCH(V$6,Data!$1:$1,0))=0,"",INDEX(mydata,MATCH($B149,Data!$A:$A,0),MATCH(V$6,Data!$1:$1,0))))</f>
        <v/>
      </c>
      <c r="W149" s="165" t="str">
        <f ca="1">IF(OR($B149="",W$6=""),"",IF(INDEX(mydata,MATCH($B149,Data!$A:$A,0),MATCH(W$6,Data!$1:$1,0))=0,"",INDEX(mydata,MATCH($B149,Data!$A:$A,0),MATCH(W$6,Data!$1:$1,0))))</f>
        <v/>
      </c>
    </row>
    <row r="150" spans="1:23" x14ac:dyDescent="0.4">
      <c r="A150" s="43" t="str">
        <f ca="1">IF(B150="","",IF(INDEX(Data!$BR:$BR,MATCH(B150,Data!$A:$A,0),1)=0,"",INDEX(Data!$BR:$BR,MATCH(B150,Data!$A:$A,0),1)))</f>
        <v/>
      </c>
      <c r="B150" s="165" t="str">
        <f ca="1">IFERROR(INDEX(Data!A$1:$A$1002,_xlfn.AGGREGATE(15,6,((Data!$D$1:$D$1002=1)/(Data!$D$1:$D$1002=1))*ROW(Data!$D$1:$D$1002),ROW(B150)-ROW(B$6)),1),"")</f>
        <v/>
      </c>
      <c r="C150" s="165" t="str">
        <f t="shared" ca="1" si="12"/>
        <v/>
      </c>
      <c r="D150" s="165" t="str">
        <f t="shared" ca="1" si="13"/>
        <v/>
      </c>
      <c r="E150" s="165" t="str">
        <f t="shared" ca="1" si="14"/>
        <v/>
      </c>
      <c r="R150" s="165" t="str">
        <f ca="1">IF(OR($B150="",R$6=""),"",IF(INDEX(mydata,MATCH($B150,Data!$A:$A,0),MATCH(R$6,Data!$1:$1,0))=0,"",INDEX(mydata,MATCH($B150,Data!$A:$A,0),MATCH(R$6,Data!$1:$1,0))))</f>
        <v/>
      </c>
      <c r="S150" s="165" t="str">
        <f ca="1">IF(OR($B150="",S$6=""),"",IF(INDEX(mydata,MATCH($B150,Data!$A:$A,0),MATCH(S$6,Data!$1:$1,0))=0,"",INDEX(mydata,MATCH($B150,Data!$A:$A,0),MATCH(S$6,Data!$1:$1,0))))</f>
        <v/>
      </c>
      <c r="T150" s="165" t="str">
        <f ca="1">IF(OR($B150="",T$6=""),"",IF(INDEX(mydata,MATCH($B150,Data!$A:$A,0),MATCH(T$6,Data!$1:$1,0))=0,"",INDEX(mydata,MATCH($B150,Data!$A:$A,0),MATCH(T$6,Data!$1:$1,0))))</f>
        <v/>
      </c>
      <c r="U150" s="165" t="str">
        <f ca="1">IF(OR($B150="",U$6=""),"",IF(INDEX(mydata,MATCH($B150,Data!$A:$A,0),MATCH(U$6,Data!$1:$1,0))=0,"",INDEX(mydata,MATCH($B150,Data!$A:$A,0),MATCH(U$6,Data!$1:$1,0))))</f>
        <v/>
      </c>
      <c r="V150" s="165" t="str">
        <f ca="1">IF(OR($B150="",V$6=""),"",IF(INDEX(mydata,MATCH($B150,Data!$A:$A,0),MATCH(V$6,Data!$1:$1,0))=0,"",INDEX(mydata,MATCH($B150,Data!$A:$A,0),MATCH(V$6,Data!$1:$1,0))))</f>
        <v/>
      </c>
      <c r="W150" s="165" t="str">
        <f ca="1">IF(OR($B150="",W$6=""),"",IF(INDEX(mydata,MATCH($B150,Data!$A:$A,0),MATCH(W$6,Data!$1:$1,0))=0,"",INDEX(mydata,MATCH($B150,Data!$A:$A,0),MATCH(W$6,Data!$1:$1,0))))</f>
        <v/>
      </c>
    </row>
    <row r="151" spans="1:23" x14ac:dyDescent="0.4">
      <c r="A151" s="43" t="str">
        <f ca="1">IF(B151="","",IF(INDEX(Data!$BR:$BR,MATCH(B151,Data!$A:$A,0),1)=0,"",INDEX(Data!$BR:$BR,MATCH(B151,Data!$A:$A,0),1)))</f>
        <v/>
      </c>
      <c r="B151" s="165" t="str">
        <f ca="1">IFERROR(INDEX(Data!A$1:$A$1002,_xlfn.AGGREGATE(15,6,((Data!$D$1:$D$1002=1)/(Data!$D$1:$D$1002=1))*ROW(Data!$D$1:$D$1002),ROW(B151)-ROW(B$6)),1),"")</f>
        <v/>
      </c>
      <c r="C151" s="165" t="str">
        <f t="shared" ca="1" si="12"/>
        <v/>
      </c>
      <c r="D151" s="165" t="str">
        <f t="shared" ca="1" si="13"/>
        <v/>
      </c>
      <c r="E151" s="165" t="str">
        <f t="shared" ca="1" si="14"/>
        <v/>
      </c>
      <c r="R151" s="165" t="str">
        <f ca="1">IF(OR($B151="",R$6=""),"",IF(INDEX(mydata,MATCH($B151,Data!$A:$A,0),MATCH(R$6,Data!$1:$1,0))=0,"",INDEX(mydata,MATCH($B151,Data!$A:$A,0),MATCH(R$6,Data!$1:$1,0))))</f>
        <v/>
      </c>
      <c r="S151" s="165" t="str">
        <f ca="1">IF(OR($B151="",S$6=""),"",IF(INDEX(mydata,MATCH($B151,Data!$A:$A,0),MATCH(S$6,Data!$1:$1,0))=0,"",INDEX(mydata,MATCH($B151,Data!$A:$A,0),MATCH(S$6,Data!$1:$1,0))))</f>
        <v/>
      </c>
      <c r="T151" s="165" t="str">
        <f ca="1">IF(OR($B151="",T$6=""),"",IF(INDEX(mydata,MATCH($B151,Data!$A:$A,0),MATCH(T$6,Data!$1:$1,0))=0,"",INDEX(mydata,MATCH($B151,Data!$A:$A,0),MATCH(T$6,Data!$1:$1,0))))</f>
        <v/>
      </c>
      <c r="U151" s="165" t="str">
        <f ca="1">IF(OR($B151="",U$6=""),"",IF(INDEX(mydata,MATCH($B151,Data!$A:$A,0),MATCH(U$6,Data!$1:$1,0))=0,"",INDEX(mydata,MATCH($B151,Data!$A:$A,0),MATCH(U$6,Data!$1:$1,0))))</f>
        <v/>
      </c>
      <c r="V151" s="165" t="str">
        <f ca="1">IF(OR($B151="",V$6=""),"",IF(INDEX(mydata,MATCH($B151,Data!$A:$A,0),MATCH(V$6,Data!$1:$1,0))=0,"",INDEX(mydata,MATCH($B151,Data!$A:$A,0),MATCH(V$6,Data!$1:$1,0))))</f>
        <v/>
      </c>
      <c r="W151" s="165" t="str">
        <f ca="1">IF(OR($B151="",W$6=""),"",IF(INDEX(mydata,MATCH($B151,Data!$A:$A,0),MATCH(W$6,Data!$1:$1,0))=0,"",INDEX(mydata,MATCH($B151,Data!$A:$A,0),MATCH(W$6,Data!$1:$1,0))))</f>
        <v/>
      </c>
    </row>
    <row r="152" spans="1:23" x14ac:dyDescent="0.4">
      <c r="A152" s="43" t="str">
        <f ca="1">IF(B152="","",IF(INDEX(Data!$BR:$BR,MATCH(B152,Data!$A:$A,0),1)=0,"",INDEX(Data!$BR:$BR,MATCH(B152,Data!$A:$A,0),1)))</f>
        <v/>
      </c>
      <c r="B152" s="165" t="str">
        <f ca="1">IFERROR(INDEX(Data!A$1:$A$1002,_xlfn.AGGREGATE(15,6,((Data!$D$1:$D$1002=1)/(Data!$D$1:$D$1002=1))*ROW(Data!$D$1:$D$1002),ROW(B152)-ROW(B$6)),1),"")</f>
        <v/>
      </c>
      <c r="C152" s="165" t="str">
        <f t="shared" ca="1" si="12"/>
        <v/>
      </c>
      <c r="D152" s="165" t="str">
        <f t="shared" ca="1" si="13"/>
        <v/>
      </c>
      <c r="E152" s="165" t="str">
        <f t="shared" ca="1" si="14"/>
        <v/>
      </c>
      <c r="R152" s="165" t="str">
        <f ca="1">IF(OR($B152="",R$6=""),"",IF(INDEX(mydata,MATCH($B152,Data!$A:$A,0),MATCH(R$6,Data!$1:$1,0))=0,"",INDEX(mydata,MATCH($B152,Data!$A:$A,0),MATCH(R$6,Data!$1:$1,0))))</f>
        <v/>
      </c>
      <c r="S152" s="165" t="str">
        <f ca="1">IF(OR($B152="",S$6=""),"",IF(INDEX(mydata,MATCH($B152,Data!$A:$A,0),MATCH(S$6,Data!$1:$1,0))=0,"",INDEX(mydata,MATCH($B152,Data!$A:$A,0),MATCH(S$6,Data!$1:$1,0))))</f>
        <v/>
      </c>
      <c r="T152" s="165" t="str">
        <f ca="1">IF(OR($B152="",T$6=""),"",IF(INDEX(mydata,MATCH($B152,Data!$A:$A,0),MATCH(T$6,Data!$1:$1,0))=0,"",INDEX(mydata,MATCH($B152,Data!$A:$A,0),MATCH(T$6,Data!$1:$1,0))))</f>
        <v/>
      </c>
      <c r="U152" s="165" t="str">
        <f ca="1">IF(OR($B152="",U$6=""),"",IF(INDEX(mydata,MATCH($B152,Data!$A:$A,0),MATCH(U$6,Data!$1:$1,0))=0,"",INDEX(mydata,MATCH($B152,Data!$A:$A,0),MATCH(U$6,Data!$1:$1,0))))</f>
        <v/>
      </c>
      <c r="V152" s="165" t="str">
        <f ca="1">IF(OR($B152="",V$6=""),"",IF(INDEX(mydata,MATCH($B152,Data!$A:$A,0),MATCH(V$6,Data!$1:$1,0))=0,"",INDEX(mydata,MATCH($B152,Data!$A:$A,0),MATCH(V$6,Data!$1:$1,0))))</f>
        <v/>
      </c>
      <c r="W152" s="165" t="str">
        <f ca="1">IF(OR($B152="",W$6=""),"",IF(INDEX(mydata,MATCH($B152,Data!$A:$A,0),MATCH(W$6,Data!$1:$1,0))=0,"",INDEX(mydata,MATCH($B152,Data!$A:$A,0),MATCH(W$6,Data!$1:$1,0))))</f>
        <v/>
      </c>
    </row>
    <row r="153" spans="1:23" x14ac:dyDescent="0.4">
      <c r="A153" s="43" t="str">
        <f ca="1">IF(B153="","",IF(INDEX(Data!$BR:$BR,MATCH(B153,Data!$A:$A,0),1)=0,"",INDEX(Data!$BR:$BR,MATCH(B153,Data!$A:$A,0),1)))</f>
        <v/>
      </c>
      <c r="B153" s="165" t="str">
        <f ca="1">IFERROR(INDEX(Data!A$1:$A$1002,_xlfn.AGGREGATE(15,6,((Data!$D$1:$D$1002=1)/(Data!$D$1:$D$1002=1))*ROW(Data!$D$1:$D$1002),ROW(B153)-ROW(B$6)),1),"")</f>
        <v/>
      </c>
      <c r="C153" s="165" t="str">
        <f t="shared" ca="1" si="12"/>
        <v/>
      </c>
      <c r="D153" s="165" t="str">
        <f t="shared" ca="1" si="13"/>
        <v/>
      </c>
      <c r="E153" s="165" t="str">
        <f t="shared" ca="1" si="14"/>
        <v/>
      </c>
      <c r="R153" s="165" t="str">
        <f ca="1">IF(OR($B153="",R$6=""),"",IF(INDEX(mydata,MATCH($B153,Data!$A:$A,0),MATCH(R$6,Data!$1:$1,0))=0,"",INDEX(mydata,MATCH($B153,Data!$A:$A,0),MATCH(R$6,Data!$1:$1,0))))</f>
        <v/>
      </c>
      <c r="S153" s="165" t="str">
        <f ca="1">IF(OR($B153="",S$6=""),"",IF(INDEX(mydata,MATCH($B153,Data!$A:$A,0),MATCH(S$6,Data!$1:$1,0))=0,"",INDEX(mydata,MATCH($B153,Data!$A:$A,0),MATCH(S$6,Data!$1:$1,0))))</f>
        <v/>
      </c>
      <c r="T153" s="165" t="str">
        <f ca="1">IF(OR($B153="",T$6=""),"",IF(INDEX(mydata,MATCH($B153,Data!$A:$A,0),MATCH(T$6,Data!$1:$1,0))=0,"",INDEX(mydata,MATCH($B153,Data!$A:$A,0),MATCH(T$6,Data!$1:$1,0))))</f>
        <v/>
      </c>
      <c r="U153" s="165" t="str">
        <f ca="1">IF(OR($B153="",U$6=""),"",IF(INDEX(mydata,MATCH($B153,Data!$A:$A,0),MATCH(U$6,Data!$1:$1,0))=0,"",INDEX(mydata,MATCH($B153,Data!$A:$A,0),MATCH(U$6,Data!$1:$1,0))))</f>
        <v/>
      </c>
      <c r="V153" s="165" t="str">
        <f ca="1">IF(OR($B153="",V$6=""),"",IF(INDEX(mydata,MATCH($B153,Data!$A:$A,0),MATCH(V$6,Data!$1:$1,0))=0,"",INDEX(mydata,MATCH($B153,Data!$A:$A,0),MATCH(V$6,Data!$1:$1,0))))</f>
        <v/>
      </c>
      <c r="W153" s="165" t="str">
        <f ca="1">IF(OR($B153="",W$6=""),"",IF(INDEX(mydata,MATCH($B153,Data!$A:$A,0),MATCH(W$6,Data!$1:$1,0))=0,"",INDEX(mydata,MATCH($B153,Data!$A:$A,0),MATCH(W$6,Data!$1:$1,0))))</f>
        <v/>
      </c>
    </row>
    <row r="154" spans="1:23" x14ac:dyDescent="0.4">
      <c r="A154" s="43" t="str">
        <f ca="1">IF(B154="","",IF(INDEX(Data!$BR:$BR,MATCH(B154,Data!$A:$A,0),1)=0,"",INDEX(Data!$BR:$BR,MATCH(B154,Data!$A:$A,0),1)))</f>
        <v/>
      </c>
      <c r="B154" s="165" t="str">
        <f ca="1">IFERROR(INDEX(Data!A$1:$A$1002,_xlfn.AGGREGATE(15,6,((Data!$D$1:$D$1002=1)/(Data!$D$1:$D$1002=1))*ROW(Data!$D$1:$D$1002),ROW(B154)-ROW(B$6)),1),"")</f>
        <v/>
      </c>
      <c r="C154" s="165" t="str">
        <f t="shared" ca="1" si="12"/>
        <v/>
      </c>
      <c r="D154" s="165" t="str">
        <f t="shared" ca="1" si="13"/>
        <v/>
      </c>
      <c r="E154" s="165" t="str">
        <f t="shared" ca="1" si="14"/>
        <v/>
      </c>
      <c r="R154" s="165" t="str">
        <f ca="1">IF(OR($B154="",R$6=""),"",IF(INDEX(mydata,MATCH($B154,Data!$A:$A,0),MATCH(R$6,Data!$1:$1,0))=0,"",INDEX(mydata,MATCH($B154,Data!$A:$A,0),MATCH(R$6,Data!$1:$1,0))))</f>
        <v/>
      </c>
      <c r="S154" s="165" t="str">
        <f ca="1">IF(OR($B154="",S$6=""),"",IF(INDEX(mydata,MATCH($B154,Data!$A:$A,0),MATCH(S$6,Data!$1:$1,0))=0,"",INDEX(mydata,MATCH($B154,Data!$A:$A,0),MATCH(S$6,Data!$1:$1,0))))</f>
        <v/>
      </c>
      <c r="T154" s="165" t="str">
        <f ca="1">IF(OR($B154="",T$6=""),"",IF(INDEX(mydata,MATCH($B154,Data!$A:$A,0),MATCH(T$6,Data!$1:$1,0))=0,"",INDEX(mydata,MATCH($B154,Data!$A:$A,0),MATCH(T$6,Data!$1:$1,0))))</f>
        <v/>
      </c>
      <c r="U154" s="165" t="str">
        <f ca="1">IF(OR($B154="",U$6=""),"",IF(INDEX(mydata,MATCH($B154,Data!$A:$A,0),MATCH(U$6,Data!$1:$1,0))=0,"",INDEX(mydata,MATCH($B154,Data!$A:$A,0),MATCH(U$6,Data!$1:$1,0))))</f>
        <v/>
      </c>
      <c r="V154" s="165" t="str">
        <f ca="1">IF(OR($B154="",V$6=""),"",IF(INDEX(mydata,MATCH($B154,Data!$A:$A,0),MATCH(V$6,Data!$1:$1,0))=0,"",INDEX(mydata,MATCH($B154,Data!$A:$A,0),MATCH(V$6,Data!$1:$1,0))))</f>
        <v/>
      </c>
      <c r="W154" s="165" t="str">
        <f ca="1">IF(OR($B154="",W$6=""),"",IF(INDEX(mydata,MATCH($B154,Data!$A:$A,0),MATCH(W$6,Data!$1:$1,0))=0,"",INDEX(mydata,MATCH($B154,Data!$A:$A,0),MATCH(W$6,Data!$1:$1,0))))</f>
        <v/>
      </c>
    </row>
    <row r="155" spans="1:23" x14ac:dyDescent="0.4">
      <c r="A155" s="43" t="str">
        <f ca="1">IF(B155="","",IF(INDEX(Data!$BR:$BR,MATCH(B155,Data!$A:$A,0),1)=0,"",INDEX(Data!$BR:$BR,MATCH(B155,Data!$A:$A,0),1)))</f>
        <v/>
      </c>
      <c r="B155" s="165" t="str">
        <f ca="1">IFERROR(INDEX(Data!A$1:$A$1002,_xlfn.AGGREGATE(15,6,((Data!$D$1:$D$1002=1)/(Data!$D$1:$D$1002=1))*ROW(Data!$D$1:$D$1002),ROW(B155)-ROW(B$6)),1),"")</f>
        <v/>
      </c>
      <c r="C155" s="165" t="str">
        <f t="shared" ca="1" si="12"/>
        <v/>
      </c>
      <c r="D155" s="165" t="str">
        <f t="shared" ca="1" si="13"/>
        <v/>
      </c>
      <c r="E155" s="165" t="str">
        <f t="shared" ca="1" si="14"/>
        <v/>
      </c>
      <c r="R155" s="165" t="str">
        <f ca="1">IF(OR($B155="",R$6=""),"",IF(INDEX(mydata,MATCH($B155,Data!$A:$A,0),MATCH(R$6,Data!$1:$1,0))=0,"",INDEX(mydata,MATCH($B155,Data!$A:$A,0),MATCH(R$6,Data!$1:$1,0))))</f>
        <v/>
      </c>
      <c r="S155" s="165" t="str">
        <f ca="1">IF(OR($B155="",S$6=""),"",IF(INDEX(mydata,MATCH($B155,Data!$A:$A,0),MATCH(S$6,Data!$1:$1,0))=0,"",INDEX(mydata,MATCH($B155,Data!$A:$A,0),MATCH(S$6,Data!$1:$1,0))))</f>
        <v/>
      </c>
      <c r="T155" s="165" t="str">
        <f ca="1">IF(OR($B155="",T$6=""),"",IF(INDEX(mydata,MATCH($B155,Data!$A:$A,0),MATCH(T$6,Data!$1:$1,0))=0,"",INDEX(mydata,MATCH($B155,Data!$A:$A,0),MATCH(T$6,Data!$1:$1,0))))</f>
        <v/>
      </c>
      <c r="U155" s="165" t="str">
        <f ca="1">IF(OR($B155="",U$6=""),"",IF(INDEX(mydata,MATCH($B155,Data!$A:$A,0),MATCH(U$6,Data!$1:$1,0))=0,"",INDEX(mydata,MATCH($B155,Data!$A:$A,0),MATCH(U$6,Data!$1:$1,0))))</f>
        <v/>
      </c>
      <c r="V155" s="165" t="str">
        <f ca="1">IF(OR($B155="",V$6=""),"",IF(INDEX(mydata,MATCH($B155,Data!$A:$A,0),MATCH(V$6,Data!$1:$1,0))=0,"",INDEX(mydata,MATCH($B155,Data!$A:$A,0),MATCH(V$6,Data!$1:$1,0))))</f>
        <v/>
      </c>
      <c r="W155" s="165" t="str">
        <f ca="1">IF(OR($B155="",W$6=""),"",IF(INDEX(mydata,MATCH($B155,Data!$A:$A,0),MATCH(W$6,Data!$1:$1,0))=0,"",INDEX(mydata,MATCH($B155,Data!$A:$A,0),MATCH(W$6,Data!$1:$1,0))))</f>
        <v/>
      </c>
    </row>
    <row r="156" spans="1:23" x14ac:dyDescent="0.4">
      <c r="A156" s="43" t="str">
        <f ca="1">IF(B156="","",IF(INDEX(Data!$BR:$BR,MATCH(B156,Data!$A:$A,0),1)=0,"",INDEX(Data!$BR:$BR,MATCH(B156,Data!$A:$A,0),1)))</f>
        <v/>
      </c>
      <c r="B156" s="165" t="str">
        <f ca="1">IFERROR(INDEX(Data!A$1:$A$1002,_xlfn.AGGREGATE(15,6,((Data!$D$1:$D$1002=1)/(Data!$D$1:$D$1002=1))*ROW(Data!$D$1:$D$1002),ROW(B156)-ROW(B$6)),1),"")</f>
        <v/>
      </c>
      <c r="C156" s="165" t="str">
        <f t="shared" ca="1" si="12"/>
        <v/>
      </c>
      <c r="D156" s="165" t="str">
        <f t="shared" ca="1" si="13"/>
        <v/>
      </c>
      <c r="E156" s="165" t="str">
        <f t="shared" ca="1" si="14"/>
        <v/>
      </c>
      <c r="R156" s="165" t="str">
        <f ca="1">IF(OR($B156="",R$6=""),"",IF(INDEX(mydata,MATCH($B156,Data!$A:$A,0),MATCH(R$6,Data!$1:$1,0))=0,"",INDEX(mydata,MATCH($B156,Data!$A:$A,0),MATCH(R$6,Data!$1:$1,0))))</f>
        <v/>
      </c>
      <c r="S156" s="165" t="str">
        <f ca="1">IF(OR($B156="",S$6=""),"",IF(INDEX(mydata,MATCH($B156,Data!$A:$A,0),MATCH(S$6,Data!$1:$1,0))=0,"",INDEX(mydata,MATCH($B156,Data!$A:$A,0),MATCH(S$6,Data!$1:$1,0))))</f>
        <v/>
      </c>
      <c r="T156" s="165" t="str">
        <f ca="1">IF(OR($B156="",T$6=""),"",IF(INDEX(mydata,MATCH($B156,Data!$A:$A,0),MATCH(T$6,Data!$1:$1,0))=0,"",INDEX(mydata,MATCH($B156,Data!$A:$A,0),MATCH(T$6,Data!$1:$1,0))))</f>
        <v/>
      </c>
      <c r="U156" s="165" t="str">
        <f ca="1">IF(OR($B156="",U$6=""),"",IF(INDEX(mydata,MATCH($B156,Data!$A:$A,0),MATCH(U$6,Data!$1:$1,0))=0,"",INDEX(mydata,MATCH($B156,Data!$A:$A,0),MATCH(U$6,Data!$1:$1,0))))</f>
        <v/>
      </c>
      <c r="V156" s="165" t="str">
        <f ca="1">IF(OR($B156="",V$6=""),"",IF(INDEX(mydata,MATCH($B156,Data!$A:$A,0),MATCH(V$6,Data!$1:$1,0))=0,"",INDEX(mydata,MATCH($B156,Data!$A:$A,0),MATCH(V$6,Data!$1:$1,0))))</f>
        <v/>
      </c>
      <c r="W156" s="165" t="str">
        <f ca="1">IF(OR($B156="",W$6=""),"",IF(INDEX(mydata,MATCH($B156,Data!$A:$A,0),MATCH(W$6,Data!$1:$1,0))=0,"",INDEX(mydata,MATCH($B156,Data!$A:$A,0),MATCH(W$6,Data!$1:$1,0))))</f>
        <v/>
      </c>
    </row>
    <row r="157" spans="1:23" x14ac:dyDescent="0.4">
      <c r="A157" s="43" t="str">
        <f ca="1">IF(B157="","",IF(INDEX(Data!$BR:$BR,MATCH(B157,Data!$A:$A,0),1)=0,"",INDEX(Data!$BR:$BR,MATCH(B157,Data!$A:$A,0),1)))</f>
        <v/>
      </c>
      <c r="B157" s="165" t="str">
        <f ca="1">IFERROR(INDEX(Data!A$1:$A$1002,_xlfn.AGGREGATE(15,6,((Data!$D$1:$D$1002=1)/(Data!$D$1:$D$1002=1))*ROW(Data!$D$1:$D$1002),ROW(B157)-ROW(B$6)),1),"")</f>
        <v/>
      </c>
      <c r="C157" s="165" t="str">
        <f t="shared" ca="1" si="12"/>
        <v/>
      </c>
      <c r="D157" s="165" t="str">
        <f t="shared" ca="1" si="13"/>
        <v/>
      </c>
      <c r="E157" s="165" t="str">
        <f t="shared" ca="1" si="14"/>
        <v/>
      </c>
      <c r="R157" s="165" t="str">
        <f ca="1">IF(OR($B157="",R$6=""),"",IF(INDEX(mydata,MATCH($B157,Data!$A:$A,0),MATCH(R$6,Data!$1:$1,0))=0,"",INDEX(mydata,MATCH($B157,Data!$A:$A,0),MATCH(R$6,Data!$1:$1,0))))</f>
        <v/>
      </c>
      <c r="S157" s="165" t="str">
        <f ca="1">IF(OR($B157="",S$6=""),"",IF(INDEX(mydata,MATCH($B157,Data!$A:$A,0),MATCH(S$6,Data!$1:$1,0))=0,"",INDEX(mydata,MATCH($B157,Data!$A:$A,0),MATCH(S$6,Data!$1:$1,0))))</f>
        <v/>
      </c>
      <c r="T157" s="165" t="str">
        <f ca="1">IF(OR($B157="",T$6=""),"",IF(INDEX(mydata,MATCH($B157,Data!$A:$A,0),MATCH(T$6,Data!$1:$1,0))=0,"",INDEX(mydata,MATCH($B157,Data!$A:$A,0),MATCH(T$6,Data!$1:$1,0))))</f>
        <v/>
      </c>
      <c r="U157" s="165" t="str">
        <f ca="1">IF(OR($B157="",U$6=""),"",IF(INDEX(mydata,MATCH($B157,Data!$A:$A,0),MATCH(U$6,Data!$1:$1,0))=0,"",INDEX(mydata,MATCH($B157,Data!$A:$A,0),MATCH(U$6,Data!$1:$1,0))))</f>
        <v/>
      </c>
      <c r="V157" s="165" t="str">
        <f ca="1">IF(OR($B157="",V$6=""),"",IF(INDEX(mydata,MATCH($B157,Data!$A:$A,0),MATCH(V$6,Data!$1:$1,0))=0,"",INDEX(mydata,MATCH($B157,Data!$A:$A,0),MATCH(V$6,Data!$1:$1,0))))</f>
        <v/>
      </c>
      <c r="W157" s="165" t="str">
        <f ca="1">IF(OR($B157="",W$6=""),"",IF(INDEX(mydata,MATCH($B157,Data!$A:$A,0),MATCH(W$6,Data!$1:$1,0))=0,"",INDEX(mydata,MATCH($B157,Data!$A:$A,0),MATCH(W$6,Data!$1:$1,0))))</f>
        <v/>
      </c>
    </row>
    <row r="158" spans="1:23" x14ac:dyDescent="0.4">
      <c r="A158" s="43" t="str">
        <f ca="1">IF(B158="","",IF(INDEX(Data!$BR:$BR,MATCH(B158,Data!$A:$A,0),1)=0,"",INDEX(Data!$BR:$BR,MATCH(B158,Data!$A:$A,0),1)))</f>
        <v/>
      </c>
      <c r="B158" s="165" t="str">
        <f ca="1">IFERROR(INDEX(Data!A$1:$A$1002,_xlfn.AGGREGATE(15,6,((Data!$D$1:$D$1002=1)/(Data!$D$1:$D$1002=1))*ROW(Data!$D$1:$D$1002),ROW(B158)-ROW(B$6)),1),"")</f>
        <v/>
      </c>
      <c r="C158" s="165" t="str">
        <f t="shared" ca="1" si="12"/>
        <v/>
      </c>
      <c r="D158" s="165" t="str">
        <f t="shared" ca="1" si="13"/>
        <v/>
      </c>
      <c r="E158" s="165" t="str">
        <f t="shared" ca="1" si="14"/>
        <v/>
      </c>
      <c r="R158" s="165" t="str">
        <f ca="1">IF(OR($B158="",R$6=""),"",IF(INDEX(mydata,MATCH($B158,Data!$A:$A,0),MATCH(R$6,Data!$1:$1,0))=0,"",INDEX(mydata,MATCH($B158,Data!$A:$A,0),MATCH(R$6,Data!$1:$1,0))))</f>
        <v/>
      </c>
      <c r="S158" s="165" t="str">
        <f ca="1">IF(OR($B158="",S$6=""),"",IF(INDEX(mydata,MATCH($B158,Data!$A:$A,0),MATCH(S$6,Data!$1:$1,0))=0,"",INDEX(mydata,MATCH($B158,Data!$A:$A,0),MATCH(S$6,Data!$1:$1,0))))</f>
        <v/>
      </c>
      <c r="T158" s="165" t="str">
        <f ca="1">IF(OR($B158="",T$6=""),"",IF(INDEX(mydata,MATCH($B158,Data!$A:$A,0),MATCH(T$6,Data!$1:$1,0))=0,"",INDEX(mydata,MATCH($B158,Data!$A:$A,0),MATCH(T$6,Data!$1:$1,0))))</f>
        <v/>
      </c>
      <c r="U158" s="165" t="str">
        <f ca="1">IF(OR($B158="",U$6=""),"",IF(INDEX(mydata,MATCH($B158,Data!$A:$A,0),MATCH(U$6,Data!$1:$1,0))=0,"",INDEX(mydata,MATCH($B158,Data!$A:$A,0),MATCH(U$6,Data!$1:$1,0))))</f>
        <v/>
      </c>
      <c r="V158" s="165" t="str">
        <f ca="1">IF(OR($B158="",V$6=""),"",IF(INDEX(mydata,MATCH($B158,Data!$A:$A,0),MATCH(V$6,Data!$1:$1,0))=0,"",INDEX(mydata,MATCH($B158,Data!$A:$A,0),MATCH(V$6,Data!$1:$1,0))))</f>
        <v/>
      </c>
      <c r="W158" s="165" t="str">
        <f ca="1">IF(OR($B158="",W$6=""),"",IF(INDEX(mydata,MATCH($B158,Data!$A:$A,0),MATCH(W$6,Data!$1:$1,0))=0,"",INDEX(mydata,MATCH($B158,Data!$A:$A,0),MATCH(W$6,Data!$1:$1,0))))</f>
        <v/>
      </c>
    </row>
    <row r="159" spans="1:23" x14ac:dyDescent="0.4">
      <c r="A159" s="43" t="str">
        <f ca="1">IF(B159="","",IF(INDEX(Data!$BR:$BR,MATCH(B159,Data!$A:$A,0),1)=0,"",INDEX(Data!$BR:$BR,MATCH(B159,Data!$A:$A,0),1)))</f>
        <v/>
      </c>
      <c r="B159" s="165" t="str">
        <f ca="1">IFERROR(INDEX(Data!A$1:$A$1002,_xlfn.AGGREGATE(15,6,((Data!$D$1:$D$1002=1)/(Data!$D$1:$D$1002=1))*ROW(Data!$D$1:$D$1002),ROW(B159)-ROW(B$6)),1),"")</f>
        <v/>
      </c>
      <c r="C159" s="165" t="str">
        <f t="shared" ca="1" si="12"/>
        <v/>
      </c>
      <c r="D159" s="165" t="str">
        <f t="shared" ca="1" si="13"/>
        <v/>
      </c>
      <c r="E159" s="165" t="str">
        <f t="shared" ca="1" si="14"/>
        <v/>
      </c>
      <c r="R159" s="165" t="str">
        <f ca="1">IF(OR($B159="",R$6=""),"",IF(INDEX(mydata,MATCH($B159,Data!$A:$A,0),MATCH(R$6,Data!$1:$1,0))=0,"",INDEX(mydata,MATCH($B159,Data!$A:$A,0),MATCH(R$6,Data!$1:$1,0))))</f>
        <v/>
      </c>
      <c r="S159" s="165" t="str">
        <f ca="1">IF(OR($B159="",S$6=""),"",IF(INDEX(mydata,MATCH($B159,Data!$A:$A,0),MATCH(S$6,Data!$1:$1,0))=0,"",INDEX(mydata,MATCH($B159,Data!$A:$A,0),MATCH(S$6,Data!$1:$1,0))))</f>
        <v/>
      </c>
      <c r="T159" s="165" t="str">
        <f ca="1">IF(OR($B159="",T$6=""),"",IF(INDEX(mydata,MATCH($B159,Data!$A:$A,0),MATCH(T$6,Data!$1:$1,0))=0,"",INDEX(mydata,MATCH($B159,Data!$A:$A,0),MATCH(T$6,Data!$1:$1,0))))</f>
        <v/>
      </c>
      <c r="U159" s="165" t="str">
        <f ca="1">IF(OR($B159="",U$6=""),"",IF(INDEX(mydata,MATCH($B159,Data!$A:$A,0),MATCH(U$6,Data!$1:$1,0))=0,"",INDEX(mydata,MATCH($B159,Data!$A:$A,0),MATCH(U$6,Data!$1:$1,0))))</f>
        <v/>
      </c>
      <c r="V159" s="165" t="str">
        <f ca="1">IF(OR($B159="",V$6=""),"",IF(INDEX(mydata,MATCH($B159,Data!$A:$A,0),MATCH(V$6,Data!$1:$1,0))=0,"",INDEX(mydata,MATCH($B159,Data!$A:$A,0),MATCH(V$6,Data!$1:$1,0))))</f>
        <v/>
      </c>
      <c r="W159" s="165" t="str">
        <f ca="1">IF(OR($B159="",W$6=""),"",IF(INDEX(mydata,MATCH($B159,Data!$A:$A,0),MATCH(W$6,Data!$1:$1,0))=0,"",INDEX(mydata,MATCH($B159,Data!$A:$A,0),MATCH(W$6,Data!$1:$1,0))))</f>
        <v/>
      </c>
    </row>
    <row r="160" spans="1:23" x14ac:dyDescent="0.4">
      <c r="A160" s="43" t="str">
        <f ca="1">IF(B160="","",IF(INDEX(Data!$BR:$BR,MATCH(B160,Data!$A:$A,0),1)=0,"",INDEX(Data!$BR:$BR,MATCH(B160,Data!$A:$A,0),1)))</f>
        <v/>
      </c>
      <c r="B160" s="165" t="str">
        <f ca="1">IFERROR(INDEX(Data!A$1:$A$1002,_xlfn.AGGREGATE(15,6,((Data!$D$1:$D$1002=1)/(Data!$D$1:$D$1002=1))*ROW(Data!$D$1:$D$1002),ROW(B160)-ROW(B$6)),1),"")</f>
        <v/>
      </c>
      <c r="C160" s="165" t="str">
        <f t="shared" ca="1" si="12"/>
        <v/>
      </c>
      <c r="D160" s="165" t="str">
        <f t="shared" ca="1" si="13"/>
        <v/>
      </c>
      <c r="E160" s="165" t="str">
        <f t="shared" ca="1" si="14"/>
        <v/>
      </c>
      <c r="R160" s="165" t="str">
        <f ca="1">IF(OR($B160="",R$6=""),"",IF(INDEX(mydata,MATCH($B160,Data!$A:$A,0),MATCH(R$6,Data!$1:$1,0))=0,"",INDEX(mydata,MATCH($B160,Data!$A:$A,0),MATCH(R$6,Data!$1:$1,0))))</f>
        <v/>
      </c>
      <c r="S160" s="165" t="str">
        <f ca="1">IF(OR($B160="",S$6=""),"",IF(INDEX(mydata,MATCH($B160,Data!$A:$A,0),MATCH(S$6,Data!$1:$1,0))=0,"",INDEX(mydata,MATCH($B160,Data!$A:$A,0),MATCH(S$6,Data!$1:$1,0))))</f>
        <v/>
      </c>
      <c r="T160" s="165" t="str">
        <f ca="1">IF(OR($B160="",T$6=""),"",IF(INDEX(mydata,MATCH($B160,Data!$A:$A,0),MATCH(T$6,Data!$1:$1,0))=0,"",INDEX(mydata,MATCH($B160,Data!$A:$A,0),MATCH(T$6,Data!$1:$1,0))))</f>
        <v/>
      </c>
      <c r="U160" s="165" t="str">
        <f ca="1">IF(OR($B160="",U$6=""),"",IF(INDEX(mydata,MATCH($B160,Data!$A:$A,0),MATCH(U$6,Data!$1:$1,0))=0,"",INDEX(mydata,MATCH($B160,Data!$A:$A,0),MATCH(U$6,Data!$1:$1,0))))</f>
        <v/>
      </c>
      <c r="V160" s="165" t="str">
        <f ca="1">IF(OR($B160="",V$6=""),"",IF(INDEX(mydata,MATCH($B160,Data!$A:$A,0),MATCH(V$6,Data!$1:$1,0))=0,"",INDEX(mydata,MATCH($B160,Data!$A:$A,0),MATCH(V$6,Data!$1:$1,0))))</f>
        <v/>
      </c>
      <c r="W160" s="165" t="str">
        <f ca="1">IF(OR($B160="",W$6=""),"",IF(INDEX(mydata,MATCH($B160,Data!$A:$A,0),MATCH(W$6,Data!$1:$1,0))=0,"",INDEX(mydata,MATCH($B160,Data!$A:$A,0),MATCH(W$6,Data!$1:$1,0))))</f>
        <v/>
      </c>
    </row>
    <row r="161" spans="1:23" x14ac:dyDescent="0.4">
      <c r="A161" s="43" t="str">
        <f ca="1">IF(B161="","",IF(INDEX(Data!$BR:$BR,MATCH(B161,Data!$A:$A,0),1)=0,"",INDEX(Data!$BR:$BR,MATCH(B161,Data!$A:$A,0),1)))</f>
        <v/>
      </c>
      <c r="B161" s="165" t="str">
        <f ca="1">IFERROR(INDEX(Data!A$1:$A$1002,_xlfn.AGGREGATE(15,6,((Data!$D$1:$D$1002=1)/(Data!$D$1:$D$1002=1))*ROW(Data!$D$1:$D$1002),ROW(B161)-ROW(B$6)),1),"")</f>
        <v/>
      </c>
      <c r="C161" s="165" t="str">
        <f t="shared" ca="1" si="12"/>
        <v/>
      </c>
      <c r="D161" s="165" t="str">
        <f t="shared" ca="1" si="13"/>
        <v/>
      </c>
      <c r="E161" s="165" t="str">
        <f t="shared" ca="1" si="14"/>
        <v/>
      </c>
      <c r="R161" s="165" t="str">
        <f ca="1">IF(OR($B161="",R$6=""),"",IF(INDEX(mydata,MATCH($B161,Data!$A:$A,0),MATCH(R$6,Data!$1:$1,0))=0,"",INDEX(mydata,MATCH($B161,Data!$A:$A,0),MATCH(R$6,Data!$1:$1,0))))</f>
        <v/>
      </c>
      <c r="S161" s="165" t="str">
        <f ca="1">IF(OR($B161="",S$6=""),"",IF(INDEX(mydata,MATCH($B161,Data!$A:$A,0),MATCH(S$6,Data!$1:$1,0))=0,"",INDEX(mydata,MATCH($B161,Data!$A:$A,0),MATCH(S$6,Data!$1:$1,0))))</f>
        <v/>
      </c>
      <c r="T161" s="165" t="str">
        <f ca="1">IF(OR($B161="",T$6=""),"",IF(INDEX(mydata,MATCH($B161,Data!$A:$A,0),MATCH(T$6,Data!$1:$1,0))=0,"",INDEX(mydata,MATCH($B161,Data!$A:$A,0),MATCH(T$6,Data!$1:$1,0))))</f>
        <v/>
      </c>
      <c r="U161" s="165" t="str">
        <f ca="1">IF(OR($B161="",U$6=""),"",IF(INDEX(mydata,MATCH($B161,Data!$A:$A,0),MATCH(U$6,Data!$1:$1,0))=0,"",INDEX(mydata,MATCH($B161,Data!$A:$A,0),MATCH(U$6,Data!$1:$1,0))))</f>
        <v/>
      </c>
      <c r="V161" s="165" t="str">
        <f ca="1">IF(OR($B161="",V$6=""),"",IF(INDEX(mydata,MATCH($B161,Data!$A:$A,0),MATCH(V$6,Data!$1:$1,0))=0,"",INDEX(mydata,MATCH($B161,Data!$A:$A,0),MATCH(V$6,Data!$1:$1,0))))</f>
        <v/>
      </c>
      <c r="W161" s="165" t="str">
        <f ca="1">IF(OR($B161="",W$6=""),"",IF(INDEX(mydata,MATCH($B161,Data!$A:$A,0),MATCH(W$6,Data!$1:$1,0))=0,"",INDEX(mydata,MATCH($B161,Data!$A:$A,0),MATCH(W$6,Data!$1:$1,0))))</f>
        <v/>
      </c>
    </row>
    <row r="162" spans="1:23" x14ac:dyDescent="0.4">
      <c r="A162" s="43" t="str">
        <f ca="1">IF(B162="","",IF(INDEX(Data!$BR:$BR,MATCH(B162,Data!$A:$A,0),1)=0,"",INDEX(Data!$BR:$BR,MATCH(B162,Data!$A:$A,0),1)))</f>
        <v/>
      </c>
      <c r="B162" s="165" t="str">
        <f ca="1">IFERROR(INDEX(Data!A$1:$A$1002,_xlfn.AGGREGATE(15,6,((Data!$D$1:$D$1002=1)/(Data!$D$1:$D$1002=1))*ROW(Data!$D$1:$D$1002),ROW(B162)-ROW(B$6)),1),"")</f>
        <v/>
      </c>
      <c r="C162" s="165" t="str">
        <f t="shared" ca="1" si="12"/>
        <v/>
      </c>
      <c r="D162" s="165" t="str">
        <f t="shared" ca="1" si="13"/>
        <v/>
      </c>
      <c r="E162" s="165" t="str">
        <f t="shared" ca="1" si="14"/>
        <v/>
      </c>
      <c r="R162" s="165" t="str">
        <f ca="1">IF(OR($B162="",R$6=""),"",IF(INDEX(mydata,MATCH($B162,Data!$A:$A,0),MATCH(R$6,Data!$1:$1,0))=0,"",INDEX(mydata,MATCH($B162,Data!$A:$A,0),MATCH(R$6,Data!$1:$1,0))))</f>
        <v/>
      </c>
      <c r="S162" s="165" t="str">
        <f ca="1">IF(OR($B162="",S$6=""),"",IF(INDEX(mydata,MATCH($B162,Data!$A:$A,0),MATCH(S$6,Data!$1:$1,0))=0,"",INDEX(mydata,MATCH($B162,Data!$A:$A,0),MATCH(S$6,Data!$1:$1,0))))</f>
        <v/>
      </c>
      <c r="T162" s="165" t="str">
        <f ca="1">IF(OR($B162="",T$6=""),"",IF(INDEX(mydata,MATCH($B162,Data!$A:$A,0),MATCH(T$6,Data!$1:$1,0))=0,"",INDEX(mydata,MATCH($B162,Data!$A:$A,0),MATCH(T$6,Data!$1:$1,0))))</f>
        <v/>
      </c>
      <c r="U162" s="165" t="str">
        <f ca="1">IF(OR($B162="",U$6=""),"",IF(INDEX(mydata,MATCH($B162,Data!$A:$A,0),MATCH(U$6,Data!$1:$1,0))=0,"",INDEX(mydata,MATCH($B162,Data!$A:$A,0),MATCH(U$6,Data!$1:$1,0))))</f>
        <v/>
      </c>
      <c r="V162" s="165" t="str">
        <f ca="1">IF(OR($B162="",V$6=""),"",IF(INDEX(mydata,MATCH($B162,Data!$A:$A,0),MATCH(V$6,Data!$1:$1,0))=0,"",INDEX(mydata,MATCH($B162,Data!$A:$A,0),MATCH(V$6,Data!$1:$1,0))))</f>
        <v/>
      </c>
      <c r="W162" s="165" t="str">
        <f ca="1">IF(OR($B162="",W$6=""),"",IF(INDEX(mydata,MATCH($B162,Data!$A:$A,0),MATCH(W$6,Data!$1:$1,0))=0,"",INDEX(mydata,MATCH($B162,Data!$A:$A,0),MATCH(W$6,Data!$1:$1,0))))</f>
        <v/>
      </c>
    </row>
    <row r="163" spans="1:23" x14ac:dyDescent="0.4">
      <c r="A163" s="43" t="str">
        <f ca="1">IF(B163="","",IF(INDEX(Data!$BR:$BR,MATCH(B163,Data!$A:$A,0),1)=0,"",INDEX(Data!$BR:$BR,MATCH(B163,Data!$A:$A,0),1)))</f>
        <v/>
      </c>
      <c r="B163" s="165" t="str">
        <f ca="1">IFERROR(INDEX(Data!A$1:$A$1002,_xlfn.AGGREGATE(15,6,((Data!$D$1:$D$1002=1)/(Data!$D$1:$D$1002=1))*ROW(Data!$D$1:$D$1002),ROW(B163)-ROW(B$6)),1),"")</f>
        <v/>
      </c>
      <c r="C163" s="165" t="str">
        <f t="shared" ca="1" si="12"/>
        <v/>
      </c>
      <c r="D163" s="165" t="str">
        <f t="shared" ca="1" si="13"/>
        <v/>
      </c>
      <c r="E163" s="165" t="str">
        <f t="shared" ca="1" si="14"/>
        <v/>
      </c>
      <c r="R163" s="165" t="str">
        <f ca="1">IF(OR($B163="",R$6=""),"",IF(INDEX(mydata,MATCH($B163,Data!$A:$A,0),MATCH(R$6,Data!$1:$1,0))=0,"",INDEX(mydata,MATCH($B163,Data!$A:$A,0),MATCH(R$6,Data!$1:$1,0))))</f>
        <v/>
      </c>
      <c r="S163" s="165" t="str">
        <f ca="1">IF(OR($B163="",S$6=""),"",IF(INDEX(mydata,MATCH($B163,Data!$A:$A,0),MATCH(S$6,Data!$1:$1,0))=0,"",INDEX(mydata,MATCH($B163,Data!$A:$A,0),MATCH(S$6,Data!$1:$1,0))))</f>
        <v/>
      </c>
      <c r="T163" s="165" t="str">
        <f ca="1">IF(OR($B163="",T$6=""),"",IF(INDEX(mydata,MATCH($B163,Data!$A:$A,0),MATCH(T$6,Data!$1:$1,0))=0,"",INDEX(mydata,MATCH($B163,Data!$A:$A,0),MATCH(T$6,Data!$1:$1,0))))</f>
        <v/>
      </c>
      <c r="U163" s="165" t="str">
        <f ca="1">IF(OR($B163="",U$6=""),"",IF(INDEX(mydata,MATCH($B163,Data!$A:$A,0),MATCH(U$6,Data!$1:$1,0))=0,"",INDEX(mydata,MATCH($B163,Data!$A:$A,0),MATCH(U$6,Data!$1:$1,0))))</f>
        <v/>
      </c>
      <c r="V163" s="165" t="str">
        <f ca="1">IF(OR($B163="",V$6=""),"",IF(INDEX(mydata,MATCH($B163,Data!$A:$A,0),MATCH(V$6,Data!$1:$1,0))=0,"",INDEX(mydata,MATCH($B163,Data!$A:$A,0),MATCH(V$6,Data!$1:$1,0))))</f>
        <v/>
      </c>
      <c r="W163" s="165" t="str">
        <f ca="1">IF(OR($B163="",W$6=""),"",IF(INDEX(mydata,MATCH($B163,Data!$A:$A,0),MATCH(W$6,Data!$1:$1,0))=0,"",INDEX(mydata,MATCH($B163,Data!$A:$A,0),MATCH(W$6,Data!$1:$1,0))))</f>
        <v/>
      </c>
    </row>
    <row r="164" spans="1:23" x14ac:dyDescent="0.4">
      <c r="A164" s="43" t="str">
        <f ca="1">IF(B164="","",IF(INDEX(Data!$BR:$BR,MATCH(B164,Data!$A:$A,0),1)=0,"",INDEX(Data!$BR:$BR,MATCH(B164,Data!$A:$A,0),1)))</f>
        <v/>
      </c>
      <c r="B164" s="165" t="str">
        <f ca="1">IFERROR(INDEX(Data!A$1:$A$1002,_xlfn.AGGREGATE(15,6,((Data!$D$1:$D$1002=1)/(Data!$D$1:$D$1002=1))*ROW(Data!$D$1:$D$1002),ROW(B164)-ROW(B$6)),1),"")</f>
        <v/>
      </c>
      <c r="C164" s="165" t="str">
        <f t="shared" ca="1" si="12"/>
        <v/>
      </c>
      <c r="D164" s="165" t="str">
        <f t="shared" ca="1" si="13"/>
        <v/>
      </c>
      <c r="E164" s="165" t="str">
        <f t="shared" ca="1" si="14"/>
        <v/>
      </c>
      <c r="R164" s="165" t="str">
        <f ca="1">IF(OR($B164="",R$6=""),"",IF(INDEX(mydata,MATCH($B164,Data!$A:$A,0),MATCH(R$6,Data!$1:$1,0))=0,"",INDEX(mydata,MATCH($B164,Data!$A:$A,0),MATCH(R$6,Data!$1:$1,0))))</f>
        <v/>
      </c>
      <c r="S164" s="165" t="str">
        <f ca="1">IF(OR($B164="",S$6=""),"",IF(INDEX(mydata,MATCH($B164,Data!$A:$A,0),MATCH(S$6,Data!$1:$1,0))=0,"",INDEX(mydata,MATCH($B164,Data!$A:$A,0),MATCH(S$6,Data!$1:$1,0))))</f>
        <v/>
      </c>
      <c r="T164" s="165" t="str">
        <f ca="1">IF(OR($B164="",T$6=""),"",IF(INDEX(mydata,MATCH($B164,Data!$A:$A,0),MATCH(T$6,Data!$1:$1,0))=0,"",INDEX(mydata,MATCH($B164,Data!$A:$A,0),MATCH(T$6,Data!$1:$1,0))))</f>
        <v/>
      </c>
      <c r="U164" s="165" t="str">
        <f ca="1">IF(OR($B164="",U$6=""),"",IF(INDEX(mydata,MATCH($B164,Data!$A:$A,0),MATCH(U$6,Data!$1:$1,0))=0,"",INDEX(mydata,MATCH($B164,Data!$A:$A,0),MATCH(U$6,Data!$1:$1,0))))</f>
        <v/>
      </c>
      <c r="V164" s="165" t="str">
        <f ca="1">IF(OR($B164="",V$6=""),"",IF(INDEX(mydata,MATCH($B164,Data!$A:$A,0),MATCH(V$6,Data!$1:$1,0))=0,"",INDEX(mydata,MATCH($B164,Data!$A:$A,0),MATCH(V$6,Data!$1:$1,0))))</f>
        <v/>
      </c>
      <c r="W164" s="165" t="str">
        <f ca="1">IF(OR($B164="",W$6=""),"",IF(INDEX(mydata,MATCH($B164,Data!$A:$A,0),MATCH(W$6,Data!$1:$1,0))=0,"",INDEX(mydata,MATCH($B164,Data!$A:$A,0),MATCH(W$6,Data!$1:$1,0))))</f>
        <v/>
      </c>
    </row>
    <row r="165" spans="1:23" x14ac:dyDescent="0.4">
      <c r="A165" s="43" t="str">
        <f ca="1">IF(B165="","",IF(INDEX(Data!$BR:$BR,MATCH(B165,Data!$A:$A,0),1)=0,"",INDEX(Data!$BR:$BR,MATCH(B165,Data!$A:$A,0),1)))</f>
        <v/>
      </c>
      <c r="B165" s="165" t="str">
        <f ca="1">IFERROR(INDEX(Data!A$1:$A$1002,_xlfn.AGGREGATE(15,6,((Data!$D$1:$D$1002=1)/(Data!$D$1:$D$1002=1))*ROW(Data!$D$1:$D$1002),ROW(B165)-ROW(B$6)),1),"")</f>
        <v/>
      </c>
      <c r="C165" s="165" t="str">
        <f t="shared" ca="1" si="12"/>
        <v/>
      </c>
      <c r="D165" s="165" t="str">
        <f t="shared" ca="1" si="13"/>
        <v/>
      </c>
      <c r="E165" s="165" t="str">
        <f t="shared" ca="1" si="14"/>
        <v/>
      </c>
      <c r="R165" s="165" t="str">
        <f ca="1">IF(OR($B165="",R$6=""),"",IF(INDEX(mydata,MATCH($B165,Data!$A:$A,0),MATCH(R$6,Data!$1:$1,0))=0,"",INDEX(mydata,MATCH($B165,Data!$A:$A,0),MATCH(R$6,Data!$1:$1,0))))</f>
        <v/>
      </c>
      <c r="S165" s="165" t="str">
        <f ca="1">IF(OR($B165="",S$6=""),"",IF(INDEX(mydata,MATCH($B165,Data!$A:$A,0),MATCH(S$6,Data!$1:$1,0))=0,"",INDEX(mydata,MATCH($B165,Data!$A:$A,0),MATCH(S$6,Data!$1:$1,0))))</f>
        <v/>
      </c>
      <c r="T165" s="165" t="str">
        <f ca="1">IF(OR($B165="",T$6=""),"",IF(INDEX(mydata,MATCH($B165,Data!$A:$A,0),MATCH(T$6,Data!$1:$1,0))=0,"",INDEX(mydata,MATCH($B165,Data!$A:$A,0),MATCH(T$6,Data!$1:$1,0))))</f>
        <v/>
      </c>
      <c r="U165" s="165" t="str">
        <f ca="1">IF(OR($B165="",U$6=""),"",IF(INDEX(mydata,MATCH($B165,Data!$A:$A,0),MATCH(U$6,Data!$1:$1,0))=0,"",INDEX(mydata,MATCH($B165,Data!$A:$A,0),MATCH(U$6,Data!$1:$1,0))))</f>
        <v/>
      </c>
      <c r="V165" s="165" t="str">
        <f ca="1">IF(OR($B165="",V$6=""),"",IF(INDEX(mydata,MATCH($B165,Data!$A:$A,0),MATCH(V$6,Data!$1:$1,0))=0,"",INDEX(mydata,MATCH($B165,Data!$A:$A,0),MATCH(V$6,Data!$1:$1,0))))</f>
        <v/>
      </c>
      <c r="W165" s="165" t="str">
        <f ca="1">IF(OR($B165="",W$6=""),"",IF(INDEX(mydata,MATCH($B165,Data!$A:$A,0),MATCH(W$6,Data!$1:$1,0))=0,"",INDEX(mydata,MATCH($B165,Data!$A:$A,0),MATCH(W$6,Data!$1:$1,0))))</f>
        <v/>
      </c>
    </row>
    <row r="166" spans="1:23" x14ac:dyDescent="0.4">
      <c r="A166" s="43" t="str">
        <f ca="1">IF(B166="","",IF(INDEX(Data!$BR:$BR,MATCH(B166,Data!$A:$A,0),1)=0,"",INDEX(Data!$BR:$BR,MATCH(B166,Data!$A:$A,0),1)))</f>
        <v/>
      </c>
      <c r="B166" s="165" t="str">
        <f ca="1">IFERROR(INDEX(Data!A$1:$A$1002,_xlfn.AGGREGATE(15,6,((Data!$D$1:$D$1002=1)/(Data!$D$1:$D$1002=1))*ROW(Data!$D$1:$D$1002),ROW(B166)-ROW(B$6)),1),"")</f>
        <v/>
      </c>
      <c r="C166" s="165" t="str">
        <f t="shared" ca="1" si="12"/>
        <v/>
      </c>
      <c r="D166" s="165" t="str">
        <f t="shared" ca="1" si="13"/>
        <v/>
      </c>
      <c r="E166" s="165" t="str">
        <f t="shared" ca="1" si="14"/>
        <v/>
      </c>
      <c r="R166" s="165" t="str">
        <f ca="1">IF(OR($B166="",R$6=""),"",IF(INDEX(mydata,MATCH($B166,Data!$A:$A,0),MATCH(R$6,Data!$1:$1,0))=0,"",INDEX(mydata,MATCH($B166,Data!$A:$A,0),MATCH(R$6,Data!$1:$1,0))))</f>
        <v/>
      </c>
      <c r="S166" s="165" t="str">
        <f ca="1">IF(OR($B166="",S$6=""),"",IF(INDEX(mydata,MATCH($B166,Data!$A:$A,0),MATCH(S$6,Data!$1:$1,0))=0,"",INDEX(mydata,MATCH($B166,Data!$A:$A,0),MATCH(S$6,Data!$1:$1,0))))</f>
        <v/>
      </c>
      <c r="T166" s="165" t="str">
        <f ca="1">IF(OR($B166="",T$6=""),"",IF(INDEX(mydata,MATCH($B166,Data!$A:$A,0),MATCH(T$6,Data!$1:$1,0))=0,"",INDEX(mydata,MATCH($B166,Data!$A:$A,0),MATCH(T$6,Data!$1:$1,0))))</f>
        <v/>
      </c>
      <c r="U166" s="165" t="str">
        <f ca="1">IF(OR($B166="",U$6=""),"",IF(INDEX(mydata,MATCH($B166,Data!$A:$A,0),MATCH(U$6,Data!$1:$1,0))=0,"",INDEX(mydata,MATCH($B166,Data!$A:$A,0),MATCH(U$6,Data!$1:$1,0))))</f>
        <v/>
      </c>
      <c r="V166" s="165" t="str">
        <f ca="1">IF(OR($B166="",V$6=""),"",IF(INDEX(mydata,MATCH($B166,Data!$A:$A,0),MATCH(V$6,Data!$1:$1,0))=0,"",INDEX(mydata,MATCH($B166,Data!$A:$A,0),MATCH(V$6,Data!$1:$1,0))))</f>
        <v/>
      </c>
      <c r="W166" s="165" t="str">
        <f ca="1">IF(OR($B166="",W$6=""),"",IF(INDEX(mydata,MATCH($B166,Data!$A:$A,0),MATCH(W$6,Data!$1:$1,0))=0,"",INDEX(mydata,MATCH($B166,Data!$A:$A,0),MATCH(W$6,Data!$1:$1,0))))</f>
        <v/>
      </c>
    </row>
    <row r="167" spans="1:23" x14ac:dyDescent="0.4">
      <c r="A167" s="43" t="str">
        <f ca="1">IF(B167="","",IF(INDEX(Data!$BR:$BR,MATCH(B167,Data!$A:$A,0),1)=0,"",INDEX(Data!$BR:$BR,MATCH(B167,Data!$A:$A,0),1)))</f>
        <v/>
      </c>
      <c r="B167" s="165" t="str">
        <f ca="1">IFERROR(INDEX(Data!A$1:$A$1002,_xlfn.AGGREGATE(15,6,((Data!$D$1:$D$1002=1)/(Data!$D$1:$D$1002=1))*ROW(Data!$D$1:$D$1002),ROW(B167)-ROW(B$6)),1),"")</f>
        <v/>
      </c>
      <c r="C167" s="165" t="str">
        <f t="shared" ref="C167:C198" ca="1" si="15">IF(OR($B167="",R$6=""),"",IF(R167="Yes",R$6,IF(R167&lt;&gt;"",R$6&amp;" - "&amp;R167,IF(S167="Yes",S$6,IF(S167&lt;&gt;"",S$6&amp;" - "&amp;S167,"")))))</f>
        <v/>
      </c>
      <c r="D167" s="165" t="str">
        <f t="shared" ref="D167:D198" ca="1" si="16">IF(OR($B167="",T$6=""),"",IF(T167="Yes",T$6,IF(T167&lt;&gt;"",T$6&amp;" - "&amp;T167,IF(U167="Yes",U$6,IF(U167&lt;&gt;"",U$6&amp;" - "&amp;U167,"")))))</f>
        <v/>
      </c>
      <c r="E167" s="165" t="str">
        <f t="shared" ref="E167:E198" ca="1" si="17">IF(OR($B167="",V$6=""),"",IF(V167="Yes",V$6,IF(V167&lt;&gt;"",V$6&amp;" - "&amp;V167,IF(W167="Yes",W$6,IF(W167&lt;&gt;"",W$6&amp;" - "&amp;W167,"")))))</f>
        <v/>
      </c>
      <c r="R167" s="165" t="str">
        <f ca="1">IF(OR($B167="",R$6=""),"",IF(INDEX(mydata,MATCH($B167,Data!$A:$A,0),MATCH(R$6,Data!$1:$1,0))=0,"",INDEX(mydata,MATCH($B167,Data!$A:$A,0),MATCH(R$6,Data!$1:$1,0))))</f>
        <v/>
      </c>
      <c r="S167" s="165" t="str">
        <f ca="1">IF(OR($B167="",S$6=""),"",IF(INDEX(mydata,MATCH($B167,Data!$A:$A,0),MATCH(S$6,Data!$1:$1,0))=0,"",INDEX(mydata,MATCH($B167,Data!$A:$A,0),MATCH(S$6,Data!$1:$1,0))))</f>
        <v/>
      </c>
      <c r="T167" s="165" t="str">
        <f ca="1">IF(OR($B167="",T$6=""),"",IF(INDEX(mydata,MATCH($B167,Data!$A:$A,0),MATCH(T$6,Data!$1:$1,0))=0,"",INDEX(mydata,MATCH($B167,Data!$A:$A,0),MATCH(T$6,Data!$1:$1,0))))</f>
        <v/>
      </c>
      <c r="U167" s="165" t="str">
        <f ca="1">IF(OR($B167="",U$6=""),"",IF(INDEX(mydata,MATCH($B167,Data!$A:$A,0),MATCH(U$6,Data!$1:$1,0))=0,"",INDEX(mydata,MATCH($B167,Data!$A:$A,0),MATCH(U$6,Data!$1:$1,0))))</f>
        <v/>
      </c>
      <c r="V167" s="165" t="str">
        <f ca="1">IF(OR($B167="",V$6=""),"",IF(INDEX(mydata,MATCH($B167,Data!$A:$A,0),MATCH(V$6,Data!$1:$1,0))=0,"",INDEX(mydata,MATCH($B167,Data!$A:$A,0),MATCH(V$6,Data!$1:$1,0))))</f>
        <v/>
      </c>
      <c r="W167" s="165" t="str">
        <f ca="1">IF(OR($B167="",W$6=""),"",IF(INDEX(mydata,MATCH($B167,Data!$A:$A,0),MATCH(W$6,Data!$1:$1,0))=0,"",INDEX(mydata,MATCH($B167,Data!$A:$A,0),MATCH(W$6,Data!$1:$1,0))))</f>
        <v/>
      </c>
    </row>
    <row r="168" spans="1:23" x14ac:dyDescent="0.4">
      <c r="A168" s="43" t="str">
        <f ca="1">IF(B168="","",IF(INDEX(Data!$BR:$BR,MATCH(B168,Data!$A:$A,0),1)=0,"",INDEX(Data!$BR:$BR,MATCH(B168,Data!$A:$A,0),1)))</f>
        <v/>
      </c>
      <c r="B168" s="165" t="str">
        <f ca="1">IFERROR(INDEX(Data!A$1:$A$1002,_xlfn.AGGREGATE(15,6,((Data!$D$1:$D$1002=1)/(Data!$D$1:$D$1002=1))*ROW(Data!$D$1:$D$1002),ROW(B168)-ROW(B$6)),1),"")</f>
        <v/>
      </c>
      <c r="C168" s="165" t="str">
        <f t="shared" ca="1" si="15"/>
        <v/>
      </c>
      <c r="D168" s="165" t="str">
        <f t="shared" ca="1" si="16"/>
        <v/>
      </c>
      <c r="E168" s="165" t="str">
        <f t="shared" ca="1" si="17"/>
        <v/>
      </c>
      <c r="R168" s="165" t="str">
        <f ca="1">IF(OR($B168="",R$6=""),"",IF(INDEX(mydata,MATCH($B168,Data!$A:$A,0),MATCH(R$6,Data!$1:$1,0))=0,"",INDEX(mydata,MATCH($B168,Data!$A:$A,0),MATCH(R$6,Data!$1:$1,0))))</f>
        <v/>
      </c>
      <c r="S168" s="165" t="str">
        <f ca="1">IF(OR($B168="",S$6=""),"",IF(INDEX(mydata,MATCH($B168,Data!$A:$A,0),MATCH(S$6,Data!$1:$1,0))=0,"",INDEX(mydata,MATCH($B168,Data!$A:$A,0),MATCH(S$6,Data!$1:$1,0))))</f>
        <v/>
      </c>
      <c r="T168" s="165" t="str">
        <f ca="1">IF(OR($B168="",T$6=""),"",IF(INDEX(mydata,MATCH($B168,Data!$A:$A,0),MATCH(T$6,Data!$1:$1,0))=0,"",INDEX(mydata,MATCH($B168,Data!$A:$A,0),MATCH(T$6,Data!$1:$1,0))))</f>
        <v/>
      </c>
      <c r="U168" s="165" t="str">
        <f ca="1">IF(OR($B168="",U$6=""),"",IF(INDEX(mydata,MATCH($B168,Data!$A:$A,0),MATCH(U$6,Data!$1:$1,0))=0,"",INDEX(mydata,MATCH($B168,Data!$A:$A,0),MATCH(U$6,Data!$1:$1,0))))</f>
        <v/>
      </c>
      <c r="V168" s="165" t="str">
        <f ca="1">IF(OR($B168="",V$6=""),"",IF(INDEX(mydata,MATCH($B168,Data!$A:$A,0),MATCH(V$6,Data!$1:$1,0))=0,"",INDEX(mydata,MATCH($B168,Data!$A:$A,0),MATCH(V$6,Data!$1:$1,0))))</f>
        <v/>
      </c>
      <c r="W168" s="165" t="str">
        <f ca="1">IF(OR($B168="",W$6=""),"",IF(INDEX(mydata,MATCH($B168,Data!$A:$A,0),MATCH(W$6,Data!$1:$1,0))=0,"",INDEX(mydata,MATCH($B168,Data!$A:$A,0),MATCH(W$6,Data!$1:$1,0))))</f>
        <v/>
      </c>
    </row>
    <row r="169" spans="1:23" x14ac:dyDescent="0.4">
      <c r="A169" s="43" t="str">
        <f ca="1">IF(B169="","",IF(INDEX(Data!$BR:$BR,MATCH(B169,Data!$A:$A,0),1)=0,"",INDEX(Data!$BR:$BR,MATCH(B169,Data!$A:$A,0),1)))</f>
        <v/>
      </c>
      <c r="B169" s="165" t="str">
        <f ca="1">IFERROR(INDEX(Data!A$1:$A$1002,_xlfn.AGGREGATE(15,6,((Data!$D$1:$D$1002=1)/(Data!$D$1:$D$1002=1))*ROW(Data!$D$1:$D$1002),ROW(B169)-ROW(B$6)),1),"")</f>
        <v/>
      </c>
      <c r="C169" s="165" t="str">
        <f t="shared" ca="1" si="15"/>
        <v/>
      </c>
      <c r="D169" s="165" t="str">
        <f t="shared" ca="1" si="16"/>
        <v/>
      </c>
      <c r="E169" s="165" t="str">
        <f t="shared" ca="1" si="17"/>
        <v/>
      </c>
      <c r="R169" s="165" t="str">
        <f ca="1">IF(OR($B169="",R$6=""),"",IF(INDEX(mydata,MATCH($B169,Data!$A:$A,0),MATCH(R$6,Data!$1:$1,0))=0,"",INDEX(mydata,MATCH($B169,Data!$A:$A,0),MATCH(R$6,Data!$1:$1,0))))</f>
        <v/>
      </c>
      <c r="S169" s="165" t="str">
        <f ca="1">IF(OR($B169="",S$6=""),"",IF(INDEX(mydata,MATCH($B169,Data!$A:$A,0),MATCH(S$6,Data!$1:$1,0))=0,"",INDEX(mydata,MATCH($B169,Data!$A:$A,0),MATCH(S$6,Data!$1:$1,0))))</f>
        <v/>
      </c>
      <c r="T169" s="165" t="str">
        <f ca="1">IF(OR($B169="",T$6=""),"",IF(INDEX(mydata,MATCH($B169,Data!$A:$A,0),MATCH(T$6,Data!$1:$1,0))=0,"",INDEX(mydata,MATCH($B169,Data!$A:$A,0),MATCH(T$6,Data!$1:$1,0))))</f>
        <v/>
      </c>
      <c r="U169" s="165" t="str">
        <f ca="1">IF(OR($B169="",U$6=""),"",IF(INDEX(mydata,MATCH($B169,Data!$A:$A,0),MATCH(U$6,Data!$1:$1,0))=0,"",INDEX(mydata,MATCH($B169,Data!$A:$A,0),MATCH(U$6,Data!$1:$1,0))))</f>
        <v/>
      </c>
      <c r="V169" s="165" t="str">
        <f ca="1">IF(OR($B169="",V$6=""),"",IF(INDEX(mydata,MATCH($B169,Data!$A:$A,0),MATCH(V$6,Data!$1:$1,0))=0,"",INDEX(mydata,MATCH($B169,Data!$A:$A,0),MATCH(V$6,Data!$1:$1,0))))</f>
        <v/>
      </c>
      <c r="W169" s="165" t="str">
        <f ca="1">IF(OR($B169="",W$6=""),"",IF(INDEX(mydata,MATCH($B169,Data!$A:$A,0),MATCH(W$6,Data!$1:$1,0))=0,"",INDEX(mydata,MATCH($B169,Data!$A:$A,0),MATCH(W$6,Data!$1:$1,0))))</f>
        <v/>
      </c>
    </row>
    <row r="170" spans="1:23" x14ac:dyDescent="0.4">
      <c r="A170" s="43" t="str">
        <f ca="1">IF(B170="","",IF(INDEX(Data!$BR:$BR,MATCH(B170,Data!$A:$A,0),1)=0,"",INDEX(Data!$BR:$BR,MATCH(B170,Data!$A:$A,0),1)))</f>
        <v/>
      </c>
      <c r="B170" s="165" t="str">
        <f ca="1">IFERROR(INDEX(Data!A$1:$A$1002,_xlfn.AGGREGATE(15,6,((Data!$D$1:$D$1002=1)/(Data!$D$1:$D$1002=1))*ROW(Data!$D$1:$D$1002),ROW(B170)-ROW(B$6)),1),"")</f>
        <v/>
      </c>
      <c r="C170" s="165" t="str">
        <f t="shared" ca="1" si="15"/>
        <v/>
      </c>
      <c r="D170" s="165" t="str">
        <f t="shared" ca="1" si="16"/>
        <v/>
      </c>
      <c r="E170" s="165" t="str">
        <f t="shared" ca="1" si="17"/>
        <v/>
      </c>
      <c r="R170" s="165" t="str">
        <f ca="1">IF(OR($B170="",R$6=""),"",IF(INDEX(mydata,MATCH($B170,Data!$A:$A,0),MATCH(R$6,Data!$1:$1,0))=0,"",INDEX(mydata,MATCH($B170,Data!$A:$A,0),MATCH(R$6,Data!$1:$1,0))))</f>
        <v/>
      </c>
      <c r="S170" s="165" t="str">
        <f ca="1">IF(OR($B170="",S$6=""),"",IF(INDEX(mydata,MATCH($B170,Data!$A:$A,0),MATCH(S$6,Data!$1:$1,0))=0,"",INDEX(mydata,MATCH($B170,Data!$A:$A,0),MATCH(S$6,Data!$1:$1,0))))</f>
        <v/>
      </c>
      <c r="T170" s="165" t="str">
        <f ca="1">IF(OR($B170="",T$6=""),"",IF(INDEX(mydata,MATCH($B170,Data!$A:$A,0),MATCH(T$6,Data!$1:$1,0))=0,"",INDEX(mydata,MATCH($B170,Data!$A:$A,0),MATCH(T$6,Data!$1:$1,0))))</f>
        <v/>
      </c>
      <c r="U170" s="165" t="str">
        <f ca="1">IF(OR($B170="",U$6=""),"",IF(INDEX(mydata,MATCH($B170,Data!$A:$A,0),MATCH(U$6,Data!$1:$1,0))=0,"",INDEX(mydata,MATCH($B170,Data!$A:$A,0),MATCH(U$6,Data!$1:$1,0))))</f>
        <v/>
      </c>
      <c r="V170" s="165" t="str">
        <f ca="1">IF(OR($B170="",V$6=""),"",IF(INDEX(mydata,MATCH($B170,Data!$A:$A,0),MATCH(V$6,Data!$1:$1,0))=0,"",INDEX(mydata,MATCH($B170,Data!$A:$A,0),MATCH(V$6,Data!$1:$1,0))))</f>
        <v/>
      </c>
      <c r="W170" s="165" t="str">
        <f ca="1">IF(OR($B170="",W$6=""),"",IF(INDEX(mydata,MATCH($B170,Data!$A:$A,0),MATCH(W$6,Data!$1:$1,0))=0,"",INDEX(mydata,MATCH($B170,Data!$A:$A,0),MATCH(W$6,Data!$1:$1,0))))</f>
        <v/>
      </c>
    </row>
    <row r="171" spans="1:23" x14ac:dyDescent="0.4">
      <c r="A171" s="43" t="str">
        <f ca="1">IF(B171="","",IF(INDEX(Data!$BR:$BR,MATCH(B171,Data!$A:$A,0),1)=0,"",INDEX(Data!$BR:$BR,MATCH(B171,Data!$A:$A,0),1)))</f>
        <v/>
      </c>
      <c r="B171" s="165" t="str">
        <f ca="1">IFERROR(INDEX(Data!A$1:$A$1002,_xlfn.AGGREGATE(15,6,((Data!$D$1:$D$1002=1)/(Data!$D$1:$D$1002=1))*ROW(Data!$D$1:$D$1002),ROW(B171)-ROW(B$6)),1),"")</f>
        <v/>
      </c>
      <c r="C171" s="165" t="str">
        <f t="shared" ca="1" si="15"/>
        <v/>
      </c>
      <c r="D171" s="165" t="str">
        <f t="shared" ca="1" si="16"/>
        <v/>
      </c>
      <c r="E171" s="165" t="str">
        <f t="shared" ca="1" si="17"/>
        <v/>
      </c>
      <c r="R171" s="165" t="str">
        <f ca="1">IF(OR($B171="",R$6=""),"",IF(INDEX(mydata,MATCH($B171,Data!$A:$A,0),MATCH(R$6,Data!$1:$1,0))=0,"",INDEX(mydata,MATCH($B171,Data!$A:$A,0),MATCH(R$6,Data!$1:$1,0))))</f>
        <v/>
      </c>
      <c r="S171" s="165" t="str">
        <f ca="1">IF(OR($B171="",S$6=""),"",IF(INDEX(mydata,MATCH($B171,Data!$A:$A,0),MATCH(S$6,Data!$1:$1,0))=0,"",INDEX(mydata,MATCH($B171,Data!$A:$A,0),MATCH(S$6,Data!$1:$1,0))))</f>
        <v/>
      </c>
      <c r="T171" s="165" t="str">
        <f ca="1">IF(OR($B171="",T$6=""),"",IF(INDEX(mydata,MATCH($B171,Data!$A:$A,0),MATCH(T$6,Data!$1:$1,0))=0,"",INDEX(mydata,MATCH($B171,Data!$A:$A,0),MATCH(T$6,Data!$1:$1,0))))</f>
        <v/>
      </c>
      <c r="U171" s="165" t="str">
        <f ca="1">IF(OR($B171="",U$6=""),"",IF(INDEX(mydata,MATCH($B171,Data!$A:$A,0),MATCH(U$6,Data!$1:$1,0))=0,"",INDEX(mydata,MATCH($B171,Data!$A:$A,0),MATCH(U$6,Data!$1:$1,0))))</f>
        <v/>
      </c>
      <c r="V171" s="165" t="str">
        <f ca="1">IF(OR($B171="",V$6=""),"",IF(INDEX(mydata,MATCH($B171,Data!$A:$A,0),MATCH(V$6,Data!$1:$1,0))=0,"",INDEX(mydata,MATCH($B171,Data!$A:$A,0),MATCH(V$6,Data!$1:$1,0))))</f>
        <v/>
      </c>
      <c r="W171" s="165" t="str">
        <f ca="1">IF(OR($B171="",W$6=""),"",IF(INDEX(mydata,MATCH($B171,Data!$A:$A,0),MATCH(W$6,Data!$1:$1,0))=0,"",INDEX(mydata,MATCH($B171,Data!$A:$A,0),MATCH(W$6,Data!$1:$1,0))))</f>
        <v/>
      </c>
    </row>
    <row r="172" spans="1:23" x14ac:dyDescent="0.4">
      <c r="A172" s="43" t="str">
        <f ca="1">IF(B172="","",IF(INDEX(Data!$BR:$BR,MATCH(B172,Data!$A:$A,0),1)=0,"",INDEX(Data!$BR:$BR,MATCH(B172,Data!$A:$A,0),1)))</f>
        <v/>
      </c>
      <c r="B172" s="165" t="str">
        <f ca="1">IFERROR(INDEX(Data!A$1:$A$1002,_xlfn.AGGREGATE(15,6,((Data!$D$1:$D$1002=1)/(Data!$D$1:$D$1002=1))*ROW(Data!$D$1:$D$1002),ROW(B172)-ROW(B$6)),1),"")</f>
        <v/>
      </c>
      <c r="C172" s="165" t="str">
        <f t="shared" ca="1" si="15"/>
        <v/>
      </c>
      <c r="D172" s="165" t="str">
        <f t="shared" ca="1" si="16"/>
        <v/>
      </c>
      <c r="E172" s="165" t="str">
        <f t="shared" ca="1" si="17"/>
        <v/>
      </c>
      <c r="R172" s="165" t="str">
        <f ca="1">IF(OR($B172="",R$6=""),"",IF(INDEX(mydata,MATCH($B172,Data!$A:$A,0),MATCH(R$6,Data!$1:$1,0))=0,"",INDEX(mydata,MATCH($B172,Data!$A:$A,0),MATCH(R$6,Data!$1:$1,0))))</f>
        <v/>
      </c>
      <c r="S172" s="165" t="str">
        <f ca="1">IF(OR($B172="",S$6=""),"",IF(INDEX(mydata,MATCH($B172,Data!$A:$A,0),MATCH(S$6,Data!$1:$1,0))=0,"",INDEX(mydata,MATCH($B172,Data!$A:$A,0),MATCH(S$6,Data!$1:$1,0))))</f>
        <v/>
      </c>
      <c r="T172" s="165" t="str">
        <f ca="1">IF(OR($B172="",T$6=""),"",IF(INDEX(mydata,MATCH($B172,Data!$A:$A,0),MATCH(T$6,Data!$1:$1,0))=0,"",INDEX(mydata,MATCH($B172,Data!$A:$A,0),MATCH(T$6,Data!$1:$1,0))))</f>
        <v/>
      </c>
      <c r="U172" s="165" t="str">
        <f ca="1">IF(OR($B172="",U$6=""),"",IF(INDEX(mydata,MATCH($B172,Data!$A:$A,0),MATCH(U$6,Data!$1:$1,0))=0,"",INDEX(mydata,MATCH($B172,Data!$A:$A,0),MATCH(U$6,Data!$1:$1,0))))</f>
        <v/>
      </c>
      <c r="V172" s="165" t="str">
        <f ca="1">IF(OR($B172="",V$6=""),"",IF(INDEX(mydata,MATCH($B172,Data!$A:$A,0),MATCH(V$6,Data!$1:$1,0))=0,"",INDEX(mydata,MATCH($B172,Data!$A:$A,0),MATCH(V$6,Data!$1:$1,0))))</f>
        <v/>
      </c>
      <c r="W172" s="165" t="str">
        <f ca="1">IF(OR($B172="",W$6=""),"",IF(INDEX(mydata,MATCH($B172,Data!$A:$A,0),MATCH(W$6,Data!$1:$1,0))=0,"",INDEX(mydata,MATCH($B172,Data!$A:$A,0),MATCH(W$6,Data!$1:$1,0))))</f>
        <v/>
      </c>
    </row>
    <row r="173" spans="1:23" x14ac:dyDescent="0.4">
      <c r="A173" s="43" t="str">
        <f ca="1">IF(B173="","",IF(INDEX(Data!$BR:$BR,MATCH(B173,Data!$A:$A,0),1)=0,"",INDEX(Data!$BR:$BR,MATCH(B173,Data!$A:$A,0),1)))</f>
        <v/>
      </c>
      <c r="B173" s="165" t="str">
        <f ca="1">IFERROR(INDEX(Data!A$1:$A$1002,_xlfn.AGGREGATE(15,6,((Data!$D$1:$D$1002=1)/(Data!$D$1:$D$1002=1))*ROW(Data!$D$1:$D$1002),ROW(B173)-ROW(B$6)),1),"")</f>
        <v/>
      </c>
      <c r="C173" s="165" t="str">
        <f t="shared" ca="1" si="15"/>
        <v/>
      </c>
      <c r="D173" s="165" t="str">
        <f t="shared" ca="1" si="16"/>
        <v/>
      </c>
      <c r="E173" s="165" t="str">
        <f t="shared" ca="1" si="17"/>
        <v/>
      </c>
      <c r="R173" s="165" t="str">
        <f ca="1">IF(OR($B173="",R$6=""),"",IF(INDEX(mydata,MATCH($B173,Data!$A:$A,0),MATCH(R$6,Data!$1:$1,0))=0,"",INDEX(mydata,MATCH($B173,Data!$A:$A,0),MATCH(R$6,Data!$1:$1,0))))</f>
        <v/>
      </c>
      <c r="S173" s="165" t="str">
        <f ca="1">IF(OR($B173="",S$6=""),"",IF(INDEX(mydata,MATCH($B173,Data!$A:$A,0),MATCH(S$6,Data!$1:$1,0))=0,"",INDEX(mydata,MATCH($B173,Data!$A:$A,0),MATCH(S$6,Data!$1:$1,0))))</f>
        <v/>
      </c>
      <c r="T173" s="165" t="str">
        <f ca="1">IF(OR($B173="",T$6=""),"",IF(INDEX(mydata,MATCH($B173,Data!$A:$A,0),MATCH(T$6,Data!$1:$1,0))=0,"",INDEX(mydata,MATCH($B173,Data!$A:$A,0),MATCH(T$6,Data!$1:$1,0))))</f>
        <v/>
      </c>
      <c r="U173" s="165" t="str">
        <f ca="1">IF(OR($B173="",U$6=""),"",IF(INDEX(mydata,MATCH($B173,Data!$A:$A,0),MATCH(U$6,Data!$1:$1,0))=0,"",INDEX(mydata,MATCH($B173,Data!$A:$A,0),MATCH(U$6,Data!$1:$1,0))))</f>
        <v/>
      </c>
      <c r="V173" s="165" t="str">
        <f ca="1">IF(OR($B173="",V$6=""),"",IF(INDEX(mydata,MATCH($B173,Data!$A:$A,0),MATCH(V$6,Data!$1:$1,0))=0,"",INDEX(mydata,MATCH($B173,Data!$A:$A,0),MATCH(V$6,Data!$1:$1,0))))</f>
        <v/>
      </c>
      <c r="W173" s="165" t="str">
        <f ca="1">IF(OR($B173="",W$6=""),"",IF(INDEX(mydata,MATCH($B173,Data!$A:$A,0),MATCH(W$6,Data!$1:$1,0))=0,"",INDEX(mydata,MATCH($B173,Data!$A:$A,0),MATCH(W$6,Data!$1:$1,0))))</f>
        <v/>
      </c>
    </row>
    <row r="174" spans="1:23" x14ac:dyDescent="0.4">
      <c r="A174" s="43" t="str">
        <f ca="1">IF(B174="","",IF(INDEX(Data!$BR:$BR,MATCH(B174,Data!$A:$A,0),1)=0,"",INDEX(Data!$BR:$BR,MATCH(B174,Data!$A:$A,0),1)))</f>
        <v/>
      </c>
      <c r="B174" s="165" t="str">
        <f ca="1">IFERROR(INDEX(Data!A$1:$A$1002,_xlfn.AGGREGATE(15,6,((Data!$D$1:$D$1002=1)/(Data!$D$1:$D$1002=1))*ROW(Data!$D$1:$D$1002),ROW(B174)-ROW(B$6)),1),"")</f>
        <v/>
      </c>
      <c r="C174" s="165" t="str">
        <f t="shared" ca="1" si="15"/>
        <v/>
      </c>
      <c r="D174" s="165" t="str">
        <f t="shared" ca="1" si="16"/>
        <v/>
      </c>
      <c r="E174" s="165" t="str">
        <f t="shared" ca="1" si="17"/>
        <v/>
      </c>
      <c r="R174" s="165" t="str">
        <f ca="1">IF(OR($B174="",R$6=""),"",IF(INDEX(mydata,MATCH($B174,Data!$A:$A,0),MATCH(R$6,Data!$1:$1,0))=0,"",INDEX(mydata,MATCH($B174,Data!$A:$A,0),MATCH(R$6,Data!$1:$1,0))))</f>
        <v/>
      </c>
      <c r="S174" s="165" t="str">
        <f ca="1">IF(OR($B174="",S$6=""),"",IF(INDEX(mydata,MATCH($B174,Data!$A:$A,0),MATCH(S$6,Data!$1:$1,0))=0,"",INDEX(mydata,MATCH($B174,Data!$A:$A,0),MATCH(S$6,Data!$1:$1,0))))</f>
        <v/>
      </c>
      <c r="T174" s="165" t="str">
        <f ca="1">IF(OR($B174="",T$6=""),"",IF(INDEX(mydata,MATCH($B174,Data!$A:$A,0),MATCH(T$6,Data!$1:$1,0))=0,"",INDEX(mydata,MATCH($B174,Data!$A:$A,0),MATCH(T$6,Data!$1:$1,0))))</f>
        <v/>
      </c>
      <c r="U174" s="165" t="str">
        <f ca="1">IF(OR($B174="",U$6=""),"",IF(INDEX(mydata,MATCH($B174,Data!$A:$A,0),MATCH(U$6,Data!$1:$1,0))=0,"",INDEX(mydata,MATCH($B174,Data!$A:$A,0),MATCH(U$6,Data!$1:$1,0))))</f>
        <v/>
      </c>
      <c r="V174" s="165" t="str">
        <f ca="1">IF(OR($B174="",V$6=""),"",IF(INDEX(mydata,MATCH($B174,Data!$A:$A,0),MATCH(V$6,Data!$1:$1,0))=0,"",INDEX(mydata,MATCH($B174,Data!$A:$A,0),MATCH(V$6,Data!$1:$1,0))))</f>
        <v/>
      </c>
      <c r="W174" s="165" t="str">
        <f ca="1">IF(OR($B174="",W$6=""),"",IF(INDEX(mydata,MATCH($B174,Data!$A:$A,0),MATCH(W$6,Data!$1:$1,0))=0,"",INDEX(mydata,MATCH($B174,Data!$A:$A,0),MATCH(W$6,Data!$1:$1,0))))</f>
        <v/>
      </c>
    </row>
    <row r="175" spans="1:23" x14ac:dyDescent="0.4">
      <c r="A175" s="43" t="str">
        <f ca="1">IF(B175="","",IF(INDEX(Data!$BR:$BR,MATCH(B175,Data!$A:$A,0),1)=0,"",INDEX(Data!$BR:$BR,MATCH(B175,Data!$A:$A,0),1)))</f>
        <v/>
      </c>
      <c r="B175" s="165" t="str">
        <f ca="1">IFERROR(INDEX(Data!A$1:$A$1002,_xlfn.AGGREGATE(15,6,((Data!$D$1:$D$1002=1)/(Data!$D$1:$D$1002=1))*ROW(Data!$D$1:$D$1002),ROW(B175)-ROW(B$6)),1),"")</f>
        <v/>
      </c>
      <c r="C175" s="165" t="str">
        <f t="shared" ca="1" si="15"/>
        <v/>
      </c>
      <c r="D175" s="165" t="str">
        <f t="shared" ca="1" si="16"/>
        <v/>
      </c>
      <c r="E175" s="165" t="str">
        <f t="shared" ca="1" si="17"/>
        <v/>
      </c>
      <c r="R175" s="165" t="str">
        <f ca="1">IF(OR($B175="",R$6=""),"",IF(INDEX(mydata,MATCH($B175,Data!$A:$A,0),MATCH(R$6,Data!$1:$1,0))=0,"",INDEX(mydata,MATCH($B175,Data!$A:$A,0),MATCH(R$6,Data!$1:$1,0))))</f>
        <v/>
      </c>
      <c r="S175" s="165" t="str">
        <f ca="1">IF(OR($B175="",S$6=""),"",IF(INDEX(mydata,MATCH($B175,Data!$A:$A,0),MATCH(S$6,Data!$1:$1,0))=0,"",INDEX(mydata,MATCH($B175,Data!$A:$A,0),MATCH(S$6,Data!$1:$1,0))))</f>
        <v/>
      </c>
      <c r="T175" s="165" t="str">
        <f ca="1">IF(OR($B175="",T$6=""),"",IF(INDEX(mydata,MATCH($B175,Data!$A:$A,0),MATCH(T$6,Data!$1:$1,0))=0,"",INDEX(mydata,MATCH($B175,Data!$A:$A,0),MATCH(T$6,Data!$1:$1,0))))</f>
        <v/>
      </c>
      <c r="U175" s="165" t="str">
        <f ca="1">IF(OR($B175="",U$6=""),"",IF(INDEX(mydata,MATCH($B175,Data!$A:$A,0),MATCH(U$6,Data!$1:$1,0))=0,"",INDEX(mydata,MATCH($B175,Data!$A:$A,0),MATCH(U$6,Data!$1:$1,0))))</f>
        <v/>
      </c>
      <c r="V175" s="165" t="str">
        <f ca="1">IF(OR($B175="",V$6=""),"",IF(INDEX(mydata,MATCH($B175,Data!$A:$A,0),MATCH(V$6,Data!$1:$1,0))=0,"",INDEX(mydata,MATCH($B175,Data!$A:$A,0),MATCH(V$6,Data!$1:$1,0))))</f>
        <v/>
      </c>
      <c r="W175" s="165" t="str">
        <f ca="1">IF(OR($B175="",W$6=""),"",IF(INDEX(mydata,MATCH($B175,Data!$A:$A,0),MATCH(W$6,Data!$1:$1,0))=0,"",INDEX(mydata,MATCH($B175,Data!$A:$A,0),MATCH(W$6,Data!$1:$1,0))))</f>
        <v/>
      </c>
    </row>
    <row r="176" spans="1:23" x14ac:dyDescent="0.4">
      <c r="A176" s="43" t="str">
        <f ca="1">IF(B176="","",IF(INDEX(Data!$BR:$BR,MATCH(B176,Data!$A:$A,0),1)=0,"",INDEX(Data!$BR:$BR,MATCH(B176,Data!$A:$A,0),1)))</f>
        <v/>
      </c>
      <c r="B176" s="165" t="str">
        <f ca="1">IFERROR(INDEX(Data!A$1:$A$1002,_xlfn.AGGREGATE(15,6,((Data!$D$1:$D$1002=1)/(Data!$D$1:$D$1002=1))*ROW(Data!$D$1:$D$1002),ROW(B176)-ROW(B$6)),1),"")</f>
        <v/>
      </c>
      <c r="C176" s="165" t="str">
        <f t="shared" ca="1" si="15"/>
        <v/>
      </c>
      <c r="D176" s="165" t="str">
        <f t="shared" ca="1" si="16"/>
        <v/>
      </c>
      <c r="E176" s="165" t="str">
        <f t="shared" ca="1" si="17"/>
        <v/>
      </c>
      <c r="R176" s="165" t="str">
        <f ca="1">IF(OR($B176="",R$6=""),"",IF(INDEX(mydata,MATCH($B176,Data!$A:$A,0),MATCH(R$6,Data!$1:$1,0))=0,"",INDEX(mydata,MATCH($B176,Data!$A:$A,0),MATCH(R$6,Data!$1:$1,0))))</f>
        <v/>
      </c>
      <c r="S176" s="165" t="str">
        <f ca="1">IF(OR($B176="",S$6=""),"",IF(INDEX(mydata,MATCH($B176,Data!$A:$A,0),MATCH(S$6,Data!$1:$1,0))=0,"",INDEX(mydata,MATCH($B176,Data!$A:$A,0),MATCH(S$6,Data!$1:$1,0))))</f>
        <v/>
      </c>
      <c r="T176" s="165" t="str">
        <f ca="1">IF(OR($B176="",T$6=""),"",IF(INDEX(mydata,MATCH($B176,Data!$A:$A,0),MATCH(T$6,Data!$1:$1,0))=0,"",INDEX(mydata,MATCH($B176,Data!$A:$A,0),MATCH(T$6,Data!$1:$1,0))))</f>
        <v/>
      </c>
      <c r="U176" s="165" t="str">
        <f ca="1">IF(OR($B176="",U$6=""),"",IF(INDEX(mydata,MATCH($B176,Data!$A:$A,0),MATCH(U$6,Data!$1:$1,0))=0,"",INDEX(mydata,MATCH($B176,Data!$A:$A,0),MATCH(U$6,Data!$1:$1,0))))</f>
        <v/>
      </c>
      <c r="V176" s="165" t="str">
        <f ca="1">IF(OR($B176="",V$6=""),"",IF(INDEX(mydata,MATCH($B176,Data!$A:$A,0),MATCH(V$6,Data!$1:$1,0))=0,"",INDEX(mydata,MATCH($B176,Data!$A:$A,0),MATCH(V$6,Data!$1:$1,0))))</f>
        <v/>
      </c>
      <c r="W176" s="165" t="str">
        <f ca="1">IF(OR($B176="",W$6=""),"",IF(INDEX(mydata,MATCH($B176,Data!$A:$A,0),MATCH(W$6,Data!$1:$1,0))=0,"",INDEX(mydata,MATCH($B176,Data!$A:$A,0),MATCH(W$6,Data!$1:$1,0))))</f>
        <v/>
      </c>
    </row>
    <row r="177" spans="1:23" x14ac:dyDescent="0.4">
      <c r="A177" s="43" t="str">
        <f ca="1">IF(B177="","",IF(INDEX(Data!$BR:$BR,MATCH(B177,Data!$A:$A,0),1)=0,"",INDEX(Data!$BR:$BR,MATCH(B177,Data!$A:$A,0),1)))</f>
        <v/>
      </c>
      <c r="B177" s="165" t="str">
        <f ca="1">IFERROR(INDEX(Data!A$1:$A$1002,_xlfn.AGGREGATE(15,6,((Data!$D$1:$D$1002=1)/(Data!$D$1:$D$1002=1))*ROW(Data!$D$1:$D$1002),ROW(B177)-ROW(B$6)),1),"")</f>
        <v/>
      </c>
      <c r="C177" s="165" t="str">
        <f t="shared" ca="1" si="15"/>
        <v/>
      </c>
      <c r="D177" s="165" t="str">
        <f t="shared" ca="1" si="16"/>
        <v/>
      </c>
      <c r="E177" s="165" t="str">
        <f t="shared" ca="1" si="17"/>
        <v/>
      </c>
      <c r="R177" s="165" t="str">
        <f ca="1">IF(OR($B177="",R$6=""),"",IF(INDEX(mydata,MATCH($B177,Data!$A:$A,0),MATCH(R$6,Data!$1:$1,0))=0,"",INDEX(mydata,MATCH($B177,Data!$A:$A,0),MATCH(R$6,Data!$1:$1,0))))</f>
        <v/>
      </c>
      <c r="S177" s="165" t="str">
        <f ca="1">IF(OR($B177="",S$6=""),"",IF(INDEX(mydata,MATCH($B177,Data!$A:$A,0),MATCH(S$6,Data!$1:$1,0))=0,"",INDEX(mydata,MATCH($B177,Data!$A:$A,0),MATCH(S$6,Data!$1:$1,0))))</f>
        <v/>
      </c>
      <c r="T177" s="165" t="str">
        <f ca="1">IF(OR($B177="",T$6=""),"",IF(INDEX(mydata,MATCH($B177,Data!$A:$A,0),MATCH(T$6,Data!$1:$1,0))=0,"",INDEX(mydata,MATCH($B177,Data!$A:$A,0),MATCH(T$6,Data!$1:$1,0))))</f>
        <v/>
      </c>
      <c r="U177" s="165" t="str">
        <f ca="1">IF(OR($B177="",U$6=""),"",IF(INDEX(mydata,MATCH($B177,Data!$A:$A,0),MATCH(U$6,Data!$1:$1,0))=0,"",INDEX(mydata,MATCH($B177,Data!$A:$A,0),MATCH(U$6,Data!$1:$1,0))))</f>
        <v/>
      </c>
      <c r="V177" s="165" t="str">
        <f ca="1">IF(OR($B177="",V$6=""),"",IF(INDEX(mydata,MATCH($B177,Data!$A:$A,0),MATCH(V$6,Data!$1:$1,0))=0,"",INDEX(mydata,MATCH($B177,Data!$A:$A,0),MATCH(V$6,Data!$1:$1,0))))</f>
        <v/>
      </c>
      <c r="W177" s="165" t="str">
        <f ca="1">IF(OR($B177="",W$6=""),"",IF(INDEX(mydata,MATCH($B177,Data!$A:$A,0),MATCH(W$6,Data!$1:$1,0))=0,"",INDEX(mydata,MATCH($B177,Data!$A:$A,0),MATCH(W$6,Data!$1:$1,0))))</f>
        <v/>
      </c>
    </row>
    <row r="178" spans="1:23" x14ac:dyDescent="0.4">
      <c r="A178" s="43" t="str">
        <f ca="1">IF(B178="","",IF(INDEX(Data!$BR:$BR,MATCH(B178,Data!$A:$A,0),1)=0,"",INDEX(Data!$BR:$BR,MATCH(B178,Data!$A:$A,0),1)))</f>
        <v/>
      </c>
      <c r="B178" s="165" t="str">
        <f ca="1">IFERROR(INDEX(Data!A$1:$A$1002,_xlfn.AGGREGATE(15,6,((Data!$D$1:$D$1002=1)/(Data!$D$1:$D$1002=1))*ROW(Data!$D$1:$D$1002),ROW(B178)-ROW(B$6)),1),"")</f>
        <v/>
      </c>
      <c r="C178" s="165" t="str">
        <f t="shared" ca="1" si="15"/>
        <v/>
      </c>
      <c r="D178" s="165" t="str">
        <f t="shared" ca="1" si="16"/>
        <v/>
      </c>
      <c r="E178" s="165" t="str">
        <f t="shared" ca="1" si="17"/>
        <v/>
      </c>
      <c r="R178" s="165" t="str">
        <f ca="1">IF(OR($B178="",R$6=""),"",IF(INDEX(mydata,MATCH($B178,Data!$A:$A,0),MATCH(R$6,Data!$1:$1,0))=0,"",INDEX(mydata,MATCH($B178,Data!$A:$A,0),MATCH(R$6,Data!$1:$1,0))))</f>
        <v/>
      </c>
      <c r="S178" s="165" t="str">
        <f ca="1">IF(OR($B178="",S$6=""),"",IF(INDEX(mydata,MATCH($B178,Data!$A:$A,0),MATCH(S$6,Data!$1:$1,0))=0,"",INDEX(mydata,MATCH($B178,Data!$A:$A,0),MATCH(S$6,Data!$1:$1,0))))</f>
        <v/>
      </c>
      <c r="T178" s="165" t="str">
        <f ca="1">IF(OR($B178="",T$6=""),"",IF(INDEX(mydata,MATCH($B178,Data!$A:$A,0),MATCH(T$6,Data!$1:$1,0))=0,"",INDEX(mydata,MATCH($B178,Data!$A:$A,0),MATCH(T$6,Data!$1:$1,0))))</f>
        <v/>
      </c>
      <c r="U178" s="165" t="str">
        <f ca="1">IF(OR($B178="",U$6=""),"",IF(INDEX(mydata,MATCH($B178,Data!$A:$A,0),MATCH(U$6,Data!$1:$1,0))=0,"",INDEX(mydata,MATCH($B178,Data!$A:$A,0),MATCH(U$6,Data!$1:$1,0))))</f>
        <v/>
      </c>
      <c r="V178" s="165" t="str">
        <f ca="1">IF(OR($B178="",V$6=""),"",IF(INDEX(mydata,MATCH($B178,Data!$A:$A,0),MATCH(V$6,Data!$1:$1,0))=0,"",INDEX(mydata,MATCH($B178,Data!$A:$A,0),MATCH(V$6,Data!$1:$1,0))))</f>
        <v/>
      </c>
      <c r="W178" s="165" t="str">
        <f ca="1">IF(OR($B178="",W$6=""),"",IF(INDEX(mydata,MATCH($B178,Data!$A:$A,0),MATCH(W$6,Data!$1:$1,0))=0,"",INDEX(mydata,MATCH($B178,Data!$A:$A,0),MATCH(W$6,Data!$1:$1,0))))</f>
        <v/>
      </c>
    </row>
    <row r="179" spans="1:23" x14ac:dyDescent="0.4">
      <c r="A179" s="43" t="str">
        <f ca="1">IF(B179="","",IF(INDEX(Data!$BR:$BR,MATCH(B179,Data!$A:$A,0),1)=0,"",INDEX(Data!$BR:$BR,MATCH(B179,Data!$A:$A,0),1)))</f>
        <v/>
      </c>
      <c r="B179" s="165" t="str">
        <f ca="1">IFERROR(INDEX(Data!A$1:$A$1002,_xlfn.AGGREGATE(15,6,((Data!$D$1:$D$1002=1)/(Data!$D$1:$D$1002=1))*ROW(Data!$D$1:$D$1002),ROW(B179)-ROW(B$6)),1),"")</f>
        <v/>
      </c>
      <c r="C179" s="165" t="str">
        <f t="shared" ca="1" si="15"/>
        <v/>
      </c>
      <c r="D179" s="165" t="str">
        <f t="shared" ca="1" si="16"/>
        <v/>
      </c>
      <c r="E179" s="165" t="str">
        <f t="shared" ca="1" si="17"/>
        <v/>
      </c>
      <c r="R179" s="165" t="str">
        <f ca="1">IF(OR($B179="",R$6=""),"",IF(INDEX(mydata,MATCH($B179,Data!$A:$A,0),MATCH(R$6,Data!$1:$1,0))=0,"",INDEX(mydata,MATCH($B179,Data!$A:$A,0),MATCH(R$6,Data!$1:$1,0))))</f>
        <v/>
      </c>
      <c r="S179" s="165" t="str">
        <f ca="1">IF(OR($B179="",S$6=""),"",IF(INDEX(mydata,MATCH($B179,Data!$A:$A,0),MATCH(S$6,Data!$1:$1,0))=0,"",INDEX(mydata,MATCH($B179,Data!$A:$A,0),MATCH(S$6,Data!$1:$1,0))))</f>
        <v/>
      </c>
      <c r="T179" s="165" t="str">
        <f ca="1">IF(OR($B179="",T$6=""),"",IF(INDEX(mydata,MATCH($B179,Data!$A:$A,0),MATCH(T$6,Data!$1:$1,0))=0,"",INDEX(mydata,MATCH($B179,Data!$A:$A,0),MATCH(T$6,Data!$1:$1,0))))</f>
        <v/>
      </c>
      <c r="U179" s="165" t="str">
        <f ca="1">IF(OR($B179="",U$6=""),"",IF(INDEX(mydata,MATCH($B179,Data!$A:$A,0),MATCH(U$6,Data!$1:$1,0))=0,"",INDEX(mydata,MATCH($B179,Data!$A:$A,0),MATCH(U$6,Data!$1:$1,0))))</f>
        <v/>
      </c>
      <c r="V179" s="165" t="str">
        <f ca="1">IF(OR($B179="",V$6=""),"",IF(INDEX(mydata,MATCH($B179,Data!$A:$A,0),MATCH(V$6,Data!$1:$1,0))=0,"",INDEX(mydata,MATCH($B179,Data!$A:$A,0),MATCH(V$6,Data!$1:$1,0))))</f>
        <v/>
      </c>
      <c r="W179" s="165" t="str">
        <f ca="1">IF(OR($B179="",W$6=""),"",IF(INDEX(mydata,MATCH($B179,Data!$A:$A,0),MATCH(W$6,Data!$1:$1,0))=0,"",INDEX(mydata,MATCH($B179,Data!$A:$A,0),MATCH(W$6,Data!$1:$1,0))))</f>
        <v/>
      </c>
    </row>
    <row r="180" spans="1:23" x14ac:dyDescent="0.4">
      <c r="A180" s="43" t="str">
        <f ca="1">IF(B180="","",IF(INDEX(Data!$BR:$BR,MATCH(B180,Data!$A:$A,0),1)=0,"",INDEX(Data!$BR:$BR,MATCH(B180,Data!$A:$A,0),1)))</f>
        <v/>
      </c>
      <c r="B180" s="165" t="str">
        <f ca="1">IFERROR(INDEX(Data!A$1:$A$1002,_xlfn.AGGREGATE(15,6,((Data!$D$1:$D$1002=1)/(Data!$D$1:$D$1002=1))*ROW(Data!$D$1:$D$1002),ROW(B180)-ROW(B$6)),1),"")</f>
        <v/>
      </c>
      <c r="C180" s="165" t="str">
        <f t="shared" ca="1" si="15"/>
        <v/>
      </c>
      <c r="D180" s="165" t="str">
        <f t="shared" ca="1" si="16"/>
        <v/>
      </c>
      <c r="E180" s="165" t="str">
        <f t="shared" ca="1" si="17"/>
        <v/>
      </c>
      <c r="R180" s="165" t="str">
        <f ca="1">IF(OR($B180="",R$6=""),"",IF(INDEX(mydata,MATCH($B180,Data!$A:$A,0),MATCH(R$6,Data!$1:$1,0))=0,"",INDEX(mydata,MATCH($B180,Data!$A:$A,0),MATCH(R$6,Data!$1:$1,0))))</f>
        <v/>
      </c>
      <c r="S180" s="165" t="str">
        <f ca="1">IF(OR($B180="",S$6=""),"",IF(INDEX(mydata,MATCH($B180,Data!$A:$A,0),MATCH(S$6,Data!$1:$1,0))=0,"",INDEX(mydata,MATCH($B180,Data!$A:$A,0),MATCH(S$6,Data!$1:$1,0))))</f>
        <v/>
      </c>
      <c r="T180" s="165" t="str">
        <f ca="1">IF(OR($B180="",T$6=""),"",IF(INDEX(mydata,MATCH($B180,Data!$A:$A,0),MATCH(T$6,Data!$1:$1,0))=0,"",INDEX(mydata,MATCH($B180,Data!$A:$A,0),MATCH(T$6,Data!$1:$1,0))))</f>
        <v/>
      </c>
      <c r="U180" s="165" t="str">
        <f ca="1">IF(OR($B180="",U$6=""),"",IF(INDEX(mydata,MATCH($B180,Data!$A:$A,0),MATCH(U$6,Data!$1:$1,0))=0,"",INDEX(mydata,MATCH($B180,Data!$A:$A,0),MATCH(U$6,Data!$1:$1,0))))</f>
        <v/>
      </c>
      <c r="V180" s="165" t="str">
        <f ca="1">IF(OR($B180="",V$6=""),"",IF(INDEX(mydata,MATCH($B180,Data!$A:$A,0),MATCH(V$6,Data!$1:$1,0))=0,"",INDEX(mydata,MATCH($B180,Data!$A:$A,0),MATCH(V$6,Data!$1:$1,0))))</f>
        <v/>
      </c>
      <c r="W180" s="165" t="str">
        <f ca="1">IF(OR($B180="",W$6=""),"",IF(INDEX(mydata,MATCH($B180,Data!$A:$A,0),MATCH(W$6,Data!$1:$1,0))=0,"",INDEX(mydata,MATCH($B180,Data!$A:$A,0),MATCH(W$6,Data!$1:$1,0))))</f>
        <v/>
      </c>
    </row>
    <row r="181" spans="1:23" x14ac:dyDescent="0.4">
      <c r="A181" s="43" t="str">
        <f ca="1">IF(B181="","",IF(INDEX(Data!$BR:$BR,MATCH(B181,Data!$A:$A,0),1)=0,"",INDEX(Data!$BR:$BR,MATCH(B181,Data!$A:$A,0),1)))</f>
        <v/>
      </c>
      <c r="B181" s="165" t="str">
        <f ca="1">IFERROR(INDEX(Data!A$1:$A$1002,_xlfn.AGGREGATE(15,6,((Data!$D$1:$D$1002=1)/(Data!$D$1:$D$1002=1))*ROW(Data!$D$1:$D$1002),ROW(B181)-ROW(B$6)),1),"")</f>
        <v/>
      </c>
      <c r="C181" s="165" t="str">
        <f t="shared" ca="1" si="15"/>
        <v/>
      </c>
      <c r="D181" s="165" t="str">
        <f t="shared" ca="1" si="16"/>
        <v/>
      </c>
      <c r="E181" s="165" t="str">
        <f t="shared" ca="1" si="17"/>
        <v/>
      </c>
      <c r="R181" s="165" t="str">
        <f ca="1">IF(OR($B181="",R$6=""),"",IF(INDEX(mydata,MATCH($B181,Data!$A:$A,0),MATCH(R$6,Data!$1:$1,0))=0,"",INDEX(mydata,MATCH($B181,Data!$A:$A,0),MATCH(R$6,Data!$1:$1,0))))</f>
        <v/>
      </c>
      <c r="S181" s="165" t="str">
        <f ca="1">IF(OR($B181="",S$6=""),"",IF(INDEX(mydata,MATCH($B181,Data!$A:$A,0),MATCH(S$6,Data!$1:$1,0))=0,"",INDEX(mydata,MATCH($B181,Data!$A:$A,0),MATCH(S$6,Data!$1:$1,0))))</f>
        <v/>
      </c>
      <c r="T181" s="165" t="str">
        <f ca="1">IF(OR($B181="",T$6=""),"",IF(INDEX(mydata,MATCH($B181,Data!$A:$A,0),MATCH(T$6,Data!$1:$1,0))=0,"",INDEX(mydata,MATCH($B181,Data!$A:$A,0),MATCH(T$6,Data!$1:$1,0))))</f>
        <v/>
      </c>
      <c r="U181" s="165" t="str">
        <f ca="1">IF(OR($B181="",U$6=""),"",IF(INDEX(mydata,MATCH($B181,Data!$A:$A,0),MATCH(U$6,Data!$1:$1,0))=0,"",INDEX(mydata,MATCH($B181,Data!$A:$A,0),MATCH(U$6,Data!$1:$1,0))))</f>
        <v/>
      </c>
      <c r="V181" s="165" t="str">
        <f ca="1">IF(OR($B181="",V$6=""),"",IF(INDEX(mydata,MATCH($B181,Data!$A:$A,0),MATCH(V$6,Data!$1:$1,0))=0,"",INDEX(mydata,MATCH($B181,Data!$A:$A,0),MATCH(V$6,Data!$1:$1,0))))</f>
        <v/>
      </c>
      <c r="W181" s="165" t="str">
        <f ca="1">IF(OR($B181="",W$6=""),"",IF(INDEX(mydata,MATCH($B181,Data!$A:$A,0),MATCH(W$6,Data!$1:$1,0))=0,"",INDEX(mydata,MATCH($B181,Data!$A:$A,0),MATCH(W$6,Data!$1:$1,0))))</f>
        <v/>
      </c>
    </row>
    <row r="182" spans="1:23" x14ac:dyDescent="0.4">
      <c r="A182" s="43" t="str">
        <f ca="1">IF(B182="","",IF(INDEX(Data!$BR:$BR,MATCH(B182,Data!$A:$A,0),1)=0,"",INDEX(Data!$BR:$BR,MATCH(B182,Data!$A:$A,0),1)))</f>
        <v/>
      </c>
      <c r="B182" s="165" t="str">
        <f ca="1">IFERROR(INDEX(Data!A$1:$A$1002,_xlfn.AGGREGATE(15,6,((Data!$D$1:$D$1002=1)/(Data!$D$1:$D$1002=1))*ROW(Data!$D$1:$D$1002),ROW(B182)-ROW(B$6)),1),"")</f>
        <v/>
      </c>
      <c r="C182" s="165" t="str">
        <f t="shared" ca="1" si="15"/>
        <v/>
      </c>
      <c r="D182" s="165" t="str">
        <f t="shared" ca="1" si="16"/>
        <v/>
      </c>
      <c r="E182" s="165" t="str">
        <f t="shared" ca="1" si="17"/>
        <v/>
      </c>
      <c r="R182" s="165" t="str">
        <f ca="1">IF(OR($B182="",R$6=""),"",IF(INDEX(mydata,MATCH($B182,Data!$A:$A,0),MATCH(R$6,Data!$1:$1,0))=0,"",INDEX(mydata,MATCH($B182,Data!$A:$A,0),MATCH(R$6,Data!$1:$1,0))))</f>
        <v/>
      </c>
      <c r="S182" s="165" t="str">
        <f ca="1">IF(OR($B182="",S$6=""),"",IF(INDEX(mydata,MATCH($B182,Data!$A:$A,0),MATCH(S$6,Data!$1:$1,0))=0,"",INDEX(mydata,MATCH($B182,Data!$A:$A,0),MATCH(S$6,Data!$1:$1,0))))</f>
        <v/>
      </c>
      <c r="T182" s="165" t="str">
        <f ca="1">IF(OR($B182="",T$6=""),"",IF(INDEX(mydata,MATCH($B182,Data!$A:$A,0),MATCH(T$6,Data!$1:$1,0))=0,"",INDEX(mydata,MATCH($B182,Data!$A:$A,0),MATCH(T$6,Data!$1:$1,0))))</f>
        <v/>
      </c>
      <c r="U182" s="165" t="str">
        <f ca="1">IF(OR($B182="",U$6=""),"",IF(INDEX(mydata,MATCH($B182,Data!$A:$A,0),MATCH(U$6,Data!$1:$1,0))=0,"",INDEX(mydata,MATCH($B182,Data!$A:$A,0),MATCH(U$6,Data!$1:$1,0))))</f>
        <v/>
      </c>
      <c r="V182" s="165" t="str">
        <f ca="1">IF(OR($B182="",V$6=""),"",IF(INDEX(mydata,MATCH($B182,Data!$A:$A,0),MATCH(V$6,Data!$1:$1,0))=0,"",INDEX(mydata,MATCH($B182,Data!$A:$A,0),MATCH(V$6,Data!$1:$1,0))))</f>
        <v/>
      </c>
      <c r="W182" s="165" t="str">
        <f ca="1">IF(OR($B182="",W$6=""),"",IF(INDEX(mydata,MATCH($B182,Data!$A:$A,0),MATCH(W$6,Data!$1:$1,0))=0,"",INDEX(mydata,MATCH($B182,Data!$A:$A,0),MATCH(W$6,Data!$1:$1,0))))</f>
        <v/>
      </c>
    </row>
    <row r="183" spans="1:23" x14ac:dyDescent="0.4">
      <c r="A183" s="43" t="str">
        <f ca="1">IF(B183="","",IF(INDEX(Data!$BR:$BR,MATCH(B183,Data!$A:$A,0),1)=0,"",INDEX(Data!$BR:$BR,MATCH(B183,Data!$A:$A,0),1)))</f>
        <v/>
      </c>
      <c r="B183" s="165" t="str">
        <f ca="1">IFERROR(INDEX(Data!A$1:$A$1002,_xlfn.AGGREGATE(15,6,((Data!$D$1:$D$1002=1)/(Data!$D$1:$D$1002=1))*ROW(Data!$D$1:$D$1002),ROW(B183)-ROW(B$6)),1),"")</f>
        <v/>
      </c>
      <c r="C183" s="165" t="str">
        <f t="shared" ca="1" si="15"/>
        <v/>
      </c>
      <c r="D183" s="165" t="str">
        <f t="shared" ca="1" si="16"/>
        <v/>
      </c>
      <c r="E183" s="165" t="str">
        <f t="shared" ca="1" si="17"/>
        <v/>
      </c>
      <c r="R183" s="165" t="str">
        <f ca="1">IF(OR($B183="",R$6=""),"",IF(INDEX(mydata,MATCH($B183,Data!$A:$A,0),MATCH(R$6,Data!$1:$1,0))=0,"",INDEX(mydata,MATCH($B183,Data!$A:$A,0),MATCH(R$6,Data!$1:$1,0))))</f>
        <v/>
      </c>
      <c r="S183" s="165" t="str">
        <f ca="1">IF(OR($B183="",S$6=""),"",IF(INDEX(mydata,MATCH($B183,Data!$A:$A,0),MATCH(S$6,Data!$1:$1,0))=0,"",INDEX(mydata,MATCH($B183,Data!$A:$A,0),MATCH(S$6,Data!$1:$1,0))))</f>
        <v/>
      </c>
      <c r="T183" s="165" t="str">
        <f ca="1">IF(OR($B183="",T$6=""),"",IF(INDEX(mydata,MATCH($B183,Data!$A:$A,0),MATCH(T$6,Data!$1:$1,0))=0,"",INDEX(mydata,MATCH($B183,Data!$A:$A,0),MATCH(T$6,Data!$1:$1,0))))</f>
        <v/>
      </c>
      <c r="U183" s="165" t="str">
        <f ca="1">IF(OR($B183="",U$6=""),"",IF(INDEX(mydata,MATCH($B183,Data!$A:$A,0),MATCH(U$6,Data!$1:$1,0))=0,"",INDEX(mydata,MATCH($B183,Data!$A:$A,0),MATCH(U$6,Data!$1:$1,0))))</f>
        <v/>
      </c>
      <c r="V183" s="165" t="str">
        <f ca="1">IF(OR($B183="",V$6=""),"",IF(INDEX(mydata,MATCH($B183,Data!$A:$A,0),MATCH(V$6,Data!$1:$1,0))=0,"",INDEX(mydata,MATCH($B183,Data!$A:$A,0),MATCH(V$6,Data!$1:$1,0))))</f>
        <v/>
      </c>
      <c r="W183" s="165" t="str">
        <f ca="1">IF(OR($B183="",W$6=""),"",IF(INDEX(mydata,MATCH($B183,Data!$A:$A,0),MATCH(W$6,Data!$1:$1,0))=0,"",INDEX(mydata,MATCH($B183,Data!$A:$A,0),MATCH(W$6,Data!$1:$1,0))))</f>
        <v/>
      </c>
    </row>
    <row r="184" spans="1:23" x14ac:dyDescent="0.4">
      <c r="A184" s="43" t="str">
        <f ca="1">IF(B184="","",IF(INDEX(Data!$BR:$BR,MATCH(B184,Data!$A:$A,0),1)=0,"",INDEX(Data!$BR:$BR,MATCH(B184,Data!$A:$A,0),1)))</f>
        <v/>
      </c>
      <c r="B184" s="165" t="str">
        <f ca="1">IFERROR(INDEX(Data!A$1:$A$1002,_xlfn.AGGREGATE(15,6,((Data!$D$1:$D$1002=1)/(Data!$D$1:$D$1002=1))*ROW(Data!$D$1:$D$1002),ROW(B184)-ROW(B$6)),1),"")</f>
        <v/>
      </c>
      <c r="C184" s="165" t="str">
        <f t="shared" ca="1" si="15"/>
        <v/>
      </c>
      <c r="D184" s="165" t="str">
        <f t="shared" ca="1" si="16"/>
        <v/>
      </c>
      <c r="E184" s="165" t="str">
        <f t="shared" ca="1" si="17"/>
        <v/>
      </c>
      <c r="R184" s="165" t="str">
        <f ca="1">IF(OR($B184="",R$6=""),"",IF(INDEX(mydata,MATCH($B184,Data!$A:$A,0),MATCH(R$6,Data!$1:$1,0))=0,"",INDEX(mydata,MATCH($B184,Data!$A:$A,0),MATCH(R$6,Data!$1:$1,0))))</f>
        <v/>
      </c>
      <c r="S184" s="165" t="str">
        <f ca="1">IF(OR($B184="",S$6=""),"",IF(INDEX(mydata,MATCH($B184,Data!$A:$A,0),MATCH(S$6,Data!$1:$1,0))=0,"",INDEX(mydata,MATCH($B184,Data!$A:$A,0),MATCH(S$6,Data!$1:$1,0))))</f>
        <v/>
      </c>
      <c r="T184" s="165" t="str">
        <f ca="1">IF(OR($B184="",T$6=""),"",IF(INDEX(mydata,MATCH($B184,Data!$A:$A,0),MATCH(T$6,Data!$1:$1,0))=0,"",INDEX(mydata,MATCH($B184,Data!$A:$A,0),MATCH(T$6,Data!$1:$1,0))))</f>
        <v/>
      </c>
      <c r="U184" s="165" t="str">
        <f ca="1">IF(OR($B184="",U$6=""),"",IF(INDEX(mydata,MATCH($B184,Data!$A:$A,0),MATCH(U$6,Data!$1:$1,0))=0,"",INDEX(mydata,MATCH($B184,Data!$A:$A,0),MATCH(U$6,Data!$1:$1,0))))</f>
        <v/>
      </c>
      <c r="V184" s="165" t="str">
        <f ca="1">IF(OR($B184="",V$6=""),"",IF(INDEX(mydata,MATCH($B184,Data!$A:$A,0),MATCH(V$6,Data!$1:$1,0))=0,"",INDEX(mydata,MATCH($B184,Data!$A:$A,0),MATCH(V$6,Data!$1:$1,0))))</f>
        <v/>
      </c>
      <c r="W184" s="165" t="str">
        <f ca="1">IF(OR($B184="",W$6=""),"",IF(INDEX(mydata,MATCH($B184,Data!$A:$A,0),MATCH(W$6,Data!$1:$1,0))=0,"",INDEX(mydata,MATCH($B184,Data!$A:$A,0),MATCH(W$6,Data!$1:$1,0))))</f>
        <v/>
      </c>
    </row>
    <row r="185" spans="1:23" x14ac:dyDescent="0.4">
      <c r="A185" s="43" t="str">
        <f ca="1">IF(B185="","",IF(INDEX(Data!$BR:$BR,MATCH(B185,Data!$A:$A,0),1)=0,"",INDEX(Data!$BR:$BR,MATCH(B185,Data!$A:$A,0),1)))</f>
        <v/>
      </c>
      <c r="B185" s="165" t="str">
        <f ca="1">IFERROR(INDEX(Data!A$1:$A$1002,_xlfn.AGGREGATE(15,6,((Data!$D$1:$D$1002=1)/(Data!$D$1:$D$1002=1))*ROW(Data!$D$1:$D$1002),ROW(B185)-ROW(B$6)),1),"")</f>
        <v/>
      </c>
      <c r="C185" s="165" t="str">
        <f t="shared" ca="1" si="15"/>
        <v/>
      </c>
      <c r="D185" s="165" t="str">
        <f t="shared" ca="1" si="16"/>
        <v/>
      </c>
      <c r="E185" s="165" t="str">
        <f t="shared" ca="1" si="17"/>
        <v/>
      </c>
      <c r="R185" s="165" t="str">
        <f ca="1">IF(OR($B185="",R$6=""),"",IF(INDEX(mydata,MATCH($B185,Data!$A:$A,0),MATCH(R$6,Data!$1:$1,0))=0,"",INDEX(mydata,MATCH($B185,Data!$A:$A,0),MATCH(R$6,Data!$1:$1,0))))</f>
        <v/>
      </c>
      <c r="S185" s="165" t="str">
        <f ca="1">IF(OR($B185="",S$6=""),"",IF(INDEX(mydata,MATCH($B185,Data!$A:$A,0),MATCH(S$6,Data!$1:$1,0))=0,"",INDEX(mydata,MATCH($B185,Data!$A:$A,0),MATCH(S$6,Data!$1:$1,0))))</f>
        <v/>
      </c>
      <c r="T185" s="165" t="str">
        <f ca="1">IF(OR($B185="",T$6=""),"",IF(INDEX(mydata,MATCH($B185,Data!$A:$A,0),MATCH(T$6,Data!$1:$1,0))=0,"",INDEX(mydata,MATCH($B185,Data!$A:$A,0),MATCH(T$6,Data!$1:$1,0))))</f>
        <v/>
      </c>
      <c r="U185" s="165" t="str">
        <f ca="1">IF(OR($B185="",U$6=""),"",IF(INDEX(mydata,MATCH($B185,Data!$A:$A,0),MATCH(U$6,Data!$1:$1,0))=0,"",INDEX(mydata,MATCH($B185,Data!$A:$A,0),MATCH(U$6,Data!$1:$1,0))))</f>
        <v/>
      </c>
      <c r="V185" s="165" t="str">
        <f ca="1">IF(OR($B185="",V$6=""),"",IF(INDEX(mydata,MATCH($B185,Data!$A:$A,0),MATCH(V$6,Data!$1:$1,0))=0,"",INDEX(mydata,MATCH($B185,Data!$A:$A,0),MATCH(V$6,Data!$1:$1,0))))</f>
        <v/>
      </c>
      <c r="W185" s="165" t="str">
        <f ca="1">IF(OR($B185="",W$6=""),"",IF(INDEX(mydata,MATCH($B185,Data!$A:$A,0),MATCH(W$6,Data!$1:$1,0))=0,"",INDEX(mydata,MATCH($B185,Data!$A:$A,0),MATCH(W$6,Data!$1:$1,0))))</f>
        <v/>
      </c>
    </row>
    <row r="186" spans="1:23" x14ac:dyDescent="0.4">
      <c r="A186" s="43" t="str">
        <f ca="1">IF(B186="","",IF(INDEX(Data!$BR:$BR,MATCH(B186,Data!$A:$A,0),1)=0,"",INDEX(Data!$BR:$BR,MATCH(B186,Data!$A:$A,0),1)))</f>
        <v/>
      </c>
      <c r="B186" s="165" t="str">
        <f ca="1">IFERROR(INDEX(Data!A$1:$A$1002,_xlfn.AGGREGATE(15,6,((Data!$D$1:$D$1002=1)/(Data!$D$1:$D$1002=1))*ROW(Data!$D$1:$D$1002),ROW(B186)-ROW(B$6)),1),"")</f>
        <v/>
      </c>
      <c r="C186" s="165" t="str">
        <f t="shared" ca="1" si="15"/>
        <v/>
      </c>
      <c r="D186" s="165" t="str">
        <f t="shared" ca="1" si="16"/>
        <v/>
      </c>
      <c r="E186" s="165" t="str">
        <f t="shared" ca="1" si="17"/>
        <v/>
      </c>
      <c r="R186" s="165" t="str">
        <f ca="1">IF(OR($B186="",R$6=""),"",IF(INDEX(mydata,MATCH($B186,Data!$A:$A,0),MATCH(R$6,Data!$1:$1,0))=0,"",INDEX(mydata,MATCH($B186,Data!$A:$A,0),MATCH(R$6,Data!$1:$1,0))))</f>
        <v/>
      </c>
      <c r="S186" s="165" t="str">
        <f ca="1">IF(OR($B186="",S$6=""),"",IF(INDEX(mydata,MATCH($B186,Data!$A:$A,0),MATCH(S$6,Data!$1:$1,0))=0,"",INDEX(mydata,MATCH($B186,Data!$A:$A,0),MATCH(S$6,Data!$1:$1,0))))</f>
        <v/>
      </c>
      <c r="T186" s="165" t="str">
        <f ca="1">IF(OR($B186="",T$6=""),"",IF(INDEX(mydata,MATCH($B186,Data!$A:$A,0),MATCH(T$6,Data!$1:$1,0))=0,"",INDEX(mydata,MATCH($B186,Data!$A:$A,0),MATCH(T$6,Data!$1:$1,0))))</f>
        <v/>
      </c>
      <c r="U186" s="165" t="str">
        <f ca="1">IF(OR($B186="",U$6=""),"",IF(INDEX(mydata,MATCH($B186,Data!$A:$A,0),MATCH(U$6,Data!$1:$1,0))=0,"",INDEX(mydata,MATCH($B186,Data!$A:$A,0),MATCH(U$6,Data!$1:$1,0))))</f>
        <v/>
      </c>
      <c r="V186" s="165" t="str">
        <f ca="1">IF(OR($B186="",V$6=""),"",IF(INDEX(mydata,MATCH($B186,Data!$A:$A,0),MATCH(V$6,Data!$1:$1,0))=0,"",INDEX(mydata,MATCH($B186,Data!$A:$A,0),MATCH(V$6,Data!$1:$1,0))))</f>
        <v/>
      </c>
      <c r="W186" s="165" t="str">
        <f ca="1">IF(OR($B186="",W$6=""),"",IF(INDEX(mydata,MATCH($B186,Data!$A:$A,0),MATCH(W$6,Data!$1:$1,0))=0,"",INDEX(mydata,MATCH($B186,Data!$A:$A,0),MATCH(W$6,Data!$1:$1,0))))</f>
        <v/>
      </c>
    </row>
    <row r="187" spans="1:23" x14ac:dyDescent="0.4">
      <c r="A187" s="43" t="str">
        <f ca="1">IF(B187="","",IF(INDEX(Data!$BR:$BR,MATCH(B187,Data!$A:$A,0),1)=0,"",INDEX(Data!$BR:$BR,MATCH(B187,Data!$A:$A,0),1)))</f>
        <v/>
      </c>
      <c r="B187" s="165" t="str">
        <f ca="1">IFERROR(INDEX(Data!A$1:$A$1002,_xlfn.AGGREGATE(15,6,((Data!$D$1:$D$1002=1)/(Data!$D$1:$D$1002=1))*ROW(Data!$D$1:$D$1002),ROW(B187)-ROW(B$6)),1),"")</f>
        <v/>
      </c>
      <c r="C187" s="165" t="str">
        <f t="shared" ca="1" si="15"/>
        <v/>
      </c>
      <c r="D187" s="165" t="str">
        <f t="shared" ca="1" si="16"/>
        <v/>
      </c>
      <c r="E187" s="165" t="str">
        <f t="shared" ca="1" si="17"/>
        <v/>
      </c>
      <c r="R187" s="165" t="str">
        <f ca="1">IF(OR($B187="",R$6=""),"",IF(INDEX(mydata,MATCH($B187,Data!$A:$A,0),MATCH(R$6,Data!$1:$1,0))=0,"",INDEX(mydata,MATCH($B187,Data!$A:$A,0),MATCH(R$6,Data!$1:$1,0))))</f>
        <v/>
      </c>
      <c r="S187" s="165" t="str">
        <f ca="1">IF(OR($B187="",S$6=""),"",IF(INDEX(mydata,MATCH($B187,Data!$A:$A,0),MATCH(S$6,Data!$1:$1,0))=0,"",INDEX(mydata,MATCH($B187,Data!$A:$A,0),MATCH(S$6,Data!$1:$1,0))))</f>
        <v/>
      </c>
      <c r="T187" s="165" t="str">
        <f ca="1">IF(OR($B187="",T$6=""),"",IF(INDEX(mydata,MATCH($B187,Data!$A:$A,0),MATCH(T$6,Data!$1:$1,0))=0,"",INDEX(mydata,MATCH($B187,Data!$A:$A,0),MATCH(T$6,Data!$1:$1,0))))</f>
        <v/>
      </c>
      <c r="U187" s="165" t="str">
        <f ca="1">IF(OR($B187="",U$6=""),"",IF(INDEX(mydata,MATCH($B187,Data!$A:$A,0),MATCH(U$6,Data!$1:$1,0))=0,"",INDEX(mydata,MATCH($B187,Data!$A:$A,0),MATCH(U$6,Data!$1:$1,0))))</f>
        <v/>
      </c>
      <c r="V187" s="165" t="str">
        <f ca="1">IF(OR($B187="",V$6=""),"",IF(INDEX(mydata,MATCH($B187,Data!$A:$A,0),MATCH(V$6,Data!$1:$1,0))=0,"",INDEX(mydata,MATCH($B187,Data!$A:$A,0),MATCH(V$6,Data!$1:$1,0))))</f>
        <v/>
      </c>
      <c r="W187" s="165" t="str">
        <f ca="1">IF(OR($B187="",W$6=""),"",IF(INDEX(mydata,MATCH($B187,Data!$A:$A,0),MATCH(W$6,Data!$1:$1,0))=0,"",INDEX(mydata,MATCH($B187,Data!$A:$A,0),MATCH(W$6,Data!$1:$1,0))))</f>
        <v/>
      </c>
    </row>
    <row r="188" spans="1:23" x14ac:dyDescent="0.4">
      <c r="A188" s="43" t="str">
        <f ca="1">IF(B188="","",IF(INDEX(Data!$BR:$BR,MATCH(B188,Data!$A:$A,0),1)=0,"",INDEX(Data!$BR:$BR,MATCH(B188,Data!$A:$A,0),1)))</f>
        <v/>
      </c>
      <c r="B188" s="165" t="str">
        <f ca="1">IFERROR(INDEX(Data!A$1:$A$1002,_xlfn.AGGREGATE(15,6,((Data!$D$1:$D$1002=1)/(Data!$D$1:$D$1002=1))*ROW(Data!$D$1:$D$1002),ROW(B188)-ROW(B$6)),1),"")</f>
        <v/>
      </c>
      <c r="C188" s="165" t="str">
        <f t="shared" ca="1" si="15"/>
        <v/>
      </c>
      <c r="D188" s="165" t="str">
        <f t="shared" ca="1" si="16"/>
        <v/>
      </c>
      <c r="E188" s="165" t="str">
        <f t="shared" ca="1" si="17"/>
        <v/>
      </c>
      <c r="R188" s="165" t="str">
        <f ca="1">IF(OR($B188="",R$6=""),"",IF(INDEX(mydata,MATCH($B188,Data!$A:$A,0),MATCH(R$6,Data!$1:$1,0))=0,"",INDEX(mydata,MATCH($B188,Data!$A:$A,0),MATCH(R$6,Data!$1:$1,0))))</f>
        <v/>
      </c>
      <c r="S188" s="165" t="str">
        <f ca="1">IF(OR($B188="",S$6=""),"",IF(INDEX(mydata,MATCH($B188,Data!$A:$A,0),MATCH(S$6,Data!$1:$1,0))=0,"",INDEX(mydata,MATCH($B188,Data!$A:$A,0),MATCH(S$6,Data!$1:$1,0))))</f>
        <v/>
      </c>
      <c r="T188" s="165" t="str">
        <f ca="1">IF(OR($B188="",T$6=""),"",IF(INDEX(mydata,MATCH($B188,Data!$A:$A,0),MATCH(T$6,Data!$1:$1,0))=0,"",INDEX(mydata,MATCH($B188,Data!$A:$A,0),MATCH(T$6,Data!$1:$1,0))))</f>
        <v/>
      </c>
      <c r="U188" s="165" t="str">
        <f ca="1">IF(OR($B188="",U$6=""),"",IF(INDEX(mydata,MATCH($B188,Data!$A:$A,0),MATCH(U$6,Data!$1:$1,0))=0,"",INDEX(mydata,MATCH($B188,Data!$A:$A,0),MATCH(U$6,Data!$1:$1,0))))</f>
        <v/>
      </c>
      <c r="V188" s="165" t="str">
        <f ca="1">IF(OR($B188="",V$6=""),"",IF(INDEX(mydata,MATCH($B188,Data!$A:$A,0),MATCH(V$6,Data!$1:$1,0))=0,"",INDEX(mydata,MATCH($B188,Data!$A:$A,0),MATCH(V$6,Data!$1:$1,0))))</f>
        <v/>
      </c>
      <c r="W188" s="165" t="str">
        <f ca="1">IF(OR($B188="",W$6=""),"",IF(INDEX(mydata,MATCH($B188,Data!$A:$A,0),MATCH(W$6,Data!$1:$1,0))=0,"",INDEX(mydata,MATCH($B188,Data!$A:$A,0),MATCH(W$6,Data!$1:$1,0))))</f>
        <v/>
      </c>
    </row>
    <row r="189" spans="1:23" x14ac:dyDescent="0.4">
      <c r="A189" s="43" t="str">
        <f ca="1">IF(B189="","",IF(INDEX(Data!$BR:$BR,MATCH(B189,Data!$A:$A,0),1)=0,"",INDEX(Data!$BR:$BR,MATCH(B189,Data!$A:$A,0),1)))</f>
        <v/>
      </c>
      <c r="B189" s="165" t="str">
        <f ca="1">IFERROR(INDEX(Data!A$1:$A$1002,_xlfn.AGGREGATE(15,6,((Data!$D$1:$D$1002=1)/(Data!$D$1:$D$1002=1))*ROW(Data!$D$1:$D$1002),ROW(B189)-ROW(B$6)),1),"")</f>
        <v/>
      </c>
      <c r="C189" s="165" t="str">
        <f t="shared" ca="1" si="15"/>
        <v/>
      </c>
      <c r="D189" s="165" t="str">
        <f t="shared" ca="1" si="16"/>
        <v/>
      </c>
      <c r="E189" s="165" t="str">
        <f t="shared" ca="1" si="17"/>
        <v/>
      </c>
      <c r="R189" s="165" t="str">
        <f ca="1">IF(OR($B189="",R$6=""),"",IF(INDEX(mydata,MATCH($B189,Data!$A:$A,0),MATCH(R$6,Data!$1:$1,0))=0,"",INDEX(mydata,MATCH($B189,Data!$A:$A,0),MATCH(R$6,Data!$1:$1,0))))</f>
        <v/>
      </c>
      <c r="S189" s="165" t="str">
        <f ca="1">IF(OR($B189="",S$6=""),"",IF(INDEX(mydata,MATCH($B189,Data!$A:$A,0),MATCH(S$6,Data!$1:$1,0))=0,"",INDEX(mydata,MATCH($B189,Data!$A:$A,0),MATCH(S$6,Data!$1:$1,0))))</f>
        <v/>
      </c>
      <c r="T189" s="165" t="str">
        <f ca="1">IF(OR($B189="",T$6=""),"",IF(INDEX(mydata,MATCH($B189,Data!$A:$A,0),MATCH(T$6,Data!$1:$1,0))=0,"",INDEX(mydata,MATCH($B189,Data!$A:$A,0),MATCH(T$6,Data!$1:$1,0))))</f>
        <v/>
      </c>
      <c r="U189" s="165" t="str">
        <f ca="1">IF(OR($B189="",U$6=""),"",IF(INDEX(mydata,MATCH($B189,Data!$A:$A,0),MATCH(U$6,Data!$1:$1,0))=0,"",INDEX(mydata,MATCH($B189,Data!$A:$A,0),MATCH(U$6,Data!$1:$1,0))))</f>
        <v/>
      </c>
      <c r="V189" s="165" t="str">
        <f ca="1">IF(OR($B189="",V$6=""),"",IF(INDEX(mydata,MATCH($B189,Data!$A:$A,0),MATCH(V$6,Data!$1:$1,0))=0,"",INDEX(mydata,MATCH($B189,Data!$A:$A,0),MATCH(V$6,Data!$1:$1,0))))</f>
        <v/>
      </c>
      <c r="W189" s="165" t="str">
        <f ca="1">IF(OR($B189="",W$6=""),"",IF(INDEX(mydata,MATCH($B189,Data!$A:$A,0),MATCH(W$6,Data!$1:$1,0))=0,"",INDEX(mydata,MATCH($B189,Data!$A:$A,0),MATCH(W$6,Data!$1:$1,0))))</f>
        <v/>
      </c>
    </row>
    <row r="190" spans="1:23" x14ac:dyDescent="0.4">
      <c r="A190" s="43" t="str">
        <f ca="1">IF(B190="","",IF(INDEX(Data!$BR:$BR,MATCH(B190,Data!$A:$A,0),1)=0,"",INDEX(Data!$BR:$BR,MATCH(B190,Data!$A:$A,0),1)))</f>
        <v/>
      </c>
      <c r="B190" s="165" t="str">
        <f ca="1">IFERROR(INDEX(Data!A$1:$A$1002,_xlfn.AGGREGATE(15,6,((Data!$D$1:$D$1002=1)/(Data!$D$1:$D$1002=1))*ROW(Data!$D$1:$D$1002),ROW(B190)-ROW(B$6)),1),"")</f>
        <v/>
      </c>
      <c r="C190" s="165" t="str">
        <f t="shared" ca="1" si="15"/>
        <v/>
      </c>
      <c r="D190" s="165" t="str">
        <f t="shared" ca="1" si="16"/>
        <v/>
      </c>
      <c r="E190" s="165" t="str">
        <f t="shared" ca="1" si="17"/>
        <v/>
      </c>
      <c r="R190" s="165" t="str">
        <f ca="1">IF(OR($B190="",R$6=""),"",IF(INDEX(mydata,MATCH($B190,Data!$A:$A,0),MATCH(R$6,Data!$1:$1,0))=0,"",INDEX(mydata,MATCH($B190,Data!$A:$A,0),MATCH(R$6,Data!$1:$1,0))))</f>
        <v/>
      </c>
      <c r="S190" s="165" t="str">
        <f ca="1">IF(OR($B190="",S$6=""),"",IF(INDEX(mydata,MATCH($B190,Data!$A:$A,0),MATCH(S$6,Data!$1:$1,0))=0,"",INDEX(mydata,MATCH($B190,Data!$A:$A,0),MATCH(S$6,Data!$1:$1,0))))</f>
        <v/>
      </c>
      <c r="T190" s="165" t="str">
        <f ca="1">IF(OR($B190="",T$6=""),"",IF(INDEX(mydata,MATCH($B190,Data!$A:$A,0),MATCH(T$6,Data!$1:$1,0))=0,"",INDEX(mydata,MATCH($B190,Data!$A:$A,0),MATCH(T$6,Data!$1:$1,0))))</f>
        <v/>
      </c>
      <c r="U190" s="165" t="str">
        <f ca="1">IF(OR($B190="",U$6=""),"",IF(INDEX(mydata,MATCH($B190,Data!$A:$A,0),MATCH(U$6,Data!$1:$1,0))=0,"",INDEX(mydata,MATCH($B190,Data!$A:$A,0),MATCH(U$6,Data!$1:$1,0))))</f>
        <v/>
      </c>
      <c r="V190" s="165" t="str">
        <f ca="1">IF(OR($B190="",V$6=""),"",IF(INDEX(mydata,MATCH($B190,Data!$A:$A,0),MATCH(V$6,Data!$1:$1,0))=0,"",INDEX(mydata,MATCH($B190,Data!$A:$A,0),MATCH(V$6,Data!$1:$1,0))))</f>
        <v/>
      </c>
      <c r="W190" s="165" t="str">
        <f ca="1">IF(OR($B190="",W$6=""),"",IF(INDEX(mydata,MATCH($B190,Data!$A:$A,0),MATCH(W$6,Data!$1:$1,0))=0,"",INDEX(mydata,MATCH($B190,Data!$A:$A,0),MATCH(W$6,Data!$1:$1,0))))</f>
        <v/>
      </c>
    </row>
    <row r="191" spans="1:23" x14ac:dyDescent="0.4">
      <c r="A191" s="43" t="str">
        <f ca="1">IF(B191="","",IF(INDEX(Data!$BR:$BR,MATCH(B191,Data!$A:$A,0),1)=0,"",INDEX(Data!$BR:$BR,MATCH(B191,Data!$A:$A,0),1)))</f>
        <v/>
      </c>
      <c r="B191" s="165" t="str">
        <f ca="1">IFERROR(INDEX(Data!A$1:$A$1002,_xlfn.AGGREGATE(15,6,((Data!$D$1:$D$1002=1)/(Data!$D$1:$D$1002=1))*ROW(Data!$D$1:$D$1002),ROW(B191)-ROW(B$6)),1),"")</f>
        <v/>
      </c>
      <c r="C191" s="165" t="str">
        <f t="shared" ca="1" si="15"/>
        <v/>
      </c>
      <c r="D191" s="165" t="str">
        <f t="shared" ca="1" si="16"/>
        <v/>
      </c>
      <c r="E191" s="165" t="str">
        <f t="shared" ca="1" si="17"/>
        <v/>
      </c>
      <c r="R191" s="165" t="str">
        <f ca="1">IF(OR($B191="",R$6=""),"",IF(INDEX(mydata,MATCH($B191,Data!$A:$A,0),MATCH(R$6,Data!$1:$1,0))=0,"",INDEX(mydata,MATCH($B191,Data!$A:$A,0),MATCH(R$6,Data!$1:$1,0))))</f>
        <v/>
      </c>
      <c r="S191" s="165" t="str">
        <f ca="1">IF(OR($B191="",S$6=""),"",IF(INDEX(mydata,MATCH($B191,Data!$A:$A,0),MATCH(S$6,Data!$1:$1,0))=0,"",INDEX(mydata,MATCH($B191,Data!$A:$A,0),MATCH(S$6,Data!$1:$1,0))))</f>
        <v/>
      </c>
      <c r="T191" s="165" t="str">
        <f ca="1">IF(OR($B191="",T$6=""),"",IF(INDEX(mydata,MATCH($B191,Data!$A:$A,0),MATCH(T$6,Data!$1:$1,0))=0,"",INDEX(mydata,MATCH($B191,Data!$A:$A,0),MATCH(T$6,Data!$1:$1,0))))</f>
        <v/>
      </c>
      <c r="U191" s="165" t="str">
        <f ca="1">IF(OR($B191="",U$6=""),"",IF(INDEX(mydata,MATCH($B191,Data!$A:$A,0),MATCH(U$6,Data!$1:$1,0))=0,"",INDEX(mydata,MATCH($B191,Data!$A:$A,0),MATCH(U$6,Data!$1:$1,0))))</f>
        <v/>
      </c>
      <c r="V191" s="165" t="str">
        <f ca="1">IF(OR($B191="",V$6=""),"",IF(INDEX(mydata,MATCH($B191,Data!$A:$A,0),MATCH(V$6,Data!$1:$1,0))=0,"",INDEX(mydata,MATCH($B191,Data!$A:$A,0),MATCH(V$6,Data!$1:$1,0))))</f>
        <v/>
      </c>
      <c r="W191" s="165" t="str">
        <f ca="1">IF(OR($B191="",W$6=""),"",IF(INDEX(mydata,MATCH($B191,Data!$A:$A,0),MATCH(W$6,Data!$1:$1,0))=0,"",INDEX(mydata,MATCH($B191,Data!$A:$A,0),MATCH(W$6,Data!$1:$1,0))))</f>
        <v/>
      </c>
    </row>
    <row r="192" spans="1:23" x14ac:dyDescent="0.4">
      <c r="A192" s="43" t="str">
        <f ca="1">IF(B192="","",IF(INDEX(Data!$BR:$BR,MATCH(B192,Data!$A:$A,0),1)=0,"",INDEX(Data!$BR:$BR,MATCH(B192,Data!$A:$A,0),1)))</f>
        <v/>
      </c>
      <c r="B192" s="165" t="str">
        <f ca="1">IFERROR(INDEX(Data!A$1:$A$1002,_xlfn.AGGREGATE(15,6,((Data!$D$1:$D$1002=1)/(Data!$D$1:$D$1002=1))*ROW(Data!$D$1:$D$1002),ROW(B192)-ROW(B$6)),1),"")</f>
        <v/>
      </c>
      <c r="C192" s="165" t="str">
        <f t="shared" ca="1" si="15"/>
        <v/>
      </c>
      <c r="D192" s="165" t="str">
        <f t="shared" ca="1" si="16"/>
        <v/>
      </c>
      <c r="E192" s="165" t="str">
        <f t="shared" ca="1" si="17"/>
        <v/>
      </c>
      <c r="R192" s="165" t="str">
        <f ca="1">IF(OR($B192="",R$6=""),"",IF(INDEX(mydata,MATCH($B192,Data!$A:$A,0),MATCH(R$6,Data!$1:$1,0))=0,"",INDEX(mydata,MATCH($B192,Data!$A:$A,0),MATCH(R$6,Data!$1:$1,0))))</f>
        <v/>
      </c>
      <c r="S192" s="165" t="str">
        <f ca="1">IF(OR($B192="",S$6=""),"",IF(INDEX(mydata,MATCH($B192,Data!$A:$A,0),MATCH(S$6,Data!$1:$1,0))=0,"",INDEX(mydata,MATCH($B192,Data!$A:$A,0),MATCH(S$6,Data!$1:$1,0))))</f>
        <v/>
      </c>
      <c r="T192" s="165" t="str">
        <f ca="1">IF(OR($B192="",T$6=""),"",IF(INDEX(mydata,MATCH($B192,Data!$A:$A,0),MATCH(T$6,Data!$1:$1,0))=0,"",INDEX(mydata,MATCH($B192,Data!$A:$A,0),MATCH(T$6,Data!$1:$1,0))))</f>
        <v/>
      </c>
      <c r="U192" s="165" t="str">
        <f ca="1">IF(OR($B192="",U$6=""),"",IF(INDEX(mydata,MATCH($B192,Data!$A:$A,0),MATCH(U$6,Data!$1:$1,0))=0,"",INDEX(mydata,MATCH($B192,Data!$A:$A,0),MATCH(U$6,Data!$1:$1,0))))</f>
        <v/>
      </c>
      <c r="V192" s="165" t="str">
        <f ca="1">IF(OR($B192="",V$6=""),"",IF(INDEX(mydata,MATCH($B192,Data!$A:$A,0),MATCH(V$6,Data!$1:$1,0))=0,"",INDEX(mydata,MATCH($B192,Data!$A:$A,0),MATCH(V$6,Data!$1:$1,0))))</f>
        <v/>
      </c>
      <c r="W192" s="165" t="str">
        <f ca="1">IF(OR($B192="",W$6=""),"",IF(INDEX(mydata,MATCH($B192,Data!$A:$A,0),MATCH(W$6,Data!$1:$1,0))=0,"",INDEX(mydata,MATCH($B192,Data!$A:$A,0),MATCH(W$6,Data!$1:$1,0))))</f>
        <v/>
      </c>
    </row>
    <row r="193" spans="1:23" x14ac:dyDescent="0.4">
      <c r="A193" s="43" t="str">
        <f ca="1">IF(B193="","",IF(INDEX(Data!$BR:$BR,MATCH(B193,Data!$A:$A,0),1)=0,"",INDEX(Data!$BR:$BR,MATCH(B193,Data!$A:$A,0),1)))</f>
        <v/>
      </c>
      <c r="B193" s="165" t="str">
        <f ca="1">IFERROR(INDEX(Data!A$1:$A$1002,_xlfn.AGGREGATE(15,6,((Data!$D$1:$D$1002=1)/(Data!$D$1:$D$1002=1))*ROW(Data!$D$1:$D$1002),ROW(B193)-ROW(B$6)),1),"")</f>
        <v/>
      </c>
      <c r="C193" s="165" t="str">
        <f t="shared" ca="1" si="15"/>
        <v/>
      </c>
      <c r="D193" s="165" t="str">
        <f t="shared" ca="1" si="16"/>
        <v/>
      </c>
      <c r="E193" s="165" t="str">
        <f t="shared" ca="1" si="17"/>
        <v/>
      </c>
      <c r="R193" s="165" t="str">
        <f ca="1">IF(OR($B193="",R$6=""),"",IF(INDEX(mydata,MATCH($B193,Data!$A:$A,0),MATCH(R$6,Data!$1:$1,0))=0,"",INDEX(mydata,MATCH($B193,Data!$A:$A,0),MATCH(R$6,Data!$1:$1,0))))</f>
        <v/>
      </c>
      <c r="S193" s="165" t="str">
        <f ca="1">IF(OR($B193="",S$6=""),"",IF(INDEX(mydata,MATCH($B193,Data!$A:$A,0),MATCH(S$6,Data!$1:$1,0))=0,"",INDEX(mydata,MATCH($B193,Data!$A:$A,0),MATCH(S$6,Data!$1:$1,0))))</f>
        <v/>
      </c>
      <c r="T193" s="165" t="str">
        <f ca="1">IF(OR($B193="",T$6=""),"",IF(INDEX(mydata,MATCH($B193,Data!$A:$A,0),MATCH(T$6,Data!$1:$1,0))=0,"",INDEX(mydata,MATCH($B193,Data!$A:$A,0),MATCH(T$6,Data!$1:$1,0))))</f>
        <v/>
      </c>
      <c r="U193" s="165" t="str">
        <f ca="1">IF(OR($B193="",U$6=""),"",IF(INDEX(mydata,MATCH($B193,Data!$A:$A,0),MATCH(U$6,Data!$1:$1,0))=0,"",INDEX(mydata,MATCH($B193,Data!$A:$A,0),MATCH(U$6,Data!$1:$1,0))))</f>
        <v/>
      </c>
      <c r="V193" s="165" t="str">
        <f ca="1">IF(OR($B193="",V$6=""),"",IF(INDEX(mydata,MATCH($B193,Data!$A:$A,0),MATCH(V$6,Data!$1:$1,0))=0,"",INDEX(mydata,MATCH($B193,Data!$A:$A,0),MATCH(V$6,Data!$1:$1,0))))</f>
        <v/>
      </c>
      <c r="W193" s="165" t="str">
        <f ca="1">IF(OR($B193="",W$6=""),"",IF(INDEX(mydata,MATCH($B193,Data!$A:$A,0),MATCH(W$6,Data!$1:$1,0))=0,"",INDEX(mydata,MATCH($B193,Data!$A:$A,0),MATCH(W$6,Data!$1:$1,0))))</f>
        <v/>
      </c>
    </row>
    <row r="194" spans="1:23" x14ac:dyDescent="0.4">
      <c r="A194" s="43" t="str">
        <f ca="1">IF(B194="","",IF(INDEX(Data!$BR:$BR,MATCH(B194,Data!$A:$A,0),1)=0,"",INDEX(Data!$BR:$BR,MATCH(B194,Data!$A:$A,0),1)))</f>
        <v/>
      </c>
      <c r="B194" s="165" t="str">
        <f ca="1">IFERROR(INDEX(Data!A$1:$A$1002,_xlfn.AGGREGATE(15,6,((Data!$D$1:$D$1002=1)/(Data!$D$1:$D$1002=1))*ROW(Data!$D$1:$D$1002),ROW(B194)-ROW(B$6)),1),"")</f>
        <v/>
      </c>
      <c r="C194" s="165" t="str">
        <f t="shared" ca="1" si="15"/>
        <v/>
      </c>
      <c r="D194" s="165" t="str">
        <f t="shared" ca="1" si="16"/>
        <v/>
      </c>
      <c r="E194" s="165" t="str">
        <f t="shared" ca="1" si="17"/>
        <v/>
      </c>
      <c r="R194" s="165" t="str">
        <f ca="1">IF(OR($B194="",R$6=""),"",IF(INDEX(mydata,MATCH($B194,Data!$A:$A,0),MATCH(R$6,Data!$1:$1,0))=0,"",INDEX(mydata,MATCH($B194,Data!$A:$A,0),MATCH(R$6,Data!$1:$1,0))))</f>
        <v/>
      </c>
      <c r="S194" s="165" t="str">
        <f ca="1">IF(OR($B194="",S$6=""),"",IF(INDEX(mydata,MATCH($B194,Data!$A:$A,0),MATCH(S$6,Data!$1:$1,0))=0,"",INDEX(mydata,MATCH($B194,Data!$A:$A,0),MATCH(S$6,Data!$1:$1,0))))</f>
        <v/>
      </c>
      <c r="T194" s="165" t="str">
        <f ca="1">IF(OR($B194="",T$6=""),"",IF(INDEX(mydata,MATCH($B194,Data!$A:$A,0),MATCH(T$6,Data!$1:$1,0))=0,"",INDEX(mydata,MATCH($B194,Data!$A:$A,0),MATCH(T$6,Data!$1:$1,0))))</f>
        <v/>
      </c>
      <c r="U194" s="165" t="str">
        <f ca="1">IF(OR($B194="",U$6=""),"",IF(INDEX(mydata,MATCH($B194,Data!$A:$A,0),MATCH(U$6,Data!$1:$1,0))=0,"",INDEX(mydata,MATCH($B194,Data!$A:$A,0),MATCH(U$6,Data!$1:$1,0))))</f>
        <v/>
      </c>
      <c r="V194" s="165" t="str">
        <f ca="1">IF(OR($B194="",V$6=""),"",IF(INDEX(mydata,MATCH($B194,Data!$A:$A,0),MATCH(V$6,Data!$1:$1,0))=0,"",INDEX(mydata,MATCH($B194,Data!$A:$A,0),MATCH(V$6,Data!$1:$1,0))))</f>
        <v/>
      </c>
      <c r="W194" s="165" t="str">
        <f ca="1">IF(OR($B194="",W$6=""),"",IF(INDEX(mydata,MATCH($B194,Data!$A:$A,0),MATCH(W$6,Data!$1:$1,0))=0,"",INDEX(mydata,MATCH($B194,Data!$A:$A,0),MATCH(W$6,Data!$1:$1,0))))</f>
        <v/>
      </c>
    </row>
    <row r="195" spans="1:23" x14ac:dyDescent="0.4">
      <c r="A195" s="43" t="str">
        <f ca="1">IF(B195="","",IF(INDEX(Data!$BR:$BR,MATCH(B195,Data!$A:$A,0),1)=0,"",INDEX(Data!$BR:$BR,MATCH(B195,Data!$A:$A,0),1)))</f>
        <v/>
      </c>
      <c r="B195" s="165" t="str">
        <f ca="1">IFERROR(INDEX(Data!A$1:$A$1002,_xlfn.AGGREGATE(15,6,((Data!$D$1:$D$1002=1)/(Data!$D$1:$D$1002=1))*ROW(Data!$D$1:$D$1002),ROW(B195)-ROW(B$6)),1),"")</f>
        <v/>
      </c>
      <c r="C195" s="165" t="str">
        <f t="shared" ca="1" si="15"/>
        <v/>
      </c>
      <c r="D195" s="165" t="str">
        <f t="shared" ca="1" si="16"/>
        <v/>
      </c>
      <c r="E195" s="165" t="str">
        <f t="shared" ca="1" si="17"/>
        <v/>
      </c>
      <c r="R195" s="165" t="str">
        <f ca="1">IF(OR($B195="",R$6=""),"",IF(INDEX(mydata,MATCH($B195,Data!$A:$A,0),MATCH(R$6,Data!$1:$1,0))=0,"",INDEX(mydata,MATCH($B195,Data!$A:$A,0),MATCH(R$6,Data!$1:$1,0))))</f>
        <v/>
      </c>
      <c r="S195" s="165" t="str">
        <f ca="1">IF(OR($B195="",S$6=""),"",IF(INDEX(mydata,MATCH($B195,Data!$A:$A,0),MATCH(S$6,Data!$1:$1,0))=0,"",INDEX(mydata,MATCH($B195,Data!$A:$A,0),MATCH(S$6,Data!$1:$1,0))))</f>
        <v/>
      </c>
      <c r="T195" s="165" t="str">
        <f ca="1">IF(OR($B195="",T$6=""),"",IF(INDEX(mydata,MATCH($B195,Data!$A:$A,0),MATCH(T$6,Data!$1:$1,0))=0,"",INDEX(mydata,MATCH($B195,Data!$A:$A,0),MATCH(T$6,Data!$1:$1,0))))</f>
        <v/>
      </c>
      <c r="U195" s="165" t="str">
        <f ca="1">IF(OR($B195="",U$6=""),"",IF(INDEX(mydata,MATCH($B195,Data!$A:$A,0),MATCH(U$6,Data!$1:$1,0))=0,"",INDEX(mydata,MATCH($B195,Data!$A:$A,0),MATCH(U$6,Data!$1:$1,0))))</f>
        <v/>
      </c>
      <c r="V195" s="165" t="str">
        <f ca="1">IF(OR($B195="",V$6=""),"",IF(INDEX(mydata,MATCH($B195,Data!$A:$A,0),MATCH(V$6,Data!$1:$1,0))=0,"",INDEX(mydata,MATCH($B195,Data!$A:$A,0),MATCH(V$6,Data!$1:$1,0))))</f>
        <v/>
      </c>
      <c r="W195" s="165" t="str">
        <f ca="1">IF(OR($B195="",W$6=""),"",IF(INDEX(mydata,MATCH($B195,Data!$A:$A,0),MATCH(W$6,Data!$1:$1,0))=0,"",INDEX(mydata,MATCH($B195,Data!$A:$A,0),MATCH(W$6,Data!$1:$1,0))))</f>
        <v/>
      </c>
    </row>
    <row r="196" spans="1:23" x14ac:dyDescent="0.4">
      <c r="A196" s="43" t="str">
        <f ca="1">IF(B196="","",IF(INDEX(Data!$BR:$BR,MATCH(B196,Data!$A:$A,0),1)=0,"",INDEX(Data!$BR:$BR,MATCH(B196,Data!$A:$A,0),1)))</f>
        <v/>
      </c>
      <c r="B196" s="165" t="str">
        <f ca="1">IFERROR(INDEX(Data!A$1:$A$1002,_xlfn.AGGREGATE(15,6,((Data!$D$1:$D$1002=1)/(Data!$D$1:$D$1002=1))*ROW(Data!$D$1:$D$1002),ROW(B196)-ROW(B$6)),1),"")</f>
        <v/>
      </c>
      <c r="C196" s="165" t="str">
        <f t="shared" ca="1" si="15"/>
        <v/>
      </c>
      <c r="D196" s="165" t="str">
        <f t="shared" ca="1" si="16"/>
        <v/>
      </c>
      <c r="E196" s="165" t="str">
        <f t="shared" ca="1" si="17"/>
        <v/>
      </c>
      <c r="R196" s="165" t="str">
        <f ca="1">IF(OR($B196="",R$6=""),"",IF(INDEX(mydata,MATCH($B196,Data!$A:$A,0),MATCH(R$6,Data!$1:$1,0))=0,"",INDEX(mydata,MATCH($B196,Data!$A:$A,0),MATCH(R$6,Data!$1:$1,0))))</f>
        <v/>
      </c>
      <c r="S196" s="165" t="str">
        <f ca="1">IF(OR($B196="",S$6=""),"",IF(INDEX(mydata,MATCH($B196,Data!$A:$A,0),MATCH(S$6,Data!$1:$1,0))=0,"",INDEX(mydata,MATCH($B196,Data!$A:$A,0),MATCH(S$6,Data!$1:$1,0))))</f>
        <v/>
      </c>
      <c r="T196" s="165" t="str">
        <f ca="1">IF(OR($B196="",T$6=""),"",IF(INDEX(mydata,MATCH($B196,Data!$A:$A,0),MATCH(T$6,Data!$1:$1,0))=0,"",INDEX(mydata,MATCH($B196,Data!$A:$A,0),MATCH(T$6,Data!$1:$1,0))))</f>
        <v/>
      </c>
      <c r="U196" s="165" t="str">
        <f ca="1">IF(OR($B196="",U$6=""),"",IF(INDEX(mydata,MATCH($B196,Data!$A:$A,0),MATCH(U$6,Data!$1:$1,0))=0,"",INDEX(mydata,MATCH($B196,Data!$A:$A,0),MATCH(U$6,Data!$1:$1,0))))</f>
        <v/>
      </c>
      <c r="V196" s="165" t="str">
        <f ca="1">IF(OR($B196="",V$6=""),"",IF(INDEX(mydata,MATCH($B196,Data!$A:$A,0),MATCH(V$6,Data!$1:$1,0))=0,"",INDEX(mydata,MATCH($B196,Data!$A:$A,0),MATCH(V$6,Data!$1:$1,0))))</f>
        <v/>
      </c>
      <c r="W196" s="165" t="str">
        <f ca="1">IF(OR($B196="",W$6=""),"",IF(INDEX(mydata,MATCH($B196,Data!$A:$A,0),MATCH(W$6,Data!$1:$1,0))=0,"",INDEX(mydata,MATCH($B196,Data!$A:$A,0),MATCH(W$6,Data!$1:$1,0))))</f>
        <v/>
      </c>
    </row>
    <row r="197" spans="1:23" x14ac:dyDescent="0.4">
      <c r="A197" s="43" t="str">
        <f ca="1">IF(B197="","",IF(INDEX(Data!$BR:$BR,MATCH(B197,Data!$A:$A,0),1)=0,"",INDEX(Data!$BR:$BR,MATCH(B197,Data!$A:$A,0),1)))</f>
        <v/>
      </c>
      <c r="B197" s="165" t="str">
        <f ca="1">IFERROR(INDEX(Data!A$1:$A$1002,_xlfn.AGGREGATE(15,6,((Data!$D$1:$D$1002=1)/(Data!$D$1:$D$1002=1))*ROW(Data!$D$1:$D$1002),ROW(B197)-ROW(B$6)),1),"")</f>
        <v/>
      </c>
      <c r="C197" s="165" t="str">
        <f t="shared" ca="1" si="15"/>
        <v/>
      </c>
      <c r="D197" s="165" t="str">
        <f t="shared" ca="1" si="16"/>
        <v/>
      </c>
      <c r="E197" s="165" t="str">
        <f t="shared" ca="1" si="17"/>
        <v/>
      </c>
      <c r="R197" s="165" t="str">
        <f ca="1">IF(OR($B197="",R$6=""),"",IF(INDEX(mydata,MATCH($B197,Data!$A:$A,0),MATCH(R$6,Data!$1:$1,0))=0,"",INDEX(mydata,MATCH($B197,Data!$A:$A,0),MATCH(R$6,Data!$1:$1,0))))</f>
        <v/>
      </c>
      <c r="S197" s="165" t="str">
        <f ca="1">IF(OR($B197="",S$6=""),"",IF(INDEX(mydata,MATCH($B197,Data!$A:$A,0),MATCH(S$6,Data!$1:$1,0))=0,"",INDEX(mydata,MATCH($B197,Data!$A:$A,0),MATCH(S$6,Data!$1:$1,0))))</f>
        <v/>
      </c>
      <c r="T197" s="165" t="str">
        <f ca="1">IF(OR($B197="",T$6=""),"",IF(INDEX(mydata,MATCH($B197,Data!$A:$A,0),MATCH(T$6,Data!$1:$1,0))=0,"",INDEX(mydata,MATCH($B197,Data!$A:$A,0),MATCH(T$6,Data!$1:$1,0))))</f>
        <v/>
      </c>
      <c r="U197" s="165" t="str">
        <f ca="1">IF(OR($B197="",U$6=""),"",IF(INDEX(mydata,MATCH($B197,Data!$A:$A,0),MATCH(U$6,Data!$1:$1,0))=0,"",INDEX(mydata,MATCH($B197,Data!$A:$A,0),MATCH(U$6,Data!$1:$1,0))))</f>
        <v/>
      </c>
      <c r="V197" s="165" t="str">
        <f ca="1">IF(OR($B197="",V$6=""),"",IF(INDEX(mydata,MATCH($B197,Data!$A:$A,0),MATCH(V$6,Data!$1:$1,0))=0,"",INDEX(mydata,MATCH($B197,Data!$A:$A,0),MATCH(V$6,Data!$1:$1,0))))</f>
        <v/>
      </c>
      <c r="W197" s="165" t="str">
        <f ca="1">IF(OR($B197="",W$6=""),"",IF(INDEX(mydata,MATCH($B197,Data!$A:$A,0),MATCH(W$6,Data!$1:$1,0))=0,"",INDEX(mydata,MATCH($B197,Data!$A:$A,0),MATCH(W$6,Data!$1:$1,0))))</f>
        <v/>
      </c>
    </row>
    <row r="198" spans="1:23" x14ac:dyDescent="0.4">
      <c r="A198" s="43" t="str">
        <f ca="1">IF(B198="","",IF(INDEX(Data!$BR:$BR,MATCH(B198,Data!$A:$A,0),1)=0,"",INDEX(Data!$BR:$BR,MATCH(B198,Data!$A:$A,0),1)))</f>
        <v/>
      </c>
      <c r="B198" s="165" t="str">
        <f ca="1">IFERROR(INDEX(Data!A$1:$A$1002,_xlfn.AGGREGATE(15,6,((Data!$D$1:$D$1002=1)/(Data!$D$1:$D$1002=1))*ROW(Data!$D$1:$D$1002),ROW(B198)-ROW(B$6)),1),"")</f>
        <v/>
      </c>
      <c r="C198" s="165" t="str">
        <f t="shared" ca="1" si="15"/>
        <v/>
      </c>
      <c r="D198" s="165" t="str">
        <f t="shared" ca="1" si="16"/>
        <v/>
      </c>
      <c r="E198" s="165" t="str">
        <f t="shared" ca="1" si="17"/>
        <v/>
      </c>
      <c r="R198" s="165" t="str">
        <f ca="1">IF(OR($B198="",R$6=""),"",IF(INDEX(mydata,MATCH($B198,Data!$A:$A,0),MATCH(R$6,Data!$1:$1,0))=0,"",INDEX(mydata,MATCH($B198,Data!$A:$A,0),MATCH(R$6,Data!$1:$1,0))))</f>
        <v/>
      </c>
      <c r="S198" s="165" t="str">
        <f ca="1">IF(OR($B198="",S$6=""),"",IF(INDEX(mydata,MATCH($B198,Data!$A:$A,0),MATCH(S$6,Data!$1:$1,0))=0,"",INDEX(mydata,MATCH($B198,Data!$A:$A,0),MATCH(S$6,Data!$1:$1,0))))</f>
        <v/>
      </c>
      <c r="T198" s="165" t="str">
        <f ca="1">IF(OR($B198="",T$6=""),"",IF(INDEX(mydata,MATCH($B198,Data!$A:$A,0),MATCH(T$6,Data!$1:$1,0))=0,"",INDEX(mydata,MATCH($B198,Data!$A:$A,0),MATCH(T$6,Data!$1:$1,0))))</f>
        <v/>
      </c>
      <c r="U198" s="165" t="str">
        <f ca="1">IF(OR($B198="",U$6=""),"",IF(INDEX(mydata,MATCH($B198,Data!$A:$A,0),MATCH(U$6,Data!$1:$1,0))=0,"",INDEX(mydata,MATCH($B198,Data!$A:$A,0),MATCH(U$6,Data!$1:$1,0))))</f>
        <v/>
      </c>
      <c r="V198" s="165" t="str">
        <f ca="1">IF(OR($B198="",V$6=""),"",IF(INDEX(mydata,MATCH($B198,Data!$A:$A,0),MATCH(V$6,Data!$1:$1,0))=0,"",INDEX(mydata,MATCH($B198,Data!$A:$A,0),MATCH(V$6,Data!$1:$1,0))))</f>
        <v/>
      </c>
      <c r="W198" s="165" t="str">
        <f ca="1">IF(OR($B198="",W$6=""),"",IF(INDEX(mydata,MATCH($B198,Data!$A:$A,0),MATCH(W$6,Data!$1:$1,0))=0,"",INDEX(mydata,MATCH($B198,Data!$A:$A,0),MATCH(W$6,Data!$1:$1,0))))</f>
        <v/>
      </c>
    </row>
    <row r="199" spans="1:23" x14ac:dyDescent="0.4">
      <c r="A199" s="43" t="str">
        <f ca="1">IF(B199="","",IF(INDEX(Data!$BR:$BR,MATCH(B199,Data!$A:$A,0),1)=0,"",INDEX(Data!$BR:$BR,MATCH(B199,Data!$A:$A,0),1)))</f>
        <v/>
      </c>
      <c r="B199" s="165" t="str">
        <f ca="1">IFERROR(INDEX(Data!A$1:$A$1002,_xlfn.AGGREGATE(15,6,((Data!$D$1:$D$1002=1)/(Data!$D$1:$D$1002=1))*ROW(Data!$D$1:$D$1002),ROW(B199)-ROW(B$6)),1),"")</f>
        <v/>
      </c>
      <c r="C199" s="165" t="str">
        <f t="shared" ref="C199:C204" ca="1" si="18">IF(OR($B199="",R$6=""),"",IF(R199="Yes",R$6,IF(R199&lt;&gt;"",R$6&amp;" - "&amp;R199,IF(S199="Yes",S$6,IF(S199&lt;&gt;"",S$6&amp;" - "&amp;S199,"")))))</f>
        <v/>
      </c>
      <c r="D199" s="165" t="str">
        <f t="shared" ref="D199:D204" ca="1" si="19">IF(OR($B199="",T$6=""),"",IF(T199="Yes",T$6,IF(T199&lt;&gt;"",T$6&amp;" - "&amp;T199,IF(U199="Yes",U$6,IF(U199&lt;&gt;"",U$6&amp;" - "&amp;U199,"")))))</f>
        <v/>
      </c>
      <c r="E199" s="165" t="str">
        <f t="shared" ref="E199:E204" ca="1" si="20">IF(OR($B199="",V$6=""),"",IF(V199="Yes",V$6,IF(V199&lt;&gt;"",V$6&amp;" - "&amp;V199,IF(W199="Yes",W$6,IF(W199&lt;&gt;"",W$6&amp;" - "&amp;W199,"")))))</f>
        <v/>
      </c>
      <c r="R199" s="165" t="str">
        <f ca="1">IF(OR($B199="",R$6=""),"",IF(INDEX(mydata,MATCH($B199,Data!$A:$A,0),MATCH(R$6,Data!$1:$1,0))=0,"",INDEX(mydata,MATCH($B199,Data!$A:$A,0),MATCH(R$6,Data!$1:$1,0))))</f>
        <v/>
      </c>
      <c r="S199" s="165" t="str">
        <f ca="1">IF(OR($B199="",S$6=""),"",IF(INDEX(mydata,MATCH($B199,Data!$A:$A,0),MATCH(S$6,Data!$1:$1,0))=0,"",INDEX(mydata,MATCH($B199,Data!$A:$A,0),MATCH(S$6,Data!$1:$1,0))))</f>
        <v/>
      </c>
      <c r="T199" s="165" t="str">
        <f ca="1">IF(OR($B199="",T$6=""),"",IF(INDEX(mydata,MATCH($B199,Data!$A:$A,0),MATCH(T$6,Data!$1:$1,0))=0,"",INDEX(mydata,MATCH($B199,Data!$A:$A,0),MATCH(T$6,Data!$1:$1,0))))</f>
        <v/>
      </c>
      <c r="U199" s="165" t="str">
        <f ca="1">IF(OR($B199="",U$6=""),"",IF(INDEX(mydata,MATCH($B199,Data!$A:$A,0),MATCH(U$6,Data!$1:$1,0))=0,"",INDEX(mydata,MATCH($B199,Data!$A:$A,0),MATCH(U$6,Data!$1:$1,0))))</f>
        <v/>
      </c>
      <c r="V199" s="165" t="str">
        <f ca="1">IF(OR($B199="",V$6=""),"",IF(INDEX(mydata,MATCH($B199,Data!$A:$A,0),MATCH(V$6,Data!$1:$1,0))=0,"",INDEX(mydata,MATCH($B199,Data!$A:$A,0),MATCH(V$6,Data!$1:$1,0))))</f>
        <v/>
      </c>
      <c r="W199" s="165" t="str">
        <f ca="1">IF(OR($B199="",W$6=""),"",IF(INDEX(mydata,MATCH($B199,Data!$A:$A,0),MATCH(W$6,Data!$1:$1,0))=0,"",INDEX(mydata,MATCH($B199,Data!$A:$A,0),MATCH(W$6,Data!$1:$1,0))))</f>
        <v/>
      </c>
    </row>
    <row r="200" spans="1:23" x14ac:dyDescent="0.4">
      <c r="A200" s="43" t="str">
        <f ca="1">IF(B200="","",IF(INDEX(Data!$BR:$BR,MATCH(B200,Data!$A:$A,0),1)=0,"",INDEX(Data!$BR:$BR,MATCH(B200,Data!$A:$A,0),1)))</f>
        <v/>
      </c>
      <c r="B200" s="165" t="str">
        <f ca="1">IFERROR(INDEX(Data!A$1:$A$1002,_xlfn.AGGREGATE(15,6,((Data!$D$1:$D$1002=1)/(Data!$D$1:$D$1002=1))*ROW(Data!$D$1:$D$1002),ROW(B200)-ROW(B$6)),1),"")</f>
        <v/>
      </c>
      <c r="C200" s="165" t="str">
        <f t="shared" ca="1" si="18"/>
        <v/>
      </c>
      <c r="D200" s="165" t="str">
        <f t="shared" ca="1" si="19"/>
        <v/>
      </c>
      <c r="E200" s="165" t="str">
        <f t="shared" ca="1" si="20"/>
        <v/>
      </c>
      <c r="R200" s="165" t="str">
        <f ca="1">IF(OR($B200="",R$6=""),"",IF(INDEX(mydata,MATCH($B200,Data!$A:$A,0),MATCH(R$6,Data!$1:$1,0))=0,"",INDEX(mydata,MATCH($B200,Data!$A:$A,0),MATCH(R$6,Data!$1:$1,0))))</f>
        <v/>
      </c>
      <c r="S200" s="165" t="str">
        <f ca="1">IF(OR($B200="",S$6=""),"",IF(INDEX(mydata,MATCH($B200,Data!$A:$A,0),MATCH(S$6,Data!$1:$1,0))=0,"",INDEX(mydata,MATCH($B200,Data!$A:$A,0),MATCH(S$6,Data!$1:$1,0))))</f>
        <v/>
      </c>
      <c r="T200" s="165" t="str">
        <f ca="1">IF(OR($B200="",T$6=""),"",IF(INDEX(mydata,MATCH($B200,Data!$A:$A,0),MATCH(T$6,Data!$1:$1,0))=0,"",INDEX(mydata,MATCH($B200,Data!$A:$A,0),MATCH(T$6,Data!$1:$1,0))))</f>
        <v/>
      </c>
      <c r="U200" s="165" t="str">
        <f ca="1">IF(OR($B200="",U$6=""),"",IF(INDEX(mydata,MATCH($B200,Data!$A:$A,0),MATCH(U$6,Data!$1:$1,0))=0,"",INDEX(mydata,MATCH($B200,Data!$A:$A,0),MATCH(U$6,Data!$1:$1,0))))</f>
        <v/>
      </c>
      <c r="V200" s="165" t="str">
        <f ca="1">IF(OR($B200="",V$6=""),"",IF(INDEX(mydata,MATCH($B200,Data!$A:$A,0),MATCH(V$6,Data!$1:$1,0))=0,"",INDEX(mydata,MATCH($B200,Data!$A:$A,0),MATCH(V$6,Data!$1:$1,0))))</f>
        <v/>
      </c>
      <c r="W200" s="165" t="str">
        <f ca="1">IF(OR($B200="",W$6=""),"",IF(INDEX(mydata,MATCH($B200,Data!$A:$A,0),MATCH(W$6,Data!$1:$1,0))=0,"",INDEX(mydata,MATCH($B200,Data!$A:$A,0),MATCH(W$6,Data!$1:$1,0))))</f>
        <v/>
      </c>
    </row>
    <row r="201" spans="1:23" x14ac:dyDescent="0.4">
      <c r="A201" s="43" t="str">
        <f ca="1">IF(B201="","",IF(INDEX(Data!$BR:$BR,MATCH(B201,Data!$A:$A,0),1)=0,"",INDEX(Data!$BR:$BR,MATCH(B201,Data!$A:$A,0),1)))</f>
        <v/>
      </c>
      <c r="B201" s="165" t="str">
        <f ca="1">IFERROR(INDEX(Data!A$1:$A$1002,_xlfn.AGGREGATE(15,6,((Data!$D$1:$D$1002=1)/(Data!$D$1:$D$1002=1))*ROW(Data!$D$1:$D$1002),ROW(B201)-ROW(B$6)),1),"")</f>
        <v/>
      </c>
      <c r="C201" s="165" t="str">
        <f t="shared" ca="1" si="18"/>
        <v/>
      </c>
      <c r="D201" s="165" t="str">
        <f t="shared" ca="1" si="19"/>
        <v/>
      </c>
      <c r="E201" s="165" t="str">
        <f t="shared" ca="1" si="20"/>
        <v/>
      </c>
      <c r="R201" s="165" t="str">
        <f ca="1">IF(OR($B201="",R$6=""),"",IF(INDEX(mydata,MATCH($B201,Data!$A:$A,0),MATCH(R$6,Data!$1:$1,0))=0,"",INDEX(mydata,MATCH($B201,Data!$A:$A,0),MATCH(R$6,Data!$1:$1,0))))</f>
        <v/>
      </c>
      <c r="S201" s="165" t="str">
        <f ca="1">IF(OR($B201="",S$6=""),"",IF(INDEX(mydata,MATCH($B201,Data!$A:$A,0),MATCH(S$6,Data!$1:$1,0))=0,"",INDEX(mydata,MATCH($B201,Data!$A:$A,0),MATCH(S$6,Data!$1:$1,0))))</f>
        <v/>
      </c>
      <c r="T201" s="165" t="str">
        <f ca="1">IF(OR($B201="",T$6=""),"",IF(INDEX(mydata,MATCH($B201,Data!$A:$A,0),MATCH(T$6,Data!$1:$1,0))=0,"",INDEX(mydata,MATCH($B201,Data!$A:$A,0),MATCH(T$6,Data!$1:$1,0))))</f>
        <v/>
      </c>
      <c r="U201" s="165" t="str">
        <f ca="1">IF(OR($B201="",U$6=""),"",IF(INDEX(mydata,MATCH($B201,Data!$A:$A,0),MATCH(U$6,Data!$1:$1,0))=0,"",INDEX(mydata,MATCH($B201,Data!$A:$A,0),MATCH(U$6,Data!$1:$1,0))))</f>
        <v/>
      </c>
      <c r="V201" s="165" t="str">
        <f ca="1">IF(OR($B201="",V$6=""),"",IF(INDEX(mydata,MATCH($B201,Data!$A:$A,0),MATCH(V$6,Data!$1:$1,0))=0,"",INDEX(mydata,MATCH($B201,Data!$A:$A,0),MATCH(V$6,Data!$1:$1,0))))</f>
        <v/>
      </c>
      <c r="W201" s="165" t="str">
        <f ca="1">IF(OR($B201="",W$6=""),"",IF(INDEX(mydata,MATCH($B201,Data!$A:$A,0),MATCH(W$6,Data!$1:$1,0))=0,"",INDEX(mydata,MATCH($B201,Data!$A:$A,0),MATCH(W$6,Data!$1:$1,0))))</f>
        <v/>
      </c>
    </row>
    <row r="202" spans="1:23" x14ac:dyDescent="0.4">
      <c r="A202" s="43" t="str">
        <f ca="1">IF(B202="","",IF(INDEX(Data!$BR:$BR,MATCH(B202,Data!$A:$A,0),1)=0,"",INDEX(Data!$BR:$BR,MATCH(B202,Data!$A:$A,0),1)))</f>
        <v/>
      </c>
      <c r="B202" s="165" t="str">
        <f ca="1">IFERROR(INDEX(Data!A$1:$A$1002,_xlfn.AGGREGATE(15,6,((Data!$D$1:$D$1002=1)/(Data!$D$1:$D$1002=1))*ROW(Data!$D$1:$D$1002),ROW(B202)-ROW(B$6)),1),"")</f>
        <v/>
      </c>
      <c r="C202" s="165" t="str">
        <f t="shared" ca="1" si="18"/>
        <v/>
      </c>
      <c r="D202" s="165" t="str">
        <f t="shared" ca="1" si="19"/>
        <v/>
      </c>
      <c r="E202" s="165" t="str">
        <f t="shared" ca="1" si="20"/>
        <v/>
      </c>
      <c r="R202" s="165" t="str">
        <f ca="1">IF(OR($B202="",R$6=""),"",IF(INDEX(mydata,MATCH($B202,Data!$A:$A,0),MATCH(R$6,Data!$1:$1,0))=0,"",INDEX(mydata,MATCH($B202,Data!$A:$A,0),MATCH(R$6,Data!$1:$1,0))))</f>
        <v/>
      </c>
      <c r="S202" s="165" t="str">
        <f ca="1">IF(OR($B202="",S$6=""),"",IF(INDEX(mydata,MATCH($B202,Data!$A:$A,0),MATCH(S$6,Data!$1:$1,0))=0,"",INDEX(mydata,MATCH($B202,Data!$A:$A,0),MATCH(S$6,Data!$1:$1,0))))</f>
        <v/>
      </c>
      <c r="T202" s="165" t="str">
        <f ca="1">IF(OR($B202="",T$6=""),"",IF(INDEX(mydata,MATCH($B202,Data!$A:$A,0),MATCH(T$6,Data!$1:$1,0))=0,"",INDEX(mydata,MATCH($B202,Data!$A:$A,0),MATCH(T$6,Data!$1:$1,0))))</f>
        <v/>
      </c>
      <c r="U202" s="165" t="str">
        <f ca="1">IF(OR($B202="",U$6=""),"",IF(INDEX(mydata,MATCH($B202,Data!$A:$A,0),MATCH(U$6,Data!$1:$1,0))=0,"",INDEX(mydata,MATCH($B202,Data!$A:$A,0),MATCH(U$6,Data!$1:$1,0))))</f>
        <v/>
      </c>
      <c r="V202" s="165" t="str">
        <f ca="1">IF(OR($B202="",V$6=""),"",IF(INDEX(mydata,MATCH($B202,Data!$A:$A,0),MATCH(V$6,Data!$1:$1,0))=0,"",INDEX(mydata,MATCH($B202,Data!$A:$A,0),MATCH(V$6,Data!$1:$1,0))))</f>
        <v/>
      </c>
      <c r="W202" s="165" t="str">
        <f ca="1">IF(OR($B202="",W$6=""),"",IF(INDEX(mydata,MATCH($B202,Data!$A:$A,0),MATCH(W$6,Data!$1:$1,0))=0,"",INDEX(mydata,MATCH($B202,Data!$A:$A,0),MATCH(W$6,Data!$1:$1,0))))</f>
        <v/>
      </c>
    </row>
    <row r="203" spans="1:23" x14ac:dyDescent="0.4">
      <c r="A203" s="43" t="str">
        <f ca="1">IF(B203="","",IF(INDEX(Data!$BR:$BR,MATCH(B203,Data!$A:$A,0),1)=0,"",INDEX(Data!$BR:$BR,MATCH(B203,Data!$A:$A,0),1)))</f>
        <v/>
      </c>
      <c r="B203" s="165" t="str">
        <f ca="1">IFERROR(INDEX(Data!A$1:$A$1002,_xlfn.AGGREGATE(15,6,((Data!$D$1:$D$1002=1)/(Data!$D$1:$D$1002=1))*ROW(Data!$D$1:$D$1002),ROW(B203)-ROW(B$6)),1),"")</f>
        <v/>
      </c>
      <c r="C203" s="165" t="str">
        <f t="shared" ca="1" si="18"/>
        <v/>
      </c>
      <c r="D203" s="165" t="str">
        <f t="shared" ca="1" si="19"/>
        <v/>
      </c>
      <c r="E203" s="165" t="str">
        <f t="shared" ca="1" si="20"/>
        <v/>
      </c>
      <c r="R203" s="165" t="str">
        <f ca="1">IF(OR($B203="",R$6=""),"",IF(INDEX(mydata,MATCH($B203,Data!$A:$A,0),MATCH(R$6,Data!$1:$1,0))=0,"",INDEX(mydata,MATCH($B203,Data!$A:$A,0),MATCH(R$6,Data!$1:$1,0))))</f>
        <v/>
      </c>
      <c r="S203" s="165" t="str">
        <f ca="1">IF(OR($B203="",S$6=""),"",IF(INDEX(mydata,MATCH($B203,Data!$A:$A,0),MATCH(S$6,Data!$1:$1,0))=0,"",INDEX(mydata,MATCH($B203,Data!$A:$A,0),MATCH(S$6,Data!$1:$1,0))))</f>
        <v/>
      </c>
      <c r="T203" s="165" t="str">
        <f ca="1">IF(OR($B203="",T$6=""),"",IF(INDEX(mydata,MATCH($B203,Data!$A:$A,0),MATCH(T$6,Data!$1:$1,0))=0,"",INDEX(mydata,MATCH($B203,Data!$A:$A,0),MATCH(T$6,Data!$1:$1,0))))</f>
        <v/>
      </c>
      <c r="U203" s="165" t="str">
        <f ca="1">IF(OR($B203="",U$6=""),"",IF(INDEX(mydata,MATCH($B203,Data!$A:$A,0),MATCH(U$6,Data!$1:$1,0))=0,"",INDEX(mydata,MATCH($B203,Data!$A:$A,0),MATCH(U$6,Data!$1:$1,0))))</f>
        <v/>
      </c>
      <c r="V203" s="165" t="str">
        <f ca="1">IF(OR($B203="",V$6=""),"",IF(INDEX(mydata,MATCH($B203,Data!$A:$A,0),MATCH(V$6,Data!$1:$1,0))=0,"",INDEX(mydata,MATCH($B203,Data!$A:$A,0),MATCH(V$6,Data!$1:$1,0))))</f>
        <v/>
      </c>
      <c r="W203" s="165" t="str">
        <f ca="1">IF(OR($B203="",W$6=""),"",IF(INDEX(mydata,MATCH($B203,Data!$A:$A,0),MATCH(W$6,Data!$1:$1,0))=0,"",INDEX(mydata,MATCH($B203,Data!$A:$A,0),MATCH(W$6,Data!$1:$1,0))))</f>
        <v/>
      </c>
    </row>
    <row r="204" spans="1:23" x14ac:dyDescent="0.4">
      <c r="A204" s="43" t="str">
        <f ca="1">IF(B204="","",IF(INDEX(Data!$BR:$BR,MATCH(B204,Data!$A:$A,0),1)=0,"",INDEX(Data!$BR:$BR,MATCH(B204,Data!$A:$A,0),1)))</f>
        <v/>
      </c>
      <c r="B204" s="165" t="str">
        <f ca="1">IFERROR(INDEX(Data!A$1:$A$1002,_xlfn.AGGREGATE(15,6,((Data!$D$1:$D$1002=1)/(Data!$D$1:$D$1002=1))*ROW(Data!$D$1:$D$1002),ROW(B204)-ROW(B$6)),1),"")</f>
        <v/>
      </c>
      <c r="C204" s="165" t="str">
        <f t="shared" ca="1" si="18"/>
        <v/>
      </c>
      <c r="D204" s="165" t="str">
        <f t="shared" ca="1" si="19"/>
        <v/>
      </c>
      <c r="E204" s="165" t="str">
        <f t="shared" ca="1" si="20"/>
        <v/>
      </c>
      <c r="R204" s="165" t="str">
        <f ca="1">IF(OR($B204="",R$6=""),"",IF(INDEX(mydata,MATCH($B204,Data!$A:$A,0),MATCH(R$6,Data!$1:$1,0))=0,"",INDEX(mydata,MATCH($B204,Data!$A:$A,0),MATCH(R$6,Data!$1:$1,0))))</f>
        <v/>
      </c>
      <c r="S204" s="165" t="str">
        <f ca="1">IF(OR($B204="",S$6=""),"",IF(INDEX(mydata,MATCH($B204,Data!$A:$A,0),MATCH(S$6,Data!$1:$1,0))=0,"",INDEX(mydata,MATCH($B204,Data!$A:$A,0),MATCH(S$6,Data!$1:$1,0))))</f>
        <v/>
      </c>
      <c r="T204" s="165" t="str">
        <f ca="1">IF(OR($B204="",T$6=""),"",IF(INDEX(mydata,MATCH($B204,Data!$A:$A,0),MATCH(T$6,Data!$1:$1,0))=0,"",INDEX(mydata,MATCH($B204,Data!$A:$A,0),MATCH(T$6,Data!$1:$1,0))))</f>
        <v/>
      </c>
      <c r="U204" s="165" t="str">
        <f ca="1">IF(OR($B204="",U$6=""),"",IF(INDEX(mydata,MATCH($B204,Data!$A:$A,0),MATCH(U$6,Data!$1:$1,0))=0,"",INDEX(mydata,MATCH($B204,Data!$A:$A,0),MATCH(U$6,Data!$1:$1,0))))</f>
        <v/>
      </c>
      <c r="V204" s="165" t="str">
        <f ca="1">IF(OR($B204="",V$6=""),"",IF(INDEX(mydata,MATCH($B204,Data!$A:$A,0),MATCH(V$6,Data!$1:$1,0))=0,"",INDEX(mydata,MATCH($B204,Data!$A:$A,0),MATCH(V$6,Data!$1:$1,0))))</f>
        <v/>
      </c>
      <c r="W204" s="165" t="str">
        <f ca="1">IF(OR($B204="",W$6=""),"",IF(INDEX(mydata,MATCH($B204,Data!$A:$A,0),MATCH(W$6,Data!$1:$1,0))=0,"",INDEX(mydata,MATCH($B204,Data!$A:$A,0),MATCH(W$6,Data!$1:$1,0))))</f>
        <v/>
      </c>
    </row>
  </sheetData>
  <conditionalFormatting sqref="C7:E204">
    <cfRule type="expression" priority="3" stopIfTrue="1">
      <formula>""</formula>
    </cfRule>
    <cfRule type="expression" dxfId="961" priority="4">
      <formula>ISNUMBER(SEARCH(" - ",C7))</formula>
    </cfRule>
    <cfRule type="expression" dxfId="960" priority="5">
      <formula>C7&lt;&gt;""</formula>
    </cfRule>
  </conditionalFormatting>
  <conditionalFormatting sqref="C1">
    <cfRule type="expression" dxfId="959" priority="2">
      <formula>profile&lt;&gt;""</formula>
    </cfRule>
  </conditionalFormatting>
  <conditionalFormatting sqref="D1">
    <cfRule type="expression" dxfId="958" priority="1">
      <formula>profile&lt;&gt;""</formula>
    </cfRule>
  </conditionalFormatting>
  <conditionalFormatting sqref="A7:A204">
    <cfRule type="expression" dxfId="957" priority="6">
      <formula>A7=3</formula>
    </cfRule>
    <cfRule type="expression" dxfId="956" priority="7">
      <formula>A7=2</formula>
    </cfRule>
    <cfRule type="expression" dxfId="955"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455</v>
      </c>
      <c r="D1" s="47" t="s">
        <v>552</v>
      </c>
      <c r="F1" s="47" t="s">
        <v>553</v>
      </c>
      <c r="H1" s="47" t="s">
        <v>474</v>
      </c>
      <c r="J1" s="47" t="s">
        <v>593</v>
      </c>
      <c r="K1" s="78"/>
      <c r="L1" s="47" t="s">
        <v>465</v>
      </c>
      <c r="M1" s="55"/>
      <c r="N1" s="55"/>
      <c r="O1" s="55"/>
      <c r="P1" s="55"/>
      <c r="Q1" s="55"/>
      <c r="R1" s="56"/>
      <c r="S1" s="65"/>
      <c r="T1" s="65"/>
    </row>
    <row r="2" spans="1:20" s="78" customFormat="1" ht="12.45" thickBot="1" x14ac:dyDescent="0.45">
      <c r="A2" s="76">
        <v>1</v>
      </c>
      <c r="B2" s="77" t="str">
        <f ca="1">"Required ("&amp;COUNTIF(Data!$BR:$BR,1)&amp;")"</f>
        <v>Required (5)</v>
      </c>
      <c r="D2" s="93"/>
      <c r="F2" s="79" t="s">
        <v>462</v>
      </c>
      <c r="H2" s="93" t="s">
        <v>605</v>
      </c>
      <c r="J2" s="119">
        <v>50</v>
      </c>
      <c r="L2" s="90" t="str">
        <f ca="1">Analysis!C18</f>
        <v>(#1) Philo with (+0 Add-Ons) / YouTube TV (+0 Add-Ons)  [%100 of marked] for $70</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AT&amp;T TV Now Plus with (+0 Add-Ons) / Philo (+0 Add-Ons)  [%100 of marked] for $85</v>
      </c>
      <c r="M3" s="78"/>
      <c r="N3" s="78"/>
      <c r="O3" s="78"/>
      <c r="P3" s="78"/>
      <c r="Q3" s="78"/>
      <c r="R3" s="78"/>
      <c r="S3" s="78"/>
      <c r="T3" s="80"/>
    </row>
    <row r="4" spans="1:20" x14ac:dyDescent="0.4">
      <c r="A4" s="43">
        <v>3</v>
      </c>
      <c r="B4" s="60" t="str">
        <f ca="1">"Mild Interest ("&amp;COUNTIF(Data!$BR:$BR,3)&amp;")"</f>
        <v>Mild Interest (2)</v>
      </c>
      <c r="D4" s="42" t="str">
        <f ca="1">IF(profile="","",IF(NOT(ISNUMBER(MATCH(profile,$6:$6,0))),"Invalid profile name",COUNTA(OFFSET($A$7,0,MATCH(profile,$6:$6,0)-1,207,1))&amp;" profiled"))</f>
        <v/>
      </c>
      <c r="F4" s="97" t="str">
        <f ca="1">COUNTIFS(Data!D:D,1)&amp;" marked"</f>
        <v>9 marked</v>
      </c>
      <c r="J4" s="78"/>
      <c r="K4" s="78"/>
      <c r="L4" s="53" t="str">
        <f ca="1">Analysis!E18</f>
        <v>(#3) AT&amp;T TV Now Max with (+0 Add-Ons) / Philo (+0 Add-Ons)  [%100 of marked] for $100</v>
      </c>
      <c r="M4" s="99"/>
      <c r="N4" s="99"/>
      <c r="O4" s="99"/>
      <c r="P4" s="99"/>
      <c r="Q4" s="99"/>
      <c r="R4" s="99"/>
      <c r="S4" s="99"/>
      <c r="T4" s="100"/>
    </row>
    <row r="5" spans="1:20" ht="12.45" thickBot="1" x14ac:dyDescent="0.45">
      <c r="B5" s="84">
        <f ca="1">COUNTIFS(Data!D:D,1)</f>
        <v>9</v>
      </c>
    </row>
    <row r="6" spans="1:20" s="84" customFormat="1" ht="24.45" thickBot="1" x14ac:dyDescent="0.45">
      <c r="A6" s="81"/>
      <c r="B6" s="86" t="s">
        <v>655</v>
      </c>
      <c r="C6" s="83"/>
      <c r="D6" s="123" t="s">
        <v>534</v>
      </c>
      <c r="E6" s="83"/>
      <c r="F6" s="123" t="s">
        <v>535</v>
      </c>
      <c r="G6" s="83"/>
      <c r="H6" s="123" t="s">
        <v>536</v>
      </c>
      <c r="I6" s="83"/>
      <c r="J6" s="123" t="s">
        <v>692</v>
      </c>
      <c r="K6" s="83"/>
      <c r="L6" s="123"/>
      <c r="M6" s="83"/>
      <c r="N6" s="123"/>
    </row>
    <row r="7" spans="1:20" x14ac:dyDescent="0.4">
      <c r="A7" s="43">
        <f ca="1">IF(B7="","",IF(INDEX(Data!$BR:$BR,MATCH(B7,Data!$A:$A,0),1)=0,"",INDEX(Data!$BR:$BR,MATCH(B7,Data!$A:$A,0),1)))</f>
        <v>1</v>
      </c>
      <c r="B7" s="43" t="str">
        <f ca="1">IFERROR(INDEX(Data!A$1:$A$1002,_xlfn.AGGREGATE(15,6,((Data!$D$1:$D$1002=1)/(Data!$D$1:$D$1002=1))*ROW(Data!$A$1:$A$1002),ROW(B7)-ROW(B$6)),1),"")</f>
        <v>A&amp;E</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f ca="1">IFERROR(INDEX(Data!A$1:$A$1002,_xlfn.AGGREGATE(15,6,((Data!$D$1:$D$1002=1)/(Data!$D$1:$D$1002=1))*ROW(Data!$A$1:$A$1002),ROW(B8)-ROW(B$6)),1),"")</f>
        <v>ABC</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2</v>
      </c>
      <c r="B9" s="43" t="str">
        <f ca="1">IFERROR(INDEX(Data!A$1:$A$1002,_xlfn.AGGREGATE(15,6,((Data!$D$1:$D$1002=1)/(Data!$D$1:$D$1002=1))*ROW(Data!$A$1:$A$1002),ROW(B9)-ROW(B$6)),1),"")</f>
        <v>Aspire</v>
      </c>
      <c r="C9" s="43">
        <v>2</v>
      </c>
      <c r="D9" s="43" t="s">
        <v>781</v>
      </c>
      <c r="E9" s="43">
        <v>1</v>
      </c>
      <c r="F9" s="43" t="s">
        <v>4</v>
      </c>
      <c r="G9" s="43">
        <v>1</v>
      </c>
      <c r="H9" s="43" t="s">
        <v>25</v>
      </c>
      <c r="I9" s="43"/>
      <c r="J9" s="43"/>
      <c r="K9" s="43"/>
      <c r="L9" s="43"/>
      <c r="M9" s="43"/>
      <c r="N9" s="43"/>
    </row>
    <row r="10" spans="1:20" x14ac:dyDescent="0.4">
      <c r="A10" s="43">
        <f ca="1">IF(B10="","",IF(INDEX(Data!$BR:$BR,MATCH(B10,Data!$A:$A,0),1)=0,"",INDEX(Data!$BR:$BR,MATCH(B10,Data!$A:$A,0),1)))</f>
        <v>3</v>
      </c>
      <c r="B10" s="43" t="str">
        <f ca="1">IFERROR(INDEX(Data!A$1:$A$1002,_xlfn.AGGREGATE(15,6,((Data!$D$1:$D$1002=1)/(Data!$D$1:$D$1002=1))*ROW(Data!$A$1:$A$1002),ROW(B10)-ROW(B$6)),1),"")</f>
        <v>Cartoon Network</v>
      </c>
      <c r="C10" s="43">
        <v>1</v>
      </c>
      <c r="D10" s="43" t="s">
        <v>6</v>
      </c>
      <c r="E10" s="43">
        <v>1</v>
      </c>
      <c r="F10" s="43" t="s">
        <v>194</v>
      </c>
      <c r="G10" s="43">
        <v>1</v>
      </c>
      <c r="H10" s="43" t="s">
        <v>42</v>
      </c>
      <c r="I10" s="43"/>
      <c r="J10" s="43"/>
      <c r="K10" s="43"/>
      <c r="L10" s="43"/>
      <c r="M10" s="43"/>
      <c r="N10" s="43"/>
    </row>
    <row r="11" spans="1:20" x14ac:dyDescent="0.4">
      <c r="A11" s="43">
        <f ca="1">IF(B11="","",IF(INDEX(Data!$BR:$BR,MATCH(B11,Data!$A:$A,0),1)=0,"",INDEX(Data!$BR:$BR,MATCH(B11,Data!$A:$A,0),1)))</f>
        <v>1</v>
      </c>
      <c r="B11" s="43" t="str">
        <f ca="1">IFERROR(INDEX(Data!A$1:$A$1002,_xlfn.AGGREGATE(15,6,((Data!$D$1:$D$1002=1)/(Data!$D$1:$D$1002=1))*ROW(Data!$A$1:$A$1002),ROW(B11)-ROW(B$6)),1),"")</f>
        <v>CBS</v>
      </c>
      <c r="C11" s="43">
        <v>2</v>
      </c>
      <c r="D11" s="43" t="s">
        <v>87</v>
      </c>
      <c r="E11" s="43"/>
      <c r="F11" s="43"/>
      <c r="G11" s="43"/>
      <c r="H11" s="43"/>
      <c r="I11" s="43"/>
      <c r="J11" s="43"/>
      <c r="K11" s="43"/>
      <c r="L11" s="43"/>
      <c r="M11" s="43"/>
      <c r="N11" s="43"/>
    </row>
    <row r="12" spans="1:20" x14ac:dyDescent="0.4">
      <c r="A12" s="43">
        <f ca="1">IF(B12="","",IF(INDEX(Data!$BR:$BR,MATCH(B12,Data!$A:$A,0),1)=0,"",INDEX(Data!$BR:$BR,MATCH(B12,Data!$A:$A,0),1)))</f>
        <v>3</v>
      </c>
      <c r="B12" s="43" t="str">
        <f ca="1">IFERROR(INDEX(Data!A$1:$A$1002,_xlfn.AGGREGATE(15,6,((Data!$D$1:$D$1002=1)/(Data!$D$1:$D$1002=1))*ROW(Data!$A$1:$A$1002),ROW(B12)-ROW(B$6)),1),"")</f>
        <v>Cooking Channel</v>
      </c>
      <c r="C12" s="43">
        <v>1</v>
      </c>
      <c r="D12" s="43" t="s">
        <v>7</v>
      </c>
      <c r="E12" s="43"/>
      <c r="F12" s="43"/>
      <c r="G12" s="43"/>
      <c r="H12" s="43"/>
      <c r="I12" s="43"/>
      <c r="J12" s="43"/>
      <c r="K12" s="43"/>
      <c r="L12" s="43"/>
      <c r="M12" s="43"/>
      <c r="N12" s="43"/>
    </row>
    <row r="13" spans="1:20" x14ac:dyDescent="0.4">
      <c r="A13" s="43">
        <f ca="1">IF(B13="","",IF(INDEX(Data!$BR:$BR,MATCH(B13,Data!$A:$A,0),1)=0,"",INDEX(Data!$BR:$BR,MATCH(B13,Data!$A:$A,0),1)))</f>
        <v>1</v>
      </c>
      <c r="B13" s="43" t="str">
        <f ca="1">IFERROR(INDEX(Data!A$1:$A$1002,_xlfn.AGGREGATE(15,6,((Data!$D$1:$D$1002=1)/(Data!$D$1:$D$1002=1))*ROW(Data!$A$1:$A$1002),ROW(B13)-ROW(B$6)),1),"")</f>
        <v>FOX</v>
      </c>
      <c r="C13" s="43">
        <v>3</v>
      </c>
      <c r="D13" s="43" t="s">
        <v>11</v>
      </c>
      <c r="E13" s="43"/>
      <c r="F13" s="43"/>
      <c r="G13" s="43"/>
      <c r="H13" s="43"/>
      <c r="I13" s="43"/>
      <c r="J13" s="43"/>
      <c r="K13" s="43"/>
      <c r="L13" s="43"/>
      <c r="M13" s="43"/>
      <c r="N13" s="43"/>
    </row>
    <row r="14" spans="1:20" x14ac:dyDescent="0.4">
      <c r="A14" s="43">
        <f ca="1">IF(B14="","",IF(INDEX(Data!$BR:$BR,MATCH(B14,Data!$A:$A,0),1)=0,"",INDEX(Data!$BR:$BR,MATCH(B14,Data!$A:$A,0),1)))</f>
        <v>2</v>
      </c>
      <c r="B14" s="43" t="str">
        <f ca="1">IFERROR(INDEX(Data!A$1:$A$1002,_xlfn.AGGREGATE(15,6,((Data!$D$1:$D$1002=1)/(Data!$D$1:$D$1002=1))*ROW(Data!$A$1:$A$1002),ROW(B14)-ROW(B$6)),1),"")</f>
        <v>Fox Sports Regionals</v>
      </c>
      <c r="C14" s="43">
        <v>1</v>
      </c>
      <c r="D14" s="43" t="s">
        <v>14</v>
      </c>
      <c r="E14" s="43"/>
      <c r="F14" s="43"/>
      <c r="G14" s="43"/>
      <c r="H14" s="43"/>
      <c r="I14" s="43"/>
      <c r="J14" s="43"/>
      <c r="K14" s="43"/>
      <c r="L14" s="43"/>
      <c r="M14" s="43"/>
      <c r="N14" s="43"/>
    </row>
    <row r="15" spans="1:20" x14ac:dyDescent="0.4">
      <c r="A15" s="43">
        <f ca="1">IF(B15="","",IF(INDEX(Data!$BR:$BR,MATCH(B15,Data!$A:$A,0),1)=0,"",INDEX(Data!$BR:$BR,MATCH(B15,Data!$A:$A,0),1)))</f>
        <v>1</v>
      </c>
      <c r="B15" s="43" t="str">
        <f ca="1">IFERROR(INDEX(Data!A$1:$A$1002,_xlfn.AGGREGATE(15,6,((Data!$D$1:$D$1002=1)/(Data!$D$1:$D$1002=1))*ROW(Data!$A$1:$A$1002),ROW(B15)-ROW(B$6)),1),"")</f>
        <v>NBC</v>
      </c>
      <c r="C15" s="43">
        <v>1</v>
      </c>
      <c r="D15" s="43" t="s">
        <v>2</v>
      </c>
      <c r="E15" s="43"/>
      <c r="F15" s="43"/>
      <c r="G15" s="43"/>
      <c r="H15" s="43"/>
      <c r="I15" s="43"/>
      <c r="J15" s="43"/>
      <c r="K15" s="43"/>
      <c r="L15" s="43"/>
      <c r="M15" s="43"/>
      <c r="N15" s="43"/>
    </row>
    <row r="16" spans="1:20" x14ac:dyDescent="0.4">
      <c r="A16" s="43" t="str">
        <f ca="1">IF(B16="","",IF(INDEX(Data!$BR:$BR,MATCH(B16,Data!$A:$A,0),1)=0,"",INDEX(Data!$BR:$BR,MATCH(B16,Data!$A:$A,0),1)))</f>
        <v/>
      </c>
      <c r="B16" s="43" t="str">
        <f ca="1">IFERROR(INDEX(Data!A$1:$A$1002,_xlfn.AGGREGATE(15,6,((Data!$D$1:$D$1002=1)/(Data!$D$1:$D$1002=1))*ROW(Data!$A$1:$A$1002),ROW(B16)-ROW(B$6)),1),"")</f>
        <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f ca="1">IFERROR(INDEX(Data!A$1:$A$1002,_xlfn.AGGREGATE(15,6,((Data!$D$1:$D$1002=1)/(Data!$D$1:$D$1002=1))*ROW(Data!$A$1:$A$1002),ROW(B17)-ROW(B$6)),1),"")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f ca="1">IFERROR(INDEX(Data!A$1:$A$1002,_xlfn.AGGREGATE(15,6,((Data!$D$1:$D$1002=1)/(Data!$D$1:$D$1002=1))*ROW(Data!$A$1:$A$1002),ROW(B18)-ROW(B$6)),1),"")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f ca="1">IFERROR(INDEX(Data!A$1:$A$1002,_xlfn.AGGREGATE(15,6,((Data!$D$1:$D$1002=1)/(Data!$D$1:$D$1002=1))*ROW(Data!$A$1:$A$1002),ROW(B19)-ROW(B$6)),1),"")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f ca="1">IFERROR(INDEX(Data!A$1:$A$1002,_xlfn.AGGREGATE(15,6,((Data!$D$1:$D$1002=1)/(Data!$D$1:$D$1002=1))*ROW(Data!$A$1:$A$1002),ROW(B20)-ROW(B$6)),1),"")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f ca="1">IFERROR(INDEX(Data!A$1:$A$1002,_xlfn.AGGREGATE(15,6,((Data!$D$1:$D$1002=1)/(Data!$D$1:$D$1002=1))*ROW(Data!$A$1:$A$1002),ROW(B21)-ROW(B$6)),1),"")</f>
        <v/>
      </c>
      <c r="C21" s="43">
        <v>2</v>
      </c>
      <c r="D21" s="43" t="s">
        <v>162</v>
      </c>
      <c r="E21" s="43"/>
      <c r="F21" s="43"/>
      <c r="G21" s="43"/>
      <c r="H21" s="43"/>
      <c r="I21" s="43"/>
      <c r="J21" s="43"/>
      <c r="K21" s="43"/>
      <c r="L21" s="43"/>
      <c r="M21" s="43"/>
      <c r="N21" s="43"/>
    </row>
    <row r="22" spans="1:14" x14ac:dyDescent="0.4">
      <c r="A22" s="43" t="str">
        <f ca="1">IF(B22="","",IF(INDEX(Data!$BR:$BR,MATCH(B22,Data!$A:$A,0),1)=0,"",INDEX(Data!$BR:$BR,MATCH(B22,Data!$A:$A,0),1)))</f>
        <v/>
      </c>
      <c r="B22" s="43" t="str">
        <f ca="1">IFERROR(INDEX(Data!A$1:$A$1002,_xlfn.AGGREGATE(15,6,((Data!$D$1:$D$1002=1)/(Data!$D$1:$D$1002=1))*ROW(Data!$A$1:$A$1002),ROW(B22)-ROW(B$6)),1),"")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f ca="1">IFERROR(INDEX(Data!A$1:$A$1002,_xlfn.AGGREGATE(15,6,((Data!$D$1:$D$1002=1)/(Data!$D$1:$D$1002=1))*ROW(Data!$A$1:$A$1002),ROW(B23)-ROW(B$6)),1),"")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f ca="1">IFERROR(INDEX(Data!A$1:$A$1002,_xlfn.AGGREGATE(15,6,((Data!$D$1:$D$1002=1)/(Data!$D$1:$D$1002=1))*ROW(Data!$A$1:$A$1002),ROW(B24)-ROW(B$6)),1),"")</f>
        <v/>
      </c>
      <c r="C24" s="43">
        <v>1</v>
      </c>
      <c r="D24" s="43" t="s">
        <v>173</v>
      </c>
      <c r="E24" s="43"/>
      <c r="F24" s="43"/>
      <c r="G24" s="43"/>
      <c r="H24" s="43"/>
      <c r="I24" s="43"/>
      <c r="J24" s="43"/>
      <c r="K24" s="43"/>
      <c r="L24" s="43"/>
      <c r="M24" s="43"/>
      <c r="N24" s="43"/>
    </row>
    <row r="25" spans="1:14" x14ac:dyDescent="0.4">
      <c r="A25" s="43" t="str">
        <f ca="1">IF(B25="","",IF(INDEX(Data!$BR:$BR,MATCH(B25,Data!$A:$A,0),1)=0,"",INDEX(Data!$BR:$BR,MATCH(B25,Data!$A:$A,0),1)))</f>
        <v/>
      </c>
      <c r="B25" s="43" t="str">
        <f ca="1">IFERROR(INDEX(Data!A$1:$A$1002,_xlfn.AGGREGATE(15,6,((Data!$D$1:$D$1002=1)/(Data!$D$1:$D$1002=1))*ROW(Data!$A$1:$A$1002),ROW(B25)-ROW(B$6)),1),"")</f>
        <v/>
      </c>
      <c r="C25" s="43">
        <v>3</v>
      </c>
      <c r="D25" s="43" t="s">
        <v>506</v>
      </c>
      <c r="E25" s="43"/>
      <c r="F25" s="43"/>
      <c r="G25" s="43"/>
      <c r="H25" s="43"/>
      <c r="I25" s="43"/>
      <c r="J25" s="43"/>
      <c r="K25" s="43"/>
      <c r="L25" s="43"/>
      <c r="M25" s="43"/>
      <c r="N25" s="43"/>
    </row>
    <row r="26" spans="1:14" x14ac:dyDescent="0.4">
      <c r="A26" s="43" t="str">
        <f ca="1">IF(B26="","",IF(INDEX(Data!$BR:$BR,MATCH(B26,Data!$A:$A,0),1)=0,"",INDEX(Data!$BR:$BR,MATCH(B26,Data!$A:$A,0),1)))</f>
        <v/>
      </c>
      <c r="B26" s="43" t="str">
        <f ca="1">IFERROR(INDEX(Data!A$1:$A$1002,_xlfn.AGGREGATE(15,6,((Data!$D$1:$D$1002=1)/(Data!$D$1:$D$1002=1))*ROW(Data!$A$1:$A$1002),ROW(B26)-ROW(B$6)),1),"")</f>
        <v/>
      </c>
      <c r="C26" s="43">
        <v>3</v>
      </c>
      <c r="D26" s="43" t="s">
        <v>520</v>
      </c>
      <c r="E26" s="43"/>
      <c r="F26" s="43"/>
      <c r="G26" s="43"/>
      <c r="H26" s="43"/>
      <c r="I26" s="43"/>
      <c r="J26" s="43"/>
      <c r="K26" s="43"/>
      <c r="L26" s="43"/>
      <c r="M26" s="43"/>
      <c r="N26" s="43"/>
    </row>
    <row r="27" spans="1:14" x14ac:dyDescent="0.4">
      <c r="A27" s="43" t="str">
        <f ca="1">IF(B27="","",IF(INDEX(Data!$BR:$BR,MATCH(B27,Data!$A:$A,0),1)=0,"",INDEX(Data!$BR:$BR,MATCH(B27,Data!$A:$A,0),1)))</f>
        <v/>
      </c>
      <c r="B27" s="43" t="str">
        <f ca="1">IFERROR(INDEX(Data!A$1:$A$1002,_xlfn.AGGREGATE(15,6,((Data!$D$1:$D$1002=1)/(Data!$D$1:$D$1002=1))*ROW(Data!$A$1:$A$1002),ROW(B27)-ROW(B$6)),1),"")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f ca="1">IFERROR(INDEX(Data!A$1:$A$1002,_xlfn.AGGREGATE(15,6,((Data!$D$1:$D$1002=1)/(Data!$D$1:$D$1002=1))*ROW(Data!$A$1:$A$1002),ROW(B28)-ROW(B$6)),1),"")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f ca="1">IFERROR(INDEX(Data!A$1:$A$1002,_xlfn.AGGREGATE(15,6,((Data!$D$1:$D$1002=1)/(Data!$D$1:$D$1002=1))*ROW(Data!$A$1:$A$1002),ROW(B29)-ROW(B$6)),1),"")</f>
        <v/>
      </c>
      <c r="C29" s="43">
        <v>1</v>
      </c>
      <c r="D29" s="43" t="s">
        <v>174</v>
      </c>
      <c r="E29" s="43"/>
      <c r="F29" s="43"/>
      <c r="G29" s="43"/>
      <c r="H29" s="43"/>
      <c r="I29" s="43"/>
      <c r="J29" s="43"/>
      <c r="K29" s="43"/>
      <c r="L29" s="43"/>
      <c r="M29" s="43"/>
      <c r="N29" s="43"/>
    </row>
    <row r="30" spans="1:14" x14ac:dyDescent="0.4">
      <c r="A30" s="43" t="str">
        <f ca="1">IF(B30="","",IF(INDEX(Data!$BR:$BR,MATCH(B30,Data!$A:$A,0),1)=0,"",INDEX(Data!$BR:$BR,MATCH(B30,Data!$A:$A,0),1)))</f>
        <v/>
      </c>
      <c r="B30" s="43" t="str">
        <f ca="1">IFERROR(INDEX(Data!A$1:$A$1002,_xlfn.AGGREGATE(15,6,((Data!$D$1:$D$1002=1)/(Data!$D$1:$D$1002=1))*ROW(Data!$A$1:$A$1002),ROW(B30)-ROW(B$6)),1),"")</f>
        <v/>
      </c>
      <c r="C30" s="43">
        <v>1</v>
      </c>
      <c r="D30" s="43" t="s">
        <v>218</v>
      </c>
      <c r="E30" s="43"/>
      <c r="F30" s="43"/>
      <c r="G30" s="43"/>
      <c r="H30" s="43"/>
      <c r="I30" s="43"/>
      <c r="J30" s="43"/>
      <c r="K30" s="43"/>
      <c r="L30" s="43"/>
      <c r="M30" s="43"/>
      <c r="N30" s="43"/>
    </row>
    <row r="31" spans="1:14" x14ac:dyDescent="0.4">
      <c r="A31" s="43" t="str">
        <f ca="1">IF(B31="","",IF(INDEX(Data!$BR:$BR,MATCH(B31,Data!$A:$A,0),1)=0,"",INDEX(Data!$BR:$BR,MATCH(B31,Data!$A:$A,0),1)))</f>
        <v/>
      </c>
      <c r="B31" s="43" t="str">
        <f ca="1">IFERROR(INDEX(Data!A$1:$A$1002,_xlfn.AGGREGATE(15,6,((Data!$D$1:$D$1002=1)/(Data!$D$1:$D$1002=1))*ROW(Data!$A$1:$A$1002),ROW(B31)-ROW(B$6)),1),"")</f>
        <v/>
      </c>
      <c r="C31" s="43">
        <v>3</v>
      </c>
      <c r="D31" s="43" t="s">
        <v>104</v>
      </c>
      <c r="E31" s="43"/>
      <c r="F31" s="43"/>
      <c r="G31" s="43"/>
      <c r="H31" s="43"/>
      <c r="I31" s="43"/>
      <c r="J31" s="43"/>
      <c r="K31" s="43"/>
      <c r="L31" s="43"/>
      <c r="M31" s="43"/>
      <c r="N31" s="43"/>
    </row>
    <row r="32" spans="1:14" x14ac:dyDescent="0.4">
      <c r="A32" s="43" t="str">
        <f ca="1">IF(B32="","",IF(INDEX(Data!$BR:$BR,MATCH(B32,Data!$A:$A,0),1)=0,"",INDEX(Data!$BR:$BR,MATCH(B32,Data!$A:$A,0),1)))</f>
        <v/>
      </c>
      <c r="B32" s="43" t="str">
        <f ca="1">IFERROR(INDEX(Data!A$1:$A$1002,_xlfn.AGGREGATE(15,6,((Data!$D$1:$D$1002=1)/(Data!$D$1:$D$1002=1))*ROW(Data!$A$1:$A$1002),ROW(B32)-ROW(B$6)),1),"")</f>
        <v/>
      </c>
      <c r="C32" s="43">
        <v>3</v>
      </c>
      <c r="D32" s="43" t="s">
        <v>390</v>
      </c>
      <c r="E32" s="43"/>
      <c r="F32" s="43"/>
      <c r="G32" s="43"/>
      <c r="H32" s="43"/>
      <c r="I32" s="43"/>
      <c r="J32" s="43"/>
      <c r="K32" s="43"/>
      <c r="L32" s="43"/>
      <c r="M32" s="43"/>
      <c r="N32" s="43"/>
    </row>
    <row r="33" spans="1:14" x14ac:dyDescent="0.4">
      <c r="A33" s="43" t="str">
        <f ca="1">IF(B33="","",IF(INDEX(Data!$BR:$BR,MATCH(B33,Data!$A:$A,0),1)=0,"",INDEX(Data!$BR:$BR,MATCH(B33,Data!$A:$A,0),1)))</f>
        <v/>
      </c>
      <c r="B33" s="43" t="str">
        <f ca="1">IFERROR(INDEX(Data!A$1:$A$1002,_xlfn.AGGREGATE(15,6,((Data!$D$1:$D$1002=1)/(Data!$D$1:$D$1002=1))*ROW(Data!$A$1:$A$1002),ROW(B33)-ROW(B$6)),1),"")</f>
        <v/>
      </c>
      <c r="C33" s="43">
        <v>1</v>
      </c>
      <c r="D33" s="43" t="s">
        <v>391</v>
      </c>
      <c r="E33" s="43"/>
      <c r="F33" s="43"/>
      <c r="G33" s="43"/>
      <c r="H33" s="43"/>
      <c r="I33" s="43"/>
      <c r="J33" s="43"/>
      <c r="K33" s="43"/>
      <c r="L33" s="43"/>
      <c r="M33" s="43"/>
      <c r="N33" s="43"/>
    </row>
    <row r="34" spans="1:14" x14ac:dyDescent="0.4">
      <c r="A34" s="43" t="str">
        <f ca="1">IF(B34="","",IF(INDEX(Data!$BR:$BR,MATCH(B34,Data!$A:$A,0),1)=0,"",INDEX(Data!$BR:$BR,MATCH(B34,Data!$A:$A,0),1)))</f>
        <v/>
      </c>
      <c r="B34" s="43" t="str">
        <f ca="1">IFERROR(INDEX(Data!A$1:$A$1002,_xlfn.AGGREGATE(15,6,((Data!$D$1:$D$1002=1)/(Data!$D$1:$D$1002=1))*ROW(Data!$A$1:$A$1002),ROW(B34)-ROW(B$6)),1),"")</f>
        <v/>
      </c>
      <c r="C34" s="43">
        <v>2</v>
      </c>
      <c r="D34" s="43" t="s">
        <v>34</v>
      </c>
      <c r="E34" s="43"/>
      <c r="F34" s="43"/>
      <c r="G34" s="43"/>
      <c r="H34" s="43"/>
      <c r="I34" s="43"/>
      <c r="J34" s="43"/>
      <c r="K34" s="43"/>
      <c r="L34" s="43"/>
      <c r="M34" s="43"/>
      <c r="N34" s="43"/>
    </row>
    <row r="35" spans="1:14" x14ac:dyDescent="0.4">
      <c r="A35" s="43" t="str">
        <f ca="1">IF(B35="","",IF(INDEX(Data!$BR:$BR,MATCH(B35,Data!$A:$A,0),1)=0,"",INDEX(Data!$BR:$BR,MATCH(B35,Data!$A:$A,0),1)))</f>
        <v/>
      </c>
      <c r="B35" s="43" t="str">
        <f ca="1">IFERROR(INDEX(Data!A$1:$A$1002,_xlfn.AGGREGATE(15,6,((Data!$D$1:$D$1002=1)/(Data!$D$1:$D$1002=1))*ROW(Data!$A$1:$A$1002),ROW(B35)-ROW(B$6)),1),"")</f>
        <v/>
      </c>
      <c r="C35" s="43">
        <v>1</v>
      </c>
      <c r="D35" s="43" t="s">
        <v>3</v>
      </c>
      <c r="E35" s="43"/>
      <c r="F35" s="43"/>
      <c r="G35" s="43"/>
      <c r="H35" s="43"/>
      <c r="I35" s="43"/>
      <c r="J35" s="43"/>
      <c r="K35" s="43"/>
      <c r="L35" s="43"/>
      <c r="M35" s="43"/>
      <c r="N35" s="43"/>
    </row>
    <row r="36" spans="1:14" x14ac:dyDescent="0.4">
      <c r="A36" s="43" t="str">
        <f ca="1">IF(B36="","",IF(INDEX(Data!$BR:$BR,MATCH(B36,Data!$A:$A,0),1)=0,"",INDEX(Data!$BR:$BR,MATCH(B36,Data!$A:$A,0),1)))</f>
        <v/>
      </c>
      <c r="B36" s="43" t="str">
        <f ca="1">IFERROR(INDEX(Data!A$1:$A$1002,_xlfn.AGGREGATE(15,6,((Data!$D$1:$D$1002=1)/(Data!$D$1:$D$1002=1))*ROW(Data!$A$1:$A$1002),ROW(B36)-ROW(B$6)),1),"")</f>
        <v/>
      </c>
      <c r="C36" s="43">
        <v>2</v>
      </c>
      <c r="D36" s="43" t="s">
        <v>35</v>
      </c>
      <c r="E36" s="43"/>
      <c r="F36" s="43"/>
      <c r="G36" s="43"/>
      <c r="H36" s="43"/>
      <c r="I36" s="43"/>
      <c r="J36" s="43"/>
      <c r="K36" s="43"/>
      <c r="L36" s="43"/>
      <c r="M36" s="43"/>
      <c r="N36" s="43"/>
    </row>
    <row r="37" spans="1:14" ht="24" x14ac:dyDescent="0.4">
      <c r="A37" s="43" t="str">
        <f ca="1">IF(B37="","",IF(INDEX(Data!$BR:$BR,MATCH(B37,Data!$A:$A,0),1)=0,"",INDEX(Data!$BR:$BR,MATCH(B37,Data!$A:$A,0),1)))</f>
        <v/>
      </c>
      <c r="B37" s="43" t="str">
        <f ca="1">IFERROR(INDEX(Data!A$1:$A$1002,_xlfn.AGGREGATE(15,6,((Data!$D$1:$D$1002=1)/(Data!$D$1:$D$1002=1))*ROW(Data!$A$1:$A$1002),ROW(B37)-ROW(B$6)),1),"")</f>
        <v/>
      </c>
      <c r="C37" s="43">
        <v>2</v>
      </c>
      <c r="D37" s="43" t="s">
        <v>631</v>
      </c>
      <c r="E37" s="43"/>
      <c r="F37" s="43"/>
      <c r="G37" s="43"/>
      <c r="H37" s="43"/>
      <c r="I37" s="43"/>
      <c r="J37" s="43"/>
      <c r="K37" s="43"/>
      <c r="L37" s="43"/>
      <c r="M37" s="43"/>
      <c r="N37" s="43"/>
    </row>
    <row r="38" spans="1:14" x14ac:dyDescent="0.4">
      <c r="A38" s="43" t="str">
        <f ca="1">IF(B38="","",IF(INDEX(Data!$BR:$BR,MATCH(B38,Data!$A:$A,0),1)=0,"",INDEX(Data!$BR:$BR,MATCH(B38,Data!$A:$A,0),1)))</f>
        <v/>
      </c>
      <c r="B38" s="43" t="str">
        <f ca="1">IFERROR(INDEX(Data!A$1:$A$1002,_xlfn.AGGREGATE(15,6,((Data!$D$1:$D$1002=1)/(Data!$D$1:$D$1002=1))*ROW(Data!$A$1:$A$1002),ROW(B38)-ROW(B$6)),1),"")</f>
        <v/>
      </c>
      <c r="C38" s="43">
        <v>1</v>
      </c>
      <c r="D38" s="43" t="s">
        <v>36</v>
      </c>
      <c r="E38" s="43"/>
      <c r="F38" s="43"/>
      <c r="G38" s="43"/>
      <c r="H38" s="43"/>
      <c r="I38" s="43"/>
      <c r="J38" s="43"/>
      <c r="K38" s="43"/>
      <c r="L38" s="43"/>
      <c r="M38" s="43"/>
      <c r="N38" s="43"/>
    </row>
    <row r="39" spans="1:14" x14ac:dyDescent="0.4">
      <c r="A39" s="43" t="str">
        <f ca="1">IF(B39="","",IF(INDEX(Data!$BR:$BR,MATCH(B39,Data!$A:$A,0),1)=0,"",INDEX(Data!$BR:$BR,MATCH(B39,Data!$A:$A,0),1)))</f>
        <v/>
      </c>
      <c r="B39" s="43" t="str">
        <f ca="1">IFERROR(INDEX(Data!A$1:$A$1002,_xlfn.AGGREGATE(15,6,((Data!$D$1:$D$1002=1)/(Data!$D$1:$D$1002=1))*ROW(Data!$A$1:$A$1002),ROW(B39)-ROW(B$6)),1),"")</f>
        <v/>
      </c>
      <c r="C39" s="43">
        <v>3</v>
      </c>
      <c r="D39" s="43" t="s">
        <v>110</v>
      </c>
      <c r="E39" s="43"/>
      <c r="F39" s="43"/>
      <c r="G39" s="43"/>
      <c r="H39" s="43"/>
      <c r="I39" s="43"/>
      <c r="J39" s="43"/>
      <c r="K39" s="43"/>
      <c r="L39" s="43"/>
      <c r="M39" s="43"/>
      <c r="N39" s="43"/>
    </row>
    <row r="40" spans="1:14" x14ac:dyDescent="0.4">
      <c r="A40" s="43" t="str">
        <f ca="1">IF(B40="","",IF(INDEX(Data!$BR:$BR,MATCH(B40,Data!$A:$A,0),1)=0,"",INDEX(Data!$BR:$BR,MATCH(B40,Data!$A:$A,0),1)))</f>
        <v/>
      </c>
      <c r="B40" s="43" t="str">
        <f ca="1">IFERROR(INDEX(Data!A$1:$A$1002,_xlfn.AGGREGATE(15,6,((Data!$D$1:$D$1002=1)/(Data!$D$1:$D$1002=1))*ROW(Data!$A$1:$A$1002),ROW(B40)-ROW(B$6)),1),"")</f>
        <v/>
      </c>
      <c r="C40" s="43">
        <v>1</v>
      </c>
      <c r="D40" s="43" t="s">
        <v>175</v>
      </c>
      <c r="E40" s="43"/>
      <c r="F40" s="43"/>
      <c r="G40" s="43"/>
      <c r="H40" s="43"/>
      <c r="I40" s="43"/>
      <c r="J40" s="43"/>
      <c r="K40" s="43"/>
      <c r="L40" s="43"/>
      <c r="M40" s="43"/>
      <c r="N40" s="43"/>
    </row>
    <row r="41" spans="1:14" x14ac:dyDescent="0.4">
      <c r="A41" s="43" t="str">
        <f ca="1">IF(B41="","",IF(INDEX(Data!$BR:$BR,MATCH(B41,Data!$A:$A,0),1)=0,"",INDEX(Data!$BR:$BR,MATCH(B41,Data!$A:$A,0),1)))</f>
        <v/>
      </c>
      <c r="B41" s="43" t="str">
        <f ca="1">IFERROR(INDEX(Data!A$1:$A$1002,_xlfn.AGGREGATE(15,6,((Data!$D$1:$D$1002=1)/(Data!$D$1:$D$1002=1))*ROW(Data!$A$1:$A$1002),ROW(B41)-ROW(B$6)),1),"")</f>
        <v/>
      </c>
      <c r="C41" s="43">
        <v>1</v>
      </c>
      <c r="D41" s="43" t="s">
        <v>176</v>
      </c>
      <c r="E41" s="43"/>
      <c r="F41" s="43"/>
      <c r="G41" s="43"/>
      <c r="H41" s="43"/>
      <c r="I41" s="43"/>
      <c r="J41" s="43"/>
      <c r="K41" s="43"/>
      <c r="L41" s="43"/>
      <c r="M41" s="43"/>
      <c r="N41" s="43"/>
    </row>
    <row r="42" spans="1:14" x14ac:dyDescent="0.4">
      <c r="A42" s="43" t="str">
        <f ca="1">IF(B42="","",IF(INDEX(Data!$BR:$BR,MATCH(B42,Data!$A:$A,0),1)=0,"",INDEX(Data!$BR:$BR,MATCH(B42,Data!$A:$A,0),1)))</f>
        <v/>
      </c>
      <c r="B42" s="43" t="str">
        <f ca="1">IFERROR(INDEX(Data!A$1:$A$1002,_xlfn.AGGREGATE(15,6,((Data!$D$1:$D$1002=1)/(Data!$D$1:$D$1002=1))*ROW(Data!$A$1:$A$1002),ROW(B42)-ROW(B$6)),1),"")</f>
        <v/>
      </c>
      <c r="C42" s="43">
        <v>1</v>
      </c>
      <c r="D42" s="43" t="s">
        <v>224</v>
      </c>
      <c r="E42" s="43"/>
      <c r="F42" s="43"/>
      <c r="G42" s="43"/>
      <c r="H42" s="43"/>
      <c r="I42" s="43"/>
      <c r="J42" s="43"/>
      <c r="K42" s="43"/>
      <c r="L42" s="43"/>
      <c r="M42" s="43"/>
      <c r="N42" s="43"/>
    </row>
    <row r="43" spans="1:14" x14ac:dyDescent="0.4">
      <c r="A43" s="43" t="str">
        <f ca="1">IF(B43="","",IF(INDEX(Data!$BR:$BR,MATCH(B43,Data!$A:$A,0),1)=0,"",INDEX(Data!$BR:$BR,MATCH(B43,Data!$A:$A,0),1)))</f>
        <v/>
      </c>
      <c r="B43" s="43" t="str">
        <f ca="1">IFERROR(INDEX(Data!A$1:$A$1002,_xlfn.AGGREGATE(15,6,((Data!$D$1:$D$1002=1)/(Data!$D$1:$D$1002=1))*ROW(Data!$A$1:$A$1002),ROW(B43)-ROW(B$6)),1),"")</f>
        <v/>
      </c>
      <c r="C43" s="43">
        <v>1</v>
      </c>
      <c r="D43" s="43" t="s">
        <v>37</v>
      </c>
      <c r="E43" s="43"/>
      <c r="F43" s="43"/>
      <c r="G43" s="43"/>
      <c r="H43" s="43"/>
      <c r="I43" s="43"/>
      <c r="J43" s="43"/>
      <c r="K43" s="43"/>
      <c r="L43" s="43"/>
      <c r="M43" s="43"/>
      <c r="N43" s="43"/>
    </row>
    <row r="44" spans="1:14" x14ac:dyDescent="0.4">
      <c r="A44" s="43" t="str">
        <f ca="1">IF(B44="","",IF(INDEX(Data!$BR:$BR,MATCH(B44,Data!$A:$A,0),1)=0,"",INDEX(Data!$BR:$BR,MATCH(B44,Data!$A:$A,0),1)))</f>
        <v/>
      </c>
      <c r="B44" s="43" t="str">
        <f ca="1">IFERROR(INDEX(Data!A$1:$A$1002,_xlfn.AGGREGATE(15,6,((Data!$D$1:$D$1002=1)/(Data!$D$1:$D$1002=1))*ROW(Data!$A$1:$A$1002),ROW(B44)-ROW(B$6)),1),"")</f>
        <v/>
      </c>
      <c r="C44" s="43">
        <v>1</v>
      </c>
      <c r="D44" s="43" t="s">
        <v>38</v>
      </c>
      <c r="E44" s="43"/>
      <c r="F44" s="43"/>
      <c r="G44" s="43"/>
      <c r="H44" s="43"/>
      <c r="I44" s="43"/>
      <c r="J44" s="43"/>
      <c r="K44" s="43"/>
      <c r="L44" s="43"/>
      <c r="M44" s="43"/>
      <c r="N44" s="43"/>
    </row>
    <row r="45" spans="1:14" x14ac:dyDescent="0.4">
      <c r="A45" s="43" t="str">
        <f ca="1">IF(B45="","",IF(INDEX(Data!$BR:$BR,MATCH(B45,Data!$A:$A,0),1)=0,"",INDEX(Data!$BR:$BR,MATCH(B45,Data!$A:$A,0),1)))</f>
        <v/>
      </c>
      <c r="B45" s="43" t="str">
        <f ca="1">IFERROR(INDEX(Data!A$1:$A$1002,_xlfn.AGGREGATE(15,6,((Data!$D$1:$D$1002=1)/(Data!$D$1:$D$1002=1))*ROW(Data!$A$1:$A$1002),ROW(B45)-ROW(B$6)),1),"")</f>
        <v/>
      </c>
      <c r="C45" s="43">
        <v>2</v>
      </c>
      <c r="D45" s="43" t="s">
        <v>177</v>
      </c>
      <c r="E45" s="43"/>
      <c r="F45" s="43"/>
      <c r="G45" s="43"/>
      <c r="H45" s="43"/>
      <c r="I45" s="43"/>
      <c r="J45" s="43"/>
      <c r="K45" s="43"/>
      <c r="L45" s="43"/>
      <c r="M45" s="43"/>
      <c r="N45" s="43"/>
    </row>
    <row r="46" spans="1:14" x14ac:dyDescent="0.4">
      <c r="A46" s="43" t="str">
        <f ca="1">IF(B46="","",IF(INDEX(Data!$BR:$BR,MATCH(B46,Data!$A:$A,0),1)=0,"",INDEX(Data!$BR:$BR,MATCH(B46,Data!$A:$A,0),1)))</f>
        <v/>
      </c>
      <c r="B46" s="43" t="str">
        <f ca="1">IFERROR(INDEX(Data!A$1:$A$1002,_xlfn.AGGREGATE(15,6,((Data!$D$1:$D$1002=1)/(Data!$D$1:$D$1002=1))*ROW(Data!$A$1:$A$1002),ROW(B46)-ROW(B$6)),1),"")</f>
        <v/>
      </c>
      <c r="C46" s="43">
        <v>2</v>
      </c>
      <c r="D46" s="43" t="s">
        <v>39</v>
      </c>
      <c r="E46" s="43"/>
      <c r="F46" s="43"/>
      <c r="G46" s="43"/>
      <c r="H46" s="43"/>
      <c r="I46" s="43"/>
      <c r="J46" s="43"/>
      <c r="K46" s="43"/>
      <c r="L46" s="43"/>
      <c r="M46" s="43"/>
      <c r="N46" s="43"/>
    </row>
    <row r="47" spans="1:14" x14ac:dyDescent="0.4">
      <c r="A47" s="43" t="str">
        <f ca="1">IF(B47="","",IF(INDEX(Data!$BR:$BR,MATCH(B47,Data!$A:$A,0),1)=0,"",INDEX(Data!$BR:$BR,MATCH(B47,Data!$A:$A,0),1)))</f>
        <v/>
      </c>
      <c r="B47" s="43" t="str">
        <f ca="1">IFERROR(INDEX(Data!A$1:$A$1002,_xlfn.AGGREGATE(15,6,((Data!$D$1:$D$1002=1)/(Data!$D$1:$D$1002=1))*ROW(Data!$A$1:$A$1002),ROW(B47)-ROW(B$6)),1),"")</f>
        <v/>
      </c>
      <c r="C47" s="43">
        <v>1</v>
      </c>
      <c r="D47" s="43" t="s">
        <v>114</v>
      </c>
      <c r="E47" s="43"/>
      <c r="F47" s="43"/>
      <c r="G47" s="43"/>
      <c r="H47" s="43"/>
      <c r="I47" s="43"/>
      <c r="J47" s="43"/>
      <c r="K47" s="43"/>
      <c r="L47" s="43"/>
      <c r="M47" s="43"/>
      <c r="N47" s="43"/>
    </row>
    <row r="48" spans="1:14" x14ac:dyDescent="0.4">
      <c r="A48" s="43" t="str">
        <f ca="1">IF(B48="","",IF(INDEX(Data!$BR:$BR,MATCH(B48,Data!$A:$A,0),1)=0,"",INDEX(Data!$BR:$BR,MATCH(B48,Data!$A:$A,0),1)))</f>
        <v/>
      </c>
      <c r="B48" s="43" t="str">
        <f ca="1">IFERROR(INDEX(Data!A$1:$A$1002,_xlfn.AGGREGATE(15,6,((Data!$D$1:$D$1002=1)/(Data!$D$1:$D$1002=1))*ROW(Data!$A$1:$A$1002),ROW(B48)-ROW(B$6)),1),"")</f>
        <v/>
      </c>
      <c r="C48" s="43">
        <v>3</v>
      </c>
      <c r="D48" s="43" t="s">
        <v>168</v>
      </c>
      <c r="E48" s="43"/>
      <c r="F48" s="43"/>
      <c r="G48" s="43"/>
      <c r="H48" s="43"/>
      <c r="I48" s="43"/>
      <c r="J48" s="43"/>
      <c r="K48" s="43"/>
      <c r="L48" s="43"/>
      <c r="M48" s="43"/>
      <c r="N48" s="43"/>
    </row>
    <row r="49" spans="1:14" x14ac:dyDescent="0.4">
      <c r="A49" s="43" t="str">
        <f ca="1">IF(B49="","",IF(INDEX(Data!$BR:$BR,MATCH(B49,Data!$A:$A,0),1)=0,"",INDEX(Data!$BR:$BR,MATCH(B49,Data!$A:$A,0),1)))</f>
        <v/>
      </c>
      <c r="B49" s="43" t="str">
        <f ca="1">IFERROR(INDEX(Data!A$1:$A$1002,_xlfn.AGGREGATE(15,6,((Data!$D$1:$D$1002=1)/(Data!$D$1:$D$1002=1))*ROW(Data!$A$1:$A$1002),ROW(B49)-ROW(B$6)),1),"")</f>
        <v/>
      </c>
      <c r="C49" s="43">
        <v>1</v>
      </c>
      <c r="D49" s="43" t="s">
        <v>40</v>
      </c>
      <c r="E49" s="43"/>
      <c r="F49" s="43"/>
      <c r="G49" s="43"/>
      <c r="H49" s="43"/>
      <c r="I49" s="43"/>
      <c r="J49" s="43"/>
      <c r="K49" s="43"/>
      <c r="L49" s="43"/>
      <c r="M49" s="43"/>
      <c r="N49" s="43"/>
    </row>
    <row r="50" spans="1:14" x14ac:dyDescent="0.4">
      <c r="A50" s="43" t="str">
        <f ca="1">IF(B50="","",IF(INDEX(Data!$BR:$BR,MATCH(B50,Data!$A:$A,0),1)=0,"",INDEX(Data!$BR:$BR,MATCH(B50,Data!$A:$A,0),1)))</f>
        <v/>
      </c>
      <c r="B50" s="43" t="str">
        <f ca="1">IFERROR(INDEX(Data!A$1:$A$1002,_xlfn.AGGREGATE(15,6,((Data!$D$1:$D$1002=1)/(Data!$D$1:$D$1002=1))*ROW(Data!$A$1:$A$1002),ROW(B50)-ROW(B$6)),1),"")</f>
        <v/>
      </c>
      <c r="C50" s="43">
        <v>1</v>
      </c>
      <c r="D50" s="43" t="s">
        <v>178</v>
      </c>
      <c r="E50" s="43"/>
      <c r="F50" s="43"/>
      <c r="G50" s="43"/>
      <c r="H50" s="43"/>
      <c r="I50" s="43"/>
      <c r="J50" s="43"/>
      <c r="K50" s="43"/>
      <c r="L50" s="43"/>
      <c r="M50" s="43"/>
      <c r="N50" s="43"/>
    </row>
    <row r="51" spans="1:14" x14ac:dyDescent="0.4">
      <c r="A51" s="43" t="str">
        <f ca="1">IF(B51="","",IF(INDEX(Data!$BR:$BR,MATCH(B51,Data!$A:$A,0),1)=0,"",INDEX(Data!$BR:$BR,MATCH(B51,Data!$A:$A,0),1)))</f>
        <v/>
      </c>
      <c r="B51" s="43" t="str">
        <f ca="1">IFERROR(INDEX(Data!A$1:$A$1002,_xlfn.AGGREGATE(15,6,((Data!$D$1:$D$1002=1)/(Data!$D$1:$D$1002=1))*ROW(Data!$A$1:$A$1002),ROW(B51)-ROW(B$6)),1),"")</f>
        <v/>
      </c>
      <c r="C51" s="43">
        <v>2</v>
      </c>
      <c r="D51" s="43" t="s">
        <v>118</v>
      </c>
      <c r="E51" s="43"/>
      <c r="F51" s="43"/>
      <c r="G51" s="43"/>
      <c r="H51" s="43"/>
      <c r="I51" s="43"/>
      <c r="J51" s="43"/>
      <c r="K51" s="43"/>
      <c r="L51" s="43"/>
      <c r="M51" s="43"/>
      <c r="N51" s="43"/>
    </row>
    <row r="52" spans="1:14" ht="24" x14ac:dyDescent="0.4">
      <c r="A52" s="43" t="str">
        <f ca="1">IF(B52="","",IF(INDEX(Data!$BR:$BR,MATCH(B52,Data!$A:$A,0),1)=0,"",INDEX(Data!$BR:$BR,MATCH(B52,Data!$A:$A,0),1)))</f>
        <v/>
      </c>
      <c r="B52" s="43" t="str">
        <f ca="1">IFERROR(INDEX(Data!A$1:$A$1002,_xlfn.AGGREGATE(15,6,((Data!$D$1:$D$1002=1)/(Data!$D$1:$D$1002=1))*ROW(Data!$A$1:$A$1002),ROW(B52)-ROW(B$6)),1),"")</f>
        <v/>
      </c>
      <c r="C52" s="43">
        <v>2</v>
      </c>
      <c r="D52" s="43" t="s">
        <v>119</v>
      </c>
      <c r="E52" s="43"/>
      <c r="F52" s="43"/>
      <c r="G52" s="43"/>
      <c r="H52" s="43"/>
      <c r="I52" s="43"/>
      <c r="J52" s="43"/>
      <c r="K52" s="43"/>
      <c r="L52" s="43"/>
      <c r="M52" s="43"/>
      <c r="N52" s="43"/>
    </row>
    <row r="53" spans="1:14" x14ac:dyDescent="0.4">
      <c r="A53" s="43" t="str">
        <f ca="1">IF(B53="","",IF(INDEX(Data!$BR:$BR,MATCH(B53,Data!$A:$A,0),1)=0,"",INDEX(Data!$BR:$BR,MATCH(B53,Data!$A:$A,0),1)))</f>
        <v/>
      </c>
      <c r="B53" s="43" t="str">
        <f ca="1">IFERROR(INDEX(Data!A$1:$A$1002,_xlfn.AGGREGATE(15,6,((Data!$D$1:$D$1002=1)/(Data!$D$1:$D$1002=1))*ROW(Data!$A$1:$A$1002),ROW(B53)-ROW(B$6)),1),"")</f>
        <v/>
      </c>
      <c r="C53" s="43">
        <v>3</v>
      </c>
      <c r="D53" s="43" t="s">
        <v>41</v>
      </c>
      <c r="E53" s="43"/>
      <c r="F53" s="43"/>
      <c r="G53" s="43"/>
      <c r="H53" s="43"/>
      <c r="I53" s="43"/>
      <c r="J53" s="43"/>
      <c r="K53" s="43"/>
      <c r="L53" s="43"/>
      <c r="M53" s="43"/>
      <c r="N53" s="43"/>
    </row>
    <row r="54" spans="1:14" x14ac:dyDescent="0.4">
      <c r="A54" s="43" t="str">
        <f ca="1">IF(B54="","",IF(INDEX(Data!$BR:$BR,MATCH(B54,Data!$A:$A,0),1)=0,"",INDEX(Data!$BR:$BR,MATCH(B54,Data!$A:$A,0),1)))</f>
        <v/>
      </c>
      <c r="B54" s="43" t="str">
        <f ca="1">IFERROR(INDEX(Data!A$1:$A$1002,_xlfn.AGGREGATE(15,6,((Data!$D$1:$D$1002=1)/(Data!$D$1:$D$1002=1))*ROW(Data!$A$1:$A$1002),ROW(B54)-ROW(B$6)),1),"")</f>
        <v/>
      </c>
      <c r="C54" s="43">
        <v>1</v>
      </c>
      <c r="D54" s="43" t="s">
        <v>42</v>
      </c>
      <c r="E54" s="43"/>
      <c r="F54" s="43"/>
      <c r="G54" s="43"/>
      <c r="H54" s="43"/>
      <c r="I54" s="43"/>
      <c r="J54" s="43"/>
      <c r="K54" s="43"/>
      <c r="L54" s="43"/>
      <c r="M54" s="43"/>
      <c r="N54" s="43"/>
    </row>
    <row r="55" spans="1:14" x14ac:dyDescent="0.4">
      <c r="A55" s="43" t="str">
        <f ca="1">IF(B55="","",IF(INDEX(Data!$BR:$BR,MATCH(B55,Data!$A:$A,0),1)=0,"",INDEX(Data!$BR:$BR,MATCH(B55,Data!$A:$A,0),1)))</f>
        <v/>
      </c>
      <c r="B55" s="43" t="str">
        <f ca="1">IFERROR(INDEX(Data!A$1:$A$1002,_xlfn.AGGREGATE(15,6,((Data!$D$1:$D$1002=1)/(Data!$D$1:$D$1002=1))*ROW(Data!$A$1:$A$1002),ROW(B55)-ROW(B$6)),1),"")</f>
        <v/>
      </c>
      <c r="C55" s="43">
        <v>1</v>
      </c>
      <c r="D55" s="43" t="s">
        <v>43</v>
      </c>
      <c r="E55" s="43"/>
      <c r="F55" s="43"/>
      <c r="G55" s="43"/>
      <c r="H55" s="43"/>
      <c r="I55" s="43"/>
      <c r="J55" s="43"/>
      <c r="K55" s="43"/>
      <c r="L55" s="43"/>
      <c r="M55" s="43"/>
      <c r="N55" s="43"/>
    </row>
    <row r="56" spans="1:14" x14ac:dyDescent="0.4">
      <c r="A56" s="43" t="str">
        <f ca="1">IF(B56="","",IF(INDEX(Data!$BR:$BR,MATCH(B56,Data!$A:$A,0),1)=0,"",INDEX(Data!$BR:$BR,MATCH(B56,Data!$A:$A,0),1)))</f>
        <v/>
      </c>
      <c r="B56" s="43" t="str">
        <f ca="1">IFERROR(INDEX(Data!A$1:$A$1002,_xlfn.AGGREGATE(15,6,((Data!$D$1:$D$1002=1)/(Data!$D$1:$D$1002=1))*ROW(Data!$A$1:$A$1002),ROW(B56)-ROW(B$6)),1),"")</f>
        <v/>
      </c>
      <c r="C56" s="43">
        <v>1</v>
      </c>
      <c r="D56" s="43" t="s">
        <v>46</v>
      </c>
      <c r="E56" s="43"/>
      <c r="F56" s="43"/>
      <c r="G56" s="43"/>
      <c r="H56" s="43"/>
      <c r="I56" s="43"/>
      <c r="J56" s="43"/>
      <c r="K56" s="43"/>
      <c r="L56" s="43"/>
      <c r="M56" s="43"/>
      <c r="N56" s="43"/>
    </row>
    <row r="57" spans="1:14" x14ac:dyDescent="0.4">
      <c r="A57" s="43" t="str">
        <f ca="1">IF(B57="","",IF(INDEX(Data!$BR:$BR,MATCH(B57,Data!$A:$A,0),1)=0,"",INDEX(Data!$BR:$BR,MATCH(B57,Data!$A:$A,0),1)))</f>
        <v/>
      </c>
      <c r="B57" s="43" t="str">
        <f ca="1">IFERROR(INDEX(Data!A$1:$A$1002,_xlfn.AGGREGATE(15,6,((Data!$D$1:$D$1002=1)/(Data!$D$1:$D$1002=1))*ROW(Data!$A$1:$A$1002),ROW(B57)-ROW(B$6)),1),"")</f>
        <v/>
      </c>
      <c r="C57" s="43">
        <v>3</v>
      </c>
      <c r="D57" s="43" t="s">
        <v>334</v>
      </c>
      <c r="E57" s="43"/>
      <c r="F57" s="43"/>
      <c r="G57" s="43"/>
      <c r="H57" s="43"/>
      <c r="I57" s="43"/>
      <c r="J57" s="43"/>
      <c r="K57" s="43"/>
      <c r="L57" s="43"/>
      <c r="M57" s="43"/>
      <c r="N57" s="43"/>
    </row>
    <row r="58" spans="1:14" x14ac:dyDescent="0.4">
      <c r="A58" s="43" t="str">
        <f ca="1">IF(B58="","",IF(INDEX(Data!$BR:$BR,MATCH(B58,Data!$A:$A,0),1)=0,"",INDEX(Data!$BR:$BR,MATCH(B58,Data!$A:$A,0),1)))</f>
        <v/>
      </c>
      <c r="B58" s="43" t="str">
        <f ca="1">IFERROR(INDEX(Data!A$1:$A$1002,_xlfn.AGGREGATE(15,6,((Data!$D$1:$D$1002=1)/(Data!$D$1:$D$1002=1))*ROW(Data!$A$1:$A$1002),ROW(B58)-ROW(B$6)),1),"")</f>
        <v/>
      </c>
      <c r="C58" s="43">
        <v>1</v>
      </c>
      <c r="D58" s="43" t="s">
        <v>47</v>
      </c>
      <c r="E58" s="43"/>
      <c r="F58" s="43"/>
      <c r="G58" s="43"/>
      <c r="H58" s="43"/>
      <c r="I58" s="43"/>
      <c r="J58" s="43"/>
      <c r="K58" s="43"/>
      <c r="L58" s="43"/>
      <c r="M58" s="43"/>
      <c r="N58" s="43"/>
    </row>
    <row r="59" spans="1:14" ht="24" x14ac:dyDescent="0.4">
      <c r="A59" s="43" t="str">
        <f ca="1">IF(B59="","",IF(INDEX(Data!$BR:$BR,MATCH(B59,Data!$A:$A,0),1)=0,"",INDEX(Data!$BR:$BR,MATCH(B59,Data!$A:$A,0),1)))</f>
        <v/>
      </c>
      <c r="B59" s="43" t="str">
        <f ca="1">IFERROR(INDEX(Data!A$1:$A$1002,_xlfn.AGGREGATE(15,6,((Data!$D$1:$D$1002=1)/(Data!$D$1:$D$1002=1))*ROW(Data!$A$1:$A$1002),ROW(B59)-ROW(B$6)),1),"")</f>
        <v/>
      </c>
      <c r="C59" s="43">
        <v>1</v>
      </c>
      <c r="D59" s="43" t="s">
        <v>48</v>
      </c>
      <c r="E59" s="43"/>
      <c r="F59" s="43"/>
      <c r="G59" s="43"/>
      <c r="H59" s="43"/>
      <c r="I59" s="43"/>
      <c r="J59" s="43"/>
      <c r="K59" s="43"/>
      <c r="L59" s="43"/>
      <c r="M59" s="43"/>
      <c r="N59" s="43"/>
    </row>
    <row r="60" spans="1:14" x14ac:dyDescent="0.4">
      <c r="A60" s="43" t="str">
        <f ca="1">IF(B60="","",IF(INDEX(Data!$BR:$BR,MATCH(B60,Data!$A:$A,0),1)=0,"",INDEX(Data!$BR:$BR,MATCH(B60,Data!$A:$A,0),1)))</f>
        <v/>
      </c>
      <c r="B60" s="43" t="str">
        <f ca="1">IFERROR(INDEX(Data!A$1:$A$1002,_xlfn.AGGREGATE(15,6,((Data!$D$1:$D$1002=1)/(Data!$D$1:$D$1002=1))*ROW(Data!$A$1:$A$1002),ROW(B60)-ROW(B$6)),1),"")</f>
        <v/>
      </c>
      <c r="C60" s="43">
        <v>2</v>
      </c>
      <c r="D60" s="43" t="s">
        <v>120</v>
      </c>
      <c r="E60" s="43"/>
      <c r="F60" s="43"/>
      <c r="G60" s="43"/>
      <c r="H60" s="43"/>
      <c r="I60" s="43"/>
      <c r="J60" s="43"/>
      <c r="K60" s="43"/>
      <c r="L60" s="43"/>
      <c r="M60" s="43"/>
      <c r="N60" s="43"/>
    </row>
    <row r="61" spans="1:14" x14ac:dyDescent="0.4">
      <c r="A61" s="43" t="str">
        <f ca="1">IF(B61="","",IF(INDEX(Data!$BR:$BR,MATCH(B61,Data!$A:$A,0),1)=0,"",INDEX(Data!$BR:$BR,MATCH(B61,Data!$A:$A,0),1)))</f>
        <v/>
      </c>
      <c r="B61" s="43" t="str">
        <f ca="1">IFERROR(INDEX(Data!A$1:$A$1002,_xlfn.AGGREGATE(15,6,((Data!$D$1:$D$1002=1)/(Data!$D$1:$D$1002=1))*ROW(Data!$A$1:$A$1002),ROW(B61)-ROW(B$6)),1),"")</f>
        <v/>
      </c>
      <c r="C61" s="43">
        <v>3</v>
      </c>
      <c r="D61" s="43" t="s">
        <v>154</v>
      </c>
      <c r="E61" s="43"/>
      <c r="F61" s="43"/>
      <c r="G61" s="43"/>
      <c r="H61" s="43"/>
      <c r="I61" s="43"/>
      <c r="J61" s="43"/>
      <c r="K61" s="43"/>
      <c r="L61" s="43"/>
      <c r="M61" s="43"/>
      <c r="N61" s="43"/>
    </row>
    <row r="62" spans="1:14" x14ac:dyDescent="0.4">
      <c r="A62" s="43" t="str">
        <f ca="1">IF(B62="","",IF(INDEX(Data!$BR:$BR,MATCH(B62,Data!$A:$A,0),1)=0,"",INDEX(Data!$BR:$BR,MATCH(B62,Data!$A:$A,0),1)))</f>
        <v/>
      </c>
      <c r="B62" s="43" t="str">
        <f ca="1">IFERROR(INDEX(Data!A$1:$A$1002,_xlfn.AGGREGATE(15,6,((Data!$D$1:$D$1002=1)/(Data!$D$1:$D$1002=1))*ROW(Data!$A$1:$A$1002),ROW(B62)-ROW(B$6)),1),"")</f>
        <v/>
      </c>
      <c r="C62" s="43">
        <v>2</v>
      </c>
      <c r="D62" s="43" t="s">
        <v>50</v>
      </c>
      <c r="E62" s="43"/>
      <c r="F62" s="43"/>
      <c r="G62" s="43"/>
      <c r="H62" s="43"/>
      <c r="I62" s="43"/>
      <c r="J62" s="43"/>
      <c r="K62" s="43"/>
      <c r="L62" s="43"/>
      <c r="M62" s="43"/>
      <c r="N62" s="43"/>
    </row>
    <row r="63" spans="1:14" x14ac:dyDescent="0.4">
      <c r="A63" s="43" t="str">
        <f ca="1">IF(B63="","",IF(INDEX(Data!$BR:$BR,MATCH(B63,Data!$A:$A,0),1)=0,"",INDEX(Data!$BR:$BR,MATCH(B63,Data!$A:$A,0),1)))</f>
        <v/>
      </c>
      <c r="B63" s="43" t="str">
        <f ca="1">IFERROR(INDEX(Data!A$1:$A$1002,_xlfn.AGGREGATE(15,6,((Data!$D$1:$D$1002=1)/(Data!$D$1:$D$1002=1))*ROW(Data!$A$1:$A$1002),ROW(B63)-ROW(B$6)),1),"")</f>
        <v/>
      </c>
      <c r="C63" s="43">
        <v>3</v>
      </c>
      <c r="D63" s="43" t="s">
        <v>51</v>
      </c>
      <c r="E63" s="43"/>
      <c r="F63" s="43"/>
      <c r="G63" s="43"/>
      <c r="H63" s="43"/>
      <c r="I63" s="43"/>
      <c r="J63" s="43"/>
      <c r="K63" s="43"/>
      <c r="L63" s="43"/>
      <c r="M63" s="43"/>
      <c r="N63" s="43"/>
    </row>
    <row r="64" spans="1:14" x14ac:dyDescent="0.4">
      <c r="A64" s="43" t="str">
        <f ca="1">IF(B64="","",IF(INDEX(Data!$BR:$BR,MATCH(B64,Data!$A:$A,0),1)=0,"",INDEX(Data!$BR:$BR,MATCH(B64,Data!$A:$A,0),1)))</f>
        <v/>
      </c>
      <c r="B64" s="43" t="str">
        <f ca="1">IFERROR(INDEX(Data!A$1:$A$1002,_xlfn.AGGREGATE(15,6,((Data!$D$1:$D$1002=1)/(Data!$D$1:$D$1002=1))*ROW(Data!$A$1:$A$1002),ROW(B64)-ROW(B$6)),1),"")</f>
        <v/>
      </c>
      <c r="C64" s="43">
        <v>3</v>
      </c>
      <c r="D64" s="43" t="s">
        <v>124</v>
      </c>
      <c r="E64" s="43"/>
      <c r="F64" s="43"/>
      <c r="G64" s="43"/>
      <c r="H64" s="43"/>
      <c r="I64" s="43"/>
      <c r="J64" s="43"/>
      <c r="K64" s="43"/>
      <c r="L64" s="43"/>
      <c r="M64" s="43"/>
      <c r="N64" s="43"/>
    </row>
    <row r="65" spans="1:14" x14ac:dyDescent="0.4">
      <c r="A65" s="43" t="str">
        <f ca="1">IF(B65="","",IF(INDEX(Data!$BR:$BR,MATCH(B65,Data!$A:$A,0),1)=0,"",INDEX(Data!$BR:$BR,MATCH(B65,Data!$A:$A,0),1)))</f>
        <v/>
      </c>
      <c r="B65" s="43" t="str">
        <f ca="1">IFERROR(INDEX(Data!A$1:$A$1002,_xlfn.AGGREGATE(15,6,((Data!$D$1:$D$1002=1)/(Data!$D$1:$D$1002=1))*ROW(Data!$A$1:$A$1002),ROW(B65)-ROW(B$6)),1),"")</f>
        <v/>
      </c>
      <c r="C65" s="43">
        <v>1</v>
      </c>
      <c r="D65" s="43" t="s">
        <v>378</v>
      </c>
      <c r="E65" s="43"/>
      <c r="F65" s="43"/>
      <c r="G65" s="43"/>
      <c r="H65" s="43"/>
      <c r="I65" s="43"/>
      <c r="J65" s="43"/>
      <c r="K65" s="43"/>
      <c r="L65" s="43"/>
      <c r="M65" s="43"/>
      <c r="N65" s="43"/>
    </row>
    <row r="66" spans="1:14" x14ac:dyDescent="0.4">
      <c r="A66" s="43" t="str">
        <f ca="1">IF(B66="","",IF(INDEX(Data!$BR:$BR,MATCH(B66,Data!$A:$A,0),1)=0,"",INDEX(Data!$BR:$BR,MATCH(B66,Data!$A:$A,0),1)))</f>
        <v/>
      </c>
      <c r="B66" s="43" t="str">
        <f ca="1">IFERROR(INDEX(Data!A$1:$A$1002,_xlfn.AGGREGATE(15,6,((Data!$D$1:$D$1002=1)/(Data!$D$1:$D$1002=1))*ROW(Data!$A$1:$A$1002),ROW(B66)-ROW(B$6)),1),"")</f>
        <v/>
      </c>
      <c r="C66" s="43">
        <v>1</v>
      </c>
      <c r="D66" s="43" t="s">
        <v>53</v>
      </c>
      <c r="E66" s="43"/>
      <c r="F66" s="43"/>
      <c r="G66" s="43"/>
      <c r="H66" s="43"/>
      <c r="I66" s="43"/>
      <c r="J66" s="43"/>
      <c r="K66" s="43"/>
      <c r="L66" s="43"/>
      <c r="M66" s="43"/>
      <c r="N66" s="43"/>
    </row>
    <row r="67" spans="1:14" x14ac:dyDescent="0.4">
      <c r="A67" s="43" t="str">
        <f ca="1">IF(B67="","",IF(INDEX(Data!$BR:$BR,MATCH(B67,Data!$A:$A,0),1)=0,"",INDEX(Data!$BR:$BR,MATCH(B67,Data!$A:$A,0),1)))</f>
        <v/>
      </c>
      <c r="B67" s="43" t="str">
        <f ca="1">IFERROR(INDEX(Data!A$1:$A$1002,_xlfn.AGGREGATE(15,6,((Data!$D$1:$D$1002=1)/(Data!$D$1:$D$1002=1))*ROW(Data!$A$1:$A$1002),ROW(B67)-ROW(B$6)),1),"")</f>
        <v/>
      </c>
      <c r="C67" s="43">
        <v>1</v>
      </c>
      <c r="D67" s="43" t="s">
        <v>54</v>
      </c>
      <c r="E67" s="43"/>
      <c r="F67" s="43"/>
      <c r="G67" s="43"/>
      <c r="H67" s="43"/>
      <c r="I67" s="43"/>
      <c r="J67" s="43"/>
      <c r="K67" s="43"/>
      <c r="L67" s="43"/>
      <c r="M67" s="43"/>
      <c r="N67" s="43"/>
    </row>
    <row r="68" spans="1:14" x14ac:dyDescent="0.4">
      <c r="A68" s="43" t="str">
        <f ca="1">IF(B68="","",IF(INDEX(Data!$BR:$BR,MATCH(B68,Data!$A:$A,0),1)=0,"",INDEX(Data!$BR:$BR,MATCH(B68,Data!$A:$A,0),1)))</f>
        <v/>
      </c>
      <c r="B68" s="43" t="str">
        <f ca="1">IFERROR(INDEX(Data!A$1:$A$1002,_xlfn.AGGREGATE(15,6,((Data!$D$1:$D$1002=1)/(Data!$D$1:$D$1002=1))*ROW(Data!$A$1:$A$1002),ROW(B68)-ROW(B$6)),1),"")</f>
        <v/>
      </c>
      <c r="C68" s="43">
        <v>1</v>
      </c>
      <c r="D68" s="43" t="s">
        <v>4</v>
      </c>
      <c r="E68" s="43"/>
      <c r="F68" s="43"/>
      <c r="G68" s="43"/>
      <c r="H68" s="43"/>
      <c r="I68" s="43"/>
      <c r="J68" s="43"/>
      <c r="K68" s="43"/>
      <c r="L68" s="43"/>
      <c r="M68" s="43"/>
      <c r="N68" s="43"/>
    </row>
    <row r="69" spans="1:14" x14ac:dyDescent="0.4">
      <c r="A69" s="43" t="str">
        <f ca="1">IF(B69="","",IF(INDEX(Data!$BR:$BR,MATCH(B69,Data!$A:$A,0),1)=0,"",INDEX(Data!$BR:$BR,MATCH(B69,Data!$A:$A,0),1)))</f>
        <v/>
      </c>
      <c r="B69" s="43" t="str">
        <f ca="1">IFERROR(INDEX(Data!A$1:$A$1002,_xlfn.AGGREGATE(15,6,((Data!$D$1:$D$1002=1)/(Data!$D$1:$D$1002=1))*ROW(Data!$A$1:$A$1002),ROW(B69)-ROW(B$6)),1),"")</f>
        <v/>
      </c>
      <c r="C69" s="43">
        <v>1</v>
      </c>
      <c r="D69" s="43" t="s">
        <v>179</v>
      </c>
      <c r="E69" s="43"/>
      <c r="F69" s="43"/>
      <c r="G69" s="43"/>
      <c r="H69" s="43"/>
      <c r="I69" s="43"/>
      <c r="J69" s="43"/>
      <c r="K69" s="43"/>
      <c r="L69" s="43"/>
      <c r="M69" s="43"/>
      <c r="N69" s="43"/>
    </row>
    <row r="70" spans="1:14" x14ac:dyDescent="0.4">
      <c r="A70" s="43" t="str">
        <f ca="1">IF(B70="","",IF(INDEX(Data!$BR:$BR,MATCH(B70,Data!$A:$A,0),1)=0,"",INDEX(Data!$BR:$BR,MATCH(B70,Data!$A:$A,0),1)))</f>
        <v/>
      </c>
      <c r="B70" s="43" t="str">
        <f ca="1">IFERROR(INDEX(Data!A$1:$A$1002,_xlfn.AGGREGATE(15,6,((Data!$D$1:$D$1002=1)/(Data!$D$1:$D$1002=1))*ROW(Data!$A$1:$A$1002),ROW(B70)-ROW(B$6)),1),"")</f>
        <v/>
      </c>
      <c r="C70" s="43">
        <v>1</v>
      </c>
      <c r="D70" s="43" t="s">
        <v>242</v>
      </c>
      <c r="E70" s="43"/>
      <c r="F70" s="43"/>
      <c r="G70" s="43"/>
      <c r="H70" s="43"/>
      <c r="I70" s="43"/>
      <c r="J70" s="43"/>
      <c r="K70" s="43"/>
      <c r="L70" s="43"/>
      <c r="M70" s="43"/>
      <c r="N70" s="43"/>
    </row>
    <row r="71" spans="1:14" x14ac:dyDescent="0.4">
      <c r="A71" s="43" t="str">
        <f ca="1">IF(B71="","",IF(INDEX(Data!$BR:$BR,MATCH(B71,Data!$A:$A,0),1)=0,"",INDEX(Data!$BR:$BR,MATCH(B71,Data!$A:$A,0),1)))</f>
        <v/>
      </c>
      <c r="B71" s="43" t="str">
        <f ca="1">IFERROR(INDEX(Data!A$1:$A$1002,_xlfn.AGGREGATE(15,6,((Data!$D$1:$D$1002=1)/(Data!$D$1:$D$1002=1))*ROW(Data!$A$1:$A$1002),ROW(B71)-ROW(B$6)),1),"")</f>
        <v/>
      </c>
      <c r="C71" s="43">
        <v>2</v>
      </c>
      <c r="D71" s="43" t="s">
        <v>131</v>
      </c>
      <c r="E71" s="43"/>
      <c r="F71" s="43"/>
      <c r="G71" s="43"/>
      <c r="H71" s="43"/>
      <c r="I71" s="43"/>
      <c r="J71" s="43"/>
      <c r="K71" s="43"/>
      <c r="L71" s="43"/>
      <c r="M71" s="43"/>
      <c r="N71" s="43"/>
    </row>
    <row r="72" spans="1:14" x14ac:dyDescent="0.4">
      <c r="A72" s="43" t="str">
        <f ca="1">IF(B72="","",IF(INDEX(Data!$BR:$BR,MATCH(B72,Data!$A:$A,0),1)=0,"",INDEX(Data!$BR:$BR,MATCH(B72,Data!$A:$A,0),1)))</f>
        <v/>
      </c>
      <c r="B72" s="43" t="str">
        <f ca="1">IFERROR(INDEX(Data!A$1:$A$1002,_xlfn.AGGREGATE(15,6,((Data!$D$1:$D$1002=1)/(Data!$D$1:$D$1002=1))*ROW(Data!$A$1:$A$1002),ROW(B72)-ROW(B$6)),1),"")</f>
        <v/>
      </c>
      <c r="C72" s="43">
        <v>3</v>
      </c>
      <c r="D72" s="43" t="s">
        <v>132</v>
      </c>
      <c r="E72" s="43"/>
      <c r="F72" s="43"/>
      <c r="G72" s="43"/>
      <c r="H72" s="43"/>
      <c r="I72" s="43"/>
      <c r="J72" s="43"/>
      <c r="K72" s="43"/>
      <c r="L72" s="43"/>
      <c r="M72" s="43"/>
      <c r="N72" s="43"/>
    </row>
    <row r="73" spans="1:14" x14ac:dyDescent="0.4">
      <c r="A73" s="43" t="str">
        <f ca="1">IF(B73="","",IF(INDEX(Data!$BR:$BR,MATCH(B73,Data!$A:$A,0),1)=0,"",INDEX(Data!$BR:$BR,MATCH(B73,Data!$A:$A,0),1)))</f>
        <v/>
      </c>
      <c r="B73" s="43" t="str">
        <f ca="1">IFERROR(INDEX(Data!A$1:$A$1002,_xlfn.AGGREGATE(15,6,((Data!$D$1:$D$1002=1)/(Data!$D$1:$D$1002=1))*ROW(Data!$A$1:$A$1002),ROW(B73)-ROW(B$6)),1),"")</f>
        <v/>
      </c>
      <c r="C73" s="43">
        <v>3</v>
      </c>
      <c r="D73" s="43" t="s">
        <v>751</v>
      </c>
      <c r="E73" s="43"/>
      <c r="F73" s="43"/>
      <c r="G73" s="43"/>
      <c r="H73" s="43"/>
      <c r="I73" s="43"/>
      <c r="J73" s="43"/>
      <c r="K73" s="43"/>
      <c r="L73" s="43"/>
      <c r="M73" s="43"/>
      <c r="N73" s="43"/>
    </row>
    <row r="74" spans="1:14" x14ac:dyDescent="0.4">
      <c r="A74" s="43" t="str">
        <f ca="1">IF(B74="","",IF(INDEX(Data!$BR:$BR,MATCH(B74,Data!$A:$A,0),1)=0,"",INDEX(Data!$BR:$BR,MATCH(B74,Data!$A:$A,0),1)))</f>
        <v/>
      </c>
      <c r="B74" s="43" t="str">
        <f ca="1">IFERROR(INDEX(Data!A$1:$A$1002,_xlfn.AGGREGATE(15,6,((Data!$D$1:$D$1002=1)/(Data!$D$1:$D$1002=1))*ROW(Data!$A$1:$A$1002),ROW(B74)-ROW(B$6)),1),"")</f>
        <v/>
      </c>
      <c r="C74" s="43">
        <v>1</v>
      </c>
      <c r="D74" s="43" t="s">
        <v>63</v>
      </c>
      <c r="E74" s="43"/>
      <c r="F74" s="43"/>
      <c r="G74" s="43"/>
      <c r="H74" s="43"/>
      <c r="I74" s="43"/>
      <c r="J74" s="43"/>
      <c r="K74" s="43"/>
      <c r="L74" s="43"/>
      <c r="M74" s="43"/>
      <c r="N74" s="43"/>
    </row>
    <row r="75" spans="1:14" x14ac:dyDescent="0.4">
      <c r="A75" s="43" t="str">
        <f ca="1">IF(B75="","",IF(INDEX(Data!$BR:$BR,MATCH(B75,Data!$A:$A,0),1)=0,"",INDEX(Data!$BR:$BR,MATCH(B75,Data!$A:$A,0),1)))</f>
        <v/>
      </c>
      <c r="B75" s="43" t="str">
        <f ca="1">IFERROR(INDEX(Data!A$1:$A$1002,_xlfn.AGGREGATE(15,6,((Data!$D$1:$D$1002=1)/(Data!$D$1:$D$1002=1))*ROW(Data!$A$1:$A$1002),ROW(B75)-ROW(B$6)),1),"")</f>
        <v/>
      </c>
      <c r="C75" s="43">
        <v>3</v>
      </c>
      <c r="D75" s="43" t="s">
        <v>135</v>
      </c>
      <c r="E75" s="43"/>
      <c r="F75" s="43"/>
      <c r="G75" s="43"/>
      <c r="H75" s="43"/>
      <c r="I75" s="43"/>
      <c r="J75" s="43"/>
      <c r="K75" s="43"/>
      <c r="L75" s="43"/>
      <c r="M75" s="43"/>
      <c r="N75" s="43"/>
    </row>
    <row r="76" spans="1:14" x14ac:dyDescent="0.4">
      <c r="A76" s="43" t="str">
        <f ca="1">IF(B76="","",IF(INDEX(Data!$BR:$BR,MATCH(B76,Data!$A:$A,0),1)=0,"",INDEX(Data!$BR:$BR,MATCH(B76,Data!$A:$A,0),1)))</f>
        <v/>
      </c>
      <c r="B76" s="43" t="str">
        <f ca="1">IFERROR(INDEX(Data!A$1:$A$1002,_xlfn.AGGREGATE(15,6,((Data!$D$1:$D$1002=1)/(Data!$D$1:$D$1002=1))*ROW(Data!$A$1:$A$1002),ROW(B76)-ROW(B$6)),1),"")</f>
        <v/>
      </c>
      <c r="C76" s="43">
        <v>2</v>
      </c>
      <c r="D76" s="43" t="s">
        <v>137</v>
      </c>
      <c r="E76" s="43"/>
      <c r="F76" s="43"/>
      <c r="G76" s="43"/>
      <c r="H76" s="43"/>
      <c r="I76" s="43"/>
      <c r="J76" s="43"/>
      <c r="K76" s="43"/>
      <c r="L76" s="43"/>
      <c r="M76" s="43"/>
      <c r="N76" s="43"/>
    </row>
    <row r="77" spans="1:14" x14ac:dyDescent="0.4">
      <c r="A77" s="43" t="str">
        <f ca="1">IF(B77="","",IF(INDEX(Data!$BR:$BR,MATCH(B77,Data!$A:$A,0),1)=0,"",INDEX(Data!$BR:$BR,MATCH(B77,Data!$A:$A,0),1)))</f>
        <v/>
      </c>
      <c r="B77" s="43" t="str">
        <f ca="1">IFERROR(INDEX(Data!A$1:$A$1002,_xlfn.AGGREGATE(15,6,((Data!$D$1:$D$1002=1)/(Data!$D$1:$D$1002=1))*ROW(Data!$A$1:$A$1002),ROW(B77)-ROW(B$6)),1),"")</f>
        <v/>
      </c>
      <c r="C77" s="43">
        <v>3</v>
      </c>
      <c r="D77" s="43" t="s">
        <v>138</v>
      </c>
      <c r="E77" s="43"/>
      <c r="F77" s="43"/>
      <c r="G77" s="43"/>
      <c r="H77" s="43"/>
      <c r="I77" s="43"/>
      <c r="J77" s="43"/>
      <c r="K77" s="43"/>
      <c r="L77" s="43"/>
      <c r="M77" s="43"/>
      <c r="N77" s="43"/>
    </row>
    <row r="78" spans="1:14" x14ac:dyDescent="0.4">
      <c r="A78" s="43" t="str">
        <f ca="1">IF(B78="","",IF(INDEX(Data!$BR:$BR,MATCH(B78,Data!$A:$A,0),1)=0,"",INDEX(Data!$BR:$BR,MATCH(B78,Data!$A:$A,0),1)))</f>
        <v/>
      </c>
      <c r="B78" s="43" t="str">
        <f ca="1">IFERROR(INDEX(Data!A$1:$A$1002,_xlfn.AGGREGATE(15,6,((Data!$D$1:$D$1002=1)/(Data!$D$1:$D$1002=1))*ROW(Data!$A$1:$A$1002),ROW(B78)-ROW(B$6)),1),"")</f>
        <v/>
      </c>
      <c r="C78" s="43">
        <v>1</v>
      </c>
      <c r="D78" s="43" t="s">
        <v>64</v>
      </c>
      <c r="E78" s="43"/>
      <c r="F78" s="43"/>
      <c r="G78" s="43"/>
      <c r="H78" s="43"/>
      <c r="I78" s="43"/>
      <c r="J78" s="43"/>
      <c r="K78" s="43"/>
      <c r="L78" s="43"/>
      <c r="M78" s="43"/>
      <c r="N78" s="43"/>
    </row>
    <row r="79" spans="1:14" x14ac:dyDescent="0.4">
      <c r="A79" s="43" t="str">
        <f ca="1">IF(B79="","",IF(INDEX(Data!$BR:$BR,MATCH(B79,Data!$A:$A,0),1)=0,"",INDEX(Data!$BR:$BR,MATCH(B79,Data!$A:$A,0),1)))</f>
        <v/>
      </c>
      <c r="B79" s="43" t="str">
        <f ca="1">IFERROR(INDEX(Data!A$1:$A$1002,_xlfn.AGGREGATE(15,6,((Data!$D$1:$D$1002=1)/(Data!$D$1:$D$1002=1))*ROW(Data!$A$1:$A$1002),ROW(B79)-ROW(B$6)),1),"")</f>
        <v/>
      </c>
      <c r="C79" s="43">
        <v>2</v>
      </c>
      <c r="D79" s="43" t="s">
        <v>65</v>
      </c>
      <c r="E79" s="43"/>
      <c r="F79" s="43"/>
      <c r="G79" s="43"/>
      <c r="H79" s="43"/>
      <c r="I79" s="43"/>
      <c r="J79" s="43"/>
      <c r="K79" s="43"/>
      <c r="L79" s="43"/>
      <c r="M79" s="43"/>
      <c r="N79" s="43"/>
    </row>
    <row r="80" spans="1:14" x14ac:dyDescent="0.4">
      <c r="A80" s="43" t="str">
        <f ca="1">IF(B80="","",IF(INDEX(Data!$BR:$BR,MATCH(B80,Data!$A:$A,0),1)=0,"",INDEX(Data!$BR:$BR,MATCH(B80,Data!$A:$A,0),1)))</f>
        <v/>
      </c>
      <c r="B80" s="43" t="str">
        <f ca="1">IFERROR(INDEX(Data!A$1:$A$1002,_xlfn.AGGREGATE(15,6,((Data!$D$1:$D$1002=1)/(Data!$D$1:$D$1002=1))*ROW(Data!$A$1:$A$1002),ROW(B80)-ROW(B$6)),1),"")</f>
        <v/>
      </c>
      <c r="C80" s="43">
        <v>3</v>
      </c>
      <c r="D80" s="43" t="s">
        <v>152</v>
      </c>
      <c r="E80" s="43"/>
      <c r="F80" s="43"/>
      <c r="G80" s="43"/>
      <c r="H80" s="43"/>
      <c r="I80" s="43"/>
      <c r="J80" s="43"/>
      <c r="K80" s="43"/>
      <c r="L80" s="43"/>
      <c r="M80" s="43"/>
      <c r="N80" s="43"/>
    </row>
    <row r="81" spans="1:14" x14ac:dyDescent="0.4">
      <c r="A81" s="43" t="str">
        <f ca="1">IF(B81="","",IF(INDEX(Data!$BR:$BR,MATCH(B81,Data!$A:$A,0),1)=0,"",INDEX(Data!$BR:$BR,MATCH(B81,Data!$A:$A,0),1)))</f>
        <v/>
      </c>
      <c r="B81" s="43" t="str">
        <f ca="1">IFERROR(INDEX(Data!A$1:$A$1002,_xlfn.AGGREGATE(15,6,((Data!$D$1:$D$1002=1)/(Data!$D$1:$D$1002=1))*ROW(Data!$A$1:$A$1002),ROW(B81)-ROW(B$6)),1),"")</f>
        <v/>
      </c>
      <c r="C81" s="43">
        <v>3</v>
      </c>
      <c r="D81" s="43" t="s">
        <v>66</v>
      </c>
      <c r="E81" s="43"/>
      <c r="F81" s="43"/>
      <c r="G81" s="43"/>
      <c r="H81" s="43"/>
      <c r="I81" s="43"/>
      <c r="J81" s="43"/>
      <c r="K81" s="43"/>
      <c r="L81" s="43"/>
      <c r="M81" s="43"/>
      <c r="N81" s="43"/>
    </row>
    <row r="82" spans="1:14" x14ac:dyDescent="0.4">
      <c r="A82" s="43" t="str">
        <f ca="1">IF(B82="","",IF(INDEX(Data!$BR:$BR,MATCH(B82,Data!$A:$A,0),1)=0,"",INDEX(Data!$BR:$BR,MATCH(B82,Data!$A:$A,0),1)))</f>
        <v/>
      </c>
      <c r="B82" s="43" t="str">
        <f ca="1">IFERROR(INDEX(Data!A$1:$A$1002,_xlfn.AGGREGATE(15,6,((Data!$D$1:$D$1002=1)/(Data!$D$1:$D$1002=1))*ROW(Data!$A$1:$A$1002),ROW(B82)-ROW(B$6)),1),"")</f>
        <v/>
      </c>
      <c r="C82" s="43">
        <v>1</v>
      </c>
      <c r="D82" s="43" t="s">
        <v>182</v>
      </c>
      <c r="E82" s="43"/>
      <c r="F82" s="43"/>
      <c r="G82" s="43"/>
      <c r="H82" s="43"/>
      <c r="I82" s="43"/>
      <c r="J82" s="43"/>
      <c r="K82" s="43"/>
      <c r="L82" s="43"/>
      <c r="M82" s="43"/>
      <c r="N82" s="43"/>
    </row>
    <row r="83" spans="1:14" x14ac:dyDescent="0.4">
      <c r="A83" s="43" t="str">
        <f ca="1">IF(B83="","",IF(INDEX(Data!$BR:$BR,MATCH(B83,Data!$A:$A,0),1)=0,"",INDEX(Data!$BR:$BR,MATCH(B83,Data!$A:$A,0),1)))</f>
        <v/>
      </c>
      <c r="B83" s="43" t="str">
        <f ca="1">IFERROR(INDEX(Data!A$1:$A$1002,_xlfn.AGGREGATE(15,6,((Data!$D$1:$D$1002=1)/(Data!$D$1:$D$1002=1))*ROW(Data!$A$1:$A$1002),ROW(B83)-ROW(B$6)),1),"")</f>
        <v/>
      </c>
      <c r="C83" s="43">
        <v>3</v>
      </c>
      <c r="D83" s="43" t="s">
        <v>141</v>
      </c>
      <c r="E83" s="43"/>
      <c r="F83" s="43"/>
      <c r="G83" s="43"/>
      <c r="H83" s="43"/>
      <c r="I83" s="43"/>
      <c r="J83" s="43"/>
      <c r="K83" s="43"/>
      <c r="L83" s="43"/>
      <c r="M83" s="43"/>
      <c r="N83" s="43"/>
    </row>
    <row r="84" spans="1:14" x14ac:dyDescent="0.4">
      <c r="A84" s="43" t="str">
        <f ca="1">IF(B84="","",IF(INDEX(Data!$BR:$BR,MATCH(B84,Data!$A:$A,0),1)=0,"",INDEX(Data!$BR:$BR,MATCH(B84,Data!$A:$A,0),1)))</f>
        <v/>
      </c>
      <c r="B84" s="43" t="str">
        <f ca="1">IFERROR(INDEX(Data!A$1:$A$1002,_xlfn.AGGREGATE(15,6,((Data!$D$1:$D$1002=1)/(Data!$D$1:$D$1002=1))*ROW(Data!$A$1:$A$1002),ROW(B84)-ROW(B$6)),1),"")</f>
        <v/>
      </c>
      <c r="C84" s="43">
        <v>3</v>
      </c>
      <c r="D84" s="43" t="s">
        <v>142</v>
      </c>
      <c r="E84" s="43"/>
      <c r="F84" s="43"/>
      <c r="G84" s="43"/>
      <c r="H84" s="43"/>
      <c r="I84" s="43"/>
      <c r="J84" s="43"/>
      <c r="K84" s="43"/>
      <c r="L84" s="43"/>
      <c r="M84" s="43"/>
      <c r="N84" s="43"/>
    </row>
    <row r="85" spans="1:14" x14ac:dyDescent="0.4">
      <c r="A85" s="43" t="str">
        <f ca="1">IF(B85="","",IF(INDEX(Data!$BR:$BR,MATCH(B85,Data!$A:$A,0),1)=0,"",INDEX(Data!$BR:$BR,MATCH(B85,Data!$A:$A,0),1)))</f>
        <v/>
      </c>
      <c r="B85" s="43" t="str">
        <f ca="1">IFERROR(INDEX(Data!A$1:$A$1002,_xlfn.AGGREGATE(15,6,((Data!$D$1:$D$1002=1)/(Data!$D$1:$D$1002=1))*ROW(Data!$A$1:$A$1002),ROW(B85)-ROW(B$6)),1),"")</f>
        <v/>
      </c>
      <c r="C85" s="43">
        <v>3</v>
      </c>
      <c r="D85" s="43" t="s">
        <v>69</v>
      </c>
      <c r="E85" s="43"/>
      <c r="F85" s="43"/>
      <c r="G85" s="43"/>
      <c r="H85" s="43"/>
      <c r="I85" s="43"/>
      <c r="J85" s="43"/>
      <c r="K85" s="43"/>
      <c r="L85" s="43"/>
      <c r="M85" s="43"/>
      <c r="N85" s="43"/>
    </row>
    <row r="86" spans="1:14" x14ac:dyDescent="0.4">
      <c r="A86" s="43" t="str">
        <f ca="1">IF(B86="","",IF(INDEX(Data!$BR:$BR,MATCH(B86,Data!$A:$A,0),1)=0,"",INDEX(Data!$BR:$BR,MATCH(B86,Data!$A:$A,0),1)))</f>
        <v/>
      </c>
      <c r="B86" s="43" t="str">
        <f ca="1">IFERROR(INDEX(Data!A$1:$A$1002,_xlfn.AGGREGATE(15,6,((Data!$D$1:$D$1002=1)/(Data!$D$1:$D$1002=1))*ROW(Data!$A$1:$A$1002),ROW(B86)-ROW(B$6)),1),"")</f>
        <v/>
      </c>
      <c r="C86" s="43">
        <v>3</v>
      </c>
      <c r="D86" s="43" t="s">
        <v>155</v>
      </c>
      <c r="E86" s="43"/>
      <c r="F86" s="43"/>
      <c r="G86" s="43"/>
      <c r="H86" s="43"/>
      <c r="I86" s="43"/>
      <c r="J86" s="43"/>
      <c r="K86" s="43"/>
      <c r="L86" s="43"/>
      <c r="M86" s="43"/>
      <c r="N86" s="43"/>
    </row>
    <row r="87" spans="1:14" x14ac:dyDescent="0.4">
      <c r="A87" s="43" t="str">
        <f ca="1">IF(B87="","",IF(INDEX(Data!$BR:$BR,MATCH(B87,Data!$A:$A,0),1)=0,"",INDEX(Data!$BR:$BR,MATCH(B87,Data!$A:$A,0),1)))</f>
        <v/>
      </c>
      <c r="B87" s="43" t="str">
        <f ca="1">IFERROR(INDEX(Data!A$1:$A$1002,_xlfn.AGGREGATE(15,6,((Data!$D$1:$D$1002=1)/(Data!$D$1:$D$1002=1))*ROW(Data!$A$1:$A$1002),ROW(B87)-ROW(B$6)),1),"")</f>
        <v/>
      </c>
      <c r="C87" s="43">
        <v>1</v>
      </c>
      <c r="D87" s="43" t="s">
        <v>70</v>
      </c>
      <c r="E87" s="43"/>
      <c r="F87" s="43"/>
      <c r="G87" s="43"/>
      <c r="H87" s="43"/>
      <c r="I87" s="43"/>
      <c r="J87" s="43"/>
      <c r="K87" s="43"/>
      <c r="L87" s="43"/>
      <c r="M87" s="43"/>
      <c r="N87" s="43"/>
    </row>
    <row r="88" spans="1:14" x14ac:dyDescent="0.4">
      <c r="A88" s="43" t="str">
        <f ca="1">IF(B88="","",IF(INDEX(Data!$BR:$BR,MATCH(B88,Data!$A:$A,0),1)=0,"",INDEX(Data!$BR:$BR,MATCH(B88,Data!$A:$A,0),1)))</f>
        <v/>
      </c>
      <c r="B88" s="43" t="str">
        <f ca="1">IFERROR(INDEX(Data!A$1:$A$1002,_xlfn.AGGREGATE(15,6,((Data!$D$1:$D$1002=1)/(Data!$D$1:$D$1002=1))*ROW(Data!$A$1:$A$1002),ROW(B88)-ROW(B$6)),1),"")</f>
        <v/>
      </c>
      <c r="C88" s="43">
        <v>3</v>
      </c>
      <c r="D88" s="43" t="s">
        <v>145</v>
      </c>
      <c r="E88" s="43"/>
      <c r="F88" s="43"/>
      <c r="G88" s="43"/>
      <c r="H88" s="43"/>
      <c r="I88" s="43"/>
      <c r="J88" s="43"/>
      <c r="K88" s="43"/>
      <c r="L88" s="43"/>
      <c r="M88" s="43"/>
      <c r="N88" s="43"/>
    </row>
    <row r="89" spans="1:14" x14ac:dyDescent="0.4">
      <c r="A89" s="43" t="str">
        <f ca="1">IF(B89="","",IF(INDEX(Data!$BR:$BR,MATCH(B89,Data!$A:$A,0),1)=0,"",INDEX(Data!$BR:$BR,MATCH(B89,Data!$A:$A,0),1)))</f>
        <v/>
      </c>
      <c r="B89" s="43" t="str">
        <f ca="1">IFERROR(INDEX(Data!A$1:$A$1002,_xlfn.AGGREGATE(15,6,((Data!$D$1:$D$1002=1)/(Data!$D$1:$D$1002=1))*ROW(Data!$A$1:$A$1002),ROW(B89)-ROW(B$6)),1),"")</f>
        <v/>
      </c>
      <c r="C89" s="43">
        <v>1</v>
      </c>
      <c r="D89" s="43" t="s">
        <v>73</v>
      </c>
      <c r="E89" s="43"/>
      <c r="F89" s="43"/>
      <c r="G89" s="43"/>
      <c r="H89" s="43"/>
      <c r="I89" s="43"/>
      <c r="J89" s="43"/>
      <c r="K89" s="43"/>
      <c r="L89" s="43"/>
      <c r="M89" s="43"/>
      <c r="N89" s="43"/>
    </row>
    <row r="90" spans="1:14" x14ac:dyDescent="0.4">
      <c r="A90" s="43" t="str">
        <f ca="1">IF(B90="","",IF(INDEX(Data!$BR:$BR,MATCH(B90,Data!$A:$A,0),1)=0,"",INDEX(Data!$BR:$BR,MATCH(B90,Data!$A:$A,0),1)))</f>
        <v/>
      </c>
      <c r="B90" s="43" t="str">
        <f ca="1">IFERROR(INDEX(Data!A$1:$A$1002,_xlfn.AGGREGATE(15,6,((Data!$D$1:$D$1002=1)/(Data!$D$1:$D$1002=1))*ROW(Data!$A$1:$A$1002),ROW(B90)-ROW(B$6)),1),"")</f>
        <v/>
      </c>
      <c r="C90" s="43">
        <v>1</v>
      </c>
      <c r="D90" s="43" t="s">
        <v>74</v>
      </c>
      <c r="E90" s="43"/>
      <c r="F90" s="43"/>
      <c r="G90" s="43"/>
      <c r="H90" s="43"/>
      <c r="I90" s="43"/>
      <c r="J90" s="43"/>
      <c r="K90" s="43"/>
      <c r="L90" s="43"/>
      <c r="M90" s="43"/>
      <c r="N90" s="43"/>
    </row>
    <row r="91" spans="1:14" x14ac:dyDescent="0.4">
      <c r="A91" s="43" t="str">
        <f ca="1">IF(B91="","",IF(INDEX(Data!$BR:$BR,MATCH(B91,Data!$A:$A,0),1)=0,"",INDEX(Data!$BR:$BR,MATCH(B91,Data!$A:$A,0),1)))</f>
        <v/>
      </c>
      <c r="B91" s="43" t="str">
        <f ca="1">IFERROR(INDEX(Data!A$1:$A$1002,_xlfn.AGGREGATE(15,6,((Data!$D$1:$D$1002=1)/(Data!$D$1:$D$1002=1))*ROW(Data!$A$1:$A$1002),ROW(B91)-ROW(B$6)),1),"")</f>
        <v/>
      </c>
      <c r="C91" s="43">
        <v>3</v>
      </c>
      <c r="D91" s="43" t="s">
        <v>75</v>
      </c>
      <c r="E91" s="43"/>
      <c r="F91" s="43"/>
      <c r="G91" s="43"/>
      <c r="H91" s="43"/>
      <c r="I91" s="43"/>
      <c r="J91" s="43"/>
      <c r="K91" s="43"/>
      <c r="L91" s="43"/>
      <c r="M91" s="43"/>
      <c r="N91" s="43"/>
    </row>
    <row r="92" spans="1:14" x14ac:dyDescent="0.4">
      <c r="A92" s="43" t="str">
        <f ca="1">IF(B92="","",IF(INDEX(Data!$BR:$BR,MATCH(B92,Data!$A:$A,0),1)=0,"",INDEX(Data!$BR:$BR,MATCH(B92,Data!$A:$A,0),1)))</f>
        <v/>
      </c>
      <c r="B92" s="43" t="str">
        <f ca="1">IFERROR(INDEX(Data!A$1:$A$1002,_xlfn.AGGREGATE(15,6,((Data!$D$1:$D$1002=1)/(Data!$D$1:$D$1002=1))*ROW(Data!$A$1:$A$1002),ROW(B92)-ROW(B$6)),1),"")</f>
        <v/>
      </c>
      <c r="C92" s="43">
        <v>1</v>
      </c>
      <c r="D92" s="43" t="s">
        <v>76</v>
      </c>
      <c r="E92" s="43"/>
      <c r="F92" s="43"/>
      <c r="G92" s="43"/>
      <c r="H92" s="43"/>
      <c r="I92" s="43"/>
      <c r="J92" s="43"/>
      <c r="K92" s="43"/>
      <c r="L92" s="43"/>
      <c r="M92" s="43"/>
      <c r="N92" s="43"/>
    </row>
    <row r="93" spans="1:14" x14ac:dyDescent="0.4">
      <c r="A93" s="43" t="str">
        <f ca="1">IF(B93="","",IF(INDEX(Data!$BR:$BR,MATCH(B93,Data!$A:$A,0),1)=0,"",INDEX(Data!$BR:$BR,MATCH(B93,Data!$A:$A,0),1)))</f>
        <v/>
      </c>
      <c r="B93" s="43" t="str">
        <f ca="1">IFERROR(INDEX(Data!A$1:$A$1002,_xlfn.AGGREGATE(15,6,((Data!$D$1:$D$1002=1)/(Data!$D$1:$D$1002=1))*ROW(Data!$A$1:$A$1002),ROW(B93)-ROW(B$6)),1),"")</f>
        <v/>
      </c>
      <c r="C93" s="43">
        <v>1</v>
      </c>
      <c r="D93" s="43" t="s">
        <v>77</v>
      </c>
      <c r="E93" s="43"/>
      <c r="F93" s="43"/>
      <c r="G93" s="43"/>
      <c r="H93" s="43"/>
      <c r="I93" s="43"/>
      <c r="J93" s="43"/>
      <c r="K93" s="43"/>
      <c r="L93" s="43"/>
      <c r="M93" s="43"/>
      <c r="N93" s="43"/>
    </row>
    <row r="94" spans="1:14" x14ac:dyDescent="0.4">
      <c r="A94" s="43" t="str">
        <f ca="1">IF(B94="","",IF(INDEX(Data!$BR:$BR,MATCH(B94,Data!$A:$A,0),1)=0,"",INDEX(Data!$BR:$BR,MATCH(B94,Data!$A:$A,0),1)))</f>
        <v/>
      </c>
      <c r="B94" s="43" t="str">
        <f ca="1">IFERROR(INDEX(Data!A$1:$A$1002,_xlfn.AGGREGATE(15,6,((Data!$D$1:$D$1002=1)/(Data!$D$1:$D$1002=1))*ROW(Data!$A$1:$A$1002),ROW(B94)-ROW(B$6)),1),"")</f>
        <v/>
      </c>
      <c r="C94" s="43">
        <v>1</v>
      </c>
      <c r="D94" s="43" t="s">
        <v>78</v>
      </c>
      <c r="E94" s="43"/>
      <c r="F94" s="43"/>
      <c r="G94" s="43"/>
      <c r="H94" s="43"/>
      <c r="I94" s="43"/>
      <c r="J94" s="43"/>
      <c r="K94" s="43"/>
      <c r="L94" s="43"/>
      <c r="M94" s="43"/>
      <c r="N94" s="43"/>
    </row>
    <row r="95" spans="1:14" x14ac:dyDescent="0.4">
      <c r="A95" s="43" t="str">
        <f ca="1">IF(B95="","",IF(INDEX(Data!$BR:$BR,MATCH(B95,Data!$A:$A,0),1)=0,"",INDEX(Data!$BR:$BR,MATCH(B95,Data!$A:$A,0),1)))</f>
        <v/>
      </c>
      <c r="B95" s="43" t="str">
        <f ca="1">IFERROR(INDEX(Data!A$1:$A$1002,_xlfn.AGGREGATE(15,6,((Data!$D$1:$D$1002=1)/(Data!$D$1:$D$1002=1))*ROW(Data!$A$1:$A$1002),ROW(B95)-ROW(B$6)),1),"")</f>
        <v/>
      </c>
      <c r="C95" s="43">
        <v>1</v>
      </c>
      <c r="D95" s="43" t="s">
        <v>80</v>
      </c>
      <c r="E95" s="43"/>
      <c r="F95" s="43"/>
      <c r="G95" s="43"/>
      <c r="H95" s="43"/>
      <c r="I95" s="43"/>
      <c r="J95" s="43"/>
      <c r="K95" s="43"/>
      <c r="L95" s="43"/>
      <c r="M95" s="43"/>
      <c r="N95" s="43"/>
    </row>
    <row r="96" spans="1:14" x14ac:dyDescent="0.4">
      <c r="A96" s="43" t="str">
        <f ca="1">IF(B96="","",IF(INDEX(Data!$BR:$BR,MATCH(B96,Data!$A:$A,0),1)=0,"",INDEX(Data!$BR:$BR,MATCH(B96,Data!$A:$A,0),1)))</f>
        <v/>
      </c>
      <c r="B96" s="43" t="str">
        <f ca="1">IFERROR(INDEX(Data!A$1:$A$1002,_xlfn.AGGREGATE(15,6,((Data!$D$1:$D$1002=1)/(Data!$D$1:$D$1002=1))*ROW(Data!$A$1:$A$1002),ROW(B96)-ROW(B$6)),1),"")</f>
        <v/>
      </c>
      <c r="C96" s="43">
        <v>3</v>
      </c>
      <c r="D96" s="43" t="s">
        <v>81</v>
      </c>
      <c r="E96" s="43"/>
      <c r="F96" s="43"/>
      <c r="G96" s="43"/>
      <c r="H96" s="43"/>
      <c r="I96" s="43"/>
      <c r="J96" s="43"/>
      <c r="K96" s="43"/>
      <c r="L96" s="43"/>
      <c r="M96" s="43"/>
      <c r="N96" s="43"/>
    </row>
    <row r="97" spans="1:14" x14ac:dyDescent="0.4">
      <c r="A97" s="43" t="str">
        <f ca="1">IF(B97="","",IF(INDEX(Data!$BR:$BR,MATCH(B97,Data!$A:$A,0),1)=0,"",INDEX(Data!$BR:$BR,MATCH(B97,Data!$A:$A,0),1)))</f>
        <v/>
      </c>
      <c r="B97" s="43" t="str">
        <f ca="1">IFERROR(INDEX(Data!A$1:$A$1002,_xlfn.AGGREGATE(15,6,((Data!$D$1:$D$1002=1)/(Data!$D$1:$D$1002=1))*ROW(Data!$A$1:$A$1002),ROW(B97)-ROW(B$6)),1),"")</f>
        <v/>
      </c>
      <c r="C97" s="43">
        <v>3</v>
      </c>
      <c r="D97" s="43" t="s">
        <v>381</v>
      </c>
      <c r="E97" s="43"/>
      <c r="F97" s="43"/>
      <c r="G97" s="43"/>
      <c r="H97" s="43"/>
      <c r="I97" s="43"/>
      <c r="J97" s="43"/>
      <c r="K97" s="43"/>
      <c r="L97" s="43"/>
      <c r="M97" s="43"/>
      <c r="N97" s="43"/>
    </row>
    <row r="98" spans="1:14" x14ac:dyDescent="0.4">
      <c r="A98" s="43" t="str">
        <f ca="1">IF(B98="","",IF(INDEX(Data!$BR:$BR,MATCH(B98,Data!$A:$A,0),1)=0,"",INDEX(Data!$BR:$BR,MATCH(B98,Data!$A:$A,0),1)))</f>
        <v/>
      </c>
      <c r="B98" s="43" t="str">
        <f ca="1">IFERROR(INDEX(Data!A$1:$A$1002,_xlfn.AGGREGATE(15,6,((Data!$D$1:$D$1002=1)/(Data!$D$1:$D$1002=1))*ROW(Data!$A$1:$A$1002),ROW(B98)-ROW(B$6)),1),"")</f>
        <v/>
      </c>
      <c r="C98" s="43">
        <v>2</v>
      </c>
      <c r="D98" s="43" t="s">
        <v>83</v>
      </c>
      <c r="E98" s="43"/>
      <c r="F98" s="43"/>
      <c r="G98" s="43"/>
      <c r="H98" s="43"/>
      <c r="I98" s="43"/>
      <c r="J98" s="43"/>
      <c r="K98" s="43"/>
      <c r="L98" s="43"/>
      <c r="M98" s="43"/>
      <c r="N98" s="43"/>
    </row>
    <row r="99" spans="1:14" x14ac:dyDescent="0.4">
      <c r="A99" s="43" t="str">
        <f ca="1">IF(B99="","",IF(INDEX(Data!$BR:$BR,MATCH(B99,Data!$A:$A,0),1)=0,"",INDEX(Data!$BR:$BR,MATCH(B99,Data!$A:$A,0),1)))</f>
        <v/>
      </c>
      <c r="B99" s="43" t="str">
        <f ca="1">IFERROR(INDEX(Data!A$1:$A$1002,_xlfn.AGGREGATE(15,6,((Data!$D$1:$D$1002=1)/(Data!$D$1:$D$1002=1))*ROW(Data!$A$1:$A$1002),ROW(B99)-ROW(B$6)),1),"")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f ca="1">IFERROR(INDEX(Data!A$1:$A$1002,_xlfn.AGGREGATE(15,6,((Data!$D$1:$D$1002=1)/(Data!$D$1:$D$1002=1))*ROW(Data!$A$1:$A$1002),ROW(B100)-ROW(B$6)),1),"")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f ca="1">IFERROR(INDEX(Data!A$1:$A$1002,_xlfn.AGGREGATE(15,6,((Data!$D$1:$D$1002=1)/(Data!$D$1:$D$1002=1))*ROW(Data!$A$1:$A$1002),ROW(B101)-ROW(B$6)),1),"")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f ca="1">IFERROR(INDEX(Data!A$1:$A$1002,_xlfn.AGGREGATE(15,6,((Data!$D$1:$D$1002=1)/(Data!$D$1:$D$1002=1))*ROW(Data!$A$1:$A$1002),ROW(B102)-ROW(B$6)),1),"")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f ca="1">IFERROR(INDEX(Data!A$1:$A$1002,_xlfn.AGGREGATE(15,6,((Data!$D$1:$D$1002=1)/(Data!$D$1:$D$1002=1))*ROW(Data!$A$1:$A$1002),ROW(B103)-ROW(B$6)),1),"")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f ca="1">IFERROR(INDEX(Data!A$1:$A$1002,_xlfn.AGGREGATE(15,6,((Data!$D$1:$D$1002=1)/(Data!$D$1:$D$1002=1))*ROW(Data!$A$1:$A$1002),ROW(B104)-ROW(B$6)),1),"")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f ca="1">IFERROR(INDEX(Data!A$1:$A$1002,_xlfn.AGGREGATE(15,6,((Data!$D$1:$D$1002=1)/(Data!$D$1:$D$1002=1))*ROW(Data!$A$1:$A$1002),ROW(B105)-ROW(B$6)),1),"")</f>
        <v/>
      </c>
      <c r="C105" s="43" t="s">
        <v>237</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f ca="1">IFERROR(INDEX(Data!A$1:$A$1002,_xlfn.AGGREGATE(15,6,((Data!$D$1:$D$1002=1)/(Data!$D$1:$D$1002=1))*ROW(Data!$A$1:$A$1002),ROW(B106)-ROW(B$6)),1),"")</f>
        <v/>
      </c>
      <c r="C106" s="43" t="s">
        <v>237</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f ca="1">IFERROR(INDEX(Data!A$1:$A$1002,_xlfn.AGGREGATE(15,6,((Data!$D$1:$D$1002=1)/(Data!$D$1:$D$1002=1))*ROW(Data!$A$1:$A$1002),ROW(B107)-ROW(B$6)),1),"")</f>
        <v/>
      </c>
      <c r="C107" s="43" t="s">
        <v>237</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f ca="1">IFERROR(INDEX(Data!A$1:$A$1002,_xlfn.AGGREGATE(15,6,((Data!$D$1:$D$1002=1)/(Data!$D$1:$D$1002=1))*ROW(Data!$A$1:$A$1002),ROW(B108)-ROW(B$6)),1),"")</f>
        <v/>
      </c>
      <c r="C108" s="43" t="s">
        <v>237</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f ca="1">IFERROR(INDEX(Data!A$1:$A$1002,_xlfn.AGGREGATE(15,6,((Data!$D$1:$D$1002=1)/(Data!$D$1:$D$1002=1))*ROW(Data!$A$1:$A$1002),ROW(B109)-ROW(B$6)),1),"")</f>
        <v/>
      </c>
      <c r="C109" s="43" t="s">
        <v>237</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f ca="1">IFERROR(INDEX(Data!A$1:$A$1002,_xlfn.AGGREGATE(15,6,((Data!$D$1:$D$1002=1)/(Data!$D$1:$D$1002=1))*ROW(Data!$A$1:$A$1002),ROW(B110)-ROW(B$6)),1),"")</f>
        <v/>
      </c>
      <c r="C110" s="43" t="s">
        <v>237</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f ca="1">IFERROR(INDEX(Data!A$1:$A$1002,_xlfn.AGGREGATE(15,6,((Data!$D$1:$D$1002=1)/(Data!$D$1:$D$1002=1))*ROW(Data!$A$1:$A$1002),ROW(B111)-ROW(B$6)),1),"")</f>
        <v/>
      </c>
      <c r="C111" s="43" t="s">
        <v>237</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f ca="1">IFERROR(INDEX(Data!A$1:$A$1002,_xlfn.AGGREGATE(15,6,((Data!$D$1:$D$1002=1)/(Data!$D$1:$D$1002=1))*ROW(Data!$A$1:$A$1002),ROW(B112)-ROW(B$6)),1),"")</f>
        <v/>
      </c>
      <c r="C112" s="43" t="s">
        <v>237</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f ca="1">IFERROR(INDEX(Data!A$1:$A$1002,_xlfn.AGGREGATE(15,6,((Data!$D$1:$D$1002=1)/(Data!$D$1:$D$1002=1))*ROW(Data!$A$1:$A$1002),ROW(B113)-ROW(B$6)),1),"")</f>
        <v/>
      </c>
      <c r="C113" s="43" t="s">
        <v>237</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f ca="1">IFERROR(INDEX(Data!A$1:$A$1002,_xlfn.AGGREGATE(15,6,((Data!$D$1:$D$1002=1)/(Data!$D$1:$D$1002=1))*ROW(Data!$A$1:$A$1002),ROW(B114)-ROW(B$6)),1),"")</f>
        <v/>
      </c>
      <c r="C114" s="43" t="s">
        <v>237</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f ca="1">IFERROR(INDEX(Data!A$1:$A$1002,_xlfn.AGGREGATE(15,6,((Data!$D$1:$D$1002=1)/(Data!$D$1:$D$1002=1))*ROW(Data!$A$1:$A$1002),ROW(B115)-ROW(B$6)),1),"")</f>
        <v/>
      </c>
      <c r="C115" s="43" t="s">
        <v>237</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f ca="1">IFERROR(INDEX(Data!A$1:$A$1002,_xlfn.AGGREGATE(15,6,((Data!$D$1:$D$1002=1)/(Data!$D$1:$D$1002=1))*ROW(Data!$A$1:$A$1002),ROW(B116)-ROW(B$6)),1),"")</f>
        <v/>
      </c>
      <c r="C116" s="43" t="s">
        <v>237</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f ca="1">IFERROR(INDEX(Data!A$1:$A$1002,_xlfn.AGGREGATE(15,6,((Data!$D$1:$D$1002=1)/(Data!$D$1:$D$1002=1))*ROW(Data!$A$1:$A$1002),ROW(B117)-ROW(B$6)),1),"")</f>
        <v/>
      </c>
      <c r="C117" s="43" t="s">
        <v>237</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f ca="1">IFERROR(INDEX(Data!A$1:$A$1002,_xlfn.AGGREGATE(15,6,((Data!$D$1:$D$1002=1)/(Data!$D$1:$D$1002=1))*ROW(Data!$A$1:$A$1002),ROW(B118)-ROW(B$6)),1),"")</f>
        <v/>
      </c>
      <c r="C118" s="43" t="s">
        <v>237</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f ca="1">IFERROR(INDEX(Data!A$1:$A$1002,_xlfn.AGGREGATE(15,6,((Data!$D$1:$D$1002=1)/(Data!$D$1:$D$1002=1))*ROW(Data!$A$1:$A$1002),ROW(B119)-ROW(B$6)),1),"")</f>
        <v/>
      </c>
      <c r="C119" s="43" t="s">
        <v>237</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f ca="1">IFERROR(INDEX(Data!A$1:$A$1002,_xlfn.AGGREGATE(15,6,((Data!$D$1:$D$1002=1)/(Data!$D$1:$D$1002=1))*ROW(Data!$A$1:$A$1002),ROW(B120)-ROW(B$6)),1),"")</f>
        <v/>
      </c>
      <c r="C120" s="43" t="s">
        <v>237</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f ca="1">IFERROR(INDEX(Data!A$1:$A$1002,_xlfn.AGGREGATE(15,6,((Data!$D$1:$D$1002=1)/(Data!$D$1:$D$1002=1))*ROW(Data!$A$1:$A$1002),ROW(B121)-ROW(B$6)),1),"")</f>
        <v/>
      </c>
      <c r="C121" s="43" t="s">
        <v>237</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f ca="1">IFERROR(INDEX(Data!A$1:$A$1002,_xlfn.AGGREGATE(15,6,((Data!$D$1:$D$1002=1)/(Data!$D$1:$D$1002=1))*ROW(Data!$A$1:$A$1002),ROW(B122)-ROW(B$6)),1),"")</f>
        <v/>
      </c>
      <c r="C122" s="43" t="s">
        <v>237</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f ca="1">IFERROR(INDEX(Data!A$1:$A$1002,_xlfn.AGGREGATE(15,6,((Data!$D$1:$D$1002=1)/(Data!$D$1:$D$1002=1))*ROW(Data!$A$1:$A$1002),ROW(B123)-ROW(B$6)),1),"")</f>
        <v/>
      </c>
      <c r="C123" s="43" t="s">
        <v>237</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f ca="1">IFERROR(INDEX(Data!A$1:$A$1002,_xlfn.AGGREGATE(15,6,((Data!$D$1:$D$1002=1)/(Data!$D$1:$D$1002=1))*ROW(Data!$A$1:$A$1002),ROW(B124)-ROW(B$6)),1),"")</f>
        <v/>
      </c>
      <c r="C124" s="43" t="s">
        <v>237</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f ca="1">IFERROR(INDEX(Data!A$1:$A$1002,_xlfn.AGGREGATE(15,6,((Data!$D$1:$D$1002=1)/(Data!$D$1:$D$1002=1))*ROW(Data!$A$1:$A$1002),ROW(B125)-ROW(B$6)),1),"")</f>
        <v/>
      </c>
      <c r="C125" s="43" t="s">
        <v>237</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f ca="1">IFERROR(INDEX(Data!A$1:$A$1002,_xlfn.AGGREGATE(15,6,((Data!$D$1:$D$1002=1)/(Data!$D$1:$D$1002=1))*ROW(Data!$A$1:$A$1002),ROW(B126)-ROW(B$6)),1),"")</f>
        <v/>
      </c>
      <c r="C126" s="43" t="s">
        <v>237</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f ca="1">IFERROR(INDEX(Data!A$1:$A$1002,_xlfn.AGGREGATE(15,6,((Data!$D$1:$D$1002=1)/(Data!$D$1:$D$1002=1))*ROW(Data!$A$1:$A$1002),ROW(B127)-ROW(B$6)),1),"")</f>
        <v/>
      </c>
      <c r="C127" s="43" t="s">
        <v>237</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f ca="1">IFERROR(INDEX(Data!A$1:$A$1002,_xlfn.AGGREGATE(15,6,((Data!$D$1:$D$1002=1)/(Data!$D$1:$D$1002=1))*ROW(Data!$A$1:$A$1002),ROW(B128)-ROW(B$6)),1),"")</f>
        <v/>
      </c>
      <c r="C128" s="43" t="s">
        <v>237</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f ca="1">IFERROR(INDEX(Data!A$1:$A$1002,_xlfn.AGGREGATE(15,6,((Data!$D$1:$D$1002=1)/(Data!$D$1:$D$1002=1))*ROW(Data!$A$1:$A$1002),ROW(B129)-ROW(B$6)),1),"")</f>
        <v/>
      </c>
      <c r="C129" s="43" t="s">
        <v>237</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f ca="1">IFERROR(INDEX(Data!A$1:$A$1002,_xlfn.AGGREGATE(15,6,((Data!$D$1:$D$1002=1)/(Data!$D$1:$D$1002=1))*ROW(Data!$A$1:$A$1002),ROW(B130)-ROW(B$6)),1),"")</f>
        <v/>
      </c>
      <c r="C130" s="43" t="s">
        <v>237</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f ca="1">IFERROR(INDEX(Data!A$1:$A$1002,_xlfn.AGGREGATE(15,6,((Data!$D$1:$D$1002=1)/(Data!$D$1:$D$1002=1))*ROW(Data!$A$1:$A$1002),ROW(B131)-ROW(B$6)),1),"")</f>
        <v/>
      </c>
      <c r="C131" s="43" t="s">
        <v>237</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f ca="1">IFERROR(INDEX(Data!A$1:$A$1002,_xlfn.AGGREGATE(15,6,((Data!$D$1:$D$1002=1)/(Data!$D$1:$D$1002=1))*ROW(Data!$A$1:$A$1002),ROW(B132)-ROW(B$6)),1),"")</f>
        <v/>
      </c>
      <c r="C132" s="43" t="s">
        <v>237</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f ca="1">IFERROR(INDEX(Data!A$1:$A$1002,_xlfn.AGGREGATE(15,6,((Data!$D$1:$D$1002=1)/(Data!$D$1:$D$1002=1))*ROW(Data!$A$1:$A$1002),ROW(B133)-ROW(B$6)),1),"")</f>
        <v/>
      </c>
      <c r="C133" s="43" t="s">
        <v>237</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f ca="1">IFERROR(INDEX(Data!A$1:$A$1002,_xlfn.AGGREGATE(15,6,((Data!$D$1:$D$1002=1)/(Data!$D$1:$D$1002=1))*ROW(Data!$A$1:$A$1002),ROW(B134)-ROW(B$6)),1),"")</f>
        <v/>
      </c>
      <c r="C134" s="43" t="s">
        <v>237</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f ca="1">IFERROR(INDEX(Data!A$1:$A$1002,_xlfn.AGGREGATE(15,6,((Data!$D$1:$D$1002=1)/(Data!$D$1:$D$1002=1))*ROW(Data!$A$1:$A$1002),ROW(B135)-ROW(B$6)),1),"")</f>
        <v/>
      </c>
      <c r="C135" s="43" t="s">
        <v>237</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f ca="1">IFERROR(INDEX(Data!A$1:$A$1002,_xlfn.AGGREGATE(15,6,((Data!$D$1:$D$1002=1)/(Data!$D$1:$D$1002=1))*ROW(Data!$A$1:$A$1002),ROW(B136)-ROW(B$6)),1),"")</f>
        <v/>
      </c>
      <c r="C136" s="43" t="s">
        <v>237</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f ca="1">IFERROR(INDEX(Data!A$1:$A$1002,_xlfn.AGGREGATE(15,6,((Data!$D$1:$D$1002=1)/(Data!$D$1:$D$1002=1))*ROW(Data!$A$1:$A$1002),ROW(B137)-ROW(B$6)),1),"")</f>
        <v/>
      </c>
      <c r="C137" s="43" t="s">
        <v>237</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f ca="1">IFERROR(INDEX(Data!A$1:$A$1002,_xlfn.AGGREGATE(15,6,((Data!$D$1:$D$1002=1)/(Data!$D$1:$D$1002=1))*ROW(Data!$A$1:$A$1002),ROW(B138)-ROW(B$6)),1),"")</f>
        <v/>
      </c>
      <c r="C138" s="43" t="s">
        <v>237</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f ca="1">IFERROR(INDEX(Data!A$1:$A$1002,_xlfn.AGGREGATE(15,6,((Data!$D$1:$D$1002=1)/(Data!$D$1:$D$1002=1))*ROW(Data!$A$1:$A$1002),ROW(B139)-ROW(B$6)),1),"")</f>
        <v/>
      </c>
      <c r="C139" s="43" t="s">
        <v>237</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f ca="1">IFERROR(INDEX(Data!A$1:$A$1002,_xlfn.AGGREGATE(15,6,((Data!$D$1:$D$1002=1)/(Data!$D$1:$D$1002=1))*ROW(Data!$A$1:$A$1002),ROW(B140)-ROW(B$6)),1),"")</f>
        <v/>
      </c>
      <c r="C140" s="43" t="s">
        <v>237</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f ca="1">IFERROR(INDEX(Data!A$1:$A$1002,_xlfn.AGGREGATE(15,6,((Data!$D$1:$D$1002=1)/(Data!$D$1:$D$1002=1))*ROW(Data!$A$1:$A$1002),ROW(B141)-ROW(B$6)),1),"")</f>
        <v/>
      </c>
      <c r="C141" s="43" t="s">
        <v>237</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f ca="1">IFERROR(INDEX(Data!A$1:$A$1002,_xlfn.AGGREGATE(15,6,((Data!$D$1:$D$1002=1)/(Data!$D$1:$D$1002=1))*ROW(Data!$A$1:$A$1002),ROW(B142)-ROW(B$6)),1),"")</f>
        <v/>
      </c>
      <c r="C142" s="43" t="s">
        <v>237</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f ca="1">IFERROR(INDEX(Data!A$1:$A$1002,_xlfn.AGGREGATE(15,6,((Data!$D$1:$D$1002=1)/(Data!$D$1:$D$1002=1))*ROW(Data!$A$1:$A$1002),ROW(B143)-ROW(B$6)),1),"")</f>
        <v/>
      </c>
      <c r="C143" s="43" t="s">
        <v>237</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f ca="1">IFERROR(INDEX(Data!A$1:$A$1002,_xlfn.AGGREGATE(15,6,((Data!$D$1:$D$1002=1)/(Data!$D$1:$D$1002=1))*ROW(Data!$A$1:$A$1002),ROW(B144)-ROW(B$6)),1),"")</f>
        <v/>
      </c>
      <c r="C144" s="43" t="s">
        <v>237</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f ca="1">IFERROR(INDEX(Data!A$1:$A$1002,_xlfn.AGGREGATE(15,6,((Data!$D$1:$D$1002=1)/(Data!$D$1:$D$1002=1))*ROW(Data!$A$1:$A$1002),ROW(B145)-ROW(B$6)),1),"")</f>
        <v/>
      </c>
      <c r="C145" s="43" t="s">
        <v>237</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f ca="1">IFERROR(INDEX(Data!A$1:$A$1002,_xlfn.AGGREGATE(15,6,((Data!$D$1:$D$1002=1)/(Data!$D$1:$D$1002=1))*ROW(Data!$A$1:$A$1002),ROW(B146)-ROW(B$6)),1),"")</f>
        <v/>
      </c>
      <c r="C146" s="43" t="s">
        <v>237</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f ca="1">IFERROR(INDEX(Data!A$1:$A$1002,_xlfn.AGGREGATE(15,6,((Data!$D$1:$D$1002=1)/(Data!$D$1:$D$1002=1))*ROW(Data!$A$1:$A$1002),ROW(B147)-ROW(B$6)),1),"")</f>
        <v/>
      </c>
      <c r="C147" s="43" t="s">
        <v>237</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f ca="1">IFERROR(INDEX(Data!A$1:$A$1002,_xlfn.AGGREGATE(15,6,((Data!$D$1:$D$1002=1)/(Data!$D$1:$D$1002=1))*ROW(Data!$A$1:$A$1002),ROW(B148)-ROW(B$6)),1),"")</f>
        <v/>
      </c>
      <c r="C148" s="43" t="s">
        <v>237</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f ca="1">IFERROR(INDEX(Data!A$1:$A$1002,_xlfn.AGGREGATE(15,6,((Data!$D$1:$D$1002=1)/(Data!$D$1:$D$1002=1))*ROW(Data!$A$1:$A$1002),ROW(B149)-ROW(B$6)),1),"")</f>
        <v/>
      </c>
      <c r="C149" s="43" t="s">
        <v>237</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f ca="1">IFERROR(INDEX(Data!A$1:$A$1002,_xlfn.AGGREGATE(15,6,((Data!$D$1:$D$1002=1)/(Data!$D$1:$D$1002=1))*ROW(Data!$A$1:$A$1002),ROW(B150)-ROW(B$6)),1),"")</f>
        <v/>
      </c>
      <c r="C150" s="43" t="s">
        <v>237</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f ca="1">IFERROR(INDEX(Data!A$1:$A$1002,_xlfn.AGGREGATE(15,6,((Data!$D$1:$D$1002=1)/(Data!$D$1:$D$1002=1))*ROW(Data!$A$1:$A$1002),ROW(B151)-ROW(B$6)),1),"")</f>
        <v/>
      </c>
      <c r="C151" s="43" t="s">
        <v>237</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f ca="1">IFERROR(INDEX(Data!A$1:$A$1002,_xlfn.AGGREGATE(15,6,((Data!$D$1:$D$1002=1)/(Data!$D$1:$D$1002=1))*ROW(Data!$A$1:$A$1002),ROW(B152)-ROW(B$6)),1),"")</f>
        <v/>
      </c>
      <c r="C152" s="43" t="s">
        <v>237</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f ca="1">IFERROR(INDEX(Data!A$1:$A$1002,_xlfn.AGGREGATE(15,6,((Data!$D$1:$D$1002=1)/(Data!$D$1:$D$1002=1))*ROW(Data!$A$1:$A$1002),ROW(B153)-ROW(B$6)),1),"")</f>
        <v/>
      </c>
      <c r="C153" s="43" t="s">
        <v>237</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f ca="1">IFERROR(INDEX(Data!A$1:$A$1002,_xlfn.AGGREGATE(15,6,((Data!$D$1:$D$1002=1)/(Data!$D$1:$D$1002=1))*ROW(Data!$A$1:$A$1002),ROW(B154)-ROW(B$6)),1),"")</f>
        <v/>
      </c>
      <c r="C154" s="43" t="s">
        <v>237</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f ca="1">IFERROR(INDEX(Data!A$1:$A$1002,_xlfn.AGGREGATE(15,6,((Data!$D$1:$D$1002=1)/(Data!$D$1:$D$1002=1))*ROW(Data!$A$1:$A$1002),ROW(B155)-ROW(B$6)),1),"")</f>
        <v/>
      </c>
      <c r="C155" s="43" t="s">
        <v>237</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f ca="1">IFERROR(INDEX(Data!A$1:$A$1002,_xlfn.AGGREGATE(15,6,((Data!$D$1:$D$1002=1)/(Data!$D$1:$D$1002=1))*ROW(Data!$A$1:$A$1002),ROW(B156)-ROW(B$6)),1),"")</f>
        <v/>
      </c>
      <c r="C156" s="43" t="s">
        <v>237</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f ca="1">IFERROR(INDEX(Data!A$1:$A$1002,_xlfn.AGGREGATE(15,6,((Data!$D$1:$D$1002=1)/(Data!$D$1:$D$1002=1))*ROW(Data!$A$1:$A$1002),ROW(B157)-ROW(B$6)),1),"")</f>
        <v/>
      </c>
      <c r="C157" s="43" t="s">
        <v>237</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f ca="1">IFERROR(INDEX(Data!A$1:$A$1002,_xlfn.AGGREGATE(15,6,((Data!$D$1:$D$1002=1)/(Data!$D$1:$D$1002=1))*ROW(Data!$A$1:$A$1002),ROW(B158)-ROW(B$6)),1),"")</f>
        <v/>
      </c>
      <c r="C158" s="43" t="s">
        <v>237</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f ca="1">IFERROR(INDEX(Data!A$1:$A$1002,_xlfn.AGGREGATE(15,6,((Data!$D$1:$D$1002=1)/(Data!$D$1:$D$1002=1))*ROW(Data!$A$1:$A$1002),ROW(B159)-ROW(B$6)),1),"")</f>
        <v/>
      </c>
      <c r="C159" s="43" t="s">
        <v>237</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f ca="1">IFERROR(INDEX(Data!A$1:$A$1002,_xlfn.AGGREGATE(15,6,((Data!$D$1:$D$1002=1)/(Data!$D$1:$D$1002=1))*ROW(Data!$A$1:$A$1002),ROW(B160)-ROW(B$6)),1),"")</f>
        <v/>
      </c>
      <c r="C160" s="43" t="s">
        <v>237</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f ca="1">IFERROR(INDEX(Data!A$1:$A$1002,_xlfn.AGGREGATE(15,6,((Data!$D$1:$D$1002=1)/(Data!$D$1:$D$1002=1))*ROW(Data!$A$1:$A$1002),ROW(B161)-ROW(B$6)),1),"")</f>
        <v/>
      </c>
      <c r="C161" s="43" t="s">
        <v>237</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f ca="1">IFERROR(INDEX(Data!A$1:$A$1002,_xlfn.AGGREGATE(15,6,((Data!$D$1:$D$1002=1)/(Data!$D$1:$D$1002=1))*ROW(Data!$A$1:$A$1002),ROW(B162)-ROW(B$6)),1),"")</f>
        <v/>
      </c>
      <c r="C162" s="43" t="s">
        <v>237</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f ca="1">IFERROR(INDEX(Data!A$1:$A$1002,_xlfn.AGGREGATE(15,6,((Data!$D$1:$D$1002=1)/(Data!$D$1:$D$1002=1))*ROW(Data!$A$1:$A$1002),ROW(B163)-ROW(B$6)),1),"")</f>
        <v/>
      </c>
      <c r="C163" s="43" t="s">
        <v>237</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f ca="1">IFERROR(INDEX(Data!A$1:$A$1002,_xlfn.AGGREGATE(15,6,((Data!$D$1:$D$1002=1)/(Data!$D$1:$D$1002=1))*ROW(Data!$A$1:$A$1002),ROW(B164)-ROW(B$6)),1),"")</f>
        <v/>
      </c>
      <c r="C164" s="43" t="s">
        <v>237</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f ca="1">IFERROR(INDEX(Data!A$1:$A$1002,_xlfn.AGGREGATE(15,6,((Data!$D$1:$D$1002=1)/(Data!$D$1:$D$1002=1))*ROW(Data!$A$1:$A$1002),ROW(B165)-ROW(B$6)),1),"")</f>
        <v/>
      </c>
      <c r="C165" s="43" t="s">
        <v>237</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f ca="1">IFERROR(INDEX(Data!A$1:$A$1002,_xlfn.AGGREGATE(15,6,((Data!$D$1:$D$1002=1)/(Data!$D$1:$D$1002=1))*ROW(Data!$A$1:$A$1002),ROW(B166)-ROW(B$6)),1),"")</f>
        <v/>
      </c>
      <c r="C166" s="43" t="s">
        <v>237</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f ca="1">IFERROR(INDEX(Data!A$1:$A$1002,_xlfn.AGGREGATE(15,6,((Data!$D$1:$D$1002=1)/(Data!$D$1:$D$1002=1))*ROW(Data!$A$1:$A$1002),ROW(B167)-ROW(B$6)),1),"")</f>
        <v/>
      </c>
      <c r="C167" s="43" t="s">
        <v>237</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f ca="1">IFERROR(INDEX(Data!A$1:$A$1002,_xlfn.AGGREGATE(15,6,((Data!$D$1:$D$1002=1)/(Data!$D$1:$D$1002=1))*ROW(Data!$A$1:$A$1002),ROW(B168)-ROW(B$6)),1),"")</f>
        <v/>
      </c>
      <c r="C168" s="43" t="s">
        <v>237</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f ca="1">IFERROR(INDEX(Data!A$1:$A$1002,_xlfn.AGGREGATE(15,6,((Data!$D$1:$D$1002=1)/(Data!$D$1:$D$1002=1))*ROW(Data!$A$1:$A$1002),ROW(B169)-ROW(B$6)),1),"")</f>
        <v/>
      </c>
      <c r="C169" s="43" t="s">
        <v>237</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f ca="1">IFERROR(INDEX(Data!A$1:$A$1002,_xlfn.AGGREGATE(15,6,((Data!$D$1:$D$1002=1)/(Data!$D$1:$D$1002=1))*ROW(Data!$A$1:$A$1002),ROW(B170)-ROW(B$6)),1),"")</f>
        <v/>
      </c>
      <c r="C170" s="43" t="s">
        <v>237</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f ca="1">IFERROR(INDEX(Data!A$1:$A$1002,_xlfn.AGGREGATE(15,6,((Data!$D$1:$D$1002=1)/(Data!$D$1:$D$1002=1))*ROW(Data!$A$1:$A$1002),ROW(B171)-ROW(B$6)),1),"")</f>
        <v/>
      </c>
      <c r="C171" s="43" t="s">
        <v>237</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f ca="1">IFERROR(INDEX(Data!A$1:$A$1002,_xlfn.AGGREGATE(15,6,((Data!$D$1:$D$1002=1)/(Data!$D$1:$D$1002=1))*ROW(Data!$A$1:$A$1002),ROW(B172)-ROW(B$6)),1),"")</f>
        <v/>
      </c>
      <c r="C172" s="43" t="s">
        <v>237</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f ca="1">IFERROR(INDEX(Data!A$1:$A$1002,_xlfn.AGGREGATE(15,6,((Data!$D$1:$D$1002=1)/(Data!$D$1:$D$1002=1))*ROW(Data!$A$1:$A$1002),ROW(B173)-ROW(B$6)),1),"")</f>
        <v/>
      </c>
      <c r="C173" s="43" t="s">
        <v>237</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f ca="1">IFERROR(INDEX(Data!A$1:$A$1002,_xlfn.AGGREGATE(15,6,((Data!$D$1:$D$1002=1)/(Data!$D$1:$D$1002=1))*ROW(Data!$A$1:$A$1002),ROW(B174)-ROW(B$6)),1),"")</f>
        <v/>
      </c>
      <c r="C174" s="43" t="s">
        <v>237</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f ca="1">IFERROR(INDEX(Data!A$1:$A$1002,_xlfn.AGGREGATE(15,6,((Data!$D$1:$D$1002=1)/(Data!$D$1:$D$1002=1))*ROW(Data!$A$1:$A$1002),ROW(B175)-ROW(B$6)),1),"")</f>
        <v/>
      </c>
      <c r="C175" s="43" t="s">
        <v>237</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f ca="1">IFERROR(INDEX(Data!A$1:$A$1002,_xlfn.AGGREGATE(15,6,((Data!$D$1:$D$1002=1)/(Data!$D$1:$D$1002=1))*ROW(Data!$A$1:$A$1002),ROW(B176)-ROW(B$6)),1),"")</f>
        <v/>
      </c>
      <c r="C176" s="43" t="s">
        <v>237</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f ca="1">IFERROR(INDEX(Data!A$1:$A$1002,_xlfn.AGGREGATE(15,6,((Data!$D$1:$D$1002=1)/(Data!$D$1:$D$1002=1))*ROW(Data!$A$1:$A$1002),ROW(B177)-ROW(B$6)),1),"")</f>
        <v/>
      </c>
      <c r="C177" s="43" t="s">
        <v>237</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f ca="1">IFERROR(INDEX(Data!A$1:$A$1002,_xlfn.AGGREGATE(15,6,((Data!$D$1:$D$1002=1)/(Data!$D$1:$D$1002=1))*ROW(Data!$A$1:$A$1002),ROW(B178)-ROW(B$6)),1),"")</f>
        <v/>
      </c>
      <c r="C178" s="43" t="s">
        <v>237</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f ca="1">IFERROR(INDEX(Data!A$1:$A$1002,_xlfn.AGGREGATE(15,6,((Data!$D$1:$D$1002=1)/(Data!$D$1:$D$1002=1))*ROW(Data!$A$1:$A$1002),ROW(B179)-ROW(B$6)),1),"")</f>
        <v/>
      </c>
      <c r="C179" s="43" t="s">
        <v>237</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f ca="1">IFERROR(INDEX(Data!A$1:$A$1002,_xlfn.AGGREGATE(15,6,((Data!$D$1:$D$1002=1)/(Data!$D$1:$D$1002=1))*ROW(Data!$A$1:$A$1002),ROW(B180)-ROW(B$6)),1),"")</f>
        <v/>
      </c>
      <c r="C180" s="43" t="s">
        <v>237</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f ca="1">IFERROR(INDEX(Data!A$1:$A$1002,_xlfn.AGGREGATE(15,6,((Data!$D$1:$D$1002=1)/(Data!$D$1:$D$1002=1))*ROW(Data!$A$1:$A$1002),ROW(B181)-ROW(B$6)),1),"")</f>
        <v/>
      </c>
      <c r="C181" s="43" t="s">
        <v>237</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f ca="1">IFERROR(INDEX(Data!A$1:$A$1002,_xlfn.AGGREGATE(15,6,((Data!$D$1:$D$1002=1)/(Data!$D$1:$D$1002=1))*ROW(Data!$A$1:$A$1002),ROW(B182)-ROW(B$6)),1),"")</f>
        <v/>
      </c>
      <c r="C182" s="43" t="s">
        <v>237</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f ca="1">IFERROR(INDEX(Data!A$1:$A$1002,_xlfn.AGGREGATE(15,6,((Data!$D$1:$D$1002=1)/(Data!$D$1:$D$1002=1))*ROW(Data!$A$1:$A$1002),ROW(B183)-ROW(B$6)),1),"")</f>
        <v/>
      </c>
      <c r="C183" s="43" t="s">
        <v>237</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f ca="1">IFERROR(INDEX(Data!A$1:$A$1002,_xlfn.AGGREGATE(15,6,((Data!$D$1:$D$1002=1)/(Data!$D$1:$D$1002=1))*ROW(Data!$A$1:$A$1002),ROW(B184)-ROW(B$6)),1),"")</f>
        <v/>
      </c>
      <c r="C184" s="43" t="s">
        <v>237</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f ca="1">IFERROR(INDEX(Data!A$1:$A$1002,_xlfn.AGGREGATE(15,6,((Data!$D$1:$D$1002=1)/(Data!$D$1:$D$1002=1))*ROW(Data!$A$1:$A$1002),ROW(B185)-ROW(B$6)),1),"")</f>
        <v/>
      </c>
      <c r="C185" s="43" t="s">
        <v>237</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f ca="1">IFERROR(INDEX(Data!A$1:$A$1002,_xlfn.AGGREGATE(15,6,((Data!$D$1:$D$1002=1)/(Data!$D$1:$D$1002=1))*ROW(Data!$A$1:$A$1002),ROW(B186)-ROW(B$6)),1),"")</f>
        <v/>
      </c>
      <c r="C186" s="43" t="s">
        <v>237</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f ca="1">IFERROR(INDEX(Data!A$1:$A$1002,_xlfn.AGGREGATE(15,6,((Data!$D$1:$D$1002=1)/(Data!$D$1:$D$1002=1))*ROW(Data!$A$1:$A$1002),ROW(B187)-ROW(B$6)),1),"")</f>
        <v/>
      </c>
      <c r="C187" s="43" t="s">
        <v>237</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f ca="1">IFERROR(INDEX(Data!A$1:$A$1002,_xlfn.AGGREGATE(15,6,((Data!$D$1:$D$1002=1)/(Data!$D$1:$D$1002=1))*ROW(Data!$A$1:$A$1002),ROW(B188)-ROW(B$6)),1),"")</f>
        <v/>
      </c>
      <c r="C188" s="43" t="s">
        <v>237</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f ca="1">IFERROR(INDEX(Data!A$1:$A$1002,_xlfn.AGGREGATE(15,6,((Data!$D$1:$D$1002=1)/(Data!$D$1:$D$1002=1))*ROW(Data!$A$1:$A$1002),ROW(B189)-ROW(B$6)),1),"")</f>
        <v/>
      </c>
      <c r="C189" s="43" t="s">
        <v>237</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f ca="1">IFERROR(INDEX(Data!A$1:$A$1002,_xlfn.AGGREGATE(15,6,((Data!$D$1:$D$1002=1)/(Data!$D$1:$D$1002=1))*ROW(Data!$A$1:$A$1002),ROW(B190)-ROW(B$6)),1),"")</f>
        <v/>
      </c>
      <c r="C190" s="43" t="s">
        <v>237</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f ca="1">IFERROR(INDEX(Data!A$1:$A$1002,_xlfn.AGGREGATE(15,6,((Data!$D$1:$D$1002=1)/(Data!$D$1:$D$1002=1))*ROW(Data!$A$1:$A$1002),ROW(B191)-ROW(B$6)),1),"")</f>
        <v/>
      </c>
      <c r="C191" s="43" t="s">
        <v>237</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f ca="1">IFERROR(INDEX(Data!A$1:$A$1002,_xlfn.AGGREGATE(15,6,((Data!$D$1:$D$1002=1)/(Data!$D$1:$D$1002=1))*ROW(Data!$A$1:$A$1002),ROW(B192)-ROW(B$6)),1),"")</f>
        <v/>
      </c>
      <c r="C192" s="43" t="s">
        <v>237</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f ca="1">IFERROR(INDEX(Data!A$1:$A$1002,_xlfn.AGGREGATE(15,6,((Data!$D$1:$D$1002=1)/(Data!$D$1:$D$1002=1))*ROW(Data!$A$1:$A$1002),ROW(B193)-ROW(B$6)),1),"")</f>
        <v/>
      </c>
      <c r="C193" s="43" t="s">
        <v>237</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f ca="1">IFERROR(INDEX(Data!A$1:$A$1002,_xlfn.AGGREGATE(15,6,((Data!$D$1:$D$1002=1)/(Data!$D$1:$D$1002=1))*ROW(Data!$A$1:$A$1002),ROW(B194)-ROW(B$6)),1),"")</f>
        <v/>
      </c>
      <c r="C194" s="43" t="s">
        <v>237</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f ca="1">IFERROR(INDEX(Data!A$1:$A$1002,_xlfn.AGGREGATE(15,6,((Data!$D$1:$D$1002=1)/(Data!$D$1:$D$1002=1))*ROW(Data!$A$1:$A$1002),ROW(B195)-ROW(B$6)),1),"")</f>
        <v/>
      </c>
      <c r="C195" s="43" t="s">
        <v>237</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f ca="1">IFERROR(INDEX(Data!A$1:$A$1002,_xlfn.AGGREGATE(15,6,((Data!$D$1:$D$1002=1)/(Data!$D$1:$D$1002=1))*ROW(Data!$A$1:$A$1002),ROW(B196)-ROW(B$6)),1),"")</f>
        <v/>
      </c>
      <c r="C196" s="43" t="s">
        <v>237</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f ca="1">IFERROR(INDEX(Data!A$1:$A$1002,_xlfn.AGGREGATE(15,6,((Data!$D$1:$D$1002=1)/(Data!$D$1:$D$1002=1))*ROW(Data!$A$1:$A$1002),ROW(B197)-ROW(B$6)),1),"")</f>
        <v/>
      </c>
      <c r="C197" s="43" t="s">
        <v>237</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f ca="1">IFERROR(INDEX(Data!A$1:$A$1002,_xlfn.AGGREGATE(15,6,((Data!$D$1:$D$1002=1)/(Data!$D$1:$D$1002=1))*ROW(Data!$A$1:$A$1002),ROW(B198)-ROW(B$6)),1),"")</f>
        <v/>
      </c>
      <c r="C198" s="43" t="s">
        <v>237</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f ca="1">IFERROR(INDEX(Data!A$1:$A$1002,_xlfn.AGGREGATE(15,6,((Data!$D$1:$D$1002=1)/(Data!$D$1:$D$1002=1))*ROW(Data!$A$1:$A$1002),ROW(B199)-ROW(B$6)),1),"")</f>
        <v/>
      </c>
      <c r="C199" s="43" t="s">
        <v>237</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f ca="1">IFERROR(INDEX(Data!A$1:$A$1002,_xlfn.AGGREGATE(15,6,((Data!$D$1:$D$1002=1)/(Data!$D$1:$D$1002=1))*ROW(Data!$A$1:$A$1002),ROW(B200)-ROW(B$6)),1),"")</f>
        <v/>
      </c>
      <c r="C200" s="43" t="s">
        <v>237</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f ca="1">IFERROR(INDEX(Data!A$1:$A$1002,_xlfn.AGGREGATE(15,6,((Data!$D$1:$D$1002=1)/(Data!$D$1:$D$1002=1))*ROW(Data!$A$1:$A$1002),ROW(B201)-ROW(B$6)),1),"")</f>
        <v/>
      </c>
      <c r="C201" s="43" t="s">
        <v>237</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f ca="1">IFERROR(INDEX(Data!A$1:$A$1002,_xlfn.AGGREGATE(15,6,((Data!$D$1:$D$1002=1)/(Data!$D$1:$D$1002=1))*ROW(Data!$A$1:$A$1002),ROW(B202)-ROW(B$6)),1),"")</f>
        <v/>
      </c>
      <c r="C202" s="43" t="s">
        <v>237</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f ca="1">IFERROR(INDEX(Data!A$1:$A$1002,_xlfn.AGGREGATE(15,6,((Data!$D$1:$D$1002=1)/(Data!$D$1:$D$1002=1))*ROW(Data!$A$1:$A$1002),ROW(B203)-ROW(B$6)),1),"")</f>
        <v/>
      </c>
      <c r="C203" s="43" t="s">
        <v>237</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f ca="1">IFERROR(INDEX(Data!A$1:$A$1002,_xlfn.AGGREGATE(15,6,((Data!$D$1:$D$1002=1)/(Data!$D$1:$D$1002=1))*ROW(Data!$A$1:$A$1002),ROW(B204)-ROW(B$6)),1),"")</f>
        <v/>
      </c>
      <c r="C204" s="43" t="s">
        <v>237</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f ca="1">IFERROR(INDEX(Data!A$1:$A$1002,_xlfn.AGGREGATE(15,6,((Data!$D$1:$D$1002=1)/(Data!$D$1:$D$1002=1))*ROW(Data!$A$1:$A$1002),ROW(B205)-ROW(B$6)),1),"")</f>
        <v/>
      </c>
      <c r="C205" s="43" t="s">
        <v>237</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f ca="1">IFERROR(INDEX(Data!A$1:$A$1002,_xlfn.AGGREGATE(15,6,((Data!$D$1:$D$1002=1)/(Data!$D$1:$D$1002=1))*ROW(Data!$A$1:$A$1002),ROW(B206)-ROW(B$6)),1),"")</f>
        <v/>
      </c>
      <c r="C206" s="43" t="s">
        <v>237</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f ca="1">IFERROR(INDEX(Data!A$1:$A$1002,_xlfn.AGGREGATE(15,6,((Data!$D$1:$D$1002=1)/(Data!$D$1:$D$1002=1))*ROW(Data!$A$1:$A$1002),ROW(B207)-ROW(B$6)),1),"")</f>
        <v/>
      </c>
      <c r="C207" s="43" t="s">
        <v>237</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954" priority="66">
      <formula>A2=3</formula>
    </cfRule>
    <cfRule type="expression" dxfId="953" priority="67">
      <formula>A2=2</formula>
    </cfRule>
    <cfRule type="expression" dxfId="952" priority="68">
      <formula>A2=1</formula>
    </cfRule>
  </conditionalFormatting>
  <conditionalFormatting sqref="C7:C207">
    <cfRule type="expression" dxfId="951" priority="58">
      <formula>C7=3</formula>
    </cfRule>
    <cfRule type="expression" dxfId="950" priority="59">
      <formula>C7=2</formula>
    </cfRule>
    <cfRule type="expression" dxfId="949" priority="60">
      <formula>C7=1</formula>
    </cfRule>
  </conditionalFormatting>
  <conditionalFormatting sqref="B7:B207">
    <cfRule type="expression" dxfId="948" priority="47">
      <formula>AND($D$2&lt;&gt;"",ISNUMBER(SEARCH("*"&amp;$D$2&amp;"*",B7)))</formula>
    </cfRule>
  </conditionalFormatting>
  <conditionalFormatting sqref="E7:E207">
    <cfRule type="expression" dxfId="947" priority="37">
      <formula>E7=3</formula>
    </cfRule>
    <cfRule type="expression" dxfId="946" priority="38">
      <formula>E7=2</formula>
    </cfRule>
    <cfRule type="expression" dxfId="945" priority="39">
      <formula>E7=1</formula>
    </cfRule>
  </conditionalFormatting>
  <conditionalFormatting sqref="G7:G207">
    <cfRule type="expression" dxfId="944" priority="32">
      <formula>G7=3</formula>
    </cfRule>
    <cfRule type="expression" dxfId="943" priority="33">
      <formula>G7=2</formula>
    </cfRule>
    <cfRule type="expression" dxfId="942" priority="34">
      <formula>G7=1</formula>
    </cfRule>
  </conditionalFormatting>
  <conditionalFormatting sqref="I7:I207">
    <cfRule type="expression" dxfId="941" priority="27">
      <formula>I7=3</formula>
    </cfRule>
    <cfRule type="expression" dxfId="940" priority="28">
      <formula>I7=2</formula>
    </cfRule>
    <cfRule type="expression" dxfId="939" priority="29">
      <formula>I7=1</formula>
    </cfRule>
  </conditionalFormatting>
  <conditionalFormatting sqref="K105:K207">
    <cfRule type="expression" dxfId="938" priority="22">
      <formula>K105=3</formula>
    </cfRule>
    <cfRule type="expression" dxfId="937" priority="23">
      <formula>K105=2</formula>
    </cfRule>
    <cfRule type="expression" dxfId="936" priority="24">
      <formula>K105=1</formula>
    </cfRule>
  </conditionalFormatting>
  <conditionalFormatting sqref="M7:M207">
    <cfRule type="expression" dxfId="935" priority="17">
      <formula>M7=3</formula>
    </cfRule>
    <cfRule type="expression" dxfId="934" priority="18">
      <formula>M7=2</formula>
    </cfRule>
    <cfRule type="expression" dxfId="933" priority="19">
      <formula>M7=1</formula>
    </cfRule>
  </conditionalFormatting>
  <conditionalFormatting sqref="F4">
    <cfRule type="expression" dxfId="932" priority="13">
      <formula>MID($F$2,1,1)="3"</formula>
    </cfRule>
    <cfRule type="expression" dxfId="931" priority="14">
      <formula>MID($F$2,1,1)="2"</formula>
    </cfRule>
    <cfRule type="expression" dxfId="930" priority="15">
      <formula>MID($F$2,1,1)="1"</formula>
    </cfRule>
  </conditionalFormatting>
  <conditionalFormatting sqref="D4">
    <cfRule type="expression" dxfId="929" priority="9">
      <formula>profile&lt;&gt;""</formula>
    </cfRule>
  </conditionalFormatting>
  <conditionalFormatting sqref="D6">
    <cfRule type="expression" dxfId="928" priority="7">
      <formula>AND(profile&lt;&gt;"",profile=D6)</formula>
    </cfRule>
  </conditionalFormatting>
  <conditionalFormatting sqref="N6 L6 J6 H6 F6">
    <cfRule type="expression" dxfId="927" priority="5">
      <formula>AND(profile&lt;&gt;"",profile=F6)</formula>
    </cfRule>
  </conditionalFormatting>
  <conditionalFormatting sqref="B8:B207">
    <cfRule type="expression" dxfId="926" priority="4">
      <formula>AND($D$2&lt;&gt;"",ISNUMBER(SEARCH("*"&amp;$D$2&amp;"*",B8)))</formula>
    </cfRule>
  </conditionalFormatting>
  <conditionalFormatting sqref="K7:K104">
    <cfRule type="expression" dxfId="925" priority="1">
      <formula>K7=3</formula>
    </cfRule>
    <cfRule type="expression" dxfId="924" priority="2">
      <formula>K7=2</formula>
    </cfRule>
    <cfRule type="expression" dxfId="923" priority="3">
      <formula>K7=1</formula>
    </cfRule>
  </conditionalFormatting>
  <conditionalFormatting sqref="A7:A207">
    <cfRule type="expression" dxfId="922" priority="42">
      <formula>A7=3</formula>
    </cfRule>
    <cfRule type="expression" dxfId="921" priority="43">
      <formula>A7=2</formula>
    </cfRule>
    <cfRule type="expression" dxfId="920"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455</v>
      </c>
      <c r="D1" s="102" t="s">
        <v>488</v>
      </c>
      <c r="F1" s="103" t="s">
        <v>696</v>
      </c>
      <c r="H1" s="89" t="s">
        <v>482</v>
      </c>
      <c r="N1" s="158"/>
    </row>
    <row r="2" spans="1:40" s="78" customFormat="1" ht="12.45" thickBot="1" x14ac:dyDescent="0.45">
      <c r="A2" s="76">
        <v>1</v>
      </c>
      <c r="B2" s="77" t="str">
        <f ca="1">"Required ("&amp;COUNTIF(Data!$BR:$BR,1)&amp;")"</f>
        <v>Required (5)</v>
      </c>
      <c r="D2" s="79"/>
      <c r="F2" s="79" t="s">
        <v>466</v>
      </c>
      <c r="H2" s="90" t="s">
        <v>490</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491</v>
      </c>
      <c r="V3" s="44"/>
    </row>
    <row r="4" spans="1:40" x14ac:dyDescent="0.4">
      <c r="A4" s="43">
        <v>3</v>
      </c>
      <c r="B4" s="60" t="str">
        <f ca="1">"Mild Interest ("&amp;COUNTIF(Data!$BR:$BR,3)&amp;")"</f>
        <v>Mild Interest (2)</v>
      </c>
      <c r="D4" s="104" t="s">
        <v>489</v>
      </c>
      <c r="F4" s="105" t="s">
        <v>481</v>
      </c>
      <c r="H4" s="53" t="s">
        <v>492</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AT&amp;T TV Now Plus</v>
      </c>
      <c r="I6" s="83"/>
      <c r="J6" s="82" t="str">
        <f>Services!V1</f>
        <v>AT&amp;T TV Now Max</v>
      </c>
      <c r="K6" s="83"/>
      <c r="L6" s="82" t="str">
        <f>Services!W1</f>
        <v>AT&amp;T TV Now Entertainment</v>
      </c>
      <c r="M6" s="83"/>
      <c r="N6" s="82" t="str">
        <f>Services!X1</f>
        <v>AT&amp;T TV Now Choice</v>
      </c>
      <c r="O6" s="83"/>
      <c r="P6" s="82" t="str">
        <f>Services!Y1</f>
        <v>AT&amp;T TV Now Xtra</v>
      </c>
      <c r="Q6" s="83"/>
      <c r="R6" s="82" t="str">
        <f>Services!Z1</f>
        <v>AT&amp;T TV Now Ultimate</v>
      </c>
      <c r="S6" s="83"/>
      <c r="T6" s="82" t="str">
        <f>Services!AA1</f>
        <v>AT&amp;T TV Now Optimo Mas</v>
      </c>
      <c r="U6" s="83"/>
      <c r="V6" s="82" t="str">
        <f>Services!AB1</f>
        <v>YouTube TV</v>
      </c>
      <c r="W6" s="83"/>
      <c r="X6" s="82" t="str">
        <f>Services!AC1</f>
        <v>Hulu with Live TV</v>
      </c>
      <c r="Y6" s="83"/>
      <c r="Z6" s="82" t="str">
        <f>Services!AD1</f>
        <v>PS Vue</v>
      </c>
      <c r="AA6" s="83"/>
      <c r="AB6" s="82" t="str">
        <f>Services!AE1</f>
        <v>Fubo TV</v>
      </c>
      <c r="AC6" s="83"/>
      <c r="AD6" s="82" t="str">
        <f>Services!AF1</f>
        <v>AT&amp;T Watch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x14ac:dyDescent="0.4">
      <c r="A8" s="43" t="str">
        <f ca="1">IF(B8="","",IF(INDEX(Data!$BR:$BR,MATCH(B8,Data!$A:$A,0),1)=0,"",INDEX(Data!$BR:$BR,MATCH(B8,Data!$A:$A,0),1)))</f>
        <v/>
      </c>
      <c r="B8" s="43" t="str">
        <f ca="1">IFERROR(INDEX(Data!A$1:$A$1002,_xlfn.AGGREGATE(15,6,(OFFSET(Data!$A$1,0,MATCH(B$6,Data!$1:$1,0)-1,1000,1)=IF(B$7="","Yes",B$7))/(OFFSET(Data!$A$1,0,MATCH(B$6,Data!$1:$1,0)-1,1000,1)=IF(B$7="","Yes",B$7))*ROW(Data!$C$1:$C$1002),ROW(B8)-ROW(B$7)),1),"")</f>
        <v>[DVR]</v>
      </c>
      <c r="C8" s="43" t="str">
        <f ca="1">IF(D8="","",IF(INDEX(Data!$BR:$BR,MATCH(D8,Data!$A:$A,0),1)=0,"",INDEX(Data!$BR:$BR,MATCH(D8,Data!$A:$A,0),1)))</f>
        <v/>
      </c>
      <c r="D8" s="43" t="str">
        <f ca="1">IFERROR(INDEX(Data!$A$1:C$1002,_xlfn.AGGREGATE(15,6,(OFFSET(Data!$A$1,0,MATCH(D$6,Data!$1:$1,0)-1,1000,1)=IF(D$7="","Yes",D$7))/(OFFSET(Data!$A$1,0,MATCH(D$6,Data!$1:$1,0)-1,1000,1)=IF(D$7="","Yes",D$7))*ROW(Data!$C$1:$C$1002),ROW(D8)-ROW(D$7)),1),"")</f>
        <v>[DVR]</v>
      </c>
      <c r="E8" s="43" t="str">
        <f ca="1">IF(F8="","",IF(INDEX(Data!$BR:$BR,MATCH(F8,Data!$A:$A,0),1)=0,"",INDEX(Data!$BR:$BR,MATCH(F8,Data!$A:$A,0),1)))</f>
        <v/>
      </c>
      <c r="F8" s="43" t="str">
        <f ca="1">IFERROR(INDEX(Data!$A$1:E$1002,_xlfn.AGGREGATE(15,6,(OFFSET(Data!$A$1,0,MATCH(F$6,Data!$1:$1,0)-1,1000,1)=IF(F$7="","Yes",F$7))/(OFFSET(Data!$A$1,0,MATCH(F$6,Data!$1:$1,0)-1,1000,1)=IF(F$7="","Yes",F$7))*ROW(Data!$C$1:$C$1002),ROW(F8)-ROW(F$7)),1),"")</f>
        <v>[DVR]</v>
      </c>
      <c r="G8" s="43" t="str">
        <f ca="1">IF(H8="","",IF(INDEX(Data!$BR:$BR,MATCH(H8,Data!$A:$A,0),1)=0,"",INDEX(Data!$BR:$BR,MATCH(H8,Data!$A:$A,0),1)))</f>
        <v/>
      </c>
      <c r="H8" s="43" t="str">
        <f ca="1">IFERROR(INDEX(Data!$A$1:G$1002,_xlfn.AGGREGATE(15,6,(OFFSET(Data!$A$1,0,MATCH(H$6,Data!$1:$1,0)-1,1000,1)=IF(H$7="","Yes",H$7))/(OFFSET(Data!$A$1,0,MATCH(H$6,Data!$1:$1,0)-1,1000,1)=IF(H$7="","Yes",H$7))*ROW(Data!$C$1:$C$1002),ROW(H8)-ROW(H$7)),1),"")</f>
        <v>[DVR]</v>
      </c>
      <c r="I8" s="43" t="str">
        <f ca="1">IF(J8="","",IF(INDEX(Data!$BR:$BR,MATCH(J8,Data!$A:$A,0),1)=0,"",INDEX(Data!$BR:$BR,MATCH(J8,Data!$A:$A,0),1)))</f>
        <v/>
      </c>
      <c r="J8" s="43" t="str">
        <f ca="1">IFERROR(INDEX(Data!$A$1:I$1002,_xlfn.AGGREGATE(15,6,(OFFSET(Data!$A$1,0,MATCH(J$6,Data!$1:$1,0)-1,1000,1)=IF(J$7="","Yes",J$7))/(OFFSET(Data!$A$1,0,MATCH(J$6,Data!$1:$1,0)-1,1000,1)=IF(J$7="","Yes",J$7))*ROW(Data!$C$1:$C$1002),ROW(J8)-ROW(J$7)),1),"")</f>
        <v>[DVR]</v>
      </c>
      <c r="K8" s="43" t="str">
        <f ca="1">IF(L8="","",IF(INDEX(Data!$BR:$BR,MATCH(L8,Data!$A:$A,0),1)=0,"",INDEX(Data!$BR:$BR,MATCH(L8,Data!$A:$A,0),1)))</f>
        <v/>
      </c>
      <c r="L8" s="43" t="str">
        <f ca="1">IFERROR(INDEX(Data!$A$1:K$1002,_xlfn.AGGREGATE(15,6,(OFFSET(Data!$A$1,0,MATCH(L$6,Data!$1:$1,0)-1,1000,1)=IF(L$7="","Yes",L$7))/(OFFSET(Data!$A$1,0,MATCH(L$6,Data!$1:$1,0)-1,1000,1)=IF(L$7="","Yes",L$7))*ROW(Data!$C$1:$C$1002),ROW(L8)-ROW(L$7)),1),"")</f>
        <v>[DVR]</v>
      </c>
      <c r="M8" s="43" t="str">
        <f ca="1">IF(N8="","",IF(INDEX(Data!$BR:$BR,MATCH(N8,Data!$A:$A,0),1)=0,"",INDEX(Data!$BR:$BR,MATCH(N8,Data!$A:$A,0),1)))</f>
        <v/>
      </c>
      <c r="N8" s="43" t="str">
        <f ca="1">IFERROR(INDEX(Data!$A$1:M$1002,_xlfn.AGGREGATE(15,6,(OFFSET(Data!$A$1,0,MATCH(N$6,Data!$1:$1,0)-1,1000,1)=IF(N$7="","Yes",N$7))/(OFFSET(Data!$A$1,0,MATCH(N$6,Data!$1:$1,0)-1,1000,1)=IF(N$7="","Yes",N$7))*ROW(Data!$C$1:$C$1002),ROW(N8)-ROW(N$7)),1),"")</f>
        <v>[DVR]</v>
      </c>
      <c r="O8" s="43" t="str">
        <f ca="1">IF(P8="","",IF(INDEX(Data!$BR:$BR,MATCH(P8,Data!$A:$A,0),1)=0,"",INDEX(Data!$BR:$BR,MATCH(P8,Data!$A:$A,0),1)))</f>
        <v/>
      </c>
      <c r="P8" s="43" t="str">
        <f ca="1">IFERROR(INDEX(Data!$A$1:O$1002,_xlfn.AGGREGATE(15,6,(OFFSET(Data!$A$1,0,MATCH(P$6,Data!$1:$1,0)-1,1000,1)=IF(P$7="","Yes",P$7))/(OFFSET(Data!$A$1,0,MATCH(P$6,Data!$1:$1,0)-1,1000,1)=IF(P$7="","Yes",P$7))*ROW(Data!$C$1:$C$1002),ROW(P8)-ROW(P$7)),1),"")</f>
        <v>[DVR]</v>
      </c>
      <c r="Q8" s="43" t="str">
        <f ca="1">IF(R8="","",IF(INDEX(Data!$BR:$BR,MATCH(R8,Data!$A:$A,0),1)=0,"",INDEX(Data!$BR:$BR,MATCH(R8,Data!$A:$A,0),1)))</f>
        <v/>
      </c>
      <c r="R8" s="43" t="str">
        <f ca="1">IFERROR(INDEX(Data!$A$1:Q$1002,_xlfn.AGGREGATE(15,6,(OFFSET(Data!$A$1,0,MATCH(R$6,Data!$1:$1,0)-1,1000,1)=IF(R$7="","Yes",R$7))/(OFFSET(Data!$A$1,0,MATCH(R$6,Data!$1:$1,0)-1,1000,1)=IF(R$7="","Yes",R$7))*ROW(Data!$C$1:$C$1002),ROW(R8)-ROW(R$7)),1),"")</f>
        <v>[DVR]</v>
      </c>
      <c r="S8" s="43" t="str">
        <f ca="1">IF(T8="","",IF(INDEX(Data!$BR:$BR,MATCH(T8,Data!$A:$A,0),1)=0,"",INDEX(Data!$BR:$BR,MATCH(T8,Data!$A:$A,0),1)))</f>
        <v/>
      </c>
      <c r="T8" s="43" t="str">
        <f ca="1">IFERROR(INDEX(Data!$A$1:R$1002,_xlfn.AGGREGATE(15,6,(OFFSET(Data!$A$1,0,MATCH(T$6,Data!$1:$1,0)-1,1000,1)=IF(T$7="","Yes",T$7))/(OFFSET(Data!$A$1,0,MATCH(T$6,Data!$1:$1,0)-1,1000,1)=IF(T$7="","Yes",T$7))*ROW(Data!$C$1:$C$1002),ROW(T8)-ROW(T$7)),1),"")</f>
        <v>[DVR]</v>
      </c>
      <c r="U8" s="43" t="str">
        <f ca="1">IF(V8="","",IF(INDEX(Data!$BR:$BR,MATCH(V8,Data!$A:$A,0),1)=0,"",INDEX(Data!$BR:$BR,MATCH(V8,Data!$A:$A,0),1)))</f>
        <v/>
      </c>
      <c r="V8" s="43" t="str">
        <f ca="1">IFERROR(INDEX(Data!$A$1:T$1002,_xlfn.AGGREGATE(15,6,(OFFSET(Data!$A$1,0,MATCH(V$6,Data!$1:$1,0)-1,1000,1)=IF(V$7="","Yes",V$7))/(OFFSET(Data!$A$1,0,MATCH(V$6,Data!$1:$1,0)-1,1000,1)=IF(V$7="","Yes",V$7))*ROW(Data!$C$1:$C$1002),ROW(V8)-ROW(V$7)),1),"")</f>
        <v>[DVR]</v>
      </c>
      <c r="W8" s="43" t="str">
        <f ca="1">IF(X8="","",IF(INDEX(Data!$BR:$BR,MATCH(X8,Data!$A:$A,0),1)=0,"",INDEX(Data!$BR:$BR,MATCH(X8,Data!$A:$A,0),1)))</f>
        <v/>
      </c>
      <c r="X8" s="43" t="str">
        <f ca="1">IFERROR(INDEX(Data!$A$1:Y$1002,_xlfn.AGGREGATE(15,6,(OFFSET(Data!$A$1,0,MATCH(X$6,Data!$1:$1,0)-1,1000,1)=IF(X$7="","Yes",X$7))/(OFFSET(Data!$A$1,0,MATCH(X$6,Data!$1:$1,0)-1,1000,1)=IF(X$7="","Yes",X$7))*ROW(Data!$C$1:$C$1002),ROW(X8)-ROW(X$7)),1),"")</f>
        <v>[DVR]</v>
      </c>
      <c r="Y8" s="43" t="str">
        <f ca="1">IF(Z8="","",IF(INDEX(Data!$BR:$BR,MATCH(Z8,Data!$A:$A,0),1)=0,"",INDEX(Data!$BR:$BR,MATCH(Z8,Data!$A:$A,0),1)))</f>
        <v/>
      </c>
      <c r="Z8" s="43" t="str">
        <f ca="1">IFERROR(INDEX(Data!$A$1:AA$1002,_xlfn.AGGREGATE(15,6,(OFFSET(Data!$A$1,0,MATCH(Z$6,Data!$1:$1,0)-1,1000,1)=IF(Z$7="","Yes",Z$7))/(OFFSET(Data!$A$1,0,MATCH(Z$6,Data!$1:$1,0)-1,1000,1)=IF(Z$7="","Yes",Z$7))*ROW(Data!$C$1:$C$1002),ROW(Z8)-ROW(Z$7)),1),"")</f>
        <v>[DVR]</v>
      </c>
      <c r="AA8" s="43" t="str">
        <f ca="1">IF(AB8="","",IF(INDEX(Data!$BR:$BR,MATCH(AB8,Data!$A:$A,0),1)=0,"",INDEX(Data!$BR:$BR,MATCH(AB8,Data!$A:$A,0),1)))</f>
        <v/>
      </c>
      <c r="AB8" s="43" t="str">
        <f ca="1">IFERROR(INDEX(Data!$A$1:AC$1002,_xlfn.AGGREGATE(15,6,(OFFSET(Data!$A$1,0,MATCH(AB$6,Data!$1:$1,0)-1,1000,1)=IF(AB$7="","Yes",AB$7))/(OFFSET(Data!$A$1,0,MATCH(AB$6,Data!$1:$1,0)-1,1000,1)=IF(AB$7="","Yes",AB$7))*ROW(Data!$C$1:$C$1002),ROW(AB8)-ROW(AB$7)),1),"")</f>
        <v>[DVR]</v>
      </c>
      <c r="AC8" s="43">
        <f ca="1">IF(AD8="","",IF(INDEX(Data!$BR:$BR,MATCH(AD8,Data!$A:$A,0),1)=0,"",INDEX(Data!$BR:$BR,MATCH(AD8,Data!$A:$A,0),1)))</f>
        <v>1</v>
      </c>
      <c r="AD8" s="43" t="str">
        <f ca="1">IFERROR(INDEX(Data!$A$1:AE$1002,_xlfn.AGGREGATE(15,6,(OFFSET(Data!$A$1,0,MATCH(AD$6,Data!$1:$1,0)-1,1000,1)=IF(AD$7="","Yes",AD$7))/(OFFSET(Data!$A$1,0,MATCH(AD$6,Data!$1:$1,0)-1,1000,1)=IF(AD$7="","Yes",AD$7))*ROW(Data!$C$1:$C$1002),ROW(AD8)-ROW(AD$7)),1),"")</f>
        <v>A&amp;E</v>
      </c>
      <c r="AE8" s="43" t="str">
        <f ca="1">IF(AF8="","",IF(INDEX(Data!$BR:$BR,MATCH(AF8,Data!$A:$A,0),1)=0,"",INDEX(Data!$BR:$BR,MATCH(AF8,Data!$A:$A,0),1)))</f>
        <v/>
      </c>
      <c r="AF8" s="43" t="str">
        <f ca="1">IFERROR(INDEX(Data!$A$1:AM$1002,_xlfn.AGGREGATE(15,6,(OFFSET(Data!$A$1,0,MATCH(AF$6,Data!$1:$1,0)-1,1000,1)=IF(AF$7="","Yes",AF$7))/(OFFSET(Data!$A$1,0,MATCH(AF$6,Data!$1:$1,0)-1,1000,1)=IF(AF$7="","Yes",AF$7))*ROW(Data!$C$1:$C$1002),ROW(AF8)-ROW(AF$7)),1),"")</f>
        <v>InfoWars</v>
      </c>
      <c r="AG8" s="43" t="str">
        <f ca="1">IF(AH8="","",IF(INDEX(Data!$BR:$BR,MATCH(AH8,Data!$A:$A,0),1)=0,"",INDEX(Data!$BR:$BR,MATCH(AH8,Data!$A:$A,0),1)))</f>
        <v/>
      </c>
      <c r="AH8" s="43" t="str">
        <f ca="1">IFERROR(INDEX(Data!$A$1:AO$1002,_xlfn.AGGREGATE(15,6,(OFFSET(Data!$A$1,0,MATCH(AH$6,Data!$1:$1,0)-1,1000,1)=IF(AH$7="","Yes",AH$7))/(OFFSET(Data!$A$1,0,MATCH(AH$6,Data!$1:$1,0)-1,1000,1)=IF(AH$7="","Yes",AH$7))*ROW(Data!$C$1:$C$1002),ROW(AH8)-ROW(AH$7)),1),"")</f>
        <v>Baby First</v>
      </c>
      <c r="AI8" s="43">
        <f ca="1">IF(AJ8="","",IF(INDEX(Data!$BR:$BR,MATCH(AJ8,Data!$A:$A,0),1)=0,"",INDEX(Data!$BR:$BR,MATCH(AJ8,Data!$A:$A,0),1)))</f>
        <v>1</v>
      </c>
      <c r="AJ8" s="43" t="str">
        <f ca="1">IFERROR(INDEX(Data!$A$1:AQ$1002,_xlfn.AGGREGATE(15,6,(OFFSET(Data!$A$1,0,MATCH(AJ$6,Data!$1:$1,0)-1,1000,1)=IF(AJ$7="","Yes",AJ$7))/(OFFSET(Data!$A$1,0,MATCH(AJ$6,Data!$1:$1,0)-1,1000,1)=IF(AJ$7="","Yes",AJ$7))*ROW(Data!$C$1:$C$1002),ROW(AJ8)-ROW(AJ$7)),1),"")</f>
        <v>A&amp;E</v>
      </c>
      <c r="AK8" s="43" t="str">
        <f ca="1">IF(AL8="","",IF(INDEX(Data!$BR:$BR,MATCH(AL8,Data!$A:$A,0),1)=0,"",INDEX(Data!$BR:$BR,MATCH(AL8,Data!$A:$A,0),1)))</f>
        <v/>
      </c>
      <c r="AL8" s="43" t="str">
        <f ca="1">IFERROR(INDEX(Data!$A$1:AS$1002,_xlfn.AGGREGATE(15,6,(OFFSET(Data!$A$1,0,MATCH(AL$6,Data!$1:$1,0)-1,1000,1)=IF(AL$7="","Yes",AL$7))/(OFFSET(Data!$A$1,0,MATCH(AL$6,Data!$1:$1,0)-1,1000,1)=IF(AL$7="","Yes",AL$7))*ROW(Data!$C$1:$C$1002),ROW(AL8)-ROW(AL$7)),1),"")</f>
        <v>¡Hola! TV</v>
      </c>
      <c r="AM8" s="43">
        <f ca="1">IF(AN8="","",IF(INDEX(Data!$BR:$BR,MATCH(AN8,Data!$A:$A,0),1)=0,"",INDEX(Data!$BR:$BR,MATCH(AN8,Data!$A:$A,0),1)))</f>
        <v>1</v>
      </c>
      <c r="AN8" s="43" t="str">
        <f ca="1">IFERROR(INDEX(Data!$A$1:AU$1002,_xlfn.AGGREGATE(15,6,(OFFSET(Data!$A$1,0,MATCH(AN$6,Data!$1:$1,0)-1,1000,1)=IF(AN$7="","Yes",AN$7))/(OFFSET(Data!$A$1,0,MATCH(AN$6,Data!$1:$1,0)-1,1000,1)=IF(AN$7="","Yes",AN$7))*ROW(Data!$C$1:$C$1002),ROW(AN8)-ROW(AN$7)),1),"")</f>
        <v>A&amp;E</v>
      </c>
    </row>
    <row r="9" spans="1:40" ht="24" x14ac:dyDescent="0.4">
      <c r="A9" s="43">
        <f ca="1">IF(B9="","",IF(INDEX(Data!$BR:$BR,MATCH(B9,Data!$A:$A,0),1)=0,"",INDEX(Data!$BR:$BR,MATCH(B9,Data!$A:$A,0),1)))</f>
        <v>1</v>
      </c>
      <c r="B9" s="43" t="str">
        <f ca="1">IFERROR(INDEX(Data!A$1:$A$1002,_xlfn.AGGREGATE(15,6,(OFFSET(Data!$A$1,0,MATCH(B$6,Data!$1:$1,0)-1,1000,1)=IF(B$7="","Yes",B$7))/(OFFSET(Data!$A$1,0,MATCH(B$6,Data!$1:$1,0)-1,1000,1)=IF(B$7="","Yes",B$7))*ROW(Data!$C$1:$C$1002),ROW(B9)-ROW(B$7)),1),"")</f>
        <v>A&amp;E</v>
      </c>
      <c r="C9" s="43">
        <f ca="1">IF(D9="","",IF(INDEX(Data!$BR:$BR,MATCH(D9,Data!$A:$A,0),1)=0,"",INDEX(Data!$BR:$BR,MATCH(D9,Data!$A:$A,0),1)))</f>
        <v>1</v>
      </c>
      <c r="D9" s="43" t="str">
        <f ca="1">IFERROR(INDEX(Data!$A$1:C$1002,_xlfn.AGGREGATE(15,6,(OFFSET(Data!$A$1,0,MATCH(D$6,Data!$1:$1,0)-1,1000,1)=IF(D$7="","Yes",D$7))/(OFFSET(Data!$A$1,0,MATCH(D$6,Data!$1:$1,0)-1,1000,1)=IF(D$7="","Yes",D$7))*ROW(Data!$C$1:$C$1002),ROW(D9)-ROW(D$7)),1),"")</f>
        <v>A&amp;E</v>
      </c>
      <c r="E9" s="43">
        <f ca="1">IF(F9="","",IF(INDEX(Data!$BR:$BR,MATCH(F9,Data!$A:$A,0),1)=0,"",INDEX(Data!$BR:$BR,MATCH(F9,Data!$A:$A,0),1)))</f>
        <v>1</v>
      </c>
      <c r="F9" s="43" t="str">
        <f ca="1">IFERROR(INDEX(Data!$A$1:E$1002,_xlfn.AGGREGATE(15,6,(OFFSET(Data!$A$1,0,MATCH(F$6,Data!$1:$1,0)-1,1000,1)=IF(F$7="","Yes",F$7))/(OFFSET(Data!$A$1,0,MATCH(F$6,Data!$1:$1,0)-1,1000,1)=IF(F$7="","Yes",F$7))*ROW(Data!$C$1:$C$1002),ROW(F9)-ROW(F$7)),1),"")</f>
        <v>A&amp;E</v>
      </c>
      <c r="G9" s="43">
        <f ca="1">IF(H9="","",IF(INDEX(Data!$BR:$BR,MATCH(H9,Data!$A:$A,0),1)=0,"",INDEX(Data!$BR:$BR,MATCH(H9,Data!$A:$A,0),1)))</f>
        <v>1</v>
      </c>
      <c r="H9" s="43" t="str">
        <f ca="1">IFERROR(INDEX(Data!$A$1:G$1002,_xlfn.AGGREGATE(15,6,(OFFSET(Data!$A$1,0,MATCH(H$6,Data!$1:$1,0)-1,1000,1)=IF(H$7="","Yes",H$7))/(OFFSET(Data!$A$1,0,MATCH(H$6,Data!$1:$1,0)-1,1000,1)=IF(H$7="","Yes",H$7))*ROW(Data!$C$1:$C$1002),ROW(H9)-ROW(H$7)),1),"")</f>
        <v>ABC</v>
      </c>
      <c r="I9" s="43">
        <f ca="1">IF(J9="","",IF(INDEX(Data!$BR:$BR,MATCH(J9,Data!$A:$A,0),1)=0,"",INDEX(Data!$BR:$BR,MATCH(J9,Data!$A:$A,0),1)))</f>
        <v>1</v>
      </c>
      <c r="J9" s="43" t="str">
        <f ca="1">IFERROR(INDEX(Data!$A$1:I$1002,_xlfn.AGGREGATE(15,6,(OFFSET(Data!$A$1,0,MATCH(J$6,Data!$1:$1,0)-1,1000,1)=IF(J$7="","Yes",J$7))/(OFFSET(Data!$A$1,0,MATCH(J$6,Data!$1:$1,0)-1,1000,1)=IF(J$7="","Yes",J$7))*ROW(Data!$C$1:$C$1002),ROW(J9)-ROW(J$7)),1),"")</f>
        <v>ABC</v>
      </c>
      <c r="K9" s="43">
        <f ca="1">IF(L9="","",IF(INDEX(Data!$BR:$BR,MATCH(L9,Data!$A:$A,0),1)=0,"",INDEX(Data!$BR:$BR,MATCH(L9,Data!$A:$A,0),1)))</f>
        <v>1</v>
      </c>
      <c r="L9" s="43" t="str">
        <f ca="1">IFERROR(INDEX(Data!$A$1:K$1002,_xlfn.AGGREGATE(15,6,(OFFSET(Data!$A$1,0,MATCH(L$6,Data!$1:$1,0)-1,1000,1)=IF(L$7="","Yes",L$7))/(OFFSET(Data!$A$1,0,MATCH(L$6,Data!$1:$1,0)-1,1000,1)=IF(L$7="","Yes",L$7))*ROW(Data!$C$1:$C$1002),ROW(L9)-ROW(L$7)),1),"")</f>
        <v>A&amp;E</v>
      </c>
      <c r="M9" s="43" t="str">
        <f ca="1">IF(N9="","",IF(INDEX(Data!$BR:$BR,MATCH(N9,Data!$A:$A,0),1)=0,"",INDEX(Data!$BR:$BR,MATCH(N9,Data!$A:$A,0),1)))</f>
        <v/>
      </c>
      <c r="N9" s="43" t="str">
        <f ca="1">IFERROR(INDEX(Data!$A$1:M$1002,_xlfn.AGGREGATE(15,6,(OFFSET(Data!$A$1,0,MATCH(N$6,Data!$1:$1,0)-1,1000,1)=IF(N$7="","Yes",N$7))/(OFFSET(Data!$A$1,0,MATCH(N$6,Data!$1:$1,0)-1,1000,1)=IF(N$7="","Yes",N$7))*ROW(Data!$C$1:$C$1002),ROW(N9)-ROW(N$7)),1),"")</f>
        <v>A Wealth of Entertainment</v>
      </c>
      <c r="O9" s="43" t="str">
        <f ca="1">IF(P9="","",IF(INDEX(Data!$BR:$BR,MATCH(P9,Data!$A:$A,0),1)=0,"",INDEX(Data!$BR:$BR,MATCH(P9,Data!$A:$A,0),1)))</f>
        <v/>
      </c>
      <c r="P9" s="43" t="str">
        <f ca="1">IFERROR(INDEX(Data!$A$1:O$1002,_xlfn.AGGREGATE(15,6,(OFFSET(Data!$A$1,0,MATCH(P$6,Data!$1:$1,0)-1,1000,1)=IF(P$7="","Yes",P$7))/(OFFSET(Data!$A$1,0,MATCH(P$6,Data!$1:$1,0)-1,1000,1)=IF(P$7="","Yes",P$7))*ROW(Data!$C$1:$C$1002),ROW(P9)-ROW(P$7)),1),"")</f>
        <v>A Wealth of Entertainment</v>
      </c>
      <c r="Q9" s="43" t="str">
        <f ca="1">IF(R9="","",IF(INDEX(Data!$BR:$BR,MATCH(R9,Data!$A:$A,0),1)=0,"",INDEX(Data!$BR:$BR,MATCH(R9,Data!$A:$A,0),1)))</f>
        <v/>
      </c>
      <c r="R9" s="43" t="str">
        <f ca="1">IFERROR(INDEX(Data!$A$1:Q$1002,_xlfn.AGGREGATE(15,6,(OFFSET(Data!$A$1,0,MATCH(R$6,Data!$1:$1,0)-1,1000,1)=IF(R$7="","Yes",R$7))/(OFFSET(Data!$A$1,0,MATCH(R$6,Data!$1:$1,0)-1,1000,1)=IF(R$7="","Yes",R$7))*ROW(Data!$C$1:$C$1002),ROW(R9)-ROW(R$7)),1),"")</f>
        <v>A Wealth of Entertainment</v>
      </c>
      <c r="S9" s="43" t="str">
        <f ca="1">IF(T9="","",IF(INDEX(Data!$BR:$BR,MATCH(T9,Data!$A:$A,0),1)=0,"",INDEX(Data!$BR:$BR,MATCH(T9,Data!$A:$A,0),1)))</f>
        <v/>
      </c>
      <c r="T9" s="43" t="str">
        <f ca="1">IFERROR(INDEX(Data!$A$1:R$1002,_xlfn.AGGREGATE(15,6,(OFFSET(Data!$A$1,0,MATCH(T$6,Data!$1:$1,0)-1,1000,1)=IF(T$7="","Yes",T$7))/(OFFSET(Data!$A$1,0,MATCH(T$6,Data!$1:$1,0)-1,1000,1)=IF(T$7="","Yes",T$7))*ROW(Data!$C$1:$C$1002),ROW(T9)-ROW(T$7)),1),"")</f>
        <v>¡Hola! TV</v>
      </c>
      <c r="U9" s="43">
        <f ca="1">IF(V9="","",IF(INDEX(Data!$BR:$BR,MATCH(V9,Data!$A:$A,0),1)=0,"",INDEX(Data!$BR:$BR,MATCH(V9,Data!$A:$A,0),1)))</f>
        <v>1</v>
      </c>
      <c r="V9" s="43" t="str">
        <f ca="1">IFERROR(INDEX(Data!$A$1:T$1002,_xlfn.AGGREGATE(15,6,(OFFSET(Data!$A$1,0,MATCH(V$6,Data!$1:$1,0)-1,1000,1)=IF(V$7="","Yes",V$7))/(OFFSET(Data!$A$1,0,MATCH(V$6,Data!$1:$1,0)-1,1000,1)=IF(V$7="","Yes",V$7))*ROW(Data!$C$1:$C$1002),ROW(V9)-ROW(V$7)),1),"")</f>
        <v>ABC</v>
      </c>
      <c r="W9" s="43">
        <f ca="1">IF(X9="","",IF(INDEX(Data!$BR:$BR,MATCH(X9,Data!$A:$A,0),1)=0,"",INDEX(Data!$BR:$BR,MATCH(X9,Data!$A:$A,0),1)))</f>
        <v>1</v>
      </c>
      <c r="X9" s="43" t="str">
        <f ca="1">IFERROR(INDEX(Data!$A$1:Y$1002,_xlfn.AGGREGATE(15,6,(OFFSET(Data!$A$1,0,MATCH(X$6,Data!$1:$1,0)-1,1000,1)=IF(X$7="","Yes",X$7))/(OFFSET(Data!$A$1,0,MATCH(X$6,Data!$1:$1,0)-1,1000,1)=IF(X$7="","Yes",X$7))*ROW(Data!$C$1:$C$1002),ROW(X9)-ROW(X$7)),1),"")</f>
        <v>A&amp;E</v>
      </c>
      <c r="Y9" s="43">
        <f ca="1">IF(Z9="","",IF(INDEX(Data!$BR:$BR,MATCH(Z9,Data!$A:$A,0),1)=0,"",INDEX(Data!$BR:$BR,MATCH(Z9,Data!$A:$A,0),1)))</f>
        <v>1</v>
      </c>
      <c r="Z9" s="43" t="str">
        <f ca="1">IFERROR(INDEX(Data!$A$1:AA$1002,_xlfn.AGGREGATE(15,6,(OFFSET(Data!$A$1,0,MATCH(Z$6,Data!$1:$1,0)-1,1000,1)=IF(Z$7="","Yes",Z$7))/(OFFSET(Data!$A$1,0,MATCH(Z$6,Data!$1:$1,0)-1,1000,1)=IF(Z$7="","Yes",Z$7))*ROW(Data!$C$1:$C$1002),ROW(Z9)-ROW(Z$7)),1),"")</f>
        <v>ABC</v>
      </c>
      <c r="AA9" s="43">
        <f ca="1">IF(AB9="","",IF(INDEX(Data!$BR:$BR,MATCH(AB9,Data!$A:$A,0),1)=0,"",INDEX(Data!$BR:$BR,MATCH(AB9,Data!$A:$A,0),1)))</f>
        <v>1</v>
      </c>
      <c r="AB9" s="43" t="str">
        <f ca="1">IFERROR(INDEX(Data!$A$1:AC$1002,_xlfn.AGGREGATE(15,6,(OFFSET(Data!$A$1,0,MATCH(AB$6,Data!$1:$1,0)-1,1000,1)=IF(AB$7="","Yes",AB$7))/(OFFSET(Data!$A$1,0,MATCH(AB$6,Data!$1:$1,0)-1,1000,1)=IF(AB$7="","Yes",AB$7))*ROW(Data!$C$1:$C$1002),ROW(AB9)-ROW(AB$7)),1),"")</f>
        <v>A&amp;E</v>
      </c>
      <c r="AC9" s="43" t="str">
        <f ca="1">IF(AD9="","",IF(INDEX(Data!$BR:$BR,MATCH(AD9,Data!$A:$A,0),1)=0,"",INDEX(Data!$BR:$BR,MATCH(AD9,Data!$A:$A,0),1)))</f>
        <v/>
      </c>
      <c r="AD9" s="43" t="str">
        <f ca="1">IFERROR(INDEX(Data!$A$1:AE$1002,_xlfn.AGGREGATE(15,6,(OFFSET(Data!$A$1,0,MATCH(AD$6,Data!$1:$1,0)-1,1000,1)=IF(AD$7="","Yes",AD$7))/(OFFSET(Data!$A$1,0,MATCH(AD$6,Data!$1:$1,0)-1,1000,1)=IF(AD$7="","Yes",AD$7))*ROW(Data!$C$1:$C$1002),ROW(AD9)-ROW(AD$7)),1),"")</f>
        <v>AMC</v>
      </c>
      <c r="AE9" s="43" t="str">
        <f ca="1">IF(AF9="","",IF(INDEX(Data!$BR:$BR,MATCH(AF9,Data!$A:$A,0),1)=0,"",INDEX(Data!$BR:$BR,MATCH(AF9,Data!$A:$A,0),1)))</f>
        <v/>
      </c>
      <c r="AF9" s="43" t="str">
        <f ca="1">IFERROR(INDEX(Data!$A$1:AM$1002,_xlfn.AGGREGATE(15,6,(OFFSET(Data!$A$1,0,MATCH(AF$6,Data!$1:$1,0)-1,1000,1)=IF(AF$7="","Yes",AF$7))/(OFFSET(Data!$A$1,0,MATCH(AF$6,Data!$1:$1,0)-1,1000,1)=IF(AF$7="","Yes",AF$7))*ROW(Data!$C$1:$C$1002),ROW(AF9)-ROW(AF$7)),1),"")</f>
        <v>OAN Encore</v>
      </c>
      <c r="AG9" s="43" t="str">
        <f ca="1">IF(AH9="","",IF(INDEX(Data!$BR:$BR,MATCH(AH9,Data!$A:$A,0),1)=0,"",INDEX(Data!$BR:$BR,MATCH(AH9,Data!$A:$A,0),1)))</f>
        <v/>
      </c>
      <c r="AH9" s="43" t="str">
        <f ca="1">IFERROR(INDEX(Data!$A$1:AO$1002,_xlfn.AGGREGATE(15,6,(OFFSET(Data!$A$1,0,MATCH(AH$6,Data!$1:$1,0)-1,1000,1)=IF(AH$7="","Yes",AH$7))/(OFFSET(Data!$A$1,0,MATCH(AH$6,Data!$1:$1,0)-1,1000,1)=IF(AH$7="","Yes",AH$7))*ROW(Data!$C$1:$C$1002),ROW(AH9)-ROW(AH$7)),1),"")</f>
        <v>Game Show Network</v>
      </c>
      <c r="AI9" s="43">
        <f ca="1">IF(AJ9="","",IF(INDEX(Data!$BR:$BR,MATCH(AJ9,Data!$A:$A,0),1)=0,"",INDEX(Data!$BR:$BR,MATCH(AJ9,Data!$A:$A,0),1)))</f>
        <v>1</v>
      </c>
      <c r="AJ9" s="43" t="str">
        <f ca="1">IFERROR(INDEX(Data!$A$1:AQ$1002,_xlfn.AGGREGATE(15,6,(OFFSET(Data!$A$1,0,MATCH(AJ$6,Data!$1:$1,0)-1,1000,1)=IF(AJ$7="","Yes",AJ$7))/(OFFSET(Data!$A$1,0,MATCH(AJ$6,Data!$1:$1,0)-1,1000,1)=IF(AJ$7="","Yes",AJ$7))*ROW(Data!$C$1:$C$1002),ROW(AJ9)-ROW(AJ$7)),1),"")</f>
        <v>ABC</v>
      </c>
      <c r="AK9" s="43" t="str">
        <f ca="1">IF(AL9="","",IF(INDEX(Data!$BR:$BR,MATCH(AL9,Data!$A:$A,0),1)=0,"",INDEX(Data!$BR:$BR,MATCH(AL9,Data!$A:$A,0),1)))</f>
        <v/>
      </c>
      <c r="AL9" s="43" t="str">
        <f ca="1">IFERROR(INDEX(Data!$A$1:AS$1002,_xlfn.AGGREGATE(15,6,(OFFSET(Data!$A$1,0,MATCH(AL$6,Data!$1:$1,0)-1,1000,1)=IF(AL$7="","Yes",AL$7))/(OFFSET(Data!$A$1,0,MATCH(AL$6,Data!$1:$1,0)-1,1000,1)=IF(AL$7="","Yes",AL$7))*ROW(Data!$C$1:$C$1002),ROW(AL9)-ROW(AL$7)),1),"")</f>
        <v>Altres Series</v>
      </c>
      <c r="AM9" s="43" t="str">
        <f ca="1">IF(AN9="","",IF(INDEX(Data!$BR:$BR,MATCH(AN9,Data!$A:$A,0),1)=0,"",INDEX(Data!$BR:$BR,MATCH(AN9,Data!$A:$A,0),1)))</f>
        <v/>
      </c>
      <c r="AN9" s="43" t="str">
        <f ca="1">IFERROR(INDEX(Data!$A$1:AU$1002,_xlfn.AGGREGATE(15,6,(OFFSET(Data!$A$1,0,MATCH(AN$6,Data!$1:$1,0)-1,1000,1)=IF(AN$7="","Yes",AN$7))/(OFFSET(Data!$A$1,0,MATCH(AN$6,Data!$1:$1,0)-1,1000,1)=IF(AN$7="","Yes",AN$7))*ROW(Data!$C$1:$C$1002),ROW(AN9)-ROW(AN$7)),1),"")</f>
        <v>AMC</v>
      </c>
    </row>
    <row r="10" spans="1:40" x14ac:dyDescent="0.4">
      <c r="A10" s="43" t="str">
        <f ca="1">IF(B10="","",IF(INDEX(Data!$BR:$BR,MATCH(B10,Data!$A:$A,0),1)=0,"",INDEX(Data!$BR:$BR,MATCH(B10,Data!$A:$A,0),1)))</f>
        <v/>
      </c>
      <c r="B10" s="43" t="str">
        <f ca="1">IFERROR(INDEX(Data!A$1:$A$1002,_xlfn.AGGREGATE(15,6,(OFFSET(Data!$A$1,0,MATCH(B$6,Data!$1:$1,0)-1,1000,1)=IF(B$7="","Yes",B$7))/(OFFSET(Data!$A$1,0,MATCH(B$6,Data!$1:$1,0)-1,1000,1)=IF(B$7="","Yes",B$7))*ROW(Data!$C$1:$C$1002),ROW(B10)-ROW(B$7)),1),"")</f>
        <v>AMC</v>
      </c>
      <c r="C10" s="43" t="str">
        <f ca="1">IF(D10="","",IF(INDEX(Data!$BR:$BR,MATCH(D10,Data!$A:$A,0),1)=0,"",INDEX(Data!$BR:$BR,MATCH(D10,Data!$A:$A,0),1)))</f>
        <v/>
      </c>
      <c r="D10" s="43" t="str">
        <f ca="1">IFERROR(INDEX(Data!$A$1:C$1002,_xlfn.AGGREGATE(15,6,(OFFSET(Data!$A$1,0,MATCH(D$6,Data!$1:$1,0)-1,1000,1)=IF(D$7="","Yes",D$7))/(OFFSET(Data!$A$1,0,MATCH(D$6,Data!$1:$1,0)-1,1000,1)=IF(D$7="","Yes",D$7))*ROW(Data!$C$1:$C$1002),ROW(D10)-ROW(D$7)),1),"")</f>
        <v>AMC</v>
      </c>
      <c r="E10" s="43" t="str">
        <f ca="1">IF(F10="","",IF(INDEX(Data!$BR:$BR,MATCH(F10,Data!$A:$A,0),1)=0,"",INDEX(Data!$BR:$BR,MATCH(F10,Data!$A:$A,0),1)))</f>
        <v/>
      </c>
      <c r="F10" s="43" t="str">
        <f ca="1">IFERROR(INDEX(Data!$A$1:E$1002,_xlfn.AGGREGATE(15,6,(OFFSET(Data!$A$1,0,MATCH(F$6,Data!$1:$1,0)-1,1000,1)=IF(F$7="","Yes",F$7))/(OFFSET(Data!$A$1,0,MATCH(F$6,Data!$1:$1,0)-1,1000,1)=IF(F$7="","Yes",F$7))*ROW(Data!$C$1:$C$1002),ROW(F10)-ROW(F$7)),1),"")</f>
        <v>AMC</v>
      </c>
      <c r="G10" s="43" t="str">
        <f ca="1">IF(H10="","",IF(INDEX(Data!$BR:$BR,MATCH(H10,Data!$A:$A,0),1)=0,"",INDEX(Data!$BR:$BR,MATCH(H10,Data!$A:$A,0),1)))</f>
        <v/>
      </c>
      <c r="H10" s="43" t="str">
        <f ca="1">IFERROR(INDEX(Data!$A$1:G$1002,_xlfn.AGGREGATE(15,6,(OFFSET(Data!$A$1,0,MATCH(H$6,Data!$1:$1,0)-1,1000,1)=IF(H$7="","Yes",H$7))/(OFFSET(Data!$A$1,0,MATCH(H$6,Data!$1:$1,0)-1,1000,1)=IF(H$7="","Yes",H$7))*ROW(Data!$C$1:$C$1002),ROW(H10)-ROW(H$7)),1),"")</f>
        <v>AccuWeather</v>
      </c>
      <c r="I10" s="43" t="str">
        <f ca="1">IF(J10="","",IF(INDEX(Data!$BR:$BR,MATCH(J10,Data!$A:$A,0),1)=0,"",INDEX(Data!$BR:$BR,MATCH(J10,Data!$A:$A,0),1)))</f>
        <v/>
      </c>
      <c r="J10" s="43" t="str">
        <f ca="1">IFERROR(INDEX(Data!$A$1:I$1002,_xlfn.AGGREGATE(15,6,(OFFSET(Data!$A$1,0,MATCH(J$6,Data!$1:$1,0)-1,1000,1)=IF(J$7="","Yes",J$7))/(OFFSET(Data!$A$1,0,MATCH(J$6,Data!$1:$1,0)-1,1000,1)=IF(J$7="","Yes",J$7))*ROW(Data!$C$1:$C$1002),ROW(J10)-ROW(J$7)),1),"")</f>
        <v>AccuWeather</v>
      </c>
      <c r="K10" s="43">
        <f ca="1">IF(L10="","",IF(INDEX(Data!$BR:$BR,MATCH(L10,Data!$A:$A,0),1)=0,"",INDEX(Data!$BR:$BR,MATCH(L10,Data!$A:$A,0),1)))</f>
        <v>1</v>
      </c>
      <c r="L10" s="43" t="str">
        <f ca="1">IFERROR(INDEX(Data!$A$1:K$1002,_xlfn.AGGREGATE(15,6,(OFFSET(Data!$A$1,0,MATCH(L$6,Data!$1:$1,0)-1,1000,1)=IF(L$7="","Yes",L$7))/(OFFSET(Data!$A$1,0,MATCH(L$6,Data!$1:$1,0)-1,1000,1)=IF(L$7="","Yes",L$7))*ROW(Data!$C$1:$C$1002),ROW(L10)-ROW(L$7)),1),"")</f>
        <v>ABC</v>
      </c>
      <c r="M10" s="43">
        <f ca="1">IF(N10="","",IF(INDEX(Data!$BR:$BR,MATCH(N10,Data!$A:$A,0),1)=0,"",INDEX(Data!$BR:$BR,MATCH(N10,Data!$A:$A,0),1)))</f>
        <v>1</v>
      </c>
      <c r="N10" s="43" t="str">
        <f ca="1">IFERROR(INDEX(Data!$A$1:M$1002,_xlfn.AGGREGATE(15,6,(OFFSET(Data!$A$1,0,MATCH(N$6,Data!$1:$1,0)-1,1000,1)=IF(N$7="","Yes",N$7))/(OFFSET(Data!$A$1,0,MATCH(N$6,Data!$1:$1,0)-1,1000,1)=IF(N$7="","Yes",N$7))*ROW(Data!$C$1:$C$1002),ROW(N10)-ROW(N$7)),1),"")</f>
        <v>A&amp;E</v>
      </c>
      <c r="O10" s="43">
        <f ca="1">IF(P10="","",IF(INDEX(Data!$BR:$BR,MATCH(P10,Data!$A:$A,0),1)=0,"",INDEX(Data!$BR:$BR,MATCH(P10,Data!$A:$A,0),1)))</f>
        <v>1</v>
      </c>
      <c r="P10" s="43" t="str">
        <f ca="1">IFERROR(INDEX(Data!$A$1:O$1002,_xlfn.AGGREGATE(15,6,(OFFSET(Data!$A$1,0,MATCH(P$6,Data!$1:$1,0)-1,1000,1)=IF(P$7="","Yes",P$7))/(OFFSET(Data!$A$1,0,MATCH(P$6,Data!$1:$1,0)-1,1000,1)=IF(P$7="","Yes",P$7))*ROW(Data!$C$1:$C$1002),ROW(P10)-ROW(P$7)),1),"")</f>
        <v>A&amp;E</v>
      </c>
      <c r="Q10" s="43">
        <f ca="1">IF(R10="","",IF(INDEX(Data!$BR:$BR,MATCH(R10,Data!$A:$A,0),1)=0,"",INDEX(Data!$BR:$BR,MATCH(R10,Data!$A:$A,0),1)))</f>
        <v>1</v>
      </c>
      <c r="R10" s="43" t="str">
        <f ca="1">IFERROR(INDEX(Data!$A$1:Q$1002,_xlfn.AGGREGATE(15,6,(OFFSET(Data!$A$1,0,MATCH(R$6,Data!$1:$1,0)-1,1000,1)=IF(R$7="","Yes",R$7))/(OFFSET(Data!$A$1,0,MATCH(R$6,Data!$1:$1,0)-1,1000,1)=IF(R$7="","Yes",R$7))*ROW(Data!$C$1:$C$1002),ROW(R10)-ROW(R$7)),1),"")</f>
        <v>A&amp;E</v>
      </c>
      <c r="S10" s="43">
        <f ca="1">IF(T10="","",IF(INDEX(Data!$BR:$BR,MATCH(T10,Data!$A:$A,0),1)=0,"",INDEX(Data!$BR:$BR,MATCH(T10,Data!$A:$A,0),1)))</f>
        <v>1</v>
      </c>
      <c r="T10" s="43" t="str">
        <f ca="1">IFERROR(INDEX(Data!$A$1:R$1002,_xlfn.AGGREGATE(15,6,(OFFSET(Data!$A$1,0,MATCH(T$6,Data!$1:$1,0)-1,1000,1)=IF(T$7="","Yes",T$7))/(OFFSET(Data!$A$1,0,MATCH(T$6,Data!$1:$1,0)-1,1000,1)=IF(T$7="","Yes",T$7))*ROW(Data!$C$1:$C$1002),ROW(T10)-ROW(T$7)),1),"")</f>
        <v>A&amp;E</v>
      </c>
      <c r="U10" s="43" t="str">
        <f ca="1">IF(V10="","",IF(INDEX(Data!$BR:$BR,MATCH(V10,Data!$A:$A,0),1)=0,"",INDEX(Data!$BR:$BR,MATCH(V10,Data!$A:$A,0),1)))</f>
        <v/>
      </c>
      <c r="V10" s="43" t="str">
        <f ca="1">IFERROR(INDEX(Data!$A$1:T$1002,_xlfn.AGGREGATE(15,6,(OFFSET(Data!$A$1,0,MATCH(V$6,Data!$1:$1,0)-1,1000,1)=IF(V$7="","Yes",V$7))/(OFFSET(Data!$A$1,0,MATCH(V$6,Data!$1:$1,0)-1,1000,1)=IF(V$7="","Yes",V$7))*ROW(Data!$C$1:$C$1002),ROW(V10)-ROW(V$7)),1),"")</f>
        <v>ACC Network</v>
      </c>
      <c r="W10" s="43">
        <f ca="1">IF(X10="","",IF(INDEX(Data!$BR:$BR,MATCH(X10,Data!$A:$A,0),1)=0,"",INDEX(Data!$BR:$BR,MATCH(X10,Data!$A:$A,0),1)))</f>
        <v>1</v>
      </c>
      <c r="X10" s="43" t="str">
        <f ca="1">IFERROR(INDEX(Data!$A$1:Y$1002,_xlfn.AGGREGATE(15,6,(OFFSET(Data!$A$1,0,MATCH(X$6,Data!$1:$1,0)-1,1000,1)=IF(X$7="","Yes",X$7))/(OFFSET(Data!$A$1,0,MATCH(X$6,Data!$1:$1,0)-1,1000,1)=IF(X$7="","Yes",X$7))*ROW(Data!$C$1:$C$1002),ROW(X10)-ROW(X$7)),1),"")</f>
        <v>ABC</v>
      </c>
      <c r="Y10" s="43" t="str">
        <f ca="1">IF(Z10="","",IF(INDEX(Data!$BR:$BR,MATCH(Z10,Data!$A:$A,0),1)=0,"",INDEX(Data!$BR:$BR,MATCH(Z10,Data!$A:$A,0),1)))</f>
        <v/>
      </c>
      <c r="Z10" s="43" t="str">
        <f ca="1">IFERROR(INDEX(Data!$A$1:AA$1002,_xlfn.AGGREGATE(15,6,(OFFSET(Data!$A$1,0,MATCH(Z$6,Data!$1:$1,0)-1,1000,1)=IF(Z$7="","Yes",Z$7))/(OFFSET(Data!$A$1,0,MATCH(Z$6,Data!$1:$1,0)-1,1000,1)=IF(Z$7="","Yes",Z$7))*ROW(Data!$C$1:$C$1002),ROW(Z10)-ROW(Z$7)),1),"")</f>
        <v>ABC News Live</v>
      </c>
      <c r="AA10" s="43" t="str">
        <f ca="1">IF(AB10="","",IF(INDEX(Data!$BR:$BR,MATCH(AB10,Data!$A:$A,0),1)=0,"",INDEX(Data!$BR:$BR,MATCH(AB10,Data!$A:$A,0),1)))</f>
        <v/>
      </c>
      <c r="AB10" s="43" t="str">
        <f ca="1">IFERROR(INDEX(Data!$A$1:AC$1002,_xlfn.AGGREGATE(15,6,(OFFSET(Data!$A$1,0,MATCH(AB$6,Data!$1:$1,0)-1,1000,1)=IF(AB$7="","Yes",AB$7))/(OFFSET(Data!$A$1,0,MATCH(AB$6,Data!$1:$1,0)-1,1000,1)=IF(AB$7="","Yes",AB$7))*ROW(Data!$C$1:$C$1002),ROW(AB10)-ROW(AB$7)),1),"")</f>
        <v>AMC</v>
      </c>
      <c r="AC10" s="43" t="str">
        <f ca="1">IF(AD10="","",IF(INDEX(Data!$BR:$BR,MATCH(AD10,Data!$A:$A,0),1)=0,"",INDEX(Data!$BR:$BR,MATCH(AD10,Data!$A:$A,0),1)))</f>
        <v/>
      </c>
      <c r="AD10" s="43" t="str">
        <f ca="1">IFERROR(INDEX(Data!$A$1:AE$1002,_xlfn.AGGREGATE(15,6,(OFFSET(Data!$A$1,0,MATCH(AD$6,Data!$1:$1,0)-1,1000,1)=IF(AD$7="","Yes",AD$7))/(OFFSET(Data!$A$1,0,MATCH(AD$6,Data!$1:$1,0)-1,1000,1)=IF(AD$7="","Yes",AD$7))*ROW(Data!$C$1:$C$1002),ROW(AD10)-ROW(AD$7)),1),"")</f>
        <v>Animal Planet</v>
      </c>
      <c r="AE10" s="43" t="str">
        <f ca="1">IF(AF10="","",IF(INDEX(Data!$BR:$BR,MATCH(AF10,Data!$A:$A,0),1)=0,"",INDEX(Data!$BR:$BR,MATCH(AF10,Data!$A:$A,0),1)))</f>
        <v/>
      </c>
      <c r="AF10" s="43" t="str">
        <f ca="1">IFERROR(INDEX(Data!$A$1:AM$1002,_xlfn.AGGREGATE(15,6,(OFFSET(Data!$A$1,0,MATCH(AF$6,Data!$1:$1,0)-1,1000,1)=IF(AF$7="","Yes",AF$7))/(OFFSET(Data!$A$1,0,MATCH(AF$6,Data!$1:$1,0)-1,1000,1)=IF(AF$7="","Yes",AF$7))*ROW(Data!$C$1:$C$1002),ROW(AF10)-ROW(AF$7)),1),"")</f>
        <v>OAN Events</v>
      </c>
      <c r="AG10" s="43" t="str">
        <f ca="1">IF(AH10="","",IF(INDEX(Data!$BR:$BR,MATCH(AH10,Data!$A:$A,0),1)=0,"",INDEX(Data!$BR:$BR,MATCH(AH10,Data!$A:$A,0),1)))</f>
        <v/>
      </c>
      <c r="AH10" s="43" t="str">
        <f ca="1">IFERROR(INDEX(Data!$A$1:AO$1002,_xlfn.AGGREGATE(15,6,(OFFSET(Data!$A$1,0,MATCH(AH$6,Data!$1:$1,0)-1,1000,1)=IF(AH$7="","Yes",AH$7))/(OFFSET(Data!$A$1,0,MATCH(AH$6,Data!$1:$1,0)-1,1000,1)=IF(AH$7="","Yes",AH$7))*ROW(Data!$C$1:$C$1002),ROW(AH10)-ROW(AH$7)),1),"")</f>
        <v>Hallmark</v>
      </c>
      <c r="AI10" s="43" t="str">
        <f ca="1">IF(AJ10="","",IF(INDEX(Data!$BR:$BR,MATCH(AJ10,Data!$A:$A,0),1)=0,"",INDEX(Data!$BR:$BR,MATCH(AJ10,Data!$A:$A,0),1)))</f>
        <v/>
      </c>
      <c r="AJ10" s="43" t="str">
        <f ca="1">IFERROR(INDEX(Data!$A$1:AQ$1002,_xlfn.AGGREGATE(15,6,(OFFSET(Data!$A$1,0,MATCH(AJ$6,Data!$1:$1,0)-1,1000,1)=IF(AJ$7="","Yes",AJ$7))/(OFFSET(Data!$A$1,0,MATCH(AJ$6,Data!$1:$1,0)-1,1000,1)=IF(AJ$7="","Yes",AJ$7))*ROW(Data!$C$1:$C$1002),ROW(AJ10)-ROW(AJ$7)),1),"")</f>
        <v>ACC Network</v>
      </c>
      <c r="AK10" s="43" t="str">
        <f ca="1">IF(AL10="","",IF(INDEX(Data!$BR:$BR,MATCH(AL10,Data!$A:$A,0),1)=0,"",INDEX(Data!$BR:$BR,MATCH(AL10,Data!$A:$A,0),1)))</f>
        <v/>
      </c>
      <c r="AL10" s="43" t="str">
        <f ca="1">IFERROR(INDEX(Data!$A$1:AS$1002,_xlfn.AGGREGATE(15,6,(OFFSET(Data!$A$1,0,MATCH(AL$6,Data!$1:$1,0)-1,1000,1)=IF(AL$7="","Yes",AL$7))/(OFFSET(Data!$A$1,0,MATCH(AL$6,Data!$1:$1,0)-1,1000,1)=IF(AL$7="","Yes",AL$7))*ROW(Data!$C$1:$C$1002),ROW(AL10)-ROW(AL$7)),1),"")</f>
        <v>Atrecine</v>
      </c>
      <c r="AM10" s="43" t="str">
        <f ca="1">IF(AN10="","",IF(INDEX(Data!$BR:$BR,MATCH(AN10,Data!$A:$A,0),1)=0,"",INDEX(Data!$BR:$BR,MATCH(AN10,Data!$A:$A,0),1)))</f>
        <v/>
      </c>
      <c r="AN10" s="43" t="str">
        <f ca="1">IFERROR(INDEX(Data!$A$1:AU$1002,_xlfn.AGGREGATE(15,6,(OFFSET(Data!$A$1,0,MATCH(AN$6,Data!$1:$1,0)-1,1000,1)=IF(AN$7="","Yes",AN$7))/(OFFSET(Data!$A$1,0,MATCH(AN$6,Data!$1:$1,0)-1,1000,1)=IF(AN$7="","Yes",AN$7))*ROW(Data!$C$1:$C$1002),ROW(AN10)-ROW(AN$7)),1),"")</f>
        <v>American Heroes</v>
      </c>
    </row>
    <row r="11" spans="1:40" ht="24" x14ac:dyDescent="0.4">
      <c r="A11" s="43" t="str">
        <f ca="1">IF(B11="","",IF(INDEX(Data!$BR:$BR,MATCH(B11,Data!$A:$A,0),1)=0,"",INDEX(Data!$BR:$BR,MATCH(B11,Data!$A:$A,0),1)))</f>
        <v/>
      </c>
      <c r="B11" s="43" t="str">
        <f ca="1">IFERROR(INDEX(Data!A$1:$A$1002,_xlfn.AGGREGATE(15,6,(OFFSET(Data!$A$1,0,MATCH(B$6,Data!$1:$1,0)-1,1000,1)=IF(B$7="","Yes",B$7))/(OFFSET(Data!$A$1,0,MATCH(B$6,Data!$1:$1,0)-1,1000,1)=IF(B$7="","Yes",B$7))*ROW(Data!$C$1:$C$1002),ROW(B11)-ROW(B$7)),1),"")</f>
        <v>American Heroes</v>
      </c>
      <c r="C11" s="43" t="str">
        <f ca="1">IF(D11="","",IF(INDEX(Data!$BR:$BR,MATCH(D11,Data!$A:$A,0),1)=0,"",INDEX(Data!$BR:$BR,MATCH(D11,Data!$A:$A,0),1)))</f>
        <v/>
      </c>
      <c r="D11" s="43" t="str">
        <f ca="1">IFERROR(INDEX(Data!$A$1:C$1002,_xlfn.AGGREGATE(15,6,(OFFSET(Data!$A$1,0,MATCH(D$6,Data!$1:$1,0)-1,1000,1)=IF(D$7="","Yes",D$7))/(OFFSET(Data!$A$1,0,MATCH(D$6,Data!$1:$1,0)-1,1000,1)=IF(D$7="","Yes",D$7))*ROW(Data!$C$1:$C$1002),ROW(D11)-ROW(D$7)),1),"")</f>
        <v>AXS TV</v>
      </c>
      <c r="E11" s="43" t="str">
        <f ca="1">IF(F11="","",IF(INDEX(Data!$BR:$BR,MATCH(F11,Data!$A:$A,0),1)=0,"",INDEX(Data!$BR:$BR,MATCH(F11,Data!$A:$A,0),1)))</f>
        <v/>
      </c>
      <c r="F11" s="43" t="str">
        <f ca="1">IFERROR(INDEX(Data!$A$1:E$1002,_xlfn.AGGREGATE(15,6,(OFFSET(Data!$A$1,0,MATCH(F$6,Data!$1:$1,0)-1,1000,1)=IF(F$7="","Yes",F$7))/(OFFSET(Data!$A$1,0,MATCH(F$6,Data!$1:$1,0)-1,1000,1)=IF(F$7="","Yes",F$7))*ROW(Data!$C$1:$C$1002),ROW(F11)-ROW(F$7)),1),"")</f>
        <v>AXS TV</v>
      </c>
      <c r="G11" s="43" t="str">
        <f ca="1">IF(H11="","",IF(INDEX(Data!$BR:$BR,MATCH(H11,Data!$A:$A,0),1)=0,"",INDEX(Data!$BR:$BR,MATCH(H11,Data!$A:$A,0),1)))</f>
        <v/>
      </c>
      <c r="H11" s="43" t="str">
        <f ca="1">IFERROR(INDEX(Data!$A$1:G$1002,_xlfn.AGGREGATE(15,6,(OFFSET(Data!$A$1,0,MATCH(H$6,Data!$1:$1,0)-1,1000,1)=IF(H$7="","Yes",H$7))/(OFFSET(Data!$A$1,0,MATCH(H$6,Data!$1:$1,0)-1,1000,1)=IF(H$7="","Yes",H$7))*ROW(Data!$C$1:$C$1002),ROW(H11)-ROW(H$7)),1),"")</f>
        <v>Audience</v>
      </c>
      <c r="I11" s="43" t="str">
        <f ca="1">IF(J11="","",IF(INDEX(Data!$BR:$BR,MATCH(J11,Data!$A:$A,0),1)=0,"",INDEX(Data!$BR:$BR,MATCH(J11,Data!$A:$A,0),1)))</f>
        <v/>
      </c>
      <c r="J11" s="43" t="str">
        <f ca="1">IFERROR(INDEX(Data!$A$1:I$1002,_xlfn.AGGREGATE(15,6,(OFFSET(Data!$A$1,0,MATCH(J$6,Data!$1:$1,0)-1,1000,1)=IF(J$7="","Yes",J$7))/(OFFSET(Data!$A$1,0,MATCH(J$6,Data!$1:$1,0)-1,1000,1)=IF(J$7="","Yes",J$7))*ROW(Data!$C$1:$C$1002),ROW(J11)-ROW(J$7)),1),"")</f>
        <v>Audience</v>
      </c>
      <c r="K11" s="43" t="str">
        <f ca="1">IF(L11="","",IF(INDEX(Data!$BR:$BR,MATCH(L11,Data!$A:$A,0),1)=0,"",INDEX(Data!$BR:$BR,MATCH(L11,Data!$A:$A,0),1)))</f>
        <v/>
      </c>
      <c r="L11" s="43" t="str">
        <f ca="1">IFERROR(INDEX(Data!$A$1:K$1002,_xlfn.AGGREGATE(15,6,(OFFSET(Data!$A$1,0,MATCH(L$6,Data!$1:$1,0)-1,1000,1)=IF(L$7="","Yes",L$7))/(OFFSET(Data!$A$1,0,MATCH(L$6,Data!$1:$1,0)-1,1000,1)=IF(L$7="","Yes",L$7))*ROW(Data!$C$1:$C$1002),ROW(L11)-ROW(L$7)),1),"")</f>
        <v>AccuWeather</v>
      </c>
      <c r="M11" s="43">
        <f ca="1">IF(N11="","",IF(INDEX(Data!$BR:$BR,MATCH(N11,Data!$A:$A,0),1)=0,"",INDEX(Data!$BR:$BR,MATCH(N11,Data!$A:$A,0),1)))</f>
        <v>1</v>
      </c>
      <c r="N11" s="43" t="str">
        <f ca="1">IFERROR(INDEX(Data!$A$1:M$1002,_xlfn.AGGREGATE(15,6,(OFFSET(Data!$A$1,0,MATCH(N$6,Data!$1:$1,0)-1,1000,1)=IF(N$7="","Yes",N$7))/(OFFSET(Data!$A$1,0,MATCH(N$6,Data!$1:$1,0)-1,1000,1)=IF(N$7="","Yes",N$7))*ROW(Data!$C$1:$C$1002),ROW(N11)-ROW(N$7)),1),"")</f>
        <v>ABC</v>
      </c>
      <c r="O11" s="43">
        <f ca="1">IF(P11="","",IF(INDEX(Data!$BR:$BR,MATCH(P11,Data!$A:$A,0),1)=0,"",INDEX(Data!$BR:$BR,MATCH(P11,Data!$A:$A,0),1)))</f>
        <v>1</v>
      </c>
      <c r="P11" s="43" t="str">
        <f ca="1">IFERROR(INDEX(Data!$A$1:O$1002,_xlfn.AGGREGATE(15,6,(OFFSET(Data!$A$1,0,MATCH(P$6,Data!$1:$1,0)-1,1000,1)=IF(P$7="","Yes",P$7))/(OFFSET(Data!$A$1,0,MATCH(P$6,Data!$1:$1,0)-1,1000,1)=IF(P$7="","Yes",P$7))*ROW(Data!$C$1:$C$1002),ROW(P11)-ROW(P$7)),1),"")</f>
        <v>ABC</v>
      </c>
      <c r="Q11" s="43">
        <f ca="1">IF(R11="","",IF(INDEX(Data!$BR:$BR,MATCH(R11,Data!$A:$A,0),1)=0,"",INDEX(Data!$BR:$BR,MATCH(R11,Data!$A:$A,0),1)))</f>
        <v>1</v>
      </c>
      <c r="R11" s="43" t="str">
        <f ca="1">IFERROR(INDEX(Data!$A$1:Q$1002,_xlfn.AGGREGATE(15,6,(OFFSET(Data!$A$1,0,MATCH(R$6,Data!$1:$1,0)-1,1000,1)=IF(R$7="","Yes",R$7))/(OFFSET(Data!$A$1,0,MATCH(R$6,Data!$1:$1,0)-1,1000,1)=IF(R$7="","Yes",R$7))*ROW(Data!$C$1:$C$1002),ROW(R11)-ROW(R$7)),1),"")</f>
        <v>ABC</v>
      </c>
      <c r="S11" s="43">
        <f ca="1">IF(T11="","",IF(INDEX(Data!$BR:$BR,MATCH(T11,Data!$A:$A,0),1)=0,"",INDEX(Data!$BR:$BR,MATCH(T11,Data!$A:$A,0),1)))</f>
        <v>1</v>
      </c>
      <c r="T11" s="43" t="str">
        <f ca="1">IFERROR(INDEX(Data!$A$1:R$1002,_xlfn.AGGREGATE(15,6,(OFFSET(Data!$A$1,0,MATCH(T$6,Data!$1:$1,0)-1,1000,1)=IF(T$7="","Yes",T$7))/(OFFSET(Data!$A$1,0,MATCH(T$6,Data!$1:$1,0)-1,1000,1)=IF(T$7="","Yes",T$7))*ROW(Data!$C$1:$C$1002),ROW(T11)-ROW(T$7)),1),"")</f>
        <v>ABC</v>
      </c>
      <c r="U11" s="43" t="str">
        <f ca="1">IF(V11="","",IF(INDEX(Data!$BR:$BR,MATCH(V11,Data!$A:$A,0),1)=0,"",INDEX(Data!$BR:$BR,MATCH(V11,Data!$A:$A,0),1)))</f>
        <v/>
      </c>
      <c r="V11" s="43" t="str">
        <f ca="1">IFERROR(INDEX(Data!$A$1:T$1002,_xlfn.AGGREGATE(15,6,(OFFSET(Data!$A$1,0,MATCH(V$6,Data!$1:$1,0)-1,1000,1)=IF(V$7="","Yes",V$7))/(OFFSET(Data!$A$1,0,MATCH(V$6,Data!$1:$1,0)-1,1000,1)=IF(V$7="","Yes",V$7))*ROW(Data!$C$1:$C$1002),ROW(V11)-ROW(V$7)),1),"")</f>
        <v>AMC</v>
      </c>
      <c r="W11" s="43" t="str">
        <f ca="1">IF(X11="","",IF(INDEX(Data!$BR:$BR,MATCH(X11,Data!$A:$A,0),1)=0,"",INDEX(Data!$BR:$BR,MATCH(X11,Data!$A:$A,0),1)))</f>
        <v/>
      </c>
      <c r="X11" s="43" t="str">
        <f ca="1">IFERROR(INDEX(Data!$A$1:Y$1002,_xlfn.AGGREGATE(15,6,(OFFSET(Data!$A$1,0,MATCH(X$6,Data!$1:$1,0)-1,1000,1)=IF(X$7="","Yes",X$7))/(OFFSET(Data!$A$1,0,MATCH(X$6,Data!$1:$1,0)-1,1000,1)=IF(X$7="","Yes",X$7))*ROW(Data!$C$1:$C$1002),ROW(X11)-ROW(X$7)),1),"")</f>
        <v>ABC News Live</v>
      </c>
      <c r="Y11" s="43" t="str">
        <f ca="1">IF(Z11="","",IF(INDEX(Data!$BR:$BR,MATCH(Z11,Data!$A:$A,0),1)=0,"",INDEX(Data!$BR:$BR,MATCH(Z11,Data!$A:$A,0),1)))</f>
        <v/>
      </c>
      <c r="Z11" s="43" t="str">
        <f ca="1">IFERROR(INDEX(Data!$A$1:AA$1002,_xlfn.AGGREGATE(15,6,(OFFSET(Data!$A$1,0,MATCH(Z$6,Data!$1:$1,0)-1,1000,1)=IF(Z$7="","Yes",Z$7))/(OFFSET(Data!$A$1,0,MATCH(Z$6,Data!$1:$1,0)-1,1000,1)=IF(Z$7="","Yes",Z$7))*ROW(Data!$C$1:$C$1002),ROW(Z11)-ROW(Z$7)),1),"")</f>
        <v>AMC</v>
      </c>
      <c r="AA11" s="43" t="str">
        <f ca="1">IF(AB11="","",IF(INDEX(Data!$BR:$BR,MATCH(AB11,Data!$A:$A,0),1)=0,"",INDEX(Data!$BR:$BR,MATCH(AB11,Data!$A:$A,0),1)))</f>
        <v/>
      </c>
      <c r="AB11" s="43" t="str">
        <f ca="1">IFERROR(INDEX(Data!$A$1:AC$1002,_xlfn.AGGREGATE(15,6,(OFFSET(Data!$A$1,0,MATCH(AB$6,Data!$1:$1,0)-1,1000,1)=IF(AB$7="","Yes",AB$7))/(OFFSET(Data!$A$1,0,MATCH(AB$6,Data!$1:$1,0)-1,1000,1)=IF(AB$7="","Yes",AB$7))*ROW(Data!$C$1:$C$1002),ROW(AB11)-ROW(AB$7)),1),"")</f>
        <v>Animal Planet</v>
      </c>
      <c r="AC11" s="43" t="str">
        <f ca="1">IF(AD11="","",IF(INDEX(Data!$BR:$BR,MATCH(AD11,Data!$A:$A,0),1)=0,"",INDEX(Data!$BR:$BR,MATCH(AD11,Data!$A:$A,0),1)))</f>
        <v/>
      </c>
      <c r="AD11" s="43" t="str">
        <f ca="1">IFERROR(INDEX(Data!$A$1:AE$1002,_xlfn.AGGREGATE(15,6,(OFFSET(Data!$A$1,0,MATCH(AD$6,Data!$1:$1,0)-1,1000,1)=IF(AD$7="","Yes",AD$7))/(OFFSET(Data!$A$1,0,MATCH(AD$6,Data!$1:$1,0)-1,1000,1)=IF(AD$7="","Yes",AD$7))*ROW(Data!$C$1:$C$1002),ROW(AD11)-ROW(AD$7)),1),"")</f>
        <v>Audience</v>
      </c>
      <c r="AE11" s="43" t="str">
        <f ca="1">IF(AF11="","",IF(INDEX(Data!$BR:$BR,MATCH(AF11,Data!$A:$A,0),1)=0,"",INDEX(Data!$BR:$BR,MATCH(AF11,Data!$A:$A,0),1)))</f>
        <v/>
      </c>
      <c r="AF11" s="43" t="str">
        <f ca="1">IFERROR(INDEX(Data!$A$1:AM$1002,_xlfn.AGGREGATE(15,6,(OFFSET(Data!$A$1,0,MATCH(AF$6,Data!$1:$1,0)-1,1000,1)=IF(AF$7="","Yes",AF$7))/(OFFSET(Data!$A$1,0,MATCH(AF$6,Data!$1:$1,0)-1,1000,1)=IF(AF$7="","Yes",AF$7))*ROW(Data!$C$1:$C$1002),ROW(AF11)-ROW(AF$7)),1),"")</f>
        <v>One American News</v>
      </c>
      <c r="AG11" s="43" t="str">
        <f ca="1">IF(AH11="","",IF(INDEX(Data!$BR:$BR,MATCH(AH11,Data!$A:$A,0),1)=0,"",INDEX(Data!$BR:$BR,MATCH(AH11,Data!$A:$A,0),1)))</f>
        <v/>
      </c>
      <c r="AH11" s="43" t="str">
        <f ca="1">IFERROR(INDEX(Data!$A$1:AO$1002,_xlfn.AGGREGATE(15,6,(OFFSET(Data!$A$1,0,MATCH(AH$6,Data!$1:$1,0)-1,1000,1)=IF(AH$7="","Yes",AH$7))/(OFFSET(Data!$A$1,0,MATCH(AH$6,Data!$1:$1,0)-1,1000,1)=IF(AH$7="","Yes",AH$7))*ROW(Data!$C$1:$C$1002),ROW(AH11)-ROW(AH$7)),1),"")</f>
        <v>Hallmark Drama</v>
      </c>
      <c r="AI11" s="43" t="str">
        <f ca="1">IF(AJ11="","",IF(INDEX(Data!$BR:$BR,MATCH(AJ11,Data!$A:$A,0),1)=0,"",INDEX(Data!$BR:$BR,MATCH(AJ11,Data!$A:$A,0),1)))</f>
        <v/>
      </c>
      <c r="AJ11" s="43" t="str">
        <f ca="1">IFERROR(INDEX(Data!$A$1:AQ$1002,_xlfn.AGGREGATE(15,6,(OFFSET(Data!$A$1,0,MATCH(AJ$6,Data!$1:$1,0)-1,1000,1)=IF(AJ$7="","Yes",AJ$7))/(OFFSET(Data!$A$1,0,MATCH(AJ$6,Data!$1:$1,0)-1,1000,1)=IF(AJ$7="","Yes",AJ$7))*ROW(Data!$C$1:$C$1002),ROW(AJ11)-ROW(AJ$7)),1),"")</f>
        <v>Animal Planet</v>
      </c>
      <c r="AK11" s="43" t="str">
        <f ca="1">IF(AL11="","",IF(INDEX(Data!$BR:$BR,MATCH(AL11,Data!$A:$A,0),1)=0,"",INDEX(Data!$BR:$BR,MATCH(AL11,Data!$A:$A,0),1)))</f>
        <v/>
      </c>
      <c r="AL11" s="43" t="str">
        <f ca="1">IFERROR(INDEX(Data!$A$1:AS$1002,_xlfn.AGGREGATE(15,6,(OFFSET(Data!$A$1,0,MATCH(AL$6,Data!$1:$1,0)-1,1000,1)=IF(AL$7="","Yes",AL$7))/(OFFSET(Data!$A$1,0,MATCH(AL$6,Data!$1:$1,0)-1,1000,1)=IF(AL$7="","Yes",AL$7))*ROW(Data!$C$1:$C$1002),ROW(AL11)-ROW(AL$7)),1),"")</f>
        <v>Azteca</v>
      </c>
      <c r="AM11" s="43" t="str">
        <f ca="1">IF(AN11="","",IF(INDEX(Data!$BR:$BR,MATCH(AN11,Data!$A:$A,0),1)=0,"",INDEX(Data!$BR:$BR,MATCH(AN11,Data!$A:$A,0),1)))</f>
        <v/>
      </c>
      <c r="AN11" s="43" t="str">
        <f ca="1">IFERROR(INDEX(Data!$A$1:AU$1002,_xlfn.AGGREGATE(15,6,(OFFSET(Data!$A$1,0,MATCH(AN$6,Data!$1:$1,0)-1,1000,1)=IF(AN$7="","Yes",AN$7))/(OFFSET(Data!$A$1,0,MATCH(AN$6,Data!$1:$1,0)-1,1000,1)=IF(AN$7="","Yes",AN$7))*ROW(Data!$C$1:$C$1002),ROW(AN11)-ROW(AN$7)),1),"")</f>
        <v>Animal Planet</v>
      </c>
    </row>
    <row r="12" spans="1:40" ht="24" x14ac:dyDescent="0.4">
      <c r="A12" s="43" t="str">
        <f ca="1">IF(B12="","",IF(INDEX(Data!$BR:$BR,MATCH(B12,Data!$A:$A,0),1)=0,"",INDEX(Data!$BR:$BR,MATCH(B12,Data!$A:$A,0),1)))</f>
        <v/>
      </c>
      <c r="B12" s="43" t="str">
        <f ca="1">IFERROR(INDEX(Data!A$1:$A$1002,_xlfn.AGGREGATE(15,6,(OFFSET(Data!$A$1,0,MATCH(B$6,Data!$1:$1,0)-1,1000,1)=IF(B$7="","Yes",B$7))/(OFFSET(Data!$A$1,0,MATCH(B$6,Data!$1:$1,0)-1,1000,1)=IF(B$7="","Yes",B$7))*ROW(Data!$C$1:$C$1002),ROW(B12)-ROW(B$7)),1),"")</f>
        <v>Animal Planet</v>
      </c>
      <c r="C12" s="43" t="str">
        <f ca="1">IF(D12="","",IF(INDEX(Data!$BR:$BR,MATCH(D12,Data!$A:$A,0),1)=0,"",INDEX(Data!$BR:$BR,MATCH(D12,Data!$A:$A,0),1)))</f>
        <v/>
      </c>
      <c r="D12" s="43" t="str">
        <f ca="1">IFERROR(INDEX(Data!$A$1:C$1002,_xlfn.AGGREGATE(15,6,(OFFSET(Data!$A$1,0,MATCH(D$6,Data!$1:$1,0)-1,1000,1)=IF(D$7="","Yes",D$7))/(OFFSET(Data!$A$1,0,MATCH(D$6,Data!$1:$1,0)-1,1000,1)=IF(D$7="","Yes",D$7))*ROW(Data!$C$1:$C$1002),ROW(D12)-ROW(D$7)),1),"")</f>
        <v>BBC America</v>
      </c>
      <c r="E12" s="43" t="str">
        <f ca="1">IF(F12="","",IF(INDEX(Data!$BR:$BR,MATCH(F12,Data!$A:$A,0),1)=0,"",INDEX(Data!$BR:$BR,MATCH(F12,Data!$A:$A,0),1)))</f>
        <v/>
      </c>
      <c r="F12" s="43" t="str">
        <f ca="1">IFERROR(INDEX(Data!$A$1:E$1002,_xlfn.AGGREGATE(15,6,(OFFSET(Data!$A$1,0,MATCH(F$6,Data!$1:$1,0)-1,1000,1)=IF(F$7="","Yes",F$7))/(OFFSET(Data!$A$1,0,MATCH(F$6,Data!$1:$1,0)-1,1000,1)=IF(F$7="","Yes",F$7))*ROW(Data!$C$1:$C$1002),ROW(F12)-ROW(F$7)),1),"")</f>
        <v>BBC America</v>
      </c>
      <c r="G12" s="43" t="str">
        <f ca="1">IF(H12="","",IF(INDEX(Data!$BR:$BR,MATCH(H12,Data!$A:$A,0),1)=0,"",INDEX(Data!$BR:$BR,MATCH(H12,Data!$A:$A,0),1)))</f>
        <v/>
      </c>
      <c r="H12" s="43" t="str">
        <f ca="1">IFERROR(INDEX(Data!$A$1:G$1002,_xlfn.AGGREGATE(15,6,(OFFSET(Data!$A$1,0,MATCH(H$6,Data!$1:$1,0)-1,1000,1)=IF(H$7="","Yes",H$7))/(OFFSET(Data!$A$1,0,MATCH(H$6,Data!$1:$1,0)-1,1000,1)=IF(H$7="","Yes",H$7))*ROW(Data!$C$1:$C$1002),ROW(H12)-ROW(H$7)),1),"")</f>
        <v>BET</v>
      </c>
      <c r="I12" s="43" t="str">
        <f ca="1">IF(J12="","",IF(INDEX(Data!$BR:$BR,MATCH(J12,Data!$A:$A,0),1)=0,"",INDEX(Data!$BR:$BR,MATCH(J12,Data!$A:$A,0),1)))</f>
        <v/>
      </c>
      <c r="J12" s="43" t="str">
        <f ca="1">IFERROR(INDEX(Data!$A$1:I$1002,_xlfn.AGGREGATE(15,6,(OFFSET(Data!$A$1,0,MATCH(J$6,Data!$1:$1,0)-1,1000,1)=IF(J$7="","Yes",J$7))/(OFFSET(Data!$A$1,0,MATCH(J$6,Data!$1:$1,0)-1,1000,1)=IF(J$7="","Yes",J$7))*ROW(Data!$C$1:$C$1002),ROW(J12)-ROW(J$7)),1),"")</f>
        <v>BET</v>
      </c>
      <c r="K12" s="43" t="str">
        <f ca="1">IF(L12="","",IF(INDEX(Data!$BR:$BR,MATCH(L12,Data!$A:$A,0),1)=0,"",INDEX(Data!$BR:$BR,MATCH(L12,Data!$A:$A,0),1)))</f>
        <v/>
      </c>
      <c r="L12" s="43" t="str">
        <f ca="1">IFERROR(INDEX(Data!$A$1:K$1002,_xlfn.AGGREGATE(15,6,(OFFSET(Data!$A$1,0,MATCH(L$6,Data!$1:$1,0)-1,1000,1)=IF(L$7="","Yes",L$7))/(OFFSET(Data!$A$1,0,MATCH(L$6,Data!$1:$1,0)-1,1000,1)=IF(L$7="","Yes",L$7))*ROW(Data!$C$1:$C$1002),ROW(L12)-ROW(L$7)),1),"")</f>
        <v>AMC</v>
      </c>
      <c r="M12" s="43" t="str">
        <f ca="1">IF(N12="","",IF(INDEX(Data!$BR:$BR,MATCH(N12,Data!$A:$A,0),1)=0,"",INDEX(Data!$BR:$BR,MATCH(N12,Data!$A:$A,0),1)))</f>
        <v/>
      </c>
      <c r="N12" s="43" t="str">
        <f ca="1">IFERROR(INDEX(Data!$A$1:M$1002,_xlfn.AGGREGATE(15,6,(OFFSET(Data!$A$1,0,MATCH(N$6,Data!$1:$1,0)-1,1000,1)=IF(N$7="","Yes",N$7))/(OFFSET(Data!$A$1,0,MATCH(N$6,Data!$1:$1,0)-1,1000,1)=IF(N$7="","Yes",N$7))*ROW(Data!$C$1:$C$1002),ROW(N12)-ROW(N$7)),1),"")</f>
        <v>AccuWeather</v>
      </c>
      <c r="O12" s="43" t="str">
        <f ca="1">IF(P12="","",IF(INDEX(Data!$BR:$BR,MATCH(P12,Data!$A:$A,0),1)=0,"",INDEX(Data!$BR:$BR,MATCH(P12,Data!$A:$A,0),1)))</f>
        <v/>
      </c>
      <c r="P12" s="43" t="str">
        <f ca="1">IFERROR(INDEX(Data!$A$1:O$1002,_xlfn.AGGREGATE(15,6,(OFFSET(Data!$A$1,0,MATCH(P$6,Data!$1:$1,0)-1,1000,1)=IF(P$7="","Yes",P$7))/(OFFSET(Data!$A$1,0,MATCH(P$6,Data!$1:$1,0)-1,1000,1)=IF(P$7="","Yes",P$7))*ROW(Data!$C$1:$C$1002),ROW(P12)-ROW(P$7)),1),"")</f>
        <v>AccuWeather</v>
      </c>
      <c r="Q12" s="43" t="str">
        <f ca="1">IF(R12="","",IF(INDEX(Data!$BR:$BR,MATCH(R12,Data!$A:$A,0),1)=0,"",INDEX(Data!$BR:$BR,MATCH(R12,Data!$A:$A,0),1)))</f>
        <v/>
      </c>
      <c r="R12" s="43" t="str">
        <f ca="1">IFERROR(INDEX(Data!$A$1:Q$1002,_xlfn.AGGREGATE(15,6,(OFFSET(Data!$A$1,0,MATCH(R$6,Data!$1:$1,0)-1,1000,1)=IF(R$7="","Yes",R$7))/(OFFSET(Data!$A$1,0,MATCH(R$6,Data!$1:$1,0)-1,1000,1)=IF(R$7="","Yes",R$7))*ROW(Data!$C$1:$C$1002),ROW(R12)-ROW(R$7)),1),"")</f>
        <v>AccuWeather</v>
      </c>
      <c r="S12" s="43" t="str">
        <f ca="1">IF(T12="","",IF(INDEX(Data!$BR:$BR,MATCH(T12,Data!$A:$A,0),1)=0,"",INDEX(Data!$BR:$BR,MATCH(T12,Data!$A:$A,0),1)))</f>
        <v/>
      </c>
      <c r="T12" s="43" t="str">
        <f ca="1">IFERROR(INDEX(Data!$A$1:R$1002,_xlfn.AGGREGATE(15,6,(OFFSET(Data!$A$1,0,MATCH(T$6,Data!$1:$1,0)-1,1000,1)=IF(T$7="","Yes",T$7))/(OFFSET(Data!$A$1,0,MATCH(T$6,Data!$1:$1,0)-1,1000,1)=IF(T$7="","Yes",T$7))*ROW(Data!$C$1:$C$1002),ROW(T12)-ROW(T$7)),1),"")</f>
        <v>AccuWeather</v>
      </c>
      <c r="U12" s="43" t="str">
        <f ca="1">IF(V12="","",IF(INDEX(Data!$BR:$BR,MATCH(V12,Data!$A:$A,0),1)=0,"",INDEX(Data!$BR:$BR,MATCH(V12,Data!$A:$A,0),1)))</f>
        <v/>
      </c>
      <c r="V12" s="43" t="str">
        <f ca="1">IFERROR(INDEX(Data!$A$1:T$1002,_xlfn.AGGREGATE(15,6,(OFFSET(Data!$A$1,0,MATCH(V$6,Data!$1:$1,0)-1,1000,1)=IF(V$7="","Yes",V$7))/(OFFSET(Data!$A$1,0,MATCH(V$6,Data!$1:$1,0)-1,1000,1)=IF(V$7="","Yes",V$7))*ROW(Data!$C$1:$C$1002),ROW(V12)-ROW(V$7)),1),"")</f>
        <v>Animal Planet</v>
      </c>
      <c r="W12" s="43" t="str">
        <f ca="1">IF(X12="","",IF(INDEX(Data!$BR:$BR,MATCH(X12,Data!$A:$A,0),1)=0,"",INDEX(Data!$BR:$BR,MATCH(X12,Data!$A:$A,0),1)))</f>
        <v/>
      </c>
      <c r="X12" s="43" t="str">
        <f ca="1">IFERROR(INDEX(Data!$A$1:Y$1002,_xlfn.AGGREGATE(15,6,(OFFSET(Data!$A$1,0,MATCH(X$6,Data!$1:$1,0)-1,1000,1)=IF(X$7="","Yes",X$7))/(OFFSET(Data!$A$1,0,MATCH(X$6,Data!$1:$1,0)-1,1000,1)=IF(X$7="","Yes",X$7))*ROW(Data!$C$1:$C$1002),ROW(X12)-ROW(X$7)),1),"")</f>
        <v>ACC Network</v>
      </c>
      <c r="Y12" s="43" t="str">
        <f ca="1">IF(Z12="","",IF(INDEX(Data!$BR:$BR,MATCH(Z12,Data!$A:$A,0),1)=0,"",INDEX(Data!$BR:$BR,MATCH(Z12,Data!$A:$A,0),1)))</f>
        <v/>
      </c>
      <c r="Z12" s="43" t="str">
        <f ca="1">IFERROR(INDEX(Data!$A$1:AA$1002,_xlfn.AGGREGATE(15,6,(OFFSET(Data!$A$1,0,MATCH(Z$6,Data!$1:$1,0)-1,1000,1)=IF(Z$7="","Yes",Z$7))/(OFFSET(Data!$A$1,0,MATCH(Z$6,Data!$1:$1,0)-1,1000,1)=IF(Z$7="","Yes",Z$7))*ROW(Data!$C$1:$C$1002),ROW(Z12)-ROW(Z$7)),1),"")</f>
        <v>Animal Planet</v>
      </c>
      <c r="AA12" s="43" t="str">
        <f ca="1">IF(AB12="","",IF(INDEX(Data!$BR:$BR,MATCH(AB12,Data!$A:$A,0),1)=0,"",INDEX(Data!$BR:$BR,MATCH(AB12,Data!$A:$A,0),1)))</f>
        <v/>
      </c>
      <c r="AB12" s="43" t="str">
        <f ca="1">IFERROR(INDEX(Data!$A$1:AC$1002,_xlfn.AGGREGATE(15,6,(OFFSET(Data!$A$1,0,MATCH(AB$6,Data!$1:$1,0)-1,1000,1)=IF(AB$7="","Yes",AB$7))/(OFFSET(Data!$A$1,0,MATCH(AB$6,Data!$1:$1,0)-1,1000,1)=IF(AB$7="","Yes",AB$7))*ROW(Data!$C$1:$C$1002),ROW(AB12)-ROW(AB$7)),1),"")</f>
        <v>BBC America</v>
      </c>
      <c r="AC12" s="43" t="str">
        <f ca="1">IF(AD12="","",IF(INDEX(Data!$BR:$BR,MATCH(AD12,Data!$A:$A,0),1)=0,"",INDEX(Data!$BR:$BR,MATCH(AD12,Data!$A:$A,0),1)))</f>
        <v/>
      </c>
      <c r="AD12" s="43" t="str">
        <f ca="1">IFERROR(INDEX(Data!$A$1:AE$1002,_xlfn.AGGREGATE(15,6,(OFFSET(Data!$A$1,0,MATCH(AD$6,Data!$1:$1,0)-1,1000,1)=IF(AD$7="","Yes",AD$7))/(OFFSET(Data!$A$1,0,MATCH(AD$6,Data!$1:$1,0)-1,1000,1)=IF(AD$7="","Yes",AD$7))*ROW(Data!$C$1:$C$1002),ROW(AD12)-ROW(AD$7)),1),"")</f>
        <v>BBC America</v>
      </c>
      <c r="AE12" s="43" t="str">
        <f ca="1">IF(AF12="","",IF(INDEX(Data!$BR:$BR,MATCH(AF12,Data!$A:$A,0),1)=0,"",INDEX(Data!$BR:$BR,MATCH(AF12,Data!$A:$A,0),1)))</f>
        <v/>
      </c>
      <c r="AF12" s="43" t="str">
        <f ca="1">IFERROR(INDEX(Data!$A$1:AM$1002,_xlfn.AGGREGATE(15,6,(OFFSET(Data!$A$1,0,MATCH(AF$6,Data!$1:$1,0)-1,1000,1)=IF(AF$7="","Yes",AF$7))/(OFFSET(Data!$A$1,0,MATCH(AF$6,Data!$1:$1,0)-1,1000,1)=IF(AF$7="","Yes",AF$7))*ROW(Data!$C$1:$C$1002),ROW(AF12)-ROW(AF$7)),1),"")</f>
        <v>RT America</v>
      </c>
      <c r="AG12" s="43" t="str">
        <f ca="1">IF(AH12="","",IF(INDEX(Data!$BR:$BR,MATCH(AH12,Data!$A:$A,0),1)=0,"",INDEX(Data!$BR:$BR,MATCH(AH12,Data!$A:$A,0),1)))</f>
        <v/>
      </c>
      <c r="AH12" s="43" t="str">
        <f ca="1">IFERROR(INDEX(Data!$A$1:AO$1002,_xlfn.AGGREGATE(15,6,(OFFSET(Data!$A$1,0,MATCH(AH$6,Data!$1:$1,0)-1,1000,1)=IF(AH$7="","Yes",AH$7))/(OFFSET(Data!$A$1,0,MATCH(AH$6,Data!$1:$1,0)-1,1000,1)=IF(AH$7="","Yes",AH$7))*ROW(Data!$C$1:$C$1002),ROW(AH12)-ROW(AH$7)),1),"")</f>
        <v>Hallmark Movies &amp; Mysteries</v>
      </c>
      <c r="AI12" s="43">
        <f ca="1">IF(AJ12="","",IF(INDEX(Data!$BR:$BR,MATCH(AJ12,Data!$A:$A,0),1)=0,"",INDEX(Data!$BR:$BR,MATCH(AJ12,Data!$A:$A,0),1)))</f>
        <v>2</v>
      </c>
      <c r="AJ12" s="43" t="str">
        <f ca="1">IFERROR(INDEX(Data!$A$1:AQ$1002,_xlfn.AGGREGATE(15,6,(OFFSET(Data!$A$1,0,MATCH(AJ$6,Data!$1:$1,0)-1,1000,1)=IF(AJ$7="","Yes",AJ$7))/(OFFSET(Data!$A$1,0,MATCH(AJ$6,Data!$1:$1,0)-1,1000,1)=IF(AJ$7="","Yes",AJ$7))*ROW(Data!$C$1:$C$1002),ROW(AJ12)-ROW(AJ$7)),1),"")</f>
        <v>Aspire</v>
      </c>
      <c r="AK12" s="43" t="str">
        <f ca="1">IF(AL12="","",IF(INDEX(Data!$BR:$BR,MATCH(AL12,Data!$A:$A,0),1)=0,"",INDEX(Data!$BR:$BR,MATCH(AL12,Data!$A:$A,0),1)))</f>
        <v/>
      </c>
      <c r="AL12" s="43" t="str">
        <f ca="1">IFERROR(INDEX(Data!$A$1:AS$1002,_xlfn.AGGREGATE(15,6,(OFFSET(Data!$A$1,0,MATCH(AL$6,Data!$1:$1,0)-1,1000,1)=IF(AL$7="","Yes",AL$7))/(OFFSET(Data!$A$1,0,MATCH(AL$6,Data!$1:$1,0)-1,1000,1)=IF(AL$7="","Yes",AL$7))*ROW(Data!$C$1:$C$1002),ROW(AL12)-ROW(AL$7)),1),"")</f>
        <v>Bein Sports Espanol</v>
      </c>
      <c r="AM12" s="43" t="str">
        <f ca="1">IF(AN12="","",IF(INDEX(Data!$BR:$BR,MATCH(AN12,Data!$A:$A,0),1)=0,"",INDEX(Data!$BR:$BR,MATCH(AN12,Data!$A:$A,0),1)))</f>
        <v/>
      </c>
      <c r="AN12" s="43" t="str">
        <f ca="1">IFERROR(INDEX(Data!$A$1:AU$1002,_xlfn.AGGREGATE(15,6,(OFFSET(Data!$A$1,0,MATCH(AN$6,Data!$1:$1,0)-1,1000,1)=IF(AN$7="","Yes",AN$7))/(OFFSET(Data!$A$1,0,MATCH(AN$6,Data!$1:$1,0)-1,1000,1)=IF(AN$7="","Yes",AN$7))*ROW(Data!$C$1:$C$1002),ROW(AN12)-ROW(AN$7)),1),"")</f>
        <v>AXS TV</v>
      </c>
    </row>
    <row r="13" spans="1:40" x14ac:dyDescent="0.4">
      <c r="A13" s="43">
        <f ca="1">IF(B13="","",IF(INDEX(Data!$BR:$BR,MATCH(B13,Data!$A:$A,0),1)=0,"",INDEX(Data!$BR:$BR,MATCH(B13,Data!$A:$A,0),1)))</f>
        <v>2</v>
      </c>
      <c r="B13" s="43" t="str">
        <f ca="1">IFERROR(INDEX(Data!A$1:$A$1002,_xlfn.AGGREGATE(15,6,(OFFSET(Data!$A$1,0,MATCH(B$6,Data!$1:$1,0)-1,1000,1)=IF(B$7="","Yes",B$7))/(OFFSET(Data!$A$1,0,MATCH(B$6,Data!$1:$1,0)-1,1000,1)=IF(B$7="","Yes",B$7))*ROW(Data!$C$1:$C$1002),ROW(B13)-ROW(B$7)),1),"")</f>
        <v>Aspire</v>
      </c>
      <c r="C13" s="43" t="str">
        <f ca="1">IF(D13="","",IF(INDEX(Data!$BR:$BR,MATCH(D13,Data!$A:$A,0),1)=0,"",INDEX(Data!$BR:$BR,MATCH(D13,Data!$A:$A,0),1)))</f>
        <v/>
      </c>
      <c r="D13" s="43" t="str">
        <f ca="1">IFERROR(INDEX(Data!$A$1:C$1002,_xlfn.AGGREGATE(15,6,(OFFSET(Data!$A$1,0,MATCH(D$6,Data!$1:$1,0)-1,1000,1)=IF(D$7="","Yes",D$7))/(OFFSET(Data!$A$1,0,MATCH(D$6,Data!$1:$1,0)-1,1000,1)=IF(D$7="","Yes",D$7))*ROW(Data!$C$1:$C$1002),ROW(D13)-ROW(D$7)),1),"")</f>
        <v>Bloomberg TV</v>
      </c>
      <c r="E13" s="43" t="str">
        <f ca="1">IF(F13="","",IF(INDEX(Data!$BR:$BR,MATCH(F13,Data!$A:$A,0),1)=0,"",INDEX(Data!$BR:$BR,MATCH(F13,Data!$A:$A,0),1)))</f>
        <v/>
      </c>
      <c r="F13" s="43" t="str">
        <f ca="1">IFERROR(INDEX(Data!$A$1:E$1002,_xlfn.AGGREGATE(15,6,(OFFSET(Data!$A$1,0,MATCH(F$6,Data!$1:$1,0)-1,1000,1)=IF(F$7="","Yes",F$7))/(OFFSET(Data!$A$1,0,MATCH(F$6,Data!$1:$1,0)-1,1000,1)=IF(F$7="","Yes",F$7))*ROW(Data!$C$1:$C$1002),ROW(F13)-ROW(F$7)),1),"")</f>
        <v>BET</v>
      </c>
      <c r="G13" s="43" t="str">
        <f ca="1">IF(H13="","",IF(INDEX(Data!$BR:$BR,MATCH(H13,Data!$A:$A,0),1)=0,"",INDEX(Data!$BR:$BR,MATCH(H13,Data!$A:$A,0),1)))</f>
        <v/>
      </c>
      <c r="H13" s="43" t="str">
        <f ca="1">IFERROR(INDEX(Data!$A$1:G$1002,_xlfn.AGGREGATE(15,6,(OFFSET(Data!$A$1,0,MATCH(H$6,Data!$1:$1,0)-1,1000,1)=IF(H$7="","Yes",H$7))/(OFFSET(Data!$A$1,0,MATCH(H$6,Data!$1:$1,0)-1,1000,1)=IF(H$7="","Yes",H$7))*ROW(Data!$C$1:$C$1002),ROW(H13)-ROW(H$7)),1),"")</f>
        <v>Boomerang</v>
      </c>
      <c r="I13" s="43" t="str">
        <f ca="1">IF(J13="","",IF(INDEX(Data!$BR:$BR,MATCH(J13,Data!$A:$A,0),1)=0,"",INDEX(Data!$BR:$BR,MATCH(J13,Data!$A:$A,0),1)))</f>
        <v/>
      </c>
      <c r="J13" s="43" t="str">
        <f ca="1">IFERROR(INDEX(Data!$A$1:I$1002,_xlfn.AGGREGATE(15,6,(OFFSET(Data!$A$1,0,MATCH(J$6,Data!$1:$1,0)-1,1000,1)=IF(J$7="","Yes",J$7))/(OFFSET(Data!$A$1,0,MATCH(J$6,Data!$1:$1,0)-1,1000,1)=IF(J$7="","Yes",J$7))*ROW(Data!$C$1:$C$1002),ROW(J13)-ROW(J$7)),1),"")</f>
        <v>Big Ten Network</v>
      </c>
      <c r="K13" s="43" t="str">
        <f ca="1">IF(L13="","",IF(INDEX(Data!$BR:$BR,MATCH(L13,Data!$A:$A,0),1)=0,"",INDEX(Data!$BR:$BR,MATCH(L13,Data!$A:$A,0),1)))</f>
        <v/>
      </c>
      <c r="L13" s="43" t="str">
        <f ca="1">IFERROR(INDEX(Data!$A$1:K$1002,_xlfn.AGGREGATE(15,6,(OFFSET(Data!$A$1,0,MATCH(L$6,Data!$1:$1,0)-1,1000,1)=IF(L$7="","Yes",L$7))/(OFFSET(Data!$A$1,0,MATCH(L$6,Data!$1:$1,0)-1,1000,1)=IF(L$7="","Yes",L$7))*ROW(Data!$C$1:$C$1002),ROW(L13)-ROW(L$7)),1),"")</f>
        <v>Animal Planet</v>
      </c>
      <c r="M13" s="43" t="str">
        <f ca="1">IF(N13="","",IF(INDEX(Data!$BR:$BR,MATCH(N13,Data!$A:$A,0),1)=0,"",INDEX(Data!$BR:$BR,MATCH(N13,Data!$A:$A,0),1)))</f>
        <v/>
      </c>
      <c r="N13" s="43" t="str">
        <f ca="1">IFERROR(INDEX(Data!$A$1:M$1002,_xlfn.AGGREGATE(15,6,(OFFSET(Data!$A$1,0,MATCH(N$6,Data!$1:$1,0)-1,1000,1)=IF(N$7="","Yes",N$7))/(OFFSET(Data!$A$1,0,MATCH(N$6,Data!$1:$1,0)-1,1000,1)=IF(N$7="","Yes",N$7))*ROW(Data!$C$1:$C$1002),ROW(N13)-ROW(N$7)),1),"")</f>
        <v>AMC</v>
      </c>
      <c r="O13" s="43" t="str">
        <f ca="1">IF(P13="","",IF(INDEX(Data!$BR:$BR,MATCH(P13,Data!$A:$A,0),1)=0,"",INDEX(Data!$BR:$BR,MATCH(P13,Data!$A:$A,0),1)))</f>
        <v/>
      </c>
      <c r="P13" s="43" t="str">
        <f ca="1">IFERROR(INDEX(Data!$A$1:O$1002,_xlfn.AGGREGATE(15,6,(OFFSET(Data!$A$1,0,MATCH(P$6,Data!$1:$1,0)-1,1000,1)=IF(P$7="","Yes",P$7))/(OFFSET(Data!$A$1,0,MATCH(P$6,Data!$1:$1,0)-1,1000,1)=IF(P$7="","Yes",P$7))*ROW(Data!$C$1:$C$1002),ROW(P13)-ROW(P$7)),1),"")</f>
        <v>AMC</v>
      </c>
      <c r="Q13" s="43" t="str">
        <f ca="1">IF(R13="","",IF(INDEX(Data!$BR:$BR,MATCH(R13,Data!$A:$A,0),1)=0,"",INDEX(Data!$BR:$BR,MATCH(R13,Data!$A:$A,0),1)))</f>
        <v/>
      </c>
      <c r="R13" s="43" t="str">
        <f ca="1">IFERROR(INDEX(Data!$A$1:Q$1002,_xlfn.AGGREGATE(15,6,(OFFSET(Data!$A$1,0,MATCH(R$6,Data!$1:$1,0)-1,1000,1)=IF(R$7="","Yes",R$7))/(OFFSET(Data!$A$1,0,MATCH(R$6,Data!$1:$1,0)-1,1000,1)=IF(R$7="","Yes",R$7))*ROW(Data!$C$1:$C$1002),ROW(R13)-ROW(R$7)),1),"")</f>
        <v>AMC</v>
      </c>
      <c r="S13" s="43" t="str">
        <f ca="1">IF(T13="","",IF(INDEX(Data!$BR:$BR,MATCH(T13,Data!$A:$A,0),1)=0,"",INDEX(Data!$BR:$BR,MATCH(T13,Data!$A:$A,0),1)))</f>
        <v/>
      </c>
      <c r="T13" s="43" t="str">
        <f ca="1">IFERROR(INDEX(Data!$A$1:R$1002,_xlfn.AGGREGATE(15,6,(OFFSET(Data!$A$1,0,MATCH(T$6,Data!$1:$1,0)-1,1000,1)=IF(T$7="","Yes",T$7))/(OFFSET(Data!$A$1,0,MATCH(T$6,Data!$1:$1,0)-1,1000,1)=IF(T$7="","Yes",T$7))*ROW(Data!$C$1:$C$1002),ROW(T13)-ROW(T$7)),1),"")</f>
        <v>AMC</v>
      </c>
      <c r="U13" s="43" t="str">
        <f ca="1">IF(V13="","",IF(INDEX(Data!$BR:$BR,MATCH(V13,Data!$A:$A,0),1)=0,"",INDEX(Data!$BR:$BR,MATCH(V13,Data!$A:$A,0),1)))</f>
        <v/>
      </c>
      <c r="V13" s="43" t="str">
        <f ca="1">IFERROR(INDEX(Data!$A$1:T$1002,_xlfn.AGGREGATE(15,6,(OFFSET(Data!$A$1,0,MATCH(V$6,Data!$1:$1,0)-1,1000,1)=IF(V$7="","Yes",V$7))/(OFFSET(Data!$A$1,0,MATCH(V$6,Data!$1:$1,0)-1,1000,1)=IF(V$7="","Yes",V$7))*ROW(Data!$C$1:$C$1002),ROW(V13)-ROW(V$7)),1),"")</f>
        <v>BBC America</v>
      </c>
      <c r="W13" s="43" t="str">
        <f ca="1">IF(X13="","",IF(INDEX(Data!$BR:$BR,MATCH(X13,Data!$A:$A,0),1)=0,"",INDEX(Data!$BR:$BR,MATCH(X13,Data!$A:$A,0),1)))</f>
        <v/>
      </c>
      <c r="X13" s="43" t="str">
        <f ca="1">IFERROR(INDEX(Data!$A$1:Y$1002,_xlfn.AGGREGATE(15,6,(OFFSET(Data!$A$1,0,MATCH(X$6,Data!$1:$1,0)-1,1000,1)=IF(X$7="","Yes",X$7))/(OFFSET(Data!$A$1,0,MATCH(X$6,Data!$1:$1,0)-1,1000,1)=IF(X$7="","Yes",X$7))*ROW(Data!$C$1:$C$1002),ROW(X13)-ROW(X$7)),1),"")</f>
        <v>Animal Planet</v>
      </c>
      <c r="Y13" s="43" t="str">
        <f ca="1">IF(Z13="","",IF(INDEX(Data!$BR:$BR,MATCH(Z13,Data!$A:$A,0),1)=0,"",INDEX(Data!$BR:$BR,MATCH(Z13,Data!$A:$A,0),1)))</f>
        <v/>
      </c>
      <c r="Z13" s="43" t="str">
        <f ca="1">IFERROR(INDEX(Data!$A$1:AA$1002,_xlfn.AGGREGATE(15,6,(OFFSET(Data!$A$1,0,MATCH(Z$6,Data!$1:$1,0)-1,1000,1)=IF(Z$7="","Yes",Z$7))/(OFFSET(Data!$A$1,0,MATCH(Z$6,Data!$1:$1,0)-1,1000,1)=IF(Z$7="","Yes",Z$7))*ROW(Data!$C$1:$C$1002),ROW(Z13)-ROW(Z$7)),1),"")</f>
        <v>Baby First</v>
      </c>
      <c r="AA13" s="43" t="str">
        <f ca="1">IF(AB13="","",IF(INDEX(Data!$BR:$BR,MATCH(AB13,Data!$A:$A,0),1)=0,"",INDEX(Data!$BR:$BR,MATCH(AB13,Data!$A:$A,0),1)))</f>
        <v/>
      </c>
      <c r="AB13" s="43" t="str">
        <f ca="1">IFERROR(INDEX(Data!$A$1:AC$1002,_xlfn.AGGREGATE(15,6,(OFFSET(Data!$A$1,0,MATCH(AB$6,Data!$1:$1,0)-1,1000,1)=IF(AB$7="","Yes",AB$7))/(OFFSET(Data!$A$1,0,MATCH(AB$6,Data!$1:$1,0)-1,1000,1)=IF(AB$7="","Yes",AB$7))*ROW(Data!$C$1:$C$1002),ROW(AB13)-ROW(AB$7)),1),"")</f>
        <v>Bein Connect 4</v>
      </c>
      <c r="AC13" s="43" t="str">
        <f ca="1">IF(AD13="","",IF(INDEX(Data!$BR:$BR,MATCH(AD13,Data!$A:$A,0),1)=0,"",INDEX(Data!$BR:$BR,MATCH(AD13,Data!$A:$A,0),1)))</f>
        <v/>
      </c>
      <c r="AD13" s="43" t="str">
        <f ca="1">IFERROR(INDEX(Data!$A$1:AE$1002,_xlfn.AGGREGATE(15,6,(OFFSET(Data!$A$1,0,MATCH(AD$6,Data!$1:$1,0)-1,1000,1)=IF(AD$7="","Yes",AD$7))/(OFFSET(Data!$A$1,0,MATCH(AD$6,Data!$1:$1,0)-1,1000,1)=IF(AD$7="","Yes",AD$7))*ROW(Data!$C$1:$C$1002),ROW(AD13)-ROW(AD$7)),1),"")</f>
        <v>BBC World News</v>
      </c>
      <c r="AE13" s="43" t="str">
        <f ca="1">IF(AF13="","",IF(INDEX(Data!$BR:$BR,MATCH(AF13,Data!$A:$A,0),1)=0,"",INDEX(Data!$BR:$BR,MATCH(AF13,Data!$A:$A,0),1)))</f>
        <v/>
      </c>
      <c r="AF13" s="43" t="str">
        <f ca="1">IFERROR(INDEX(Data!$A$1:AM$1002,_xlfn.AGGREGATE(15,6,(OFFSET(Data!$A$1,0,MATCH(AF$6,Data!$1:$1,0)-1,1000,1)=IF(AF$7="","Yes",AF$7))/(OFFSET(Data!$A$1,0,MATCH(AF$6,Data!$1:$1,0)-1,1000,1)=IF(AF$7="","Yes",AF$7))*ROW(Data!$C$1:$C$1002),ROW(AF13)-ROW(AF$7)),1),"")</f>
        <v>RT Documentary</v>
      </c>
      <c r="AG13" s="43" t="str">
        <f ca="1">IF(AH13="","",IF(INDEX(Data!$BR:$BR,MATCH(AH13,Data!$A:$A,0),1)=0,"",INDEX(Data!$BR:$BR,MATCH(AH13,Data!$A:$A,0),1)))</f>
        <v/>
      </c>
      <c r="AH13" s="43" t="str">
        <f ca="1">IFERROR(INDEX(Data!$A$1:AO$1002,_xlfn.AGGREGATE(15,6,(OFFSET(Data!$A$1,0,MATCH(AH$6,Data!$1:$1,0)-1,1000,1)=IF(AH$7="","Yes",AH$7))/(OFFSET(Data!$A$1,0,MATCH(AH$6,Data!$1:$1,0)-1,1000,1)=IF(AH$7="","Yes",AH$7))*ROW(Data!$C$1:$C$1002),ROW(AH13)-ROW(AH$7)),1),"")</f>
        <v>Light TV</v>
      </c>
      <c r="AI13" s="43" t="str">
        <f ca="1">IF(AJ13="","",IF(INDEX(Data!$BR:$BR,MATCH(AJ13,Data!$A:$A,0),1)=0,"",INDEX(Data!$BR:$BR,MATCH(AJ13,Data!$A:$A,0),1)))</f>
        <v/>
      </c>
      <c r="AJ13" s="43" t="str">
        <f ca="1">IFERROR(INDEX(Data!$A$1:AQ$1002,_xlfn.AGGREGATE(15,6,(OFFSET(Data!$A$1,0,MATCH(AJ$6,Data!$1:$1,0)-1,1000,1)=IF(AJ$7="","Yes",AJ$7))/(OFFSET(Data!$A$1,0,MATCH(AJ$6,Data!$1:$1,0)-1,1000,1)=IF(AJ$7="","Yes",AJ$7))*ROW(Data!$C$1:$C$1002),ROW(AJ13)-ROW(AJ$7)),1),"")</f>
        <v>Bein Laliga</v>
      </c>
      <c r="AK13" s="43" t="str">
        <f ca="1">IF(AL13="","",IF(INDEX(Data!$BR:$BR,MATCH(AL13,Data!$A:$A,0),1)=0,"",INDEX(Data!$BR:$BR,MATCH(AL13,Data!$A:$A,0),1)))</f>
        <v/>
      </c>
      <c r="AL13" s="43" t="str">
        <f ca="1">IFERROR(INDEX(Data!$A$1:AS$1002,_xlfn.AGGREGATE(15,6,(OFFSET(Data!$A$1,0,MATCH(AL$6,Data!$1:$1,0)-1,1000,1)=IF(AL$7="","Yes",AL$7))/(OFFSET(Data!$A$1,0,MATCH(AL$6,Data!$1:$1,0)-1,1000,1)=IF(AL$7="","Yes",AL$7))*ROW(Data!$C$1:$C$1002),ROW(AL13)-ROW(AL$7)),1),"")</f>
        <v>Canal 52 Mx</v>
      </c>
      <c r="AM13" s="43" t="str">
        <f ca="1">IF(AN13="","",IF(INDEX(Data!$BR:$BR,MATCH(AN13,Data!$A:$A,0),1)=0,"",INDEX(Data!$BR:$BR,MATCH(AN13,Data!$A:$A,0),1)))</f>
        <v/>
      </c>
      <c r="AN13" s="43" t="str">
        <f ca="1">IFERROR(INDEX(Data!$A$1:AU$1002,_xlfn.AGGREGATE(15,6,(OFFSET(Data!$A$1,0,MATCH(AN$6,Data!$1:$1,0)-1,1000,1)=IF(AN$7="","Yes",AN$7))/(OFFSET(Data!$A$1,0,MATCH(AN$6,Data!$1:$1,0)-1,1000,1)=IF(AN$7="","Yes",AN$7))*ROW(Data!$C$1:$C$1002),ROW(AN13)-ROW(AN$7)),1),"")</f>
        <v>BBC America</v>
      </c>
    </row>
    <row r="14" spans="1:40" x14ac:dyDescent="0.4">
      <c r="A14" s="43" t="str">
        <f ca="1">IF(B14="","",IF(INDEX(Data!$BR:$BR,MATCH(B14,Data!$A:$A,0),1)=0,"",INDEX(Data!$BR:$BR,MATCH(B14,Data!$A:$A,0),1)))</f>
        <v/>
      </c>
      <c r="B14" s="43" t="str">
        <f ca="1">IFERROR(INDEX(Data!A$1:$A$1002,_xlfn.AGGREGATE(15,6,(OFFSET(Data!$A$1,0,MATCH(B$6,Data!$1:$1,0)-1,1000,1)=IF(B$7="","Yes",B$7))/(OFFSET(Data!$A$1,0,MATCH(B$6,Data!$1:$1,0)-1,1000,1)=IF(B$7="","Yes",B$7))*ROW(Data!$C$1:$C$1002),ROW(B14)-ROW(B$7)),1),"")</f>
        <v>AXS TV</v>
      </c>
      <c r="C14" s="43">
        <f ca="1">IF(D14="","",IF(INDEX(Data!$BR:$BR,MATCH(D14,Data!$A:$A,0),1)=0,"",INDEX(Data!$BR:$BR,MATCH(D14,Data!$A:$A,0),1)))</f>
        <v>3</v>
      </c>
      <c r="D14" s="43" t="str">
        <f ca="1">IFERROR(INDEX(Data!$A$1:C$1002,_xlfn.AGGREGATE(15,6,(OFFSET(Data!$A$1,0,MATCH(D$6,Data!$1:$1,0)-1,1000,1)=IF(D$7="","Yes",D$7))/(OFFSET(Data!$A$1,0,MATCH(D$6,Data!$1:$1,0)-1,1000,1)=IF(D$7="","Yes",D$7))*ROW(Data!$C$1:$C$1002),ROW(D14)-ROW(D$7)),1),"")</f>
        <v>Cartoon Network</v>
      </c>
      <c r="E14" s="43" t="str">
        <f ca="1">IF(F14="","",IF(INDEX(Data!$BR:$BR,MATCH(F14,Data!$A:$A,0),1)=0,"",INDEX(Data!$BR:$BR,MATCH(F14,Data!$A:$A,0),1)))</f>
        <v/>
      </c>
      <c r="F14" s="43" t="str">
        <f ca="1">IFERROR(INDEX(Data!$A$1:E$1002,_xlfn.AGGREGATE(15,6,(OFFSET(Data!$A$1,0,MATCH(F$6,Data!$1:$1,0)-1,1000,1)=IF(F$7="","Yes",F$7))/(OFFSET(Data!$A$1,0,MATCH(F$6,Data!$1:$1,0)-1,1000,1)=IF(F$7="","Yes",F$7))*ROW(Data!$C$1:$C$1002),ROW(F14)-ROW(F$7)),1),"")</f>
        <v>Bloomberg TV</v>
      </c>
      <c r="G14" s="43" t="str">
        <f ca="1">IF(H14="","",IF(INDEX(Data!$BR:$BR,MATCH(H14,Data!$A:$A,0),1)=0,"",INDEX(Data!$BR:$BR,MATCH(H14,Data!$A:$A,0),1)))</f>
        <v/>
      </c>
      <c r="H14" s="43" t="str">
        <f ca="1">IFERROR(INDEX(Data!$A$1:G$1002,_xlfn.AGGREGATE(15,6,(OFFSET(Data!$A$1,0,MATCH(H$6,Data!$1:$1,0)-1,1000,1)=IF(H$7="","Yes",H$7))/(OFFSET(Data!$A$1,0,MATCH(H$6,Data!$1:$1,0)-1,1000,1)=IF(H$7="","Yes",H$7))*ROW(Data!$C$1:$C$1002),ROW(H14)-ROW(H$7)),1),"")</f>
        <v>Bravo</v>
      </c>
      <c r="I14" s="43" t="str">
        <f ca="1">IF(J14="","",IF(INDEX(Data!$BR:$BR,MATCH(J14,Data!$A:$A,0),1)=0,"",INDEX(Data!$BR:$BR,MATCH(J14,Data!$A:$A,0),1)))</f>
        <v/>
      </c>
      <c r="J14" s="43" t="str">
        <f ca="1">IFERROR(INDEX(Data!$A$1:I$1002,_xlfn.AGGREGATE(15,6,(OFFSET(Data!$A$1,0,MATCH(J$6,Data!$1:$1,0)-1,1000,1)=IF(J$7="","Yes",J$7))/(OFFSET(Data!$A$1,0,MATCH(J$6,Data!$1:$1,0)-1,1000,1)=IF(J$7="","Yes",J$7))*ROW(Data!$C$1:$C$1002),ROW(J14)-ROW(J$7)),1),"")</f>
        <v>Boomerang</v>
      </c>
      <c r="K14" s="43" t="str">
        <f ca="1">IF(L14="","",IF(INDEX(Data!$BR:$BR,MATCH(L14,Data!$A:$A,0),1)=0,"",INDEX(Data!$BR:$BR,MATCH(L14,Data!$A:$A,0),1)))</f>
        <v/>
      </c>
      <c r="L14" s="43" t="str">
        <f ca="1">IFERROR(INDEX(Data!$A$1:K$1002,_xlfn.AGGREGATE(15,6,(OFFSET(Data!$A$1,0,MATCH(L$6,Data!$1:$1,0)-1,1000,1)=IF(L$7="","Yes",L$7))/(OFFSET(Data!$A$1,0,MATCH(L$6,Data!$1:$1,0)-1,1000,1)=IF(L$7="","Yes",L$7))*ROW(Data!$C$1:$C$1002),ROW(L14)-ROW(L$7)),1),"")</f>
        <v>Audience</v>
      </c>
      <c r="M14" s="43" t="str">
        <f ca="1">IF(N14="","",IF(INDEX(Data!$BR:$BR,MATCH(N14,Data!$A:$A,0),1)=0,"",INDEX(Data!$BR:$BR,MATCH(N14,Data!$A:$A,0),1)))</f>
        <v/>
      </c>
      <c r="N14" s="43" t="str">
        <f ca="1">IFERROR(INDEX(Data!$A$1:M$1002,_xlfn.AGGREGATE(15,6,(OFFSET(Data!$A$1,0,MATCH(N$6,Data!$1:$1,0)-1,1000,1)=IF(N$7="","Yes",N$7))/(OFFSET(Data!$A$1,0,MATCH(N$6,Data!$1:$1,0)-1,1000,1)=IF(N$7="","Yes",N$7))*ROW(Data!$C$1:$C$1002),ROW(N14)-ROW(N$7)),1),"")</f>
        <v>Animal Planet</v>
      </c>
      <c r="O14" s="43" t="str">
        <f ca="1">IF(P14="","",IF(INDEX(Data!$BR:$BR,MATCH(P14,Data!$A:$A,0),1)=0,"",INDEX(Data!$BR:$BR,MATCH(P14,Data!$A:$A,0),1)))</f>
        <v/>
      </c>
      <c r="P14" s="43" t="str">
        <f ca="1">IFERROR(INDEX(Data!$A$1:O$1002,_xlfn.AGGREGATE(15,6,(OFFSET(Data!$A$1,0,MATCH(P$6,Data!$1:$1,0)-1,1000,1)=IF(P$7="","Yes",P$7))/(OFFSET(Data!$A$1,0,MATCH(P$6,Data!$1:$1,0)-1,1000,1)=IF(P$7="","Yes",P$7))*ROW(Data!$C$1:$C$1002),ROW(P14)-ROW(P$7)),1),"")</f>
        <v>American Heroes</v>
      </c>
      <c r="Q14" s="43" t="str">
        <f ca="1">IF(R14="","",IF(INDEX(Data!$BR:$BR,MATCH(R14,Data!$A:$A,0),1)=0,"",INDEX(Data!$BR:$BR,MATCH(R14,Data!$A:$A,0),1)))</f>
        <v/>
      </c>
      <c r="R14" s="43" t="str">
        <f ca="1">IFERROR(INDEX(Data!$A$1:Q$1002,_xlfn.AGGREGATE(15,6,(OFFSET(Data!$A$1,0,MATCH(R$6,Data!$1:$1,0)-1,1000,1)=IF(R$7="","Yes",R$7))/(OFFSET(Data!$A$1,0,MATCH(R$6,Data!$1:$1,0)-1,1000,1)=IF(R$7="","Yes",R$7))*ROW(Data!$C$1:$C$1002),ROW(R14)-ROW(R$7)),1),"")</f>
        <v>American Heroes</v>
      </c>
      <c r="S14" s="43" t="str">
        <f ca="1">IF(T14="","",IF(INDEX(Data!$BR:$BR,MATCH(T14,Data!$A:$A,0),1)=0,"",INDEX(Data!$BR:$BR,MATCH(T14,Data!$A:$A,0),1)))</f>
        <v/>
      </c>
      <c r="T14" s="43" t="str">
        <f ca="1">IFERROR(INDEX(Data!$A$1:R$1002,_xlfn.AGGREGATE(15,6,(OFFSET(Data!$A$1,0,MATCH(T$6,Data!$1:$1,0)-1,1000,1)=IF(T$7="","Yes",T$7))/(OFFSET(Data!$A$1,0,MATCH(T$6,Data!$1:$1,0)-1,1000,1)=IF(T$7="","Yes",T$7))*ROW(Data!$C$1:$C$1002),ROW(T14)-ROW(T$7)),1),"")</f>
        <v>Animal Planet</v>
      </c>
      <c r="U14" s="43" t="str">
        <f ca="1">IF(V14="","",IF(INDEX(Data!$BR:$BR,MATCH(V14,Data!$A:$A,0),1)=0,"",INDEX(Data!$BR:$BR,MATCH(V14,Data!$A:$A,0),1)))</f>
        <v/>
      </c>
      <c r="V14" s="43" t="str">
        <f ca="1">IFERROR(INDEX(Data!$A$1:T$1002,_xlfn.AGGREGATE(15,6,(OFFSET(Data!$A$1,0,MATCH(V$6,Data!$1:$1,0)-1,1000,1)=IF(V$7="","Yes",V$7))/(OFFSET(Data!$A$1,0,MATCH(V$6,Data!$1:$1,0)-1,1000,1)=IF(V$7="","Yes",V$7))*ROW(Data!$C$1:$C$1002),ROW(V14)-ROW(V$7)),1),"")</f>
        <v>BBC World News</v>
      </c>
      <c r="W14" s="43" t="str">
        <f ca="1">IF(X14="","",IF(INDEX(Data!$BR:$BR,MATCH(X14,Data!$A:$A,0),1)=0,"",INDEX(Data!$BR:$BR,MATCH(X14,Data!$A:$A,0),1)))</f>
        <v/>
      </c>
      <c r="X14" s="43" t="str">
        <f ca="1">IFERROR(INDEX(Data!$A$1:Y$1002,_xlfn.AGGREGATE(15,6,(OFFSET(Data!$A$1,0,MATCH(X$6,Data!$1:$1,0)-1,1000,1)=IF(X$7="","Yes",X$7))/(OFFSET(Data!$A$1,0,MATCH(X$6,Data!$1:$1,0)-1,1000,1)=IF(X$7="","Yes",X$7))*ROW(Data!$C$1:$C$1002),ROW(X14)-ROW(X$7)),1),"")</f>
        <v>Big Ten Network</v>
      </c>
      <c r="Y14" s="43" t="str">
        <f ca="1">IF(Z14="","",IF(INDEX(Data!$BR:$BR,MATCH(Z14,Data!$A:$A,0),1)=0,"",INDEX(Data!$BR:$BR,MATCH(Z14,Data!$A:$A,0),1)))</f>
        <v/>
      </c>
      <c r="Z14" s="43" t="str">
        <f ca="1">IFERROR(INDEX(Data!$A$1:AA$1002,_xlfn.AGGREGATE(15,6,(OFFSET(Data!$A$1,0,MATCH(Z$6,Data!$1:$1,0)-1,1000,1)=IF(Z$7="","Yes",Z$7))/(OFFSET(Data!$A$1,0,MATCH(Z$6,Data!$1:$1,0)-1,1000,1)=IF(Z$7="","Yes",Z$7))*ROW(Data!$C$1:$C$1002),ROW(Z14)-ROW(Z$7)),1),"")</f>
        <v>BBC America</v>
      </c>
      <c r="AA14" s="43" t="str">
        <f ca="1">IF(AB14="","",IF(INDEX(Data!$BR:$BR,MATCH(AB14,Data!$A:$A,0),1)=0,"",INDEX(Data!$BR:$BR,MATCH(AB14,Data!$A:$A,0),1)))</f>
        <v/>
      </c>
      <c r="AB14" s="43" t="str">
        <f ca="1">IFERROR(INDEX(Data!$A$1:AC$1002,_xlfn.AGGREGATE(15,6,(OFFSET(Data!$A$1,0,MATCH(AB$6,Data!$1:$1,0)-1,1000,1)=IF(AB$7="","Yes",AB$7))/(OFFSET(Data!$A$1,0,MATCH(AB$6,Data!$1:$1,0)-1,1000,1)=IF(AB$7="","Yes",AB$7))*ROW(Data!$C$1:$C$1002),ROW(AB14)-ROW(AB$7)),1),"")</f>
        <v>Bein Connect 5</v>
      </c>
      <c r="AC14" s="43" t="str">
        <f ca="1">IF(AD14="","",IF(INDEX(Data!$BR:$BR,MATCH(AD14,Data!$A:$A,0),1)=0,"",INDEX(Data!$BR:$BR,MATCH(AD14,Data!$A:$A,0),1)))</f>
        <v/>
      </c>
      <c r="AD14" s="43" t="str">
        <f ca="1">IFERROR(INDEX(Data!$A$1:AE$1002,_xlfn.AGGREGATE(15,6,(OFFSET(Data!$A$1,0,MATCH(AD$6,Data!$1:$1,0)-1,1000,1)=IF(AD$7="","Yes",AD$7))/(OFFSET(Data!$A$1,0,MATCH(AD$6,Data!$1:$1,0)-1,1000,1)=IF(AD$7="","Yes",AD$7))*ROW(Data!$C$1:$C$1002),ROW(AD14)-ROW(AD$7)),1),"")</f>
        <v>BET</v>
      </c>
      <c r="AE14" s="43" t="str">
        <f ca="1">IF(AF14="","",IF(INDEX(Data!$BR:$BR,MATCH(AF14,Data!$A:$A,0),1)=0,"",INDEX(Data!$BR:$BR,MATCH(AF14,Data!$A:$A,0),1)))</f>
        <v/>
      </c>
      <c r="AF14" s="43" t="str">
        <f ca="1">IFERROR(INDEX(Data!$A$1:AM$1002,_xlfn.AGGREGATE(15,6,(OFFSET(Data!$A$1,0,MATCH(AF$6,Data!$1:$1,0)-1,1000,1)=IF(AF$7="","Yes",AF$7))/(OFFSET(Data!$A$1,0,MATCH(AF$6,Data!$1:$1,0)-1,1000,1)=IF(AF$7="","Yes",AF$7))*ROW(Data!$C$1:$C$1002),ROW(AF14)-ROW(AF$7)),1),"")</f>
        <v>RT Espanol</v>
      </c>
      <c r="AG14" s="43" t="str">
        <f ca="1">IF(AH14="","",IF(INDEX(Data!$BR:$BR,MATCH(AH14,Data!$A:$A,0),1)=0,"",INDEX(Data!$BR:$BR,MATCH(AH14,Data!$A:$A,0),1)))</f>
        <v/>
      </c>
      <c r="AH14" s="43" t="str">
        <f ca="1">IFERROR(INDEX(Data!$A$1:AO$1002,_xlfn.AGGREGATE(15,6,(OFFSET(Data!$A$1,0,MATCH(AH$6,Data!$1:$1,0)-1,1000,1)=IF(AH$7="","Yes",AH$7))/(OFFSET(Data!$A$1,0,MATCH(AH$6,Data!$1:$1,0)-1,1000,1)=IF(AH$7="","Yes",AH$7))*ROW(Data!$C$1:$C$1002),ROW(AH14)-ROW(AH$7)),1),"")</f>
        <v>Outdoor Channel</v>
      </c>
      <c r="AI14" s="43" t="str">
        <f ca="1">IF(AJ14="","",IF(INDEX(Data!$BR:$BR,MATCH(AJ14,Data!$A:$A,0),1)=0,"",INDEX(Data!$BR:$BR,MATCH(AJ14,Data!$A:$A,0),1)))</f>
        <v/>
      </c>
      <c r="AJ14" s="43" t="str">
        <f ca="1">IFERROR(INDEX(Data!$A$1:AQ$1002,_xlfn.AGGREGATE(15,6,(OFFSET(Data!$A$1,0,MATCH(AJ$6,Data!$1:$1,0)-1,1000,1)=IF(AJ$7="","Yes",AJ$7))/(OFFSET(Data!$A$1,0,MATCH(AJ$6,Data!$1:$1,0)-1,1000,1)=IF(AJ$7="","Yes",AJ$7))*ROW(Data!$C$1:$C$1002),ROW(AJ14)-ROW(AJ$7)),1),"")</f>
        <v>BET</v>
      </c>
      <c r="AK14" s="43" t="str">
        <f ca="1">IF(AL14="","",IF(INDEX(Data!$BR:$BR,MATCH(AL14,Data!$A:$A,0),1)=0,"",INDEX(Data!$BR:$BR,MATCH(AL14,Data!$A:$A,0),1)))</f>
        <v/>
      </c>
      <c r="AL14" s="43" t="str">
        <f ca="1">IFERROR(INDEX(Data!$A$1:AS$1002,_xlfn.AGGREGATE(15,6,(OFFSET(Data!$A$1,0,MATCH(AL$6,Data!$1:$1,0)-1,1000,1)=IF(AL$7="","Yes",AL$7))/(OFFSET(Data!$A$1,0,MATCH(AL$6,Data!$1:$1,0)-1,1000,1)=IF(AL$7="","Yes",AL$7))*ROW(Data!$C$1:$C$1002),ROW(AL14)-ROW(AL$7)),1),"")</f>
        <v>Canal Sur</v>
      </c>
      <c r="AM14" s="43" t="str">
        <f ca="1">IF(AN14="","",IF(INDEX(Data!$BR:$BR,MATCH(AN14,Data!$A:$A,0),1)=0,"",INDEX(Data!$BR:$BR,MATCH(AN14,Data!$A:$A,0),1)))</f>
        <v/>
      </c>
      <c r="AN14" s="43" t="str">
        <f ca="1">IFERROR(INDEX(Data!$A$1:AU$1002,_xlfn.AGGREGATE(15,6,(OFFSET(Data!$A$1,0,MATCH(AN$6,Data!$1:$1,0)-1,1000,1)=IF(AN$7="","Yes",AN$7))/(OFFSET(Data!$A$1,0,MATCH(AN$6,Data!$1:$1,0)-1,1000,1)=IF(AN$7="","Yes",AN$7))*ROW(Data!$C$1:$C$1002),ROW(AN14)-ROW(AN$7)),1),"")</f>
        <v>BBC World News</v>
      </c>
    </row>
    <row r="15" spans="1:40" x14ac:dyDescent="0.4">
      <c r="A15" s="43" t="str">
        <f ca="1">IF(B15="","",IF(INDEX(Data!$BR:$BR,MATCH(B15,Data!$A:$A,0),1)=0,"",INDEX(Data!$BR:$BR,MATCH(B15,Data!$A:$A,0),1)))</f>
        <v/>
      </c>
      <c r="B15" s="43" t="str">
        <f ca="1">IFERROR(INDEX(Data!A$1:$A$1002,_xlfn.AGGREGATE(15,6,(OFFSET(Data!$A$1,0,MATCH(B$6,Data!$1:$1,0)-1,1000,1)=IF(B$7="","Yes",B$7))/(OFFSET(Data!$A$1,0,MATCH(B$6,Data!$1:$1,0)-1,1000,1)=IF(B$7="","Yes",B$7))*ROW(Data!$C$1:$C$1002),ROW(B15)-ROW(B$7)),1),"")</f>
        <v>BBC America</v>
      </c>
      <c r="C15" s="43" t="str">
        <f ca="1">IF(D15="","",IF(INDEX(Data!$BR:$BR,MATCH(D15,Data!$A:$A,0),1)=0,"",INDEX(Data!$BR:$BR,MATCH(D15,Data!$A:$A,0),1)))</f>
        <v/>
      </c>
      <c r="D15" s="43" t="str">
        <f ca="1">IFERROR(INDEX(Data!$A$1:C$1002,_xlfn.AGGREGATE(15,6,(OFFSET(Data!$A$1,0,MATCH(D$6,Data!$1:$1,0)-1,1000,1)=IF(D$7="","Yes",D$7))/(OFFSET(Data!$A$1,0,MATCH(D$6,Data!$1:$1,0)-1,1000,1)=IF(D$7="","Yes",D$7))*ROW(Data!$C$1:$C$1002),ROW(D15)-ROW(D$7)),1),"")</f>
        <v>Cheddar</v>
      </c>
      <c r="E15" s="43" t="str">
        <f ca="1">IF(F15="","",IF(INDEX(Data!$BR:$BR,MATCH(F15,Data!$A:$A,0),1)=0,"",INDEX(Data!$BR:$BR,MATCH(F15,Data!$A:$A,0),1)))</f>
        <v/>
      </c>
      <c r="F15" s="43" t="str">
        <f ca="1">IFERROR(INDEX(Data!$A$1:E$1002,_xlfn.AGGREGATE(15,6,(OFFSET(Data!$A$1,0,MATCH(F$6,Data!$1:$1,0)-1,1000,1)=IF(F$7="","Yes",F$7))/(OFFSET(Data!$A$1,0,MATCH(F$6,Data!$1:$1,0)-1,1000,1)=IF(F$7="","Yes",F$7))*ROW(Data!$C$1:$C$1002),ROW(F15)-ROW(F$7)),1),"")</f>
        <v>Bravo</v>
      </c>
      <c r="G15" s="43">
        <f ca="1">IF(H15="","",IF(INDEX(Data!$BR:$BR,MATCH(H15,Data!$A:$A,0),1)=0,"",INDEX(Data!$BR:$BR,MATCH(H15,Data!$A:$A,0),1)))</f>
        <v>3</v>
      </c>
      <c r="H15" s="43" t="str">
        <f ca="1">IFERROR(INDEX(Data!$A$1:G$1002,_xlfn.AGGREGATE(15,6,(OFFSET(Data!$A$1,0,MATCH(H$6,Data!$1:$1,0)-1,1000,1)=IF(H$7="","Yes",H$7))/(OFFSET(Data!$A$1,0,MATCH(H$6,Data!$1:$1,0)-1,1000,1)=IF(H$7="","Yes",H$7))*ROW(Data!$C$1:$C$1002),ROW(H15)-ROW(H$7)),1),"")</f>
        <v>Cartoon Network</v>
      </c>
      <c r="I15" s="43" t="str">
        <f ca="1">IF(J15="","",IF(INDEX(Data!$BR:$BR,MATCH(J15,Data!$A:$A,0),1)=0,"",INDEX(Data!$BR:$BR,MATCH(J15,Data!$A:$A,0),1)))</f>
        <v/>
      </c>
      <c r="J15" s="43" t="str">
        <f ca="1">IFERROR(INDEX(Data!$A$1:I$1002,_xlfn.AGGREGATE(15,6,(OFFSET(Data!$A$1,0,MATCH(J$6,Data!$1:$1,0)-1,1000,1)=IF(J$7="","Yes",J$7))/(OFFSET(Data!$A$1,0,MATCH(J$6,Data!$1:$1,0)-1,1000,1)=IF(J$7="","Yes",J$7))*ROW(Data!$C$1:$C$1002),ROW(J15)-ROW(J$7)),1),"")</f>
        <v>Bravo</v>
      </c>
      <c r="K15" s="43" t="str">
        <f ca="1">IF(L15="","",IF(INDEX(Data!$BR:$BR,MATCH(L15,Data!$A:$A,0),1)=0,"",INDEX(Data!$BR:$BR,MATCH(L15,Data!$A:$A,0),1)))</f>
        <v/>
      </c>
      <c r="L15" s="43" t="str">
        <f ca="1">IFERROR(INDEX(Data!$A$1:K$1002,_xlfn.AGGREGATE(15,6,(OFFSET(Data!$A$1,0,MATCH(L$6,Data!$1:$1,0)-1,1000,1)=IF(L$7="","Yes",L$7))/(OFFSET(Data!$A$1,0,MATCH(L$6,Data!$1:$1,0)-1,1000,1)=IF(L$7="","Yes",L$7))*ROW(Data!$C$1:$C$1002),ROW(L15)-ROW(L$7)),1),"")</f>
        <v>AXS TV</v>
      </c>
      <c r="M15" s="43" t="str">
        <f ca="1">IF(N15="","",IF(INDEX(Data!$BR:$BR,MATCH(N15,Data!$A:$A,0),1)=0,"",INDEX(Data!$BR:$BR,MATCH(N15,Data!$A:$A,0),1)))</f>
        <v/>
      </c>
      <c r="N15" s="43" t="str">
        <f ca="1">IFERROR(INDEX(Data!$A$1:M$1002,_xlfn.AGGREGATE(15,6,(OFFSET(Data!$A$1,0,MATCH(N$6,Data!$1:$1,0)-1,1000,1)=IF(N$7="","Yes",N$7))/(OFFSET(Data!$A$1,0,MATCH(N$6,Data!$1:$1,0)-1,1000,1)=IF(N$7="","Yes",N$7))*ROW(Data!$C$1:$C$1002),ROW(N15)-ROW(N$7)),1),"")</f>
        <v>Audience</v>
      </c>
      <c r="O15" s="43" t="str">
        <f ca="1">IF(P15="","",IF(INDEX(Data!$BR:$BR,MATCH(P15,Data!$A:$A,0),1)=0,"",INDEX(Data!$BR:$BR,MATCH(P15,Data!$A:$A,0),1)))</f>
        <v/>
      </c>
      <c r="P15" s="43" t="str">
        <f ca="1">IFERROR(INDEX(Data!$A$1:O$1002,_xlfn.AGGREGATE(15,6,(OFFSET(Data!$A$1,0,MATCH(P$6,Data!$1:$1,0)-1,1000,1)=IF(P$7="","Yes",P$7))/(OFFSET(Data!$A$1,0,MATCH(P$6,Data!$1:$1,0)-1,1000,1)=IF(P$7="","Yes",P$7))*ROW(Data!$C$1:$C$1002),ROW(P15)-ROW(P$7)),1),"")</f>
        <v>Animal Planet</v>
      </c>
      <c r="Q15" s="43" t="str">
        <f ca="1">IF(R15="","",IF(INDEX(Data!$BR:$BR,MATCH(R15,Data!$A:$A,0),1)=0,"",INDEX(Data!$BR:$BR,MATCH(R15,Data!$A:$A,0),1)))</f>
        <v/>
      </c>
      <c r="R15" s="43" t="str">
        <f ca="1">IFERROR(INDEX(Data!$A$1:Q$1002,_xlfn.AGGREGATE(15,6,(OFFSET(Data!$A$1,0,MATCH(R$6,Data!$1:$1,0)-1,1000,1)=IF(R$7="","Yes",R$7))/(OFFSET(Data!$A$1,0,MATCH(R$6,Data!$1:$1,0)-1,1000,1)=IF(R$7="","Yes",R$7))*ROW(Data!$C$1:$C$1002),ROW(R15)-ROW(R$7)),1),"")</f>
        <v>Animal Planet</v>
      </c>
      <c r="S15" s="43" t="str">
        <f ca="1">IF(T15="","",IF(INDEX(Data!$BR:$BR,MATCH(T15,Data!$A:$A,0),1)=0,"",INDEX(Data!$BR:$BR,MATCH(T15,Data!$A:$A,0),1)))</f>
        <v/>
      </c>
      <c r="T15" s="43" t="str">
        <f ca="1">IFERROR(INDEX(Data!$A$1:R$1002,_xlfn.AGGREGATE(15,6,(OFFSET(Data!$A$1,0,MATCH(T$6,Data!$1:$1,0)-1,1000,1)=IF(T$7="","Yes",T$7))/(OFFSET(Data!$A$1,0,MATCH(T$6,Data!$1:$1,0)-1,1000,1)=IF(T$7="","Yes",T$7))*ROW(Data!$C$1:$C$1002),ROW(T15)-ROW(T$7)),1),"")</f>
        <v>Antena 3</v>
      </c>
      <c r="U15" s="43" t="str">
        <f ca="1">IF(V15="","",IF(INDEX(Data!$BR:$BR,MATCH(V15,Data!$A:$A,0),1)=0,"",INDEX(Data!$BR:$BR,MATCH(V15,Data!$A:$A,0),1)))</f>
        <v/>
      </c>
      <c r="V15" s="43" t="str">
        <f ca="1">IFERROR(INDEX(Data!$A$1:T$1002,_xlfn.AGGREGATE(15,6,(OFFSET(Data!$A$1,0,MATCH(V$6,Data!$1:$1,0)-1,1000,1)=IF(V$7="","Yes",V$7))/(OFFSET(Data!$A$1,0,MATCH(V$6,Data!$1:$1,0)-1,1000,1)=IF(V$7="","Yes",V$7))*ROW(Data!$C$1:$C$1002),ROW(V15)-ROW(V$7)),1),"")</f>
        <v>Big Ten Network</v>
      </c>
      <c r="W15" s="43" t="str">
        <f ca="1">IF(X15="","",IF(INDEX(Data!$BR:$BR,MATCH(X15,Data!$A:$A,0),1)=0,"",INDEX(Data!$BR:$BR,MATCH(X15,Data!$A:$A,0),1)))</f>
        <v/>
      </c>
      <c r="X15" s="43" t="str">
        <f ca="1">IFERROR(INDEX(Data!$A$1:Y$1002,_xlfn.AGGREGATE(15,6,(OFFSET(Data!$A$1,0,MATCH(X$6,Data!$1:$1,0)-1,1000,1)=IF(X$7="","Yes",X$7))/(OFFSET(Data!$A$1,0,MATCH(X$6,Data!$1:$1,0)-1,1000,1)=IF(X$7="","Yes",X$7))*ROW(Data!$C$1:$C$1002),ROW(X15)-ROW(X$7)),1),"")</f>
        <v>Boomerang</v>
      </c>
      <c r="Y15" s="43" t="str">
        <f ca="1">IF(Z15="","",IF(INDEX(Data!$BR:$BR,MATCH(Z15,Data!$A:$A,0),1)=0,"",INDEX(Data!$BR:$BR,MATCH(Z15,Data!$A:$A,0),1)))</f>
        <v/>
      </c>
      <c r="Z15" s="43" t="str">
        <f ca="1">IFERROR(INDEX(Data!$A$1:AA$1002,_xlfn.AGGREGATE(15,6,(OFFSET(Data!$A$1,0,MATCH(Z$6,Data!$1:$1,0)-1,1000,1)=IF(Z$7="","Yes",Z$7))/(OFFSET(Data!$A$1,0,MATCH(Z$6,Data!$1:$1,0)-1,1000,1)=IF(Z$7="","Yes",Z$7))*ROW(Data!$C$1:$C$1002),ROW(Z15)-ROW(Z$7)),1),"")</f>
        <v>Bravo</v>
      </c>
      <c r="AA15" s="43" t="str">
        <f ca="1">IF(AB15="","",IF(INDEX(Data!$BR:$BR,MATCH(AB15,Data!$A:$A,0),1)=0,"",INDEX(Data!$BR:$BR,MATCH(AB15,Data!$A:$A,0),1)))</f>
        <v/>
      </c>
      <c r="AB15" s="43" t="str">
        <f ca="1">IFERROR(INDEX(Data!$A$1:AC$1002,_xlfn.AGGREGATE(15,6,(OFFSET(Data!$A$1,0,MATCH(AB$6,Data!$1:$1,0)-1,1000,1)=IF(AB$7="","Yes",AB$7))/(OFFSET(Data!$A$1,0,MATCH(AB$6,Data!$1:$1,0)-1,1000,1)=IF(AB$7="","Yes",AB$7))*ROW(Data!$C$1:$C$1002),ROW(AB15)-ROW(AB$7)),1),"")</f>
        <v>Bein Connect 6</v>
      </c>
      <c r="AC15" s="43" t="str">
        <f ca="1">IF(AD15="","",IF(INDEX(Data!$BR:$BR,MATCH(AD15,Data!$A:$A,0),1)=0,"",INDEX(Data!$BR:$BR,MATCH(AD15,Data!$A:$A,0),1)))</f>
        <v/>
      </c>
      <c r="AD15" s="43" t="str">
        <f ca="1">IFERROR(INDEX(Data!$A$1:AE$1002,_xlfn.AGGREGATE(15,6,(OFFSET(Data!$A$1,0,MATCH(AD$6,Data!$1:$1,0)-1,1000,1)=IF(AD$7="","Yes",AD$7))/(OFFSET(Data!$A$1,0,MATCH(AD$6,Data!$1:$1,0)-1,1000,1)=IF(AD$7="","Yes",AD$7))*ROW(Data!$C$1:$C$1002),ROW(AD15)-ROW(AD$7)),1),"")</f>
        <v>Boomerang</v>
      </c>
      <c r="AE15" s="43" t="str">
        <f ca="1">IF(AF15="","",IF(INDEX(Data!$BR:$BR,MATCH(AF15,Data!$A:$A,0),1)=0,"",INDEX(Data!$BR:$BR,MATCH(AF15,Data!$A:$A,0),1)))</f>
        <v/>
      </c>
      <c r="AF15" s="43" t="str">
        <f ca="1">IFERROR(INDEX(Data!$A$1:AM$1002,_xlfn.AGGREGATE(15,6,(OFFSET(Data!$A$1,0,MATCH(AF$6,Data!$1:$1,0)-1,1000,1)=IF(AF$7="","Yes",AF$7))/(OFFSET(Data!$A$1,0,MATCH(AF$6,Data!$1:$1,0)-1,1000,1)=IF(AF$7="","Yes",AF$7))*ROW(Data!$C$1:$C$1002),ROW(AF15)-ROW(AF$7)),1),"")</f>
        <v/>
      </c>
      <c r="AG15" s="43" t="str">
        <f ca="1">IF(AH15="","",IF(INDEX(Data!$BR:$BR,MATCH(AH15,Data!$A:$A,0),1)=0,"",INDEX(Data!$BR:$BR,MATCH(AH15,Data!$A:$A,0),1)))</f>
        <v/>
      </c>
      <c r="AH15" s="43" t="str">
        <f ca="1">IFERROR(INDEX(Data!$A$1:AO$1002,_xlfn.AGGREGATE(15,6,(OFFSET(Data!$A$1,0,MATCH(AH$6,Data!$1:$1,0)-1,1000,1)=IF(AH$7="","Yes",AH$7))/(OFFSET(Data!$A$1,0,MATCH(AH$6,Data!$1:$1,0)-1,1000,1)=IF(AH$7="","Yes",AH$7))*ROW(Data!$C$1:$C$1002),ROW(AH15)-ROW(AH$7)),1),"")</f>
        <v>PixL</v>
      </c>
      <c r="AI15" s="43" t="str">
        <f ca="1">IF(AJ15="","",IF(INDEX(Data!$BR:$BR,MATCH(AJ15,Data!$A:$A,0),1)=0,"",INDEX(Data!$BR:$BR,MATCH(AJ15,Data!$A:$A,0),1)))</f>
        <v/>
      </c>
      <c r="AJ15" s="43" t="str">
        <f ca="1">IFERROR(INDEX(Data!$A$1:AQ$1002,_xlfn.AGGREGATE(15,6,(OFFSET(Data!$A$1,0,MATCH(AJ$6,Data!$1:$1,0)-1,1000,1)=IF(AJ$7="","Yes",AJ$7))/(OFFSET(Data!$A$1,0,MATCH(AJ$6,Data!$1:$1,0)-1,1000,1)=IF(AJ$7="","Yes",AJ$7))*ROW(Data!$C$1:$C$1002),ROW(AJ15)-ROW(AJ$7)),1),"")</f>
        <v>Big Ten Network</v>
      </c>
      <c r="AK15" s="43" t="str">
        <f ca="1">IF(AL15="","",IF(INDEX(Data!$BR:$BR,MATCH(AL15,Data!$A:$A,0),1)=0,"",INDEX(Data!$BR:$BR,MATCH(AL15,Data!$A:$A,0),1)))</f>
        <v/>
      </c>
      <c r="AL15" s="43" t="str">
        <f ca="1">IFERROR(INDEX(Data!$A$1:AS$1002,_xlfn.AGGREGATE(15,6,(OFFSET(Data!$A$1,0,MATCH(AL$6,Data!$1:$1,0)-1,1000,1)=IF(AL$7="","Yes",AL$7))/(OFFSET(Data!$A$1,0,MATCH(AL$6,Data!$1:$1,0)-1,1000,1)=IF(AL$7="","Yes",AL$7))*ROW(Data!$C$1:$C$1002),ROW(AL15)-ROW(AL$7)),1),"")</f>
        <v>Centroamérica TV</v>
      </c>
      <c r="AM15" s="43" t="str">
        <f ca="1">IF(AN15="","",IF(INDEX(Data!$BR:$BR,MATCH(AN15,Data!$A:$A,0),1)=0,"",INDEX(Data!$BR:$BR,MATCH(AN15,Data!$A:$A,0),1)))</f>
        <v/>
      </c>
      <c r="AN15" s="43" t="str">
        <f ca="1">IFERROR(INDEX(Data!$A$1:AU$1002,_xlfn.AGGREGATE(15,6,(OFFSET(Data!$A$1,0,MATCH(AN$6,Data!$1:$1,0)-1,1000,1)=IF(AN$7="","Yes",AN$7))/(OFFSET(Data!$A$1,0,MATCH(AN$6,Data!$1:$1,0)-1,1000,1)=IF(AN$7="","Yes",AN$7))*ROW(Data!$C$1:$C$1002),ROW(AN15)-ROW(AN$7)),1),"")</f>
        <v>BET</v>
      </c>
    </row>
    <row r="16" spans="1:40" x14ac:dyDescent="0.4">
      <c r="A16" s="43" t="str">
        <f ca="1">IF(B16="","",IF(INDEX(Data!$BR:$BR,MATCH(B16,Data!$A:$A,0),1)=0,"",INDEX(Data!$BR:$BR,MATCH(B16,Data!$A:$A,0),1)))</f>
        <v/>
      </c>
      <c r="B16" s="43" t="str">
        <f ca="1">IFERROR(INDEX(Data!A$1:$A$1002,_xlfn.AGGREGATE(15,6,(OFFSET(Data!$A$1,0,MATCH(B$6,Data!$1:$1,0)-1,1000,1)=IF(B$7="","Yes",B$7))/(OFFSET(Data!$A$1,0,MATCH(B$6,Data!$1:$1,0)-1,1000,1)=IF(B$7="","Yes",B$7))*ROW(Data!$C$1:$C$1002),ROW(B16)-ROW(B$7)),1),"")</f>
        <v>BBC World News</v>
      </c>
      <c r="C16" s="43" t="str">
        <f ca="1">IF(D16="","",IF(INDEX(Data!$BR:$BR,MATCH(D16,Data!$A:$A,0),1)=0,"",INDEX(Data!$BR:$BR,MATCH(D16,Data!$A:$A,0),1)))</f>
        <v/>
      </c>
      <c r="D16" s="43" t="str">
        <f ca="1">IFERROR(INDEX(Data!$A$1:C$1002,_xlfn.AGGREGATE(15,6,(OFFSET(Data!$A$1,0,MATCH(D$6,Data!$1:$1,0)-1,1000,1)=IF(D$7="","Yes",D$7))/(OFFSET(Data!$A$1,0,MATCH(D$6,Data!$1:$1,0)-1,1000,1)=IF(D$7="","Yes",D$7))*ROW(Data!$C$1:$C$1002),ROW(D16)-ROW(D$7)),1),"")</f>
        <v>Cheddar Big News</v>
      </c>
      <c r="E16" s="43">
        <f ca="1">IF(F16="","",IF(INDEX(Data!$BR:$BR,MATCH(F16,Data!$A:$A,0),1)=0,"",INDEX(Data!$BR:$BR,MATCH(F16,Data!$A:$A,0),1)))</f>
        <v>3</v>
      </c>
      <c r="F16" s="43" t="str">
        <f ca="1">IFERROR(INDEX(Data!$A$1:E$1002,_xlfn.AGGREGATE(15,6,(OFFSET(Data!$A$1,0,MATCH(F$6,Data!$1:$1,0)-1,1000,1)=IF(F$7="","Yes",F$7))/(OFFSET(Data!$A$1,0,MATCH(F$6,Data!$1:$1,0)-1,1000,1)=IF(F$7="","Yes",F$7))*ROW(Data!$C$1:$C$1002),ROW(F16)-ROW(F$7)),1),"")</f>
        <v>Cartoon Network</v>
      </c>
      <c r="G16" s="43">
        <f ca="1">IF(H16="","",IF(INDEX(Data!$BR:$BR,MATCH(H16,Data!$A:$A,0),1)=0,"",INDEX(Data!$BR:$BR,MATCH(H16,Data!$A:$A,0),1)))</f>
        <v>1</v>
      </c>
      <c r="H16" s="43" t="str">
        <f ca="1">IFERROR(INDEX(Data!$A$1:G$1002,_xlfn.AGGREGATE(15,6,(OFFSET(Data!$A$1,0,MATCH(H$6,Data!$1:$1,0)-1,1000,1)=IF(H$7="","Yes",H$7))/(OFFSET(Data!$A$1,0,MATCH(H$6,Data!$1:$1,0)-1,1000,1)=IF(H$7="","Yes",H$7))*ROW(Data!$C$1:$C$1002),ROW(H16)-ROW(H$7)),1),"")</f>
        <v>CBS</v>
      </c>
      <c r="I16" s="43">
        <f ca="1">IF(J16="","",IF(INDEX(Data!$BR:$BR,MATCH(J16,Data!$A:$A,0),1)=0,"",INDEX(Data!$BR:$BR,MATCH(J16,Data!$A:$A,0),1)))</f>
        <v>3</v>
      </c>
      <c r="J16" s="43" t="str">
        <f ca="1">IFERROR(INDEX(Data!$A$1:I$1002,_xlfn.AGGREGATE(15,6,(OFFSET(Data!$A$1,0,MATCH(J$6,Data!$1:$1,0)-1,1000,1)=IF(J$7="","Yes",J$7))/(OFFSET(Data!$A$1,0,MATCH(J$6,Data!$1:$1,0)-1,1000,1)=IF(J$7="","Yes",J$7))*ROW(Data!$C$1:$C$1002),ROW(J16)-ROW(J$7)),1),"")</f>
        <v>Cartoon Network</v>
      </c>
      <c r="K16" s="43" t="str">
        <f ca="1">IF(L16="","",IF(INDEX(Data!$BR:$BR,MATCH(L16,Data!$A:$A,0),1)=0,"",INDEX(Data!$BR:$BR,MATCH(L16,Data!$A:$A,0),1)))</f>
        <v/>
      </c>
      <c r="L16" s="43" t="str">
        <f ca="1">IFERROR(INDEX(Data!$A$1:K$1002,_xlfn.AGGREGATE(15,6,(OFFSET(Data!$A$1,0,MATCH(L$6,Data!$1:$1,0)-1,1000,1)=IF(L$7="","Yes",L$7))/(OFFSET(Data!$A$1,0,MATCH(L$6,Data!$1:$1,0)-1,1000,1)=IF(L$7="","Yes",L$7))*ROW(Data!$C$1:$C$1002),ROW(L16)-ROW(L$7)),1),"")</f>
        <v>Baby First</v>
      </c>
      <c r="M16" s="43" t="str">
        <f ca="1">IF(N16="","",IF(INDEX(Data!$BR:$BR,MATCH(N16,Data!$A:$A,0),1)=0,"",INDEX(Data!$BR:$BR,MATCH(N16,Data!$A:$A,0),1)))</f>
        <v/>
      </c>
      <c r="N16" s="43" t="str">
        <f ca="1">IFERROR(INDEX(Data!$A$1:M$1002,_xlfn.AGGREGATE(15,6,(OFFSET(Data!$A$1,0,MATCH(N$6,Data!$1:$1,0)-1,1000,1)=IF(N$7="","Yes",N$7))/(OFFSET(Data!$A$1,0,MATCH(N$6,Data!$1:$1,0)-1,1000,1)=IF(N$7="","Yes",N$7))*ROW(Data!$C$1:$C$1002),ROW(N16)-ROW(N$7)),1),"")</f>
        <v>AXS TV</v>
      </c>
      <c r="O16" s="43">
        <f ca="1">IF(P16="","",IF(INDEX(Data!$BR:$BR,MATCH(P16,Data!$A:$A,0),1)=0,"",INDEX(Data!$BR:$BR,MATCH(P16,Data!$A:$A,0),1)))</f>
        <v>2</v>
      </c>
      <c r="P16" s="43" t="str">
        <f ca="1">IFERROR(INDEX(Data!$A$1:O$1002,_xlfn.AGGREGATE(15,6,(OFFSET(Data!$A$1,0,MATCH(P$6,Data!$1:$1,0)-1,1000,1)=IF(P$7="","Yes",P$7))/(OFFSET(Data!$A$1,0,MATCH(P$6,Data!$1:$1,0)-1,1000,1)=IF(P$7="","Yes",P$7))*ROW(Data!$C$1:$C$1002),ROW(P16)-ROW(P$7)),1),"")</f>
        <v>Aspire</v>
      </c>
      <c r="Q16" s="43">
        <f ca="1">IF(R16="","",IF(INDEX(Data!$BR:$BR,MATCH(R16,Data!$A:$A,0),1)=0,"",INDEX(Data!$BR:$BR,MATCH(R16,Data!$A:$A,0),1)))</f>
        <v>2</v>
      </c>
      <c r="R16" s="43" t="str">
        <f ca="1">IFERROR(INDEX(Data!$A$1:Q$1002,_xlfn.AGGREGATE(15,6,(OFFSET(Data!$A$1,0,MATCH(R$6,Data!$1:$1,0)-1,1000,1)=IF(R$7="","Yes",R$7))/(OFFSET(Data!$A$1,0,MATCH(R$6,Data!$1:$1,0)-1,1000,1)=IF(R$7="","Yes",R$7))*ROW(Data!$C$1:$C$1002),ROW(R16)-ROW(R$7)),1),"")</f>
        <v>Aspire</v>
      </c>
      <c r="S16" s="43" t="str">
        <f ca="1">IF(T16="","",IF(INDEX(Data!$BR:$BR,MATCH(T16,Data!$A:$A,0),1)=0,"",INDEX(Data!$BR:$BR,MATCH(T16,Data!$A:$A,0),1)))</f>
        <v/>
      </c>
      <c r="T16" s="43" t="str">
        <f ca="1">IFERROR(INDEX(Data!$A$1:R$1002,_xlfn.AGGREGATE(15,6,(OFFSET(Data!$A$1,0,MATCH(T$6,Data!$1:$1,0)-1,1000,1)=IF(T$7="","Yes",T$7))/(OFFSET(Data!$A$1,0,MATCH(T$6,Data!$1:$1,0)-1,1000,1)=IF(T$7="","Yes",T$7))*ROW(Data!$C$1:$C$1002),ROW(T16)-ROW(T$7)),1),"")</f>
        <v>Atres Series</v>
      </c>
      <c r="U16" s="43" t="str">
        <f ca="1">IF(V16="","",IF(INDEX(Data!$BR:$BR,MATCH(V16,Data!$A:$A,0),1)=0,"",INDEX(Data!$BR:$BR,MATCH(V16,Data!$A:$A,0),1)))</f>
        <v/>
      </c>
      <c r="V16" s="43" t="str">
        <f ca="1">IFERROR(INDEX(Data!$A$1:T$1002,_xlfn.AGGREGATE(15,6,(OFFSET(Data!$A$1,0,MATCH(V$6,Data!$1:$1,0)-1,1000,1)=IF(V$7="","Yes",V$7))/(OFFSET(Data!$A$1,0,MATCH(V$6,Data!$1:$1,0)-1,1000,1)=IF(V$7="","Yes",V$7))*ROW(Data!$C$1:$C$1002),ROW(V16)-ROW(V$7)),1),"")</f>
        <v>Bravo</v>
      </c>
      <c r="W16" s="43" t="str">
        <f ca="1">IF(X16="","",IF(INDEX(Data!$BR:$BR,MATCH(X16,Data!$A:$A,0),1)=0,"",INDEX(Data!$BR:$BR,MATCH(X16,Data!$A:$A,0),1)))</f>
        <v/>
      </c>
      <c r="X16" s="43" t="str">
        <f ca="1">IFERROR(INDEX(Data!$A$1:Y$1002,_xlfn.AGGREGATE(15,6,(OFFSET(Data!$A$1,0,MATCH(X$6,Data!$1:$1,0)-1,1000,1)=IF(X$7="","Yes",X$7))/(OFFSET(Data!$A$1,0,MATCH(X$6,Data!$1:$1,0)-1,1000,1)=IF(X$7="","Yes",X$7))*ROW(Data!$C$1:$C$1002),ROW(X16)-ROW(X$7)),1),"")</f>
        <v>Bravo</v>
      </c>
      <c r="Y16" s="43">
        <f ca="1">IF(Z16="","",IF(INDEX(Data!$BR:$BR,MATCH(Z16,Data!$A:$A,0),1)=0,"",INDEX(Data!$BR:$BR,MATCH(Z16,Data!$A:$A,0),1)))</f>
        <v>3</v>
      </c>
      <c r="Z16" s="43" t="str">
        <f ca="1">IFERROR(INDEX(Data!$A$1:AA$1002,_xlfn.AGGREGATE(15,6,(OFFSET(Data!$A$1,0,MATCH(Z$6,Data!$1:$1,0)-1,1000,1)=IF(Z$7="","Yes",Z$7))/(OFFSET(Data!$A$1,0,MATCH(Z$6,Data!$1:$1,0)-1,1000,1)=IF(Z$7="","Yes",Z$7))*ROW(Data!$C$1:$C$1002),ROW(Z16)-ROW(Z$7)),1),"")</f>
        <v>Cartoon Network</v>
      </c>
      <c r="AA16" s="43" t="str">
        <f ca="1">IF(AB16="","",IF(INDEX(Data!$BR:$BR,MATCH(AB16,Data!$A:$A,0),1)=0,"",INDEX(Data!$BR:$BR,MATCH(AB16,Data!$A:$A,0),1)))</f>
        <v/>
      </c>
      <c r="AB16" s="43" t="str">
        <f ca="1">IFERROR(INDEX(Data!$A$1:AC$1002,_xlfn.AGGREGATE(15,6,(OFFSET(Data!$A$1,0,MATCH(AB$6,Data!$1:$1,0)-1,1000,1)=IF(AB$7="","Yes",AB$7))/(OFFSET(Data!$A$1,0,MATCH(AB$6,Data!$1:$1,0)-1,1000,1)=IF(AB$7="","Yes",AB$7))*ROW(Data!$C$1:$C$1002),ROW(AB16)-ROW(AB$7)),1),"")</f>
        <v>Bein Connect 7</v>
      </c>
      <c r="AC16" s="43">
        <f ca="1">IF(AD16="","",IF(INDEX(Data!$BR:$BR,MATCH(AD16,Data!$A:$A,0),1)=0,"",INDEX(Data!$BR:$BR,MATCH(AD16,Data!$A:$A,0),1)))</f>
        <v>3</v>
      </c>
      <c r="AD16" s="43" t="str">
        <f ca="1">IFERROR(INDEX(Data!$A$1:AE$1002,_xlfn.AGGREGATE(15,6,(OFFSET(Data!$A$1,0,MATCH(AD$6,Data!$1:$1,0)-1,1000,1)=IF(AD$7="","Yes",AD$7))/(OFFSET(Data!$A$1,0,MATCH(AD$6,Data!$1:$1,0)-1,1000,1)=IF(AD$7="","Yes",AD$7))*ROW(Data!$C$1:$C$1002),ROW(AD16)-ROW(AD$7)),1),"")</f>
        <v>Cartoon Network</v>
      </c>
      <c r="AE16" s="43" t="str">
        <f ca="1">IF(AF16="","",IF(INDEX(Data!$BR:$BR,MATCH(AF16,Data!$A:$A,0),1)=0,"",INDEX(Data!$BR:$BR,MATCH(AF16,Data!$A:$A,0),1)))</f>
        <v/>
      </c>
      <c r="AF16" s="43" t="str">
        <f ca="1">IFERROR(INDEX(Data!$A$1:AM$1002,_xlfn.AGGREGATE(15,6,(OFFSET(Data!$A$1,0,MATCH(AF$6,Data!$1:$1,0)-1,1000,1)=IF(AF$7="","Yes",AF$7))/(OFFSET(Data!$A$1,0,MATCH(AF$6,Data!$1:$1,0)-1,1000,1)=IF(AF$7="","Yes",AF$7))*ROW(Data!$C$1:$C$1002),ROW(AF16)-ROW(AF$7)),1),"")</f>
        <v/>
      </c>
      <c r="AG16" s="43" t="str">
        <f ca="1">IF(AH16="","",IF(INDEX(Data!$BR:$BR,MATCH(AH16,Data!$A:$A,0),1)=0,"",INDEX(Data!$BR:$BR,MATCH(AH16,Data!$A:$A,0),1)))</f>
        <v/>
      </c>
      <c r="AH16" s="43" t="str">
        <f ca="1">IFERROR(INDEX(Data!$A$1:AO$1002,_xlfn.AGGREGATE(15,6,(OFFSET(Data!$A$1,0,MATCH(AH$6,Data!$1:$1,0)-1,1000,1)=IF(AH$7="","Yes",AH$7))/(OFFSET(Data!$A$1,0,MATCH(AH$6,Data!$1:$1,0)-1,1000,1)=IF(AH$7="","Yes",AH$7))*ROW(Data!$C$1:$C$1002),ROW(AH16)-ROW(AH$7)),1),"")</f>
        <v>QVC</v>
      </c>
      <c r="AI16" s="43" t="str">
        <f ca="1">IF(AJ16="","",IF(INDEX(Data!$BR:$BR,MATCH(AJ16,Data!$A:$A,0),1)=0,"",INDEX(Data!$BR:$BR,MATCH(AJ16,Data!$A:$A,0),1)))</f>
        <v/>
      </c>
      <c r="AJ16" s="43" t="str">
        <f ca="1">IFERROR(INDEX(Data!$A$1:AQ$1002,_xlfn.AGGREGATE(15,6,(OFFSET(Data!$A$1,0,MATCH(AJ$6,Data!$1:$1,0)-1,1000,1)=IF(AJ$7="","Yes",AJ$7))/(OFFSET(Data!$A$1,0,MATCH(AJ$6,Data!$1:$1,0)-1,1000,1)=IF(AJ$7="","Yes",AJ$7))*ROW(Data!$C$1:$C$1002),ROW(AJ16)-ROW(AJ$7)),1),"")</f>
        <v>Cheddar</v>
      </c>
      <c r="AK16" s="43" t="str">
        <f ca="1">IF(AL16="","",IF(INDEX(Data!$BR:$BR,MATCH(AL16,Data!$A:$A,0),1)=0,"",INDEX(Data!$BR:$BR,MATCH(AL16,Data!$A:$A,0),1)))</f>
        <v/>
      </c>
      <c r="AL16" s="43" t="str">
        <f ca="1">IFERROR(INDEX(Data!$A$1:AS$1002,_xlfn.AGGREGATE(15,6,(OFFSET(Data!$A$1,0,MATCH(AL$6,Data!$1:$1,0)-1,1000,1)=IF(AL$7="","Yes",AL$7))/(OFFSET(Data!$A$1,0,MATCH(AL$6,Data!$1:$1,0)-1,1000,1)=IF(AL$7="","Yes",AL$7))*ROW(Data!$C$1:$C$1002),ROW(AL16)-ROW(AL$7)),1),"")</f>
        <v>Cinelatino</v>
      </c>
      <c r="AM16" s="43" t="str">
        <f ca="1">IF(AN16="","",IF(INDEX(Data!$BR:$BR,MATCH(AN16,Data!$A:$A,0),1)=0,"",INDEX(Data!$BR:$BR,MATCH(AN16,Data!$A:$A,0),1)))</f>
        <v/>
      </c>
      <c r="AN16" s="43" t="str">
        <f ca="1">IFERROR(INDEX(Data!$A$1:AU$1002,_xlfn.AGGREGATE(15,6,(OFFSET(Data!$A$1,0,MATCH(AN$6,Data!$1:$1,0)-1,1000,1)=IF(AN$7="","Yes",AN$7))/(OFFSET(Data!$A$1,0,MATCH(AN$6,Data!$1:$1,0)-1,1000,1)=IF(AN$7="","Yes",AN$7))*ROW(Data!$C$1:$C$1002),ROW(AN16)-ROW(AN$7)),1),"")</f>
        <v>BET Her</v>
      </c>
    </row>
    <row r="17" spans="1:40" ht="24" x14ac:dyDescent="0.4">
      <c r="A17" s="43" t="str">
        <f ca="1">IF(B17="","",IF(INDEX(Data!$BR:$BR,MATCH(B17,Data!$A:$A,0),1)=0,"",INDEX(Data!$BR:$BR,MATCH(B17,Data!$A:$A,0),1)))</f>
        <v/>
      </c>
      <c r="B17" s="43" t="str">
        <f ca="1">IFERROR(INDEX(Data!A$1:$A$1002,_xlfn.AGGREGATE(15,6,(OFFSET(Data!$A$1,0,MATCH(B$6,Data!$1:$1,0)-1,1000,1)=IF(B$7="","Yes",B$7))/(OFFSET(Data!$A$1,0,MATCH(B$6,Data!$1:$1,0)-1,1000,1)=IF(B$7="","Yes",B$7))*ROW(Data!$C$1:$C$1002),ROW(B17)-ROW(B$7)),1),"")</f>
        <v>BET</v>
      </c>
      <c r="C17" s="43" t="str">
        <f ca="1">IF(D17="","",IF(INDEX(Data!$BR:$BR,MATCH(D17,Data!$A:$A,0),1)=0,"",INDEX(Data!$BR:$BR,MATCH(D17,Data!$A:$A,0),1)))</f>
        <v/>
      </c>
      <c r="D17" s="43" t="str">
        <f ca="1">IFERROR(INDEX(Data!$A$1:C$1002,_xlfn.AGGREGATE(15,6,(OFFSET(Data!$A$1,0,MATCH(D$6,Data!$1:$1,0)-1,1000,1)=IF(D$7="","Yes",D$7))/(OFFSET(Data!$A$1,0,MATCH(D$6,Data!$1:$1,0)-1,1000,1)=IF(D$7="","Yes",D$7))*ROW(Data!$C$1:$C$1002),ROW(D17)-ROW(D$7)),1),"")</f>
        <v>CNN</v>
      </c>
      <c r="E17" s="43" t="str">
        <f ca="1">IF(F17="","",IF(INDEX(Data!$BR:$BR,MATCH(F17,Data!$A:$A,0),1)=0,"",INDEX(Data!$BR:$BR,MATCH(F17,Data!$A:$A,0),1)))</f>
        <v/>
      </c>
      <c r="F17" s="43" t="str">
        <f ca="1">IFERROR(INDEX(Data!$A$1:E$1002,_xlfn.AGGREGATE(15,6,(OFFSET(Data!$A$1,0,MATCH(F$6,Data!$1:$1,0)-1,1000,1)=IF(F$7="","Yes",F$7))/(OFFSET(Data!$A$1,0,MATCH(F$6,Data!$1:$1,0)-1,1000,1)=IF(F$7="","Yes",F$7))*ROW(Data!$C$1:$C$1002),ROW(F17)-ROW(F$7)),1),"")</f>
        <v>Cheddar</v>
      </c>
      <c r="G17" s="43" t="str">
        <f ca="1">IF(H17="","",IF(INDEX(Data!$BR:$BR,MATCH(H17,Data!$A:$A,0),1)=0,"",INDEX(Data!$BR:$BR,MATCH(H17,Data!$A:$A,0),1)))</f>
        <v/>
      </c>
      <c r="H17" s="43" t="str">
        <f ca="1">IFERROR(INDEX(Data!$A$1:G$1002,_xlfn.AGGREGATE(15,6,(OFFSET(Data!$A$1,0,MATCH(H$6,Data!$1:$1,0)-1,1000,1)=IF(H$7="","Yes",H$7))/(OFFSET(Data!$A$1,0,MATCH(H$6,Data!$1:$1,0)-1,1000,1)=IF(H$7="","Yes",H$7))*ROW(Data!$C$1:$C$1002),ROW(H17)-ROW(H$7)),1),"")</f>
        <v>Cheddar</v>
      </c>
      <c r="I17" s="43">
        <f ca="1">IF(J17="","",IF(INDEX(Data!$BR:$BR,MATCH(J17,Data!$A:$A,0),1)=0,"",INDEX(Data!$BR:$BR,MATCH(J17,Data!$A:$A,0),1)))</f>
        <v>1</v>
      </c>
      <c r="J17" s="43" t="str">
        <f ca="1">IFERROR(INDEX(Data!$A$1:I$1002,_xlfn.AGGREGATE(15,6,(OFFSET(Data!$A$1,0,MATCH(J$6,Data!$1:$1,0)-1,1000,1)=IF(J$7="","Yes",J$7))/(OFFSET(Data!$A$1,0,MATCH(J$6,Data!$1:$1,0)-1,1000,1)=IF(J$7="","Yes",J$7))*ROW(Data!$C$1:$C$1002),ROW(J17)-ROW(J$7)),1),"")</f>
        <v>CBS</v>
      </c>
      <c r="K17" s="43" t="str">
        <f ca="1">IF(L17="","",IF(INDEX(Data!$BR:$BR,MATCH(L17,Data!$A:$A,0),1)=0,"",INDEX(Data!$BR:$BR,MATCH(L17,Data!$A:$A,0),1)))</f>
        <v/>
      </c>
      <c r="L17" s="43" t="str">
        <f ca="1">IFERROR(INDEX(Data!$A$1:K$1002,_xlfn.AGGREGATE(15,6,(OFFSET(Data!$A$1,0,MATCH(L$6,Data!$1:$1,0)-1,1000,1)=IF(L$7="","Yes",L$7))/(OFFSET(Data!$A$1,0,MATCH(L$6,Data!$1:$1,0)-1,1000,1)=IF(L$7="","Yes",L$7))*ROW(Data!$C$1:$C$1002),ROW(L17)-ROW(L$7)),1),"")</f>
        <v>BBC America</v>
      </c>
      <c r="M17" s="43" t="str">
        <f ca="1">IF(N17="","",IF(INDEX(Data!$BR:$BR,MATCH(N17,Data!$A:$A,0),1)=0,"",INDEX(Data!$BR:$BR,MATCH(N17,Data!$A:$A,0),1)))</f>
        <v/>
      </c>
      <c r="N17" s="43" t="str">
        <f ca="1">IFERROR(INDEX(Data!$A$1:M$1002,_xlfn.AGGREGATE(15,6,(OFFSET(Data!$A$1,0,MATCH(N$6,Data!$1:$1,0)-1,1000,1)=IF(N$7="","Yes",N$7))/(OFFSET(Data!$A$1,0,MATCH(N$6,Data!$1:$1,0)-1,1000,1)=IF(N$7="","Yes",N$7))*ROW(Data!$C$1:$C$1002),ROW(N17)-ROW(N$7)),1),"")</f>
        <v>Baby First</v>
      </c>
      <c r="O17" s="43" t="str">
        <f ca="1">IF(P17="","",IF(INDEX(Data!$BR:$BR,MATCH(P17,Data!$A:$A,0),1)=0,"",INDEX(Data!$BR:$BR,MATCH(P17,Data!$A:$A,0),1)))</f>
        <v/>
      </c>
      <c r="P17" s="43" t="str">
        <f ca="1">IFERROR(INDEX(Data!$A$1:O$1002,_xlfn.AGGREGATE(15,6,(OFFSET(Data!$A$1,0,MATCH(P$6,Data!$1:$1,0)-1,1000,1)=IF(P$7="","Yes",P$7))/(OFFSET(Data!$A$1,0,MATCH(P$6,Data!$1:$1,0)-1,1000,1)=IF(P$7="","Yes",P$7))*ROW(Data!$C$1:$C$1002),ROW(P17)-ROW(P$7)),1),"")</f>
        <v>Audience</v>
      </c>
      <c r="Q17" s="43" t="str">
        <f ca="1">IF(R17="","",IF(INDEX(Data!$BR:$BR,MATCH(R17,Data!$A:$A,0),1)=0,"",INDEX(Data!$BR:$BR,MATCH(R17,Data!$A:$A,0),1)))</f>
        <v/>
      </c>
      <c r="R17" s="43" t="str">
        <f ca="1">IFERROR(INDEX(Data!$A$1:Q$1002,_xlfn.AGGREGATE(15,6,(OFFSET(Data!$A$1,0,MATCH(R$6,Data!$1:$1,0)-1,1000,1)=IF(R$7="","Yes",R$7))/(OFFSET(Data!$A$1,0,MATCH(R$6,Data!$1:$1,0)-1,1000,1)=IF(R$7="","Yes",R$7))*ROW(Data!$C$1:$C$1002),ROW(R17)-ROW(R$7)),1),"")</f>
        <v>Audience</v>
      </c>
      <c r="S17" s="43" t="str">
        <f ca="1">IF(T17="","",IF(INDEX(Data!$BR:$BR,MATCH(T17,Data!$A:$A,0),1)=0,"",INDEX(Data!$BR:$BR,MATCH(T17,Data!$A:$A,0),1)))</f>
        <v/>
      </c>
      <c r="T17" s="43" t="str">
        <f ca="1">IFERROR(INDEX(Data!$A$1:R$1002,_xlfn.AGGREGATE(15,6,(OFFSET(Data!$A$1,0,MATCH(T$6,Data!$1:$1,0)-1,1000,1)=IF(T$7="","Yes",T$7))/(OFFSET(Data!$A$1,0,MATCH(T$6,Data!$1:$1,0)-1,1000,1)=IF(T$7="","Yes",T$7))*ROW(Data!$C$1:$C$1002),ROW(T17)-ROW(T$7)),1),"")</f>
        <v>Audience</v>
      </c>
      <c r="U17" s="43">
        <f ca="1">IF(V17="","",IF(INDEX(Data!$BR:$BR,MATCH(V17,Data!$A:$A,0),1)=0,"",INDEX(Data!$BR:$BR,MATCH(V17,Data!$A:$A,0),1)))</f>
        <v>3</v>
      </c>
      <c r="V17" s="43" t="str">
        <f ca="1">IFERROR(INDEX(Data!$A$1:T$1002,_xlfn.AGGREGATE(15,6,(OFFSET(Data!$A$1,0,MATCH(V$6,Data!$1:$1,0)-1,1000,1)=IF(V$7="","Yes",V$7))/(OFFSET(Data!$A$1,0,MATCH(V$6,Data!$1:$1,0)-1,1000,1)=IF(V$7="","Yes",V$7))*ROW(Data!$C$1:$C$1002),ROW(V17)-ROW(V$7)),1),"")</f>
        <v>Cartoon Network</v>
      </c>
      <c r="W17" s="43">
        <f ca="1">IF(X17="","",IF(INDEX(Data!$BR:$BR,MATCH(X17,Data!$A:$A,0),1)=0,"",INDEX(Data!$BR:$BR,MATCH(X17,Data!$A:$A,0),1)))</f>
        <v>3</v>
      </c>
      <c r="X17" s="43" t="str">
        <f ca="1">IFERROR(INDEX(Data!$A$1:Y$1002,_xlfn.AGGREGATE(15,6,(OFFSET(Data!$A$1,0,MATCH(X$6,Data!$1:$1,0)-1,1000,1)=IF(X$7="","Yes",X$7))/(OFFSET(Data!$A$1,0,MATCH(X$6,Data!$1:$1,0)-1,1000,1)=IF(X$7="","Yes",X$7))*ROW(Data!$C$1:$C$1002),ROW(X17)-ROW(X$7)),1),"")</f>
        <v>Cartoon Network</v>
      </c>
      <c r="Y17" s="43">
        <f ca="1">IF(Z17="","",IF(INDEX(Data!$BR:$BR,MATCH(Z17,Data!$A:$A,0),1)=0,"",INDEX(Data!$BR:$BR,MATCH(Z17,Data!$A:$A,0),1)))</f>
        <v>1</v>
      </c>
      <c r="Z17" s="43" t="str">
        <f ca="1">IFERROR(INDEX(Data!$A$1:AA$1002,_xlfn.AGGREGATE(15,6,(OFFSET(Data!$A$1,0,MATCH(Z$6,Data!$1:$1,0)-1,1000,1)=IF(Z$7="","Yes",Z$7))/(OFFSET(Data!$A$1,0,MATCH(Z$6,Data!$1:$1,0)-1,1000,1)=IF(Z$7="","Yes",Z$7))*ROW(Data!$C$1:$C$1002),ROW(Z17)-ROW(Z$7)),1),"")</f>
        <v>CBS</v>
      </c>
      <c r="AA17" s="43" t="str">
        <f ca="1">IF(AB17="","",IF(INDEX(Data!$BR:$BR,MATCH(AB17,Data!$A:$A,0),1)=0,"",INDEX(Data!$BR:$BR,MATCH(AB17,Data!$A:$A,0),1)))</f>
        <v/>
      </c>
      <c r="AB17" s="43" t="str">
        <f ca="1">IFERROR(INDEX(Data!$A$1:AC$1002,_xlfn.AGGREGATE(15,6,(OFFSET(Data!$A$1,0,MATCH(AB$6,Data!$1:$1,0)-1,1000,1)=IF(AB$7="","Yes",AB$7))/(OFFSET(Data!$A$1,0,MATCH(AB$6,Data!$1:$1,0)-1,1000,1)=IF(AB$7="","Yes",AB$7))*ROW(Data!$C$1:$C$1002),ROW(AB17)-ROW(AB$7)),1),"")</f>
        <v>Bein Connect 8</v>
      </c>
      <c r="AC17" s="43" t="str">
        <f ca="1">IF(AD17="","",IF(INDEX(Data!$BR:$BR,MATCH(AD17,Data!$A:$A,0),1)=0,"",INDEX(Data!$BR:$BR,MATCH(AD17,Data!$A:$A,0),1)))</f>
        <v/>
      </c>
      <c r="AD17" s="43" t="str">
        <f ca="1">IFERROR(INDEX(Data!$A$1:AE$1002,_xlfn.AGGREGATE(15,6,(OFFSET(Data!$A$1,0,MATCH(AD$6,Data!$1:$1,0)-1,1000,1)=IF(AD$7="","Yes",AD$7))/(OFFSET(Data!$A$1,0,MATCH(AD$6,Data!$1:$1,0)-1,1000,1)=IF(AD$7="","Yes",AD$7))*ROW(Data!$C$1:$C$1002),ROW(AD17)-ROW(AD$7)),1),"")</f>
        <v>CNN</v>
      </c>
      <c r="AE17" s="43" t="str">
        <f ca="1">IF(AF17="","",IF(INDEX(Data!$BR:$BR,MATCH(AF17,Data!$A:$A,0),1)=0,"",INDEX(Data!$BR:$BR,MATCH(AF17,Data!$A:$A,0),1)))</f>
        <v/>
      </c>
      <c r="AF17" s="43" t="str">
        <f ca="1">IFERROR(INDEX(Data!$A$1:AM$1002,_xlfn.AGGREGATE(15,6,(OFFSET(Data!$A$1,0,MATCH(AF$6,Data!$1:$1,0)-1,1000,1)=IF(AF$7="","Yes",AF$7))/(OFFSET(Data!$A$1,0,MATCH(AF$6,Data!$1:$1,0)-1,1000,1)=IF(AF$7="","Yes",AF$7))*ROW(Data!$C$1:$C$1002),ROW(AF17)-ROW(AF$7)),1),"")</f>
        <v/>
      </c>
      <c r="AG17" s="43" t="str">
        <f ca="1">IF(AH17="","",IF(INDEX(Data!$BR:$BR,MATCH(AH17,Data!$A:$A,0),1)=0,"",INDEX(Data!$BR:$BR,MATCH(AH17,Data!$A:$A,0),1)))</f>
        <v/>
      </c>
      <c r="AH17" s="43" t="str">
        <f ca="1">IFERROR(INDEX(Data!$A$1:AO$1002,_xlfn.AGGREGATE(15,6,(OFFSET(Data!$A$1,0,MATCH(AH$6,Data!$1:$1,0)-1,1000,1)=IF(AH$7="","Yes",AH$7))/(OFFSET(Data!$A$1,0,MATCH(AH$6,Data!$1:$1,0)-1,1000,1)=IF(AH$7="","Yes",AH$7))*ROW(Data!$C$1:$C$1002),ROW(AH17)-ROW(AH$7)),1),"")</f>
        <v>Sportsman Channel</v>
      </c>
      <c r="AI17" s="43" t="str">
        <f ca="1">IF(AJ17="","",IF(INDEX(Data!$BR:$BR,MATCH(AJ17,Data!$A:$A,0),1)=0,"",INDEX(Data!$BR:$BR,MATCH(AJ17,Data!$A:$A,0),1)))</f>
        <v/>
      </c>
      <c r="AJ17" s="43" t="str">
        <f ca="1">IFERROR(INDEX(Data!$A$1:AQ$1002,_xlfn.AGGREGATE(15,6,(OFFSET(Data!$A$1,0,MATCH(AJ$6,Data!$1:$1,0)-1,1000,1)=IF(AJ$7="","Yes",AJ$7))/(OFFSET(Data!$A$1,0,MATCH(AJ$6,Data!$1:$1,0)-1,1000,1)=IF(AJ$7="","Yes",AJ$7))*ROW(Data!$C$1:$C$1002),ROW(AJ17)-ROW(AJ$7)),1),"")</f>
        <v>CMT</v>
      </c>
      <c r="AK17" s="43" t="str">
        <f ca="1">IF(AL17="","",IF(INDEX(Data!$BR:$BR,MATCH(AL17,Data!$A:$A,0),1)=0,"",INDEX(Data!$BR:$BR,MATCH(AL17,Data!$A:$A,0),1)))</f>
        <v/>
      </c>
      <c r="AL17" s="43" t="str">
        <f ca="1">IFERROR(INDEX(Data!$A$1:AS$1002,_xlfn.AGGREGATE(15,6,(OFFSET(Data!$A$1,0,MATCH(AL$6,Data!$1:$1,0)-1,1000,1)=IF(AL$7="","Yes",AL$7))/(OFFSET(Data!$A$1,0,MATCH(AL$6,Data!$1:$1,0)-1,1000,1)=IF(AL$7="","Yes",AL$7))*ROW(Data!$C$1:$C$1002),ROW(AL17)-ROW(AL$7)),1),"")</f>
        <v>Discovery En Espanol</v>
      </c>
      <c r="AM17" s="43" t="str">
        <f ca="1">IF(AN17="","",IF(INDEX(Data!$BR:$BR,MATCH(AN17,Data!$A:$A,0),1)=0,"",INDEX(Data!$BR:$BR,MATCH(AN17,Data!$A:$A,0),1)))</f>
        <v/>
      </c>
      <c r="AN17" s="43" t="str">
        <f ca="1">IFERROR(INDEX(Data!$A$1:AU$1002,_xlfn.AGGREGATE(15,6,(OFFSET(Data!$A$1,0,MATCH(AN$6,Data!$1:$1,0)-1,1000,1)=IF(AN$7="","Yes",AN$7))/(OFFSET(Data!$A$1,0,MATCH(AN$6,Data!$1:$1,0)-1,1000,1)=IF(AN$7="","Yes",AN$7))*ROW(Data!$C$1:$C$1002),ROW(AN17)-ROW(AN$7)),1),"")</f>
        <v>BET Jams</v>
      </c>
    </row>
    <row r="18" spans="1:40" ht="24" x14ac:dyDescent="0.4">
      <c r="A18" s="43" t="str">
        <f ca="1">IF(B18="","",IF(INDEX(Data!$BR:$BR,MATCH(B18,Data!$A:$A,0),1)=0,"",INDEX(Data!$BR:$BR,MATCH(B18,Data!$A:$A,0),1)))</f>
        <v/>
      </c>
      <c r="B18" s="43" t="str">
        <f ca="1">IFERROR(INDEX(Data!A$1:$A$1002,_xlfn.AGGREGATE(15,6,(OFFSET(Data!$A$1,0,MATCH(B$6,Data!$1:$1,0)-1,1000,1)=IF(B$7="","Yes",B$7))/(OFFSET(Data!$A$1,0,MATCH(B$6,Data!$1:$1,0)-1,1000,1)=IF(B$7="","Yes",B$7))*ROW(Data!$C$1:$C$1002),ROW(B18)-ROW(B$7)),1),"")</f>
        <v>BET Her</v>
      </c>
      <c r="C18" s="43" t="str">
        <f ca="1">IF(D18="","",IF(INDEX(Data!$BR:$BR,MATCH(D18,Data!$A:$A,0),1)=0,"",INDEX(Data!$BR:$BR,MATCH(D18,Data!$A:$A,0),1)))</f>
        <v/>
      </c>
      <c r="D18" s="43" t="str">
        <f ca="1">IFERROR(INDEX(Data!$A$1:C$1002,_xlfn.AGGREGATE(15,6,(OFFSET(Data!$A$1,0,MATCH(D$6,Data!$1:$1,0)-1,1000,1)=IF(D$7="","Yes",D$7))/(OFFSET(Data!$A$1,0,MATCH(D$6,Data!$1:$1,0)-1,1000,1)=IF(D$7="","Yes",D$7))*ROW(Data!$C$1:$C$1002),ROW(D18)-ROW(D$7)),1),"")</f>
        <v>Comedy Central</v>
      </c>
      <c r="E18" s="43" t="str">
        <f ca="1">IF(F18="","",IF(INDEX(Data!$BR:$BR,MATCH(F18,Data!$A:$A,0),1)=0,"",INDEX(Data!$BR:$BR,MATCH(F18,Data!$A:$A,0),1)))</f>
        <v/>
      </c>
      <c r="F18" s="43" t="str">
        <f ca="1">IFERROR(INDEX(Data!$A$1:E$1002,_xlfn.AGGREGATE(15,6,(OFFSET(Data!$A$1,0,MATCH(F$6,Data!$1:$1,0)-1,1000,1)=IF(F$7="","Yes",F$7))/(OFFSET(Data!$A$1,0,MATCH(F$6,Data!$1:$1,0)-1,1000,1)=IF(F$7="","Yes",F$7))*ROW(Data!$C$1:$C$1002),ROW(F18)-ROW(F$7)),1),"")</f>
        <v>Cheddar Big News</v>
      </c>
      <c r="G18" s="43" t="str">
        <f ca="1">IF(H18="","",IF(INDEX(Data!$BR:$BR,MATCH(H18,Data!$A:$A,0),1)=0,"",INDEX(Data!$BR:$BR,MATCH(H18,Data!$A:$A,0),1)))</f>
        <v/>
      </c>
      <c r="H18" s="43" t="str">
        <f ca="1">IFERROR(INDEX(Data!$A$1:G$1002,_xlfn.AGGREGATE(15,6,(OFFSET(Data!$A$1,0,MATCH(H$6,Data!$1:$1,0)-1,1000,1)=IF(H$7="","Yes",H$7))/(OFFSET(Data!$A$1,0,MATCH(H$6,Data!$1:$1,0)-1,1000,1)=IF(H$7="","Yes",H$7))*ROW(Data!$C$1:$C$1002),ROW(H18)-ROW(H$7)),1),"")</f>
        <v>CNBC</v>
      </c>
      <c r="I18" s="43" t="str">
        <f ca="1">IF(J18="","",IF(INDEX(Data!$BR:$BR,MATCH(J18,Data!$A:$A,0),1)=0,"",INDEX(Data!$BR:$BR,MATCH(J18,Data!$A:$A,0),1)))</f>
        <v/>
      </c>
      <c r="J18" s="43" t="str">
        <f ca="1">IFERROR(INDEX(Data!$A$1:I$1002,_xlfn.AGGREGATE(15,6,(OFFSET(Data!$A$1,0,MATCH(J$6,Data!$1:$1,0)-1,1000,1)=IF(J$7="","Yes",J$7))/(OFFSET(Data!$A$1,0,MATCH(J$6,Data!$1:$1,0)-1,1000,1)=IF(J$7="","Yes",J$7))*ROW(Data!$C$1:$C$1002),ROW(J18)-ROW(J$7)),1),"")</f>
        <v>CBS Sports Network</v>
      </c>
      <c r="K18" s="43" t="str">
        <f ca="1">IF(L18="","",IF(INDEX(Data!$BR:$BR,MATCH(L18,Data!$A:$A,0),1)=0,"",INDEX(Data!$BR:$BR,MATCH(L18,Data!$A:$A,0),1)))</f>
        <v/>
      </c>
      <c r="L18" s="43" t="str">
        <f ca="1">IFERROR(INDEX(Data!$A$1:K$1002,_xlfn.AGGREGATE(15,6,(OFFSET(Data!$A$1,0,MATCH(L$6,Data!$1:$1,0)-1,1000,1)=IF(L$7="","Yes",L$7))/(OFFSET(Data!$A$1,0,MATCH(L$6,Data!$1:$1,0)-1,1000,1)=IF(L$7="","Yes",L$7))*ROW(Data!$C$1:$C$1002),ROW(L18)-ROW(L$7)),1),"")</f>
        <v>BET</v>
      </c>
      <c r="M18" s="43" t="str">
        <f ca="1">IF(N18="","",IF(INDEX(Data!$BR:$BR,MATCH(N18,Data!$A:$A,0),1)=0,"",INDEX(Data!$BR:$BR,MATCH(N18,Data!$A:$A,0),1)))</f>
        <v/>
      </c>
      <c r="N18" s="43" t="str">
        <f ca="1">IFERROR(INDEX(Data!$A$1:M$1002,_xlfn.AGGREGATE(15,6,(OFFSET(Data!$A$1,0,MATCH(N$6,Data!$1:$1,0)-1,1000,1)=IF(N$7="","Yes",N$7))/(OFFSET(Data!$A$1,0,MATCH(N$6,Data!$1:$1,0)-1,1000,1)=IF(N$7="","Yes",N$7))*ROW(Data!$C$1:$C$1002),ROW(N18)-ROW(N$7)),1),"")</f>
        <v>BBC America</v>
      </c>
      <c r="O18" s="43" t="str">
        <f ca="1">IF(P18="","",IF(INDEX(Data!$BR:$BR,MATCH(P18,Data!$A:$A,0),1)=0,"",INDEX(Data!$BR:$BR,MATCH(P18,Data!$A:$A,0),1)))</f>
        <v/>
      </c>
      <c r="P18" s="43" t="str">
        <f ca="1">IFERROR(INDEX(Data!$A$1:O$1002,_xlfn.AGGREGATE(15,6,(OFFSET(Data!$A$1,0,MATCH(P$6,Data!$1:$1,0)-1,1000,1)=IF(P$7="","Yes",P$7))/(OFFSET(Data!$A$1,0,MATCH(P$6,Data!$1:$1,0)-1,1000,1)=IF(P$7="","Yes",P$7))*ROW(Data!$C$1:$C$1002),ROW(P18)-ROW(P$7)),1),"")</f>
        <v>AXS TV</v>
      </c>
      <c r="Q18" s="43" t="str">
        <f ca="1">IF(R18="","",IF(INDEX(Data!$BR:$BR,MATCH(R18,Data!$A:$A,0),1)=0,"",INDEX(Data!$BR:$BR,MATCH(R18,Data!$A:$A,0),1)))</f>
        <v/>
      </c>
      <c r="R18" s="43" t="str">
        <f ca="1">IFERROR(INDEX(Data!$A$1:Q$1002,_xlfn.AGGREGATE(15,6,(OFFSET(Data!$A$1,0,MATCH(R$6,Data!$1:$1,0)-1,1000,1)=IF(R$7="","Yes",R$7))/(OFFSET(Data!$A$1,0,MATCH(R$6,Data!$1:$1,0)-1,1000,1)=IF(R$7="","Yes",R$7))*ROW(Data!$C$1:$C$1002),ROW(R18)-ROW(R$7)),1),"")</f>
        <v>AXS TV</v>
      </c>
      <c r="S18" s="43" t="str">
        <f ca="1">IF(T18="","",IF(INDEX(Data!$BR:$BR,MATCH(T18,Data!$A:$A,0),1)=0,"",INDEX(Data!$BR:$BR,MATCH(T18,Data!$A:$A,0),1)))</f>
        <v/>
      </c>
      <c r="T18" s="43" t="str">
        <f ca="1">IFERROR(INDEX(Data!$A$1:R$1002,_xlfn.AGGREGATE(15,6,(OFFSET(Data!$A$1,0,MATCH(T$6,Data!$1:$1,0)-1,1000,1)=IF(T$7="","Yes",T$7))/(OFFSET(Data!$A$1,0,MATCH(T$6,Data!$1:$1,0)-1,1000,1)=IF(T$7="","Yes",T$7))*ROW(Data!$C$1:$C$1002),ROW(T18)-ROW(T$7)),1),"")</f>
        <v>AXS TV</v>
      </c>
      <c r="U18" s="43">
        <f ca="1">IF(V18="","",IF(INDEX(Data!$BR:$BR,MATCH(V18,Data!$A:$A,0),1)=0,"",INDEX(Data!$BR:$BR,MATCH(V18,Data!$A:$A,0),1)))</f>
        <v>1</v>
      </c>
      <c r="V18" s="43" t="str">
        <f ca="1">IFERROR(INDEX(Data!$A$1:T$1002,_xlfn.AGGREGATE(15,6,(OFFSET(Data!$A$1,0,MATCH(V$6,Data!$1:$1,0)-1,1000,1)=IF(V$7="","Yes",V$7))/(OFFSET(Data!$A$1,0,MATCH(V$6,Data!$1:$1,0)-1,1000,1)=IF(V$7="","Yes",V$7))*ROW(Data!$C$1:$C$1002),ROW(V18)-ROW(V$7)),1),"")</f>
        <v>CBS</v>
      </c>
      <c r="W18" s="43">
        <f ca="1">IF(X18="","",IF(INDEX(Data!$BR:$BR,MATCH(X18,Data!$A:$A,0),1)=0,"",INDEX(Data!$BR:$BR,MATCH(X18,Data!$A:$A,0),1)))</f>
        <v>1</v>
      </c>
      <c r="X18" s="43" t="str">
        <f ca="1">IFERROR(INDEX(Data!$A$1:Y$1002,_xlfn.AGGREGATE(15,6,(OFFSET(Data!$A$1,0,MATCH(X$6,Data!$1:$1,0)-1,1000,1)=IF(X$7="","Yes",X$7))/(OFFSET(Data!$A$1,0,MATCH(X$6,Data!$1:$1,0)-1,1000,1)=IF(X$7="","Yes",X$7))*ROW(Data!$C$1:$C$1002),ROW(X18)-ROW(X$7)),1),"")</f>
        <v>CBS</v>
      </c>
      <c r="Y18" s="43" t="str">
        <f ca="1">IF(Z18="","",IF(INDEX(Data!$BR:$BR,MATCH(Z18,Data!$A:$A,0),1)=0,"",INDEX(Data!$BR:$BR,MATCH(Z18,Data!$A:$A,0),1)))</f>
        <v/>
      </c>
      <c r="Z18" s="43" t="str">
        <f ca="1">IFERROR(INDEX(Data!$A$1:AA$1002,_xlfn.AGGREGATE(15,6,(OFFSET(Data!$A$1,0,MATCH(Z$6,Data!$1:$1,0)-1,1000,1)=IF(Z$7="","Yes",Z$7))/(OFFSET(Data!$A$1,0,MATCH(Z$6,Data!$1:$1,0)-1,1000,1)=IF(Z$7="","Yes",Z$7))*ROW(Data!$C$1:$C$1002),ROW(Z18)-ROW(Z$7)),1),"")</f>
        <v>Cheddar</v>
      </c>
      <c r="AA18" s="43" t="str">
        <f ca="1">IF(AB18="","",IF(INDEX(Data!$BR:$BR,MATCH(AB18,Data!$A:$A,0),1)=0,"",INDEX(Data!$BR:$BR,MATCH(AB18,Data!$A:$A,0),1)))</f>
        <v/>
      </c>
      <c r="AB18" s="43" t="str">
        <f ca="1">IFERROR(INDEX(Data!$A$1:AC$1002,_xlfn.AGGREGATE(15,6,(OFFSET(Data!$A$1,0,MATCH(AB$6,Data!$1:$1,0)-1,1000,1)=IF(AB$7="","Yes",AB$7))/(OFFSET(Data!$A$1,0,MATCH(AB$6,Data!$1:$1,0)-1,1000,1)=IF(AB$7="","Yes",AB$7))*ROW(Data!$C$1:$C$1002),ROW(AB18)-ROW(AB$7)),1),"")</f>
        <v>Bein Laliga</v>
      </c>
      <c r="AC18" s="43" t="str">
        <f ca="1">IF(AD18="","",IF(INDEX(Data!$BR:$BR,MATCH(AD18,Data!$A:$A,0),1)=0,"",INDEX(Data!$BR:$BR,MATCH(AD18,Data!$A:$A,0),1)))</f>
        <v/>
      </c>
      <c r="AD18" s="43" t="str">
        <f ca="1">IFERROR(INDEX(Data!$A$1:AE$1002,_xlfn.AGGREGATE(15,6,(OFFSET(Data!$A$1,0,MATCH(AD$6,Data!$1:$1,0)-1,1000,1)=IF(AD$7="","Yes",AD$7))/(OFFSET(Data!$A$1,0,MATCH(AD$6,Data!$1:$1,0)-1,1000,1)=IF(AD$7="","Yes",AD$7))*ROW(Data!$C$1:$C$1002),ROW(AD18)-ROW(AD$7)),1),"")</f>
        <v>Comedy Central</v>
      </c>
      <c r="AE18" s="43" t="str">
        <f ca="1">IF(AF18="","",IF(INDEX(Data!$BR:$BR,MATCH(AF18,Data!$A:$A,0),1)=0,"",INDEX(Data!$BR:$BR,MATCH(AF18,Data!$A:$A,0),1)))</f>
        <v/>
      </c>
      <c r="AF18" s="43" t="str">
        <f ca="1">IFERROR(INDEX(Data!$A$1:AM$1002,_xlfn.AGGREGATE(15,6,(OFFSET(Data!$A$1,0,MATCH(AF$6,Data!$1:$1,0)-1,1000,1)=IF(AF$7="","Yes",AF$7))/(OFFSET(Data!$A$1,0,MATCH(AF$6,Data!$1:$1,0)-1,1000,1)=IF(AF$7="","Yes",AF$7))*ROW(Data!$C$1:$C$1002),ROW(AF18)-ROW(AF$7)),1),"")</f>
        <v/>
      </c>
      <c r="AG18" s="43" t="str">
        <f ca="1">IF(AH18="","",IF(INDEX(Data!$BR:$BR,MATCH(AH18,Data!$A:$A,0),1)=0,"",INDEX(Data!$BR:$BR,MATCH(AH18,Data!$A:$A,0),1)))</f>
        <v/>
      </c>
      <c r="AH18" s="43" t="str">
        <f ca="1">IFERROR(INDEX(Data!$A$1:AO$1002,_xlfn.AGGREGATE(15,6,(OFFSET(Data!$A$1,0,MATCH(AH$6,Data!$1:$1,0)-1,1000,1)=IF(AH$7="","Yes",AH$7))/(OFFSET(Data!$A$1,0,MATCH(AH$6,Data!$1:$1,0)-1,1000,1)=IF(AH$7="","Yes",AH$7))*ROW(Data!$C$1:$C$1002),ROW(AH18)-ROW(AH$7)),1),"")</f>
        <v>Up</v>
      </c>
      <c r="AI18" s="43" t="str">
        <f ca="1">IF(AJ18="","",IF(INDEX(Data!$BR:$BR,MATCH(AJ18,Data!$A:$A,0),1)=0,"",INDEX(Data!$BR:$BR,MATCH(AJ18,Data!$A:$A,0),1)))</f>
        <v/>
      </c>
      <c r="AJ18" s="43" t="str">
        <f ca="1">IFERROR(INDEX(Data!$A$1:AQ$1002,_xlfn.AGGREGATE(15,6,(OFFSET(Data!$A$1,0,MATCH(AJ$6,Data!$1:$1,0)-1,1000,1)=IF(AJ$7="","Yes",AJ$7))/(OFFSET(Data!$A$1,0,MATCH(AJ$6,Data!$1:$1,0)-1,1000,1)=IF(AJ$7="","Yes",AJ$7))*ROW(Data!$C$1:$C$1002),ROW(AJ18)-ROW(AJ$7)),1),"")</f>
        <v>Comedy Central</v>
      </c>
      <c r="AK18" s="43" t="str">
        <f ca="1">IF(AL18="","",IF(INDEX(Data!$BR:$BR,MATCH(AL18,Data!$A:$A,0),1)=0,"",INDEX(Data!$BR:$BR,MATCH(AL18,Data!$A:$A,0),1)))</f>
        <v/>
      </c>
      <c r="AL18" s="43" t="str">
        <f ca="1">IFERROR(INDEX(Data!$A$1:AS$1002,_xlfn.AGGREGATE(15,6,(OFFSET(Data!$A$1,0,MATCH(AL$6,Data!$1:$1,0)-1,1000,1)=IF(AL$7="","Yes",AL$7))/(OFFSET(Data!$A$1,0,MATCH(AL$6,Data!$1:$1,0)-1,1000,1)=IF(AL$7="","Yes",AL$7))*ROW(Data!$C$1:$C$1002),ROW(AL18)-ROW(AL$7)),1),"")</f>
        <v>Discovery Familia</v>
      </c>
      <c r="AM18" s="43" t="str">
        <f ca="1">IF(AN18="","",IF(INDEX(Data!$BR:$BR,MATCH(AN18,Data!$A:$A,0),1)=0,"",INDEX(Data!$BR:$BR,MATCH(AN18,Data!$A:$A,0),1)))</f>
        <v/>
      </c>
      <c r="AN18" s="43" t="str">
        <f ca="1">IFERROR(INDEX(Data!$A$1:AU$1002,_xlfn.AGGREGATE(15,6,(OFFSET(Data!$A$1,0,MATCH(AN$6,Data!$1:$1,0)-1,1000,1)=IF(AN$7="","Yes",AN$7))/(OFFSET(Data!$A$1,0,MATCH(AN$6,Data!$1:$1,0)-1,1000,1)=IF(AN$7="","Yes",AN$7))*ROW(Data!$C$1:$C$1002),ROW(AN18)-ROW(AN$7)),1),"")</f>
        <v>BET Soul</v>
      </c>
    </row>
    <row r="19" spans="1:40" ht="24" x14ac:dyDescent="0.4">
      <c r="A19" s="43" t="str">
        <f ca="1">IF(B19="","",IF(INDEX(Data!$BR:$BR,MATCH(B19,Data!$A:$A,0),1)=0,"",INDEX(Data!$BR:$BR,MATCH(B19,Data!$A:$A,0),1)))</f>
        <v/>
      </c>
      <c r="B19" s="43" t="str">
        <f ca="1">IFERROR(INDEX(Data!A$1:$A$1002,_xlfn.AGGREGATE(15,6,(OFFSET(Data!$A$1,0,MATCH(B$6,Data!$1:$1,0)-1,1000,1)=IF(B$7="","Yes",B$7))/(OFFSET(Data!$A$1,0,MATCH(B$6,Data!$1:$1,0)-1,1000,1)=IF(B$7="","Yes",B$7))*ROW(Data!$C$1:$C$1002),ROW(B19)-ROW(B$7)),1),"")</f>
        <v>Cheddar</v>
      </c>
      <c r="C19" s="43" t="str">
        <f ca="1">IF(D19="","",IF(INDEX(Data!$BR:$BR,MATCH(D19,Data!$A:$A,0),1)=0,"",INDEX(Data!$BR:$BR,MATCH(D19,Data!$A:$A,0),1)))</f>
        <v/>
      </c>
      <c r="D19" s="43" t="str">
        <f ca="1">IFERROR(INDEX(Data!$A$1:C$1002,_xlfn.AGGREGATE(15,6,(OFFSET(Data!$A$1,0,MATCH(D$6,Data!$1:$1,0)-1,1000,1)=IF(D$7="","Yes",D$7))/(OFFSET(Data!$A$1,0,MATCH(D$6,Data!$1:$1,0)-1,1000,1)=IF(D$7="","Yes",D$7))*ROW(Data!$C$1:$C$1002),ROW(D19)-ROW(D$7)),1),"")</f>
        <v>Comet TV</v>
      </c>
      <c r="E19" s="43" t="str">
        <f ca="1">IF(F19="","",IF(INDEX(Data!$BR:$BR,MATCH(F19,Data!$A:$A,0),1)=0,"",INDEX(Data!$BR:$BR,MATCH(F19,Data!$A:$A,0),1)))</f>
        <v/>
      </c>
      <c r="F19" s="43" t="str">
        <f ca="1">IFERROR(INDEX(Data!$A$1:E$1002,_xlfn.AGGREGATE(15,6,(OFFSET(Data!$A$1,0,MATCH(F$6,Data!$1:$1,0)-1,1000,1)=IF(F$7="","Yes",F$7))/(OFFSET(Data!$A$1,0,MATCH(F$6,Data!$1:$1,0)-1,1000,1)=IF(F$7="","Yes",F$7))*ROW(Data!$C$1:$C$1002),ROW(F19)-ROW(F$7)),1),"")</f>
        <v>CNN</v>
      </c>
      <c r="G19" s="43" t="str">
        <f ca="1">IF(H19="","",IF(INDEX(Data!$BR:$BR,MATCH(H19,Data!$A:$A,0),1)=0,"",INDEX(Data!$BR:$BR,MATCH(H19,Data!$A:$A,0),1)))</f>
        <v/>
      </c>
      <c r="H19" s="43" t="str">
        <f ca="1">IFERROR(INDEX(Data!$A$1:G$1002,_xlfn.AGGREGATE(15,6,(OFFSET(Data!$A$1,0,MATCH(H$6,Data!$1:$1,0)-1,1000,1)=IF(H$7="","Yes",H$7))/(OFFSET(Data!$A$1,0,MATCH(H$6,Data!$1:$1,0)-1,1000,1)=IF(H$7="","Yes",H$7))*ROW(Data!$C$1:$C$1002),ROW(H19)-ROW(H$7)),1),"")</f>
        <v>CNBC World</v>
      </c>
      <c r="I19" s="43" t="str">
        <f ca="1">IF(J19="","",IF(INDEX(Data!$BR:$BR,MATCH(J19,Data!$A:$A,0),1)=0,"",INDEX(Data!$BR:$BR,MATCH(J19,Data!$A:$A,0),1)))</f>
        <v/>
      </c>
      <c r="J19" s="43" t="str">
        <f ca="1">IFERROR(INDEX(Data!$A$1:I$1002,_xlfn.AGGREGATE(15,6,(OFFSET(Data!$A$1,0,MATCH(J$6,Data!$1:$1,0)-1,1000,1)=IF(J$7="","Yes",J$7))/(OFFSET(Data!$A$1,0,MATCH(J$6,Data!$1:$1,0)-1,1000,1)=IF(J$7="","Yes",J$7))*ROW(Data!$C$1:$C$1002),ROW(J19)-ROW(J$7)),1),"")</f>
        <v>Cheddar</v>
      </c>
      <c r="K19" s="43" t="str">
        <f ca="1">IF(L19="","",IF(INDEX(Data!$BR:$BR,MATCH(L19,Data!$A:$A,0),1)=0,"",INDEX(Data!$BR:$BR,MATCH(L19,Data!$A:$A,0),1)))</f>
        <v/>
      </c>
      <c r="L19" s="43" t="str">
        <f ca="1">IFERROR(INDEX(Data!$A$1:K$1002,_xlfn.AGGREGATE(15,6,(OFFSET(Data!$A$1,0,MATCH(L$6,Data!$1:$1,0)-1,1000,1)=IF(L$7="","Yes",L$7))/(OFFSET(Data!$A$1,0,MATCH(L$6,Data!$1:$1,0)-1,1000,1)=IF(L$7="","Yes",L$7))*ROW(Data!$C$1:$C$1002),ROW(L19)-ROW(L$7)),1),"")</f>
        <v>Bloomberg TV</v>
      </c>
      <c r="M19" s="43" t="str">
        <f ca="1">IF(N19="","",IF(INDEX(Data!$BR:$BR,MATCH(N19,Data!$A:$A,0),1)=0,"",INDEX(Data!$BR:$BR,MATCH(N19,Data!$A:$A,0),1)))</f>
        <v/>
      </c>
      <c r="N19" s="43" t="str">
        <f ca="1">IFERROR(INDEX(Data!$A$1:M$1002,_xlfn.AGGREGATE(15,6,(OFFSET(Data!$A$1,0,MATCH(N$6,Data!$1:$1,0)-1,1000,1)=IF(N$7="","Yes",N$7))/(OFFSET(Data!$A$1,0,MATCH(N$6,Data!$1:$1,0)-1,1000,1)=IF(N$7="","Yes",N$7))*ROW(Data!$C$1:$C$1002),ROW(N19)-ROW(N$7)),1),"")</f>
        <v>BET</v>
      </c>
      <c r="O19" s="43" t="str">
        <f ca="1">IF(P19="","",IF(INDEX(Data!$BR:$BR,MATCH(P19,Data!$A:$A,0),1)=0,"",INDEX(Data!$BR:$BR,MATCH(P19,Data!$A:$A,0),1)))</f>
        <v/>
      </c>
      <c r="P19" s="43" t="str">
        <f ca="1">IFERROR(INDEX(Data!$A$1:O$1002,_xlfn.AGGREGATE(15,6,(OFFSET(Data!$A$1,0,MATCH(P$6,Data!$1:$1,0)-1,1000,1)=IF(P$7="","Yes",P$7))/(OFFSET(Data!$A$1,0,MATCH(P$6,Data!$1:$1,0)-1,1000,1)=IF(P$7="","Yes",P$7))*ROW(Data!$C$1:$C$1002),ROW(P19)-ROW(P$7)),1),"")</f>
        <v>Baby First</v>
      </c>
      <c r="Q19" s="43" t="str">
        <f ca="1">IF(R19="","",IF(INDEX(Data!$BR:$BR,MATCH(R19,Data!$A:$A,0),1)=0,"",INDEX(Data!$BR:$BR,MATCH(R19,Data!$A:$A,0),1)))</f>
        <v/>
      </c>
      <c r="R19" s="43" t="str">
        <f ca="1">IFERROR(INDEX(Data!$A$1:Q$1002,_xlfn.AGGREGATE(15,6,(OFFSET(Data!$A$1,0,MATCH(R$6,Data!$1:$1,0)-1,1000,1)=IF(R$7="","Yes",R$7))/(OFFSET(Data!$A$1,0,MATCH(R$6,Data!$1:$1,0)-1,1000,1)=IF(R$7="","Yes",R$7))*ROW(Data!$C$1:$C$1002),ROW(R19)-ROW(R$7)),1),"")</f>
        <v>Baby First</v>
      </c>
      <c r="S19" s="43" t="str">
        <f ca="1">IF(T19="","",IF(INDEX(Data!$BR:$BR,MATCH(T19,Data!$A:$A,0),1)=0,"",INDEX(Data!$BR:$BR,MATCH(T19,Data!$A:$A,0),1)))</f>
        <v/>
      </c>
      <c r="T19" s="43" t="str">
        <f ca="1">IFERROR(INDEX(Data!$A$1:R$1002,_xlfn.AGGREGATE(15,6,(OFFSET(Data!$A$1,0,MATCH(T$6,Data!$1:$1,0)-1,1000,1)=IF(T$7="","Yes",T$7))/(OFFSET(Data!$A$1,0,MATCH(T$6,Data!$1:$1,0)-1,1000,1)=IF(T$7="","Yes",T$7))*ROW(Data!$C$1:$C$1002),ROW(T19)-ROW(T$7)),1),"")</f>
        <v>Azteca</v>
      </c>
      <c r="U19" s="43" t="str">
        <f ca="1">IF(V19="","",IF(INDEX(Data!$BR:$BR,MATCH(V19,Data!$A:$A,0),1)=0,"",INDEX(Data!$BR:$BR,MATCH(V19,Data!$A:$A,0),1)))</f>
        <v/>
      </c>
      <c r="V19" s="43" t="str">
        <f ca="1">IFERROR(INDEX(Data!$A$1:T$1002,_xlfn.AGGREGATE(15,6,(OFFSET(Data!$A$1,0,MATCH(V$6,Data!$1:$1,0)-1,1000,1)=IF(V$7="","Yes",V$7))/(OFFSET(Data!$A$1,0,MATCH(V$6,Data!$1:$1,0)-1,1000,1)=IF(V$7="","Yes",V$7))*ROW(Data!$C$1:$C$1002),ROW(V19)-ROW(V$7)),1),"")</f>
        <v>CBS Sports Network</v>
      </c>
      <c r="W19" s="43" t="str">
        <f ca="1">IF(X19="","",IF(INDEX(Data!$BR:$BR,MATCH(X19,Data!$A:$A,0),1)=0,"",INDEX(Data!$BR:$BR,MATCH(X19,Data!$A:$A,0),1)))</f>
        <v/>
      </c>
      <c r="X19" s="43" t="str">
        <f ca="1">IFERROR(INDEX(Data!$A$1:Y$1002,_xlfn.AGGREGATE(15,6,(OFFSET(Data!$A$1,0,MATCH(X$6,Data!$1:$1,0)-1,1000,1)=IF(X$7="","Yes",X$7))/(OFFSET(Data!$A$1,0,MATCH(X$6,Data!$1:$1,0)-1,1000,1)=IF(X$7="","Yes",X$7))*ROW(Data!$C$1:$C$1002),ROW(X19)-ROW(X$7)),1),"")</f>
        <v>CBS News Live</v>
      </c>
      <c r="Y19" s="43" t="str">
        <f ca="1">IF(Z19="","",IF(INDEX(Data!$BR:$BR,MATCH(Z19,Data!$A:$A,0),1)=0,"",INDEX(Data!$BR:$BR,MATCH(Z19,Data!$A:$A,0),1)))</f>
        <v/>
      </c>
      <c r="Z19" s="43" t="str">
        <f ca="1">IFERROR(INDEX(Data!$A$1:AA$1002,_xlfn.AGGREGATE(15,6,(OFFSET(Data!$A$1,0,MATCH(Z$6,Data!$1:$1,0)-1,1000,1)=IF(Z$7="","Yes",Z$7))/(OFFSET(Data!$A$1,0,MATCH(Z$6,Data!$1:$1,0)-1,1000,1)=IF(Z$7="","Yes",Z$7))*ROW(Data!$C$1:$C$1002),ROW(Z19)-ROW(Z$7)),1),"")</f>
        <v>Cleo TV</v>
      </c>
      <c r="AA19" s="43" t="str">
        <f ca="1">IF(AB19="","",IF(INDEX(Data!$BR:$BR,MATCH(AB19,Data!$A:$A,0),1)=0,"",INDEX(Data!$BR:$BR,MATCH(AB19,Data!$A:$A,0),1)))</f>
        <v/>
      </c>
      <c r="AB19" s="43" t="str">
        <f ca="1">IFERROR(INDEX(Data!$A$1:AC$1002,_xlfn.AGGREGATE(15,6,(OFFSET(Data!$A$1,0,MATCH(AB$6,Data!$1:$1,0)-1,1000,1)=IF(AB$7="","Yes",AB$7))/(OFFSET(Data!$A$1,0,MATCH(AB$6,Data!$1:$1,0)-1,1000,1)=IF(AB$7="","Yes",AB$7))*ROW(Data!$C$1:$C$1002),ROW(AB19)-ROW(AB$7)),1),"")</f>
        <v>Bein Sports</v>
      </c>
      <c r="AC19" s="43" t="str">
        <f ca="1">IF(AD19="","",IF(INDEX(Data!$BR:$BR,MATCH(AD19,Data!$A:$A,0),1)=0,"",INDEX(Data!$BR:$BR,MATCH(AD19,Data!$A:$A,0),1)))</f>
        <v/>
      </c>
      <c r="AD19" s="43" t="str">
        <f ca="1">IFERROR(INDEX(Data!$A$1:AE$1002,_xlfn.AGGREGATE(15,6,(OFFSET(Data!$A$1,0,MATCH(AD$6,Data!$1:$1,0)-1,1000,1)=IF(AD$7="","Yes",AD$7))/(OFFSET(Data!$A$1,0,MATCH(AD$6,Data!$1:$1,0)-1,1000,1)=IF(AD$7="","Yes",AD$7))*ROW(Data!$C$1:$C$1002),ROW(AD19)-ROW(AD$7)),1),"")</f>
        <v>Discovery Channel</v>
      </c>
      <c r="AE19" s="43" t="str">
        <f ca="1">IF(AF19="","",IF(INDEX(Data!$BR:$BR,MATCH(AF19,Data!$A:$A,0),1)=0,"",INDEX(Data!$BR:$BR,MATCH(AF19,Data!$A:$A,0),1)))</f>
        <v/>
      </c>
      <c r="AF19" s="43" t="str">
        <f ca="1">IFERROR(INDEX(Data!$A$1:AM$1002,_xlfn.AGGREGATE(15,6,(OFFSET(Data!$A$1,0,MATCH(AF$6,Data!$1:$1,0)-1,1000,1)=IF(AF$7="","Yes",AF$7))/(OFFSET(Data!$A$1,0,MATCH(AF$6,Data!$1:$1,0)-1,1000,1)=IF(AF$7="","Yes",AF$7))*ROW(Data!$C$1:$C$1002),ROW(AF19)-ROW(AF$7)),1),"")</f>
        <v/>
      </c>
      <c r="AG19" s="43" t="str">
        <f ca="1">IF(AH19="","",IF(INDEX(Data!$BR:$BR,MATCH(AH19,Data!$A:$A,0),1)=0,"",INDEX(Data!$BR:$BR,MATCH(AH19,Data!$A:$A,0),1)))</f>
        <v/>
      </c>
      <c r="AH19" s="43" t="str">
        <f ca="1">IFERROR(INDEX(Data!$A$1:AO$1002,_xlfn.AGGREGATE(15,6,(OFFSET(Data!$A$1,0,MATCH(AH$6,Data!$1:$1,0)-1,1000,1)=IF(AH$7="","Yes",AH$7))/(OFFSET(Data!$A$1,0,MATCH(AH$6,Data!$1:$1,0)-1,1000,1)=IF(AH$7="","Yes",AH$7))*ROW(Data!$C$1:$C$1002),ROW(AH19)-ROW(AH$7)),1),"")</f>
        <v>Weather Channel</v>
      </c>
      <c r="AI19" s="43" t="str">
        <f ca="1">IF(AJ19="","",IF(INDEX(Data!$BR:$BR,MATCH(AJ19,Data!$A:$A,0),1)=0,"",INDEX(Data!$BR:$BR,MATCH(AJ19,Data!$A:$A,0),1)))</f>
        <v/>
      </c>
      <c r="AJ19" s="43" t="str">
        <f ca="1">IFERROR(INDEX(Data!$A$1:AQ$1002,_xlfn.AGGREGATE(15,6,(OFFSET(Data!$A$1,0,MATCH(AJ$6,Data!$1:$1,0)-1,1000,1)=IF(AJ$7="","Yes",AJ$7))/(OFFSET(Data!$A$1,0,MATCH(AJ$6,Data!$1:$1,0)-1,1000,1)=IF(AJ$7="","Yes",AJ$7))*ROW(Data!$C$1:$C$1002),ROW(AJ19)-ROW(AJ$7)),1),"")</f>
        <v>Curiosity Stream</v>
      </c>
      <c r="AK19" s="43" t="str">
        <f ca="1">IF(AL19="","",IF(INDEX(Data!$BR:$BR,MATCH(AL19,Data!$A:$A,0),1)=0,"",INDEX(Data!$BR:$BR,MATCH(AL19,Data!$A:$A,0),1)))</f>
        <v/>
      </c>
      <c r="AL19" s="43" t="str">
        <f ca="1">IFERROR(INDEX(Data!$A$1:AS$1002,_xlfn.AGGREGATE(15,6,(OFFSET(Data!$A$1,0,MATCH(AL$6,Data!$1:$1,0)-1,1000,1)=IF(AL$7="","Yes",AL$7))/(OFFSET(Data!$A$1,0,MATCH(AL$6,Data!$1:$1,0)-1,1000,1)=IF(AL$7="","Yes",AL$7))*ROW(Data!$C$1:$C$1002),ROW(AL19)-ROW(AL$7)),1),"")</f>
        <v>ESPN Deportes</v>
      </c>
      <c r="AM19" s="43" t="str">
        <f ca="1">IF(AN19="","",IF(INDEX(Data!$BR:$BR,MATCH(AN19,Data!$A:$A,0),1)=0,"",INDEX(Data!$BR:$BR,MATCH(AN19,Data!$A:$A,0),1)))</f>
        <v/>
      </c>
      <c r="AN19" s="43" t="str">
        <f ca="1">IFERROR(INDEX(Data!$A$1:AU$1002,_xlfn.AGGREGATE(15,6,(OFFSET(Data!$A$1,0,MATCH(AN$6,Data!$1:$1,0)-1,1000,1)=IF(AN$7="","Yes",AN$7))/(OFFSET(Data!$A$1,0,MATCH(AN$6,Data!$1:$1,0)-1,1000,1)=IF(AN$7="","Yes",AN$7))*ROW(Data!$C$1:$C$1002),ROW(AN19)-ROW(AN$7)),1),"")</f>
        <v>Bloomberg TV</v>
      </c>
    </row>
    <row r="20" spans="1:40" ht="24" x14ac:dyDescent="0.4">
      <c r="A20" s="43" t="str">
        <f ca="1">IF(B20="","",IF(INDEX(Data!$BR:$BR,MATCH(B20,Data!$A:$A,0),1)=0,"",INDEX(Data!$BR:$BR,MATCH(B20,Data!$A:$A,0),1)))</f>
        <v/>
      </c>
      <c r="B20" s="43" t="str">
        <f ca="1">IFERROR(INDEX(Data!A$1:$A$1002,_xlfn.AGGREGATE(15,6,(OFFSET(Data!$A$1,0,MATCH(B$6,Data!$1:$1,0)-1,1000,1)=IF(B$7="","Yes",B$7))/(OFFSET(Data!$A$1,0,MATCH(B$6,Data!$1:$1,0)-1,1000,1)=IF(B$7="","Yes",B$7))*ROW(Data!$C$1:$C$1002),ROW(B20)-ROW(B$7)),1),"")</f>
        <v>Cheddar Big News</v>
      </c>
      <c r="C20" s="43" t="str">
        <f ca="1">IF(D20="","",IF(INDEX(Data!$BR:$BR,MATCH(D20,Data!$A:$A,0),1)=0,"",INDEX(Data!$BR:$BR,MATCH(D20,Data!$A:$A,0),1)))</f>
        <v/>
      </c>
      <c r="D20" s="43" t="str">
        <f ca="1">IFERROR(INDEX(Data!$A$1:C$1002,_xlfn.AGGREGATE(15,6,(OFFSET(Data!$A$1,0,MATCH(D$6,Data!$1:$1,0)-1,1000,1)=IF(D$7="","Yes",D$7))/(OFFSET(Data!$A$1,0,MATCH(D$6,Data!$1:$1,0)-1,1000,1)=IF(D$7="","Yes",D$7))*ROW(Data!$C$1:$C$1002),ROW(D20)-ROW(D$7)),1),"")</f>
        <v>Disney Channel</v>
      </c>
      <c r="E20" s="43" t="str">
        <f ca="1">IF(F20="","",IF(INDEX(Data!$BR:$BR,MATCH(F20,Data!$A:$A,0),1)=0,"",INDEX(Data!$BR:$BR,MATCH(F20,Data!$A:$A,0),1)))</f>
        <v/>
      </c>
      <c r="F20" s="43" t="str">
        <f ca="1">IFERROR(INDEX(Data!$A$1:E$1002,_xlfn.AGGREGATE(15,6,(OFFSET(Data!$A$1,0,MATCH(F$6,Data!$1:$1,0)-1,1000,1)=IF(F$7="","Yes",F$7))/(OFFSET(Data!$A$1,0,MATCH(F$6,Data!$1:$1,0)-1,1000,1)=IF(F$7="","Yes",F$7))*ROW(Data!$C$1:$C$1002),ROW(F20)-ROW(F$7)),1),"")</f>
        <v>Comedy Central</v>
      </c>
      <c r="G20" s="43" t="str">
        <f ca="1">IF(H20="","",IF(INDEX(Data!$BR:$BR,MATCH(H20,Data!$A:$A,0),1)=0,"",INDEX(Data!$BR:$BR,MATCH(H20,Data!$A:$A,0),1)))</f>
        <v/>
      </c>
      <c r="H20" s="43" t="str">
        <f ca="1">IFERROR(INDEX(Data!$A$1:G$1002,_xlfn.AGGREGATE(15,6,(OFFSET(Data!$A$1,0,MATCH(H$6,Data!$1:$1,0)-1,1000,1)=IF(H$7="","Yes",H$7))/(OFFSET(Data!$A$1,0,MATCH(H$6,Data!$1:$1,0)-1,1000,1)=IF(H$7="","Yes",H$7))*ROW(Data!$C$1:$C$1002),ROW(H20)-ROW(H$7)),1),"")</f>
        <v>CNN</v>
      </c>
      <c r="I20" s="43" t="str">
        <f ca="1">IF(J20="","",IF(INDEX(Data!$BR:$BR,MATCH(J20,Data!$A:$A,0),1)=0,"",INDEX(Data!$BR:$BR,MATCH(J20,Data!$A:$A,0),1)))</f>
        <v/>
      </c>
      <c r="J20" s="43" t="str">
        <f ca="1">IFERROR(INDEX(Data!$A$1:I$1002,_xlfn.AGGREGATE(15,6,(OFFSET(Data!$A$1,0,MATCH(J$6,Data!$1:$1,0)-1,1000,1)=IF(J$7="","Yes",J$7))/(OFFSET(Data!$A$1,0,MATCH(J$6,Data!$1:$1,0)-1,1000,1)=IF(J$7="","Yes",J$7))*ROW(Data!$C$1:$C$1002),ROW(J20)-ROW(J$7)),1),"")</f>
        <v>Cinemax</v>
      </c>
      <c r="K20" s="43" t="str">
        <f ca="1">IF(L20="","",IF(INDEX(Data!$BR:$BR,MATCH(L20,Data!$A:$A,0),1)=0,"",INDEX(Data!$BR:$BR,MATCH(L20,Data!$A:$A,0),1)))</f>
        <v/>
      </c>
      <c r="L20" s="43" t="str">
        <f ca="1">IFERROR(INDEX(Data!$A$1:K$1002,_xlfn.AGGREGATE(15,6,(OFFSET(Data!$A$1,0,MATCH(L$6,Data!$1:$1,0)-1,1000,1)=IF(L$7="","Yes",L$7))/(OFFSET(Data!$A$1,0,MATCH(L$6,Data!$1:$1,0)-1,1000,1)=IF(L$7="","Yes",L$7))*ROW(Data!$C$1:$C$1002),ROW(L20)-ROW(L$7)),1),"")</f>
        <v>Bravo</v>
      </c>
      <c r="M20" s="43" t="str">
        <f ca="1">IF(N20="","",IF(INDEX(Data!$BR:$BR,MATCH(N20,Data!$A:$A,0),1)=0,"",INDEX(Data!$BR:$BR,MATCH(N20,Data!$A:$A,0),1)))</f>
        <v/>
      </c>
      <c r="N20" s="43" t="str">
        <f ca="1">IFERROR(INDEX(Data!$A$1:M$1002,_xlfn.AGGREGATE(15,6,(OFFSET(Data!$A$1,0,MATCH(N$6,Data!$1:$1,0)-1,1000,1)=IF(N$7="","Yes",N$7))/(OFFSET(Data!$A$1,0,MATCH(N$6,Data!$1:$1,0)-1,1000,1)=IF(N$7="","Yes",N$7))*ROW(Data!$C$1:$C$1002),ROW(N20)-ROW(N$7)),1),"")</f>
        <v>Big Ten Network</v>
      </c>
      <c r="O20" s="43" t="str">
        <f ca="1">IF(P20="","",IF(INDEX(Data!$BR:$BR,MATCH(P20,Data!$A:$A,0),1)=0,"",INDEX(Data!$BR:$BR,MATCH(P20,Data!$A:$A,0),1)))</f>
        <v/>
      </c>
      <c r="P20" s="43" t="str">
        <f ca="1">IFERROR(INDEX(Data!$A$1:O$1002,_xlfn.AGGREGATE(15,6,(OFFSET(Data!$A$1,0,MATCH(P$6,Data!$1:$1,0)-1,1000,1)=IF(P$7="","Yes",P$7))/(OFFSET(Data!$A$1,0,MATCH(P$6,Data!$1:$1,0)-1,1000,1)=IF(P$7="","Yes",P$7))*ROW(Data!$C$1:$C$1002),ROW(P20)-ROW(P$7)),1),"")</f>
        <v>BBC America</v>
      </c>
      <c r="Q20" s="43" t="str">
        <f ca="1">IF(R20="","",IF(INDEX(Data!$BR:$BR,MATCH(R20,Data!$A:$A,0),1)=0,"",INDEX(Data!$BR:$BR,MATCH(R20,Data!$A:$A,0),1)))</f>
        <v/>
      </c>
      <c r="R20" s="43" t="str">
        <f ca="1">IFERROR(INDEX(Data!$A$1:Q$1002,_xlfn.AGGREGATE(15,6,(OFFSET(Data!$A$1,0,MATCH(R$6,Data!$1:$1,0)-1,1000,1)=IF(R$7="","Yes",R$7))/(OFFSET(Data!$A$1,0,MATCH(R$6,Data!$1:$1,0)-1,1000,1)=IF(R$7="","Yes",R$7))*ROW(Data!$C$1:$C$1002),ROW(R20)-ROW(R$7)),1),"")</f>
        <v>BBC America</v>
      </c>
      <c r="S20" s="43" t="str">
        <f ca="1">IF(T20="","",IF(INDEX(Data!$BR:$BR,MATCH(T20,Data!$A:$A,0),1)=0,"",INDEX(Data!$BR:$BR,MATCH(T20,Data!$A:$A,0),1)))</f>
        <v/>
      </c>
      <c r="T20" s="43" t="str">
        <f ca="1">IFERROR(INDEX(Data!$A$1:R$1002,_xlfn.AGGREGATE(15,6,(OFFSET(Data!$A$1,0,MATCH(T$6,Data!$1:$1,0)-1,1000,1)=IF(T$7="","Yes",T$7))/(OFFSET(Data!$A$1,0,MATCH(T$6,Data!$1:$1,0)-1,1000,1)=IF(T$7="","Yes",T$7))*ROW(Data!$C$1:$C$1002),ROW(T20)-ROW(T$7)),1),"")</f>
        <v>Baby First</v>
      </c>
      <c r="U20" s="43" t="str">
        <f ca="1">IF(V20="","",IF(INDEX(Data!$BR:$BR,MATCH(V20,Data!$A:$A,0),1)=0,"",INDEX(Data!$BR:$BR,MATCH(V20,Data!$A:$A,0),1)))</f>
        <v/>
      </c>
      <c r="V20" s="43" t="str">
        <f ca="1">IFERROR(INDEX(Data!$A$1:T$1002,_xlfn.AGGREGATE(15,6,(OFFSET(Data!$A$1,0,MATCH(V$6,Data!$1:$1,0)-1,1000,1)=IF(V$7="","Yes",V$7))/(OFFSET(Data!$A$1,0,MATCH(V$6,Data!$1:$1,0)-1,1000,1)=IF(V$7="","Yes",V$7))*ROW(Data!$C$1:$C$1002),ROW(V20)-ROW(V$7)),1),"")</f>
        <v>Cheddar</v>
      </c>
      <c r="W20" s="43" t="str">
        <f ca="1">IF(X20="","",IF(INDEX(Data!$BR:$BR,MATCH(X20,Data!$A:$A,0),1)=0,"",INDEX(Data!$BR:$BR,MATCH(X20,Data!$A:$A,0),1)))</f>
        <v/>
      </c>
      <c r="X20" s="43" t="str">
        <f ca="1">IFERROR(INDEX(Data!$A$1:Y$1002,_xlfn.AGGREGATE(15,6,(OFFSET(Data!$A$1,0,MATCH(X$6,Data!$1:$1,0)-1,1000,1)=IF(X$7="","Yes",X$7))/(OFFSET(Data!$A$1,0,MATCH(X$6,Data!$1:$1,0)-1,1000,1)=IF(X$7="","Yes",X$7))*ROW(Data!$C$1:$C$1002),ROW(X20)-ROW(X$7)),1),"")</f>
        <v>CBS Sports Network</v>
      </c>
      <c r="Y20" s="43" t="str">
        <f ca="1">IF(Z20="","",IF(INDEX(Data!$BR:$BR,MATCH(Z20,Data!$A:$A,0),1)=0,"",INDEX(Data!$BR:$BR,MATCH(Z20,Data!$A:$A,0),1)))</f>
        <v/>
      </c>
      <c r="Z20" s="43" t="str">
        <f ca="1">IFERROR(INDEX(Data!$A$1:AA$1002,_xlfn.AGGREGATE(15,6,(OFFSET(Data!$A$1,0,MATCH(Z$6,Data!$1:$1,0)-1,1000,1)=IF(Z$7="","Yes",Z$7))/(OFFSET(Data!$A$1,0,MATCH(Z$6,Data!$1:$1,0)-1,1000,1)=IF(Z$7="","Yes",Z$7))*ROW(Data!$C$1:$C$1002),ROW(Z20)-ROW(Z$7)),1),"")</f>
        <v>CNBC</v>
      </c>
      <c r="AA20" s="43" t="str">
        <f ca="1">IF(AB20="","",IF(INDEX(Data!$BR:$BR,MATCH(AB20,Data!$A:$A,0),1)=0,"",INDEX(Data!$BR:$BR,MATCH(AB20,Data!$A:$A,0),1)))</f>
        <v/>
      </c>
      <c r="AB20" s="43" t="str">
        <f ca="1">IFERROR(INDEX(Data!$A$1:AC$1002,_xlfn.AGGREGATE(15,6,(OFFSET(Data!$A$1,0,MATCH(AB$6,Data!$1:$1,0)-1,1000,1)=IF(AB$7="","Yes",AB$7))/(OFFSET(Data!$A$1,0,MATCH(AB$6,Data!$1:$1,0)-1,1000,1)=IF(AB$7="","Yes",AB$7))*ROW(Data!$C$1:$C$1002),ROW(AB20)-ROW(AB$7)),1),"")</f>
        <v>Bein Sports Espanol</v>
      </c>
      <c r="AC20" s="43" t="str">
        <f ca="1">IF(AD20="","",IF(INDEX(Data!$BR:$BR,MATCH(AD20,Data!$A:$A,0),1)=0,"",INDEX(Data!$BR:$BR,MATCH(AD20,Data!$A:$A,0),1)))</f>
        <v/>
      </c>
      <c r="AD20" s="43" t="str">
        <f ca="1">IFERROR(INDEX(Data!$A$1:AE$1002,_xlfn.AGGREGATE(15,6,(OFFSET(Data!$A$1,0,MATCH(AD$6,Data!$1:$1,0)-1,1000,1)=IF(AD$7="","Yes",AD$7))/(OFFSET(Data!$A$1,0,MATCH(AD$6,Data!$1:$1,0)-1,1000,1)=IF(AD$7="","Yes",AD$7))*ROW(Data!$C$1:$C$1002),ROW(AD20)-ROW(AD$7)),1),"")</f>
        <v>Food Network</v>
      </c>
      <c r="AE20" s="43" t="str">
        <f ca="1">IF(AF20="","",IF(INDEX(Data!$BR:$BR,MATCH(AF20,Data!$A:$A,0),1)=0,"",INDEX(Data!$BR:$BR,MATCH(AF20,Data!$A:$A,0),1)))</f>
        <v/>
      </c>
      <c r="AF20" s="43" t="str">
        <f ca="1">IFERROR(INDEX(Data!$A$1:AM$1002,_xlfn.AGGREGATE(15,6,(OFFSET(Data!$A$1,0,MATCH(AF$6,Data!$1:$1,0)-1,1000,1)=IF(AF$7="","Yes",AF$7))/(OFFSET(Data!$A$1,0,MATCH(AF$6,Data!$1:$1,0)-1,1000,1)=IF(AF$7="","Yes",AF$7))*ROW(Data!$C$1:$C$1002),ROW(AF20)-ROW(AF$7)),1),"")</f>
        <v/>
      </c>
      <c r="AG20" s="43" t="str">
        <f ca="1">IF(AH20="","",IF(INDEX(Data!$BR:$BR,MATCH(AH20,Data!$A:$A,0),1)=0,"",INDEX(Data!$BR:$BR,MATCH(AH20,Data!$A:$A,0),1)))</f>
        <v/>
      </c>
      <c r="AH20" s="43" t="str">
        <f ca="1">IFERROR(INDEX(Data!$A$1:AO$1002,_xlfn.AGGREGATE(15,6,(OFFSET(Data!$A$1,0,MATCH(AH$6,Data!$1:$1,0)-1,1000,1)=IF(AH$7="","Yes",AH$7))/(OFFSET(Data!$A$1,0,MATCH(AH$6,Data!$1:$1,0)-1,1000,1)=IF(AH$7="","Yes",AH$7))*ROW(Data!$C$1:$C$1002),ROW(AH20)-ROW(AH$7)),1),"")</f>
        <v>World Fishing Network</v>
      </c>
      <c r="AI20" s="43" t="str">
        <f ca="1">IF(AJ20="","",IF(INDEX(Data!$BR:$BR,MATCH(AJ20,Data!$A:$A,0),1)=0,"",INDEX(Data!$BR:$BR,MATCH(AJ20,Data!$A:$A,0),1)))</f>
        <v/>
      </c>
      <c r="AJ20" s="43" t="str">
        <f ca="1">IFERROR(INDEX(Data!$A$1:AQ$1002,_xlfn.AGGREGATE(15,6,(OFFSET(Data!$A$1,0,MATCH(AJ$6,Data!$1:$1,0)-1,1000,1)=IF(AJ$7="","Yes",AJ$7))/(OFFSET(Data!$A$1,0,MATCH(AJ$6,Data!$1:$1,0)-1,1000,1)=IF(AJ$7="","Yes",AJ$7))*ROW(Data!$C$1:$C$1002),ROW(AJ20)-ROW(AJ$7)),1),"")</f>
        <v>Discovery Channel</v>
      </c>
      <c r="AK20" s="43" t="str">
        <f ca="1">IF(AL20="","",IF(INDEX(Data!$BR:$BR,MATCH(AL20,Data!$A:$A,0),1)=0,"",INDEX(Data!$BR:$BR,MATCH(AL20,Data!$A:$A,0),1)))</f>
        <v/>
      </c>
      <c r="AL20" s="43" t="str">
        <f ca="1">IFERROR(INDEX(Data!$A$1:AS$1002,_xlfn.AGGREGATE(15,6,(OFFSET(Data!$A$1,0,MATCH(AL$6,Data!$1:$1,0)-1,1000,1)=IF(AL$7="","Yes",AL$7))/(OFFSET(Data!$A$1,0,MATCH(AL$6,Data!$1:$1,0)-1,1000,1)=IF(AL$7="","Yes",AL$7))*ROW(Data!$C$1:$C$1002),ROW(AL20)-ROW(AL$7)),1),"")</f>
        <v>Estudio 5</v>
      </c>
      <c r="AM20" s="43" t="str">
        <f ca="1">IF(AN20="","",IF(INDEX(Data!$BR:$BR,MATCH(AN20,Data!$A:$A,0),1)=0,"",INDEX(Data!$BR:$BR,MATCH(AN20,Data!$A:$A,0),1)))</f>
        <v/>
      </c>
      <c r="AN20" s="43" t="str">
        <f ca="1">IFERROR(INDEX(Data!$A$1:AU$1002,_xlfn.AGGREGATE(15,6,(OFFSET(Data!$A$1,0,MATCH(AN$6,Data!$1:$1,0)-1,1000,1)=IF(AN$7="","Yes",AN$7))/(OFFSET(Data!$A$1,0,MATCH(AN$6,Data!$1:$1,0)-1,1000,1)=IF(AN$7="","Yes",AN$7))*ROW(Data!$C$1:$C$1002),ROW(AN20)-ROW(AN$7)),1),"")</f>
        <v>Cheddar</v>
      </c>
    </row>
    <row r="21" spans="1:40" x14ac:dyDescent="0.4">
      <c r="A21" s="43" t="str">
        <f ca="1">IF(B21="","",IF(INDEX(Data!$BR:$BR,MATCH(B21,Data!$A:$A,0),1)=0,"",INDEX(Data!$BR:$BR,MATCH(B21,Data!$A:$A,0),1)))</f>
        <v/>
      </c>
      <c r="B21" s="43" t="str">
        <f ca="1">IFERROR(INDEX(Data!A$1:$A$1002,_xlfn.AGGREGATE(15,6,(OFFSET(Data!$A$1,0,MATCH(B$6,Data!$1:$1,0)-1,1000,1)=IF(B$7="","Yes",B$7))/(OFFSET(Data!$A$1,0,MATCH(B$6,Data!$1:$1,0)-1,1000,1)=IF(B$7="","Yes",B$7))*ROW(Data!$C$1:$C$1002),ROW(B21)-ROW(B$7)),1),"")</f>
        <v>Cleo TV</v>
      </c>
      <c r="C21" s="43" t="str">
        <f ca="1">IF(D21="","",IF(INDEX(Data!$BR:$BR,MATCH(D21,Data!$A:$A,0),1)=0,"",INDEX(Data!$BR:$BR,MATCH(D21,Data!$A:$A,0),1)))</f>
        <v/>
      </c>
      <c r="D21" s="43" t="str">
        <f ca="1">IFERROR(INDEX(Data!$A$1:C$1002,_xlfn.AGGREGATE(15,6,(OFFSET(Data!$A$1,0,MATCH(D$6,Data!$1:$1,0)-1,1000,1)=IF(D$7="","Yes",D$7))/(OFFSET(Data!$A$1,0,MATCH(D$6,Data!$1:$1,0)-1,1000,1)=IF(D$7="","Yes",D$7))*ROW(Data!$C$1:$C$1002),ROW(D21)-ROW(D$7)),1),"")</f>
        <v>Epix Drive-In</v>
      </c>
      <c r="E21" s="43" t="str">
        <f ca="1">IF(F21="","",IF(INDEX(Data!$BR:$BR,MATCH(F21,Data!$A:$A,0),1)=0,"",INDEX(Data!$BR:$BR,MATCH(F21,Data!$A:$A,0),1)))</f>
        <v/>
      </c>
      <c r="F21" s="43" t="str">
        <f ca="1">IFERROR(INDEX(Data!$A$1:E$1002,_xlfn.AGGREGATE(15,6,(OFFSET(Data!$A$1,0,MATCH(F$6,Data!$1:$1,0)-1,1000,1)=IF(F$7="","Yes",F$7))/(OFFSET(Data!$A$1,0,MATCH(F$6,Data!$1:$1,0)-1,1000,1)=IF(F$7="","Yes",F$7))*ROW(Data!$C$1:$C$1002),ROW(F21)-ROW(F$7)),1),"")</f>
        <v>Comet TV</v>
      </c>
      <c r="G21" s="43" t="str">
        <f ca="1">IF(H21="","",IF(INDEX(Data!$BR:$BR,MATCH(H21,Data!$A:$A,0),1)=0,"",INDEX(Data!$BR:$BR,MATCH(H21,Data!$A:$A,0),1)))</f>
        <v/>
      </c>
      <c r="H21" s="43" t="str">
        <f ca="1">IFERROR(INDEX(Data!$A$1:G$1002,_xlfn.AGGREGATE(15,6,(OFFSET(Data!$A$1,0,MATCH(H$6,Data!$1:$1,0)-1,1000,1)=IF(H$7="","Yes",H$7))/(OFFSET(Data!$A$1,0,MATCH(H$6,Data!$1:$1,0)-1,1000,1)=IF(H$7="","Yes",H$7))*ROW(Data!$C$1:$C$1002),ROW(H21)-ROW(H$7)),1),"")</f>
        <v>Comedy Central</v>
      </c>
      <c r="I21" s="43" t="str">
        <f ca="1">IF(J21="","",IF(INDEX(Data!$BR:$BR,MATCH(J21,Data!$A:$A,0),1)=0,"",INDEX(Data!$BR:$BR,MATCH(J21,Data!$A:$A,0),1)))</f>
        <v/>
      </c>
      <c r="J21" s="43" t="str">
        <f ca="1">IFERROR(INDEX(Data!$A$1:I$1002,_xlfn.AGGREGATE(15,6,(OFFSET(Data!$A$1,0,MATCH(J$6,Data!$1:$1,0)-1,1000,1)=IF(J$7="","Yes",J$7))/(OFFSET(Data!$A$1,0,MATCH(J$6,Data!$1:$1,0)-1,1000,1)=IF(J$7="","Yes",J$7))*ROW(Data!$C$1:$C$1002),ROW(J21)-ROW(J$7)),1),"")</f>
        <v>CMT</v>
      </c>
      <c r="K21" s="43">
        <f ca="1">IF(L21="","",IF(INDEX(Data!$BR:$BR,MATCH(L21,Data!$A:$A,0),1)=0,"",INDEX(Data!$BR:$BR,MATCH(L21,Data!$A:$A,0),1)))</f>
        <v>3</v>
      </c>
      <c r="L21" s="43" t="str">
        <f ca="1">IFERROR(INDEX(Data!$A$1:K$1002,_xlfn.AGGREGATE(15,6,(OFFSET(Data!$A$1,0,MATCH(L$6,Data!$1:$1,0)-1,1000,1)=IF(L$7="","Yes",L$7))/(OFFSET(Data!$A$1,0,MATCH(L$6,Data!$1:$1,0)-1,1000,1)=IF(L$7="","Yes",L$7))*ROW(Data!$C$1:$C$1002),ROW(L21)-ROW(L$7)),1),"")</f>
        <v>Cartoon Network</v>
      </c>
      <c r="M21" s="43" t="str">
        <f ca="1">IF(N21="","",IF(INDEX(Data!$BR:$BR,MATCH(N21,Data!$A:$A,0),1)=0,"",INDEX(Data!$BR:$BR,MATCH(N21,Data!$A:$A,0),1)))</f>
        <v/>
      </c>
      <c r="N21" s="43" t="str">
        <f ca="1">IFERROR(INDEX(Data!$A$1:M$1002,_xlfn.AGGREGATE(15,6,(OFFSET(Data!$A$1,0,MATCH(N$6,Data!$1:$1,0)-1,1000,1)=IF(N$7="","Yes",N$7))/(OFFSET(Data!$A$1,0,MATCH(N$6,Data!$1:$1,0)-1,1000,1)=IF(N$7="","Yes",N$7))*ROW(Data!$C$1:$C$1002),ROW(N21)-ROW(N$7)),1),"")</f>
        <v>Bloomberg TV</v>
      </c>
      <c r="O21" s="43" t="str">
        <f ca="1">IF(P21="","",IF(INDEX(Data!$BR:$BR,MATCH(P21,Data!$A:$A,0),1)=0,"",INDEX(Data!$BR:$BR,MATCH(P21,Data!$A:$A,0),1)))</f>
        <v/>
      </c>
      <c r="P21" s="43" t="str">
        <f ca="1">IFERROR(INDEX(Data!$A$1:O$1002,_xlfn.AGGREGATE(15,6,(OFFSET(Data!$A$1,0,MATCH(P$6,Data!$1:$1,0)-1,1000,1)=IF(P$7="","Yes",P$7))/(OFFSET(Data!$A$1,0,MATCH(P$6,Data!$1:$1,0)-1,1000,1)=IF(P$7="","Yes",P$7))*ROW(Data!$C$1:$C$1002),ROW(P21)-ROW(P$7)),1),"")</f>
        <v>BBC World News</v>
      </c>
      <c r="Q21" s="43" t="str">
        <f ca="1">IF(R21="","",IF(INDEX(Data!$BR:$BR,MATCH(R21,Data!$A:$A,0),1)=0,"",INDEX(Data!$BR:$BR,MATCH(R21,Data!$A:$A,0),1)))</f>
        <v/>
      </c>
      <c r="R21" s="43" t="str">
        <f ca="1">IFERROR(INDEX(Data!$A$1:Q$1002,_xlfn.AGGREGATE(15,6,(OFFSET(Data!$A$1,0,MATCH(R$6,Data!$1:$1,0)-1,1000,1)=IF(R$7="","Yes",R$7))/(OFFSET(Data!$A$1,0,MATCH(R$6,Data!$1:$1,0)-1,1000,1)=IF(R$7="","Yes",R$7))*ROW(Data!$C$1:$C$1002),ROW(R21)-ROW(R$7)),1),"")</f>
        <v>BBC World News</v>
      </c>
      <c r="S21" s="43" t="str">
        <f ca="1">IF(T21="","",IF(INDEX(Data!$BR:$BR,MATCH(T21,Data!$A:$A,0),1)=0,"",INDEX(Data!$BR:$BR,MATCH(T21,Data!$A:$A,0),1)))</f>
        <v/>
      </c>
      <c r="T21" s="43" t="str">
        <f ca="1">IFERROR(INDEX(Data!$A$1:R$1002,_xlfn.AGGREGATE(15,6,(OFFSET(Data!$A$1,0,MATCH(T$6,Data!$1:$1,0)-1,1000,1)=IF(T$7="","Yes",T$7))/(OFFSET(Data!$A$1,0,MATCH(T$6,Data!$1:$1,0)-1,1000,1)=IF(T$7="","Yes",T$7))*ROW(Data!$C$1:$C$1002),ROW(T21)-ROW(T$7)),1),"")</f>
        <v>BabyTV</v>
      </c>
      <c r="U21" s="43" t="str">
        <f ca="1">IF(V21="","",IF(INDEX(Data!$BR:$BR,MATCH(V21,Data!$A:$A,0),1)=0,"",INDEX(Data!$BR:$BR,MATCH(V21,Data!$A:$A,0),1)))</f>
        <v/>
      </c>
      <c r="V21" s="43" t="str">
        <f ca="1">IFERROR(INDEX(Data!$A$1:T$1002,_xlfn.AGGREGATE(15,6,(OFFSET(Data!$A$1,0,MATCH(V$6,Data!$1:$1,0)-1,1000,1)=IF(V$7="","Yes",V$7))/(OFFSET(Data!$A$1,0,MATCH(V$6,Data!$1:$1,0)-1,1000,1)=IF(V$7="","Yes",V$7))*ROW(Data!$C$1:$C$1002),ROW(V21)-ROW(V$7)),1),"")</f>
        <v>Cheddar Big News</v>
      </c>
      <c r="W21" s="43" t="str">
        <f ca="1">IF(X21="","",IF(INDEX(Data!$BR:$BR,MATCH(X21,Data!$A:$A,0),1)=0,"",INDEX(Data!$BR:$BR,MATCH(X21,Data!$A:$A,0),1)))</f>
        <v/>
      </c>
      <c r="X21" s="43" t="str">
        <f ca="1">IFERROR(INDEX(Data!$A$1:Y$1002,_xlfn.AGGREGATE(15,6,(OFFSET(Data!$A$1,0,MATCH(X$6,Data!$1:$1,0)-1,1000,1)=IF(X$7="","Yes",X$7))/(OFFSET(Data!$A$1,0,MATCH(X$6,Data!$1:$1,0)-1,1000,1)=IF(X$7="","Yes",X$7))*ROW(Data!$C$1:$C$1002),ROW(X21)-ROW(X$7)),1),"")</f>
        <v>Cheddar</v>
      </c>
      <c r="Y21" s="43" t="str">
        <f ca="1">IF(Z21="","",IF(INDEX(Data!$BR:$BR,MATCH(Z21,Data!$A:$A,0),1)=0,"",INDEX(Data!$BR:$BR,MATCH(Z21,Data!$A:$A,0),1)))</f>
        <v/>
      </c>
      <c r="Z21" s="43" t="str">
        <f ca="1">IFERROR(INDEX(Data!$A$1:AA$1002,_xlfn.AGGREGATE(15,6,(OFFSET(Data!$A$1,0,MATCH(Z$6,Data!$1:$1,0)-1,1000,1)=IF(Z$7="","Yes",Z$7))/(OFFSET(Data!$A$1,0,MATCH(Z$6,Data!$1:$1,0)-1,1000,1)=IF(Z$7="","Yes",Z$7))*ROW(Data!$C$1:$C$1002),ROW(Z21)-ROW(Z$7)),1),"")</f>
        <v>CNN</v>
      </c>
      <c r="AA21" s="43" t="str">
        <f ca="1">IF(AB21="","",IF(INDEX(Data!$BR:$BR,MATCH(AB21,Data!$A:$A,0),1)=0,"",INDEX(Data!$BR:$BR,MATCH(AB21,Data!$A:$A,0),1)))</f>
        <v/>
      </c>
      <c r="AB21" s="43" t="str">
        <f ca="1">IFERROR(INDEX(Data!$A$1:AC$1002,_xlfn.AGGREGATE(15,6,(OFFSET(Data!$A$1,0,MATCH(AB$6,Data!$1:$1,0)-1,1000,1)=IF(AB$7="","Yes",AB$7))/(OFFSET(Data!$A$1,0,MATCH(AB$6,Data!$1:$1,0)-1,1000,1)=IF(AB$7="","Yes",AB$7))*ROW(Data!$C$1:$C$1002),ROW(AB21)-ROW(AB$7)),1),"")</f>
        <v>BET</v>
      </c>
      <c r="AC21" s="43" t="str">
        <f ca="1">IF(AD21="","",IF(INDEX(Data!$BR:$BR,MATCH(AD21,Data!$A:$A,0),1)=0,"",INDEX(Data!$BR:$BR,MATCH(AD21,Data!$A:$A,0),1)))</f>
        <v/>
      </c>
      <c r="AD21" s="43" t="str">
        <f ca="1">IFERROR(INDEX(Data!$A$1:AE$1002,_xlfn.AGGREGATE(15,6,(OFFSET(Data!$A$1,0,MATCH(AD$6,Data!$1:$1,0)-1,1000,1)=IF(AD$7="","Yes",AD$7))/(OFFSET(Data!$A$1,0,MATCH(AD$6,Data!$1:$1,0)-1,1000,1)=IF(AD$7="","Yes",AD$7))*ROW(Data!$C$1:$C$1002),ROW(AD21)-ROW(AD$7)),1),"")</f>
        <v>FYI</v>
      </c>
      <c r="AE21" s="43" t="str">
        <f ca="1">IF(AF21="","",IF(INDEX(Data!$BR:$BR,MATCH(AF21,Data!$A:$A,0),1)=0,"",INDEX(Data!$BR:$BR,MATCH(AF21,Data!$A:$A,0),1)))</f>
        <v/>
      </c>
      <c r="AF21" s="43" t="str">
        <f ca="1">IFERROR(INDEX(Data!$A$1:AM$1002,_xlfn.AGGREGATE(15,6,(OFFSET(Data!$A$1,0,MATCH(AF$6,Data!$1:$1,0)-1,1000,1)=IF(AF$7="","Yes",AF$7))/(OFFSET(Data!$A$1,0,MATCH(AF$6,Data!$1:$1,0)-1,1000,1)=IF(AF$7="","Yes",AF$7))*ROW(Data!$C$1:$C$1002),ROW(AF21)-ROW(AF$7)),1),"")</f>
        <v/>
      </c>
      <c r="AG21" s="43" t="str">
        <f ca="1">IF(AH21="","",IF(INDEX(Data!$BR:$BR,MATCH(AH21,Data!$A:$A,0),1)=0,"",INDEX(Data!$BR:$BR,MATCH(AH21,Data!$A:$A,0),1)))</f>
        <v/>
      </c>
      <c r="AH21" s="43" t="str">
        <f ca="1">IFERROR(INDEX(Data!$A$1:AO$1002,_xlfn.AGGREGATE(15,6,(OFFSET(Data!$A$1,0,MATCH(AH$6,Data!$1:$1,0)-1,1000,1)=IF(AH$7="","Yes",AH$7))/(OFFSET(Data!$A$1,0,MATCH(AH$6,Data!$1:$1,0)-1,1000,1)=IF(AH$7="","Yes",AH$7))*ROW(Data!$C$1:$C$1002),ROW(AH21)-ROW(AH$7)),1),"")</f>
        <v/>
      </c>
      <c r="AI21" s="43" t="str">
        <f ca="1">IF(AJ21="","",IF(INDEX(Data!$BR:$BR,MATCH(AJ21,Data!$A:$A,0),1)=0,"",INDEX(Data!$BR:$BR,MATCH(AJ21,Data!$A:$A,0),1)))</f>
        <v/>
      </c>
      <c r="AJ21" s="43" t="str">
        <f ca="1">IFERROR(INDEX(Data!$A$1:AQ$1002,_xlfn.AGGREGATE(15,6,(OFFSET(Data!$A$1,0,MATCH(AJ$6,Data!$1:$1,0)-1,1000,1)=IF(AJ$7="","Yes",AJ$7))/(OFFSET(Data!$A$1,0,MATCH(AJ$6,Data!$1:$1,0)-1,1000,1)=IF(AJ$7="","Yes",AJ$7))*ROW(Data!$C$1:$C$1002),ROW(AJ21)-ROW(AJ$7)),1),"")</f>
        <v>Disney Channel</v>
      </c>
      <c r="AK21" s="43" t="str">
        <f ca="1">IF(AL21="","",IF(INDEX(Data!$BR:$BR,MATCH(AL21,Data!$A:$A,0),1)=0,"",INDEX(Data!$BR:$BR,MATCH(AL21,Data!$A:$A,0),1)))</f>
        <v/>
      </c>
      <c r="AL21" s="43" t="str">
        <f ca="1">IFERROR(INDEX(Data!$A$1:AS$1002,_xlfn.AGGREGATE(15,6,(OFFSET(Data!$A$1,0,MATCH(AL$6,Data!$1:$1,0)-1,1000,1)=IF(AL$7="","Yes",AL$7))/(OFFSET(Data!$A$1,0,MATCH(AL$6,Data!$1:$1,0)-1,1000,1)=IF(AL$7="","Yes",AL$7))*ROW(Data!$C$1:$C$1002),ROW(AL21)-ROW(AL$7)),1),"")</f>
        <v>Fox Deportes</v>
      </c>
      <c r="AM21" s="43" t="str">
        <f ca="1">IF(AN21="","",IF(INDEX(Data!$BR:$BR,MATCH(AN21,Data!$A:$A,0),1)=0,"",INDEX(Data!$BR:$BR,MATCH(AN21,Data!$A:$A,0),1)))</f>
        <v/>
      </c>
      <c r="AN21" s="43" t="str">
        <f ca="1">IFERROR(INDEX(Data!$A$1:AU$1002,_xlfn.AGGREGATE(15,6,(OFFSET(Data!$A$1,0,MATCH(AN$6,Data!$1:$1,0)-1,1000,1)=IF(AN$7="","Yes",AN$7))/(OFFSET(Data!$A$1,0,MATCH(AN$6,Data!$1:$1,0)-1,1000,1)=IF(AN$7="","Yes",AN$7))*ROW(Data!$C$1:$C$1002),ROW(AN21)-ROW(AN$7)),1),"")</f>
        <v>Cleo TV</v>
      </c>
    </row>
    <row r="22" spans="1:40" x14ac:dyDescent="0.4">
      <c r="A22" s="43" t="str">
        <f ca="1">IF(B22="","",IF(INDEX(Data!$BR:$BR,MATCH(B22,Data!$A:$A,0),1)=0,"",INDEX(Data!$BR:$BR,MATCH(B22,Data!$A:$A,0),1)))</f>
        <v/>
      </c>
      <c r="B22" s="43" t="str">
        <f ca="1">IFERROR(INDEX(Data!A$1:$A$1002,_xlfn.AGGREGATE(15,6,(OFFSET(Data!$A$1,0,MATCH(B$6,Data!$1:$1,0)-1,1000,1)=IF(B$7="","Yes",B$7))/(OFFSET(Data!$A$1,0,MATCH(B$6,Data!$1:$1,0)-1,1000,1)=IF(B$7="","Yes",B$7))*ROW(Data!$C$1:$C$1002),ROW(B22)-ROW(B$7)),1),"")</f>
        <v>CMT</v>
      </c>
      <c r="C22" s="43" t="str">
        <f ca="1">IF(D22="","",IF(INDEX(Data!$BR:$BR,MATCH(D22,Data!$A:$A,0),1)=0,"",INDEX(Data!$BR:$BR,MATCH(D22,Data!$A:$A,0),1)))</f>
        <v/>
      </c>
      <c r="D22" s="43" t="str">
        <f ca="1">IFERROR(INDEX(Data!$A$1:C$1002,_xlfn.AGGREGATE(15,6,(OFFSET(Data!$A$1,0,MATCH(D$6,Data!$1:$1,0)-1,1000,1)=IF(D$7="","Yes",D$7))/(OFFSET(Data!$A$1,0,MATCH(D$6,Data!$1:$1,0)-1,1000,1)=IF(D$7="","Yes",D$7))*ROW(Data!$C$1:$C$1002),ROW(D22)-ROW(D$7)),1),"")</f>
        <v>ESPN</v>
      </c>
      <c r="E22" s="43" t="str">
        <f ca="1">IF(F22="","",IF(INDEX(Data!$BR:$BR,MATCH(F22,Data!$A:$A,0),1)=0,"",INDEX(Data!$BR:$BR,MATCH(F22,Data!$A:$A,0),1)))</f>
        <v/>
      </c>
      <c r="F22" s="43" t="str">
        <f ca="1">IFERROR(INDEX(Data!$A$1:E$1002,_xlfn.AGGREGATE(15,6,(OFFSET(Data!$A$1,0,MATCH(F$6,Data!$1:$1,0)-1,1000,1)=IF(F$7="","Yes",F$7))/(OFFSET(Data!$A$1,0,MATCH(F$6,Data!$1:$1,0)-1,1000,1)=IF(F$7="","Yes",F$7))*ROW(Data!$C$1:$C$1002),ROW(F22)-ROW(F$7)),1),"")</f>
        <v>Discovery Channel</v>
      </c>
      <c r="G22" s="43" t="str">
        <f ca="1">IF(H22="","",IF(INDEX(Data!$BR:$BR,MATCH(H22,Data!$A:$A,0),1)=0,"",INDEX(Data!$BR:$BR,MATCH(H22,Data!$A:$A,0),1)))</f>
        <v/>
      </c>
      <c r="H22" s="43" t="str">
        <f ca="1">IFERROR(INDEX(Data!$A$1:G$1002,_xlfn.AGGREGATE(15,6,(OFFSET(Data!$A$1,0,MATCH(H$6,Data!$1:$1,0)-1,1000,1)=IF(H$7="","Yes",H$7))/(OFFSET(Data!$A$1,0,MATCH(H$6,Data!$1:$1,0)-1,1000,1)=IF(H$7="","Yes",H$7))*ROW(Data!$C$1:$C$1002),ROW(H22)-ROW(H$7)),1),"")</f>
        <v>CW</v>
      </c>
      <c r="I22" s="43" t="str">
        <f ca="1">IF(J22="","",IF(INDEX(Data!$BR:$BR,MATCH(J22,Data!$A:$A,0),1)=0,"",INDEX(Data!$BR:$BR,MATCH(J22,Data!$A:$A,0),1)))</f>
        <v/>
      </c>
      <c r="J22" s="43" t="str">
        <f ca="1">IFERROR(INDEX(Data!$A$1:I$1002,_xlfn.AGGREGATE(15,6,(OFFSET(Data!$A$1,0,MATCH(J$6,Data!$1:$1,0)-1,1000,1)=IF(J$7="","Yes",J$7))/(OFFSET(Data!$A$1,0,MATCH(J$6,Data!$1:$1,0)-1,1000,1)=IF(J$7="","Yes",J$7))*ROW(Data!$C$1:$C$1002),ROW(J22)-ROW(J$7)),1),"")</f>
        <v>CNBC</v>
      </c>
      <c r="K22" s="43">
        <f ca="1">IF(L22="","",IF(INDEX(Data!$BR:$BR,MATCH(L22,Data!$A:$A,0),1)=0,"",INDEX(Data!$BR:$BR,MATCH(L22,Data!$A:$A,0),1)))</f>
        <v>1</v>
      </c>
      <c r="L22" s="43" t="str">
        <f ca="1">IFERROR(INDEX(Data!$A$1:K$1002,_xlfn.AGGREGATE(15,6,(OFFSET(Data!$A$1,0,MATCH(L$6,Data!$1:$1,0)-1,1000,1)=IF(L$7="","Yes",L$7))/(OFFSET(Data!$A$1,0,MATCH(L$6,Data!$1:$1,0)-1,1000,1)=IF(L$7="","Yes",L$7))*ROW(Data!$C$1:$C$1002),ROW(L22)-ROW(L$7)),1),"")</f>
        <v>CBS</v>
      </c>
      <c r="M22" s="43" t="str">
        <f ca="1">IF(N22="","",IF(INDEX(Data!$BR:$BR,MATCH(N22,Data!$A:$A,0),1)=0,"",INDEX(Data!$BR:$BR,MATCH(N22,Data!$A:$A,0),1)))</f>
        <v/>
      </c>
      <c r="N22" s="43" t="str">
        <f ca="1">IFERROR(INDEX(Data!$A$1:M$1002,_xlfn.AGGREGATE(15,6,(OFFSET(Data!$A$1,0,MATCH(N$6,Data!$1:$1,0)-1,1000,1)=IF(N$7="","Yes",N$7))/(OFFSET(Data!$A$1,0,MATCH(N$6,Data!$1:$1,0)-1,1000,1)=IF(N$7="","Yes",N$7))*ROW(Data!$C$1:$C$1002),ROW(N22)-ROW(N$7)),1),"")</f>
        <v>Bravo</v>
      </c>
      <c r="O22" s="43" t="str">
        <f ca="1">IF(P22="","",IF(INDEX(Data!$BR:$BR,MATCH(P22,Data!$A:$A,0),1)=0,"",INDEX(Data!$BR:$BR,MATCH(P22,Data!$A:$A,0),1)))</f>
        <v/>
      </c>
      <c r="P22" s="43" t="str">
        <f ca="1">IFERROR(INDEX(Data!$A$1:O$1002,_xlfn.AGGREGATE(15,6,(OFFSET(Data!$A$1,0,MATCH(P$6,Data!$1:$1,0)-1,1000,1)=IF(P$7="","Yes",P$7))/(OFFSET(Data!$A$1,0,MATCH(P$6,Data!$1:$1,0)-1,1000,1)=IF(P$7="","Yes",P$7))*ROW(Data!$C$1:$C$1002),ROW(P22)-ROW(P$7)),1),"")</f>
        <v>BET</v>
      </c>
      <c r="Q22" s="43" t="str">
        <f ca="1">IF(R22="","",IF(INDEX(Data!$BR:$BR,MATCH(R22,Data!$A:$A,0),1)=0,"",INDEX(Data!$BR:$BR,MATCH(R22,Data!$A:$A,0),1)))</f>
        <v/>
      </c>
      <c r="R22" s="43" t="str">
        <f ca="1">IFERROR(INDEX(Data!$A$1:Q$1002,_xlfn.AGGREGATE(15,6,(OFFSET(Data!$A$1,0,MATCH(R$6,Data!$1:$1,0)-1,1000,1)=IF(R$7="","Yes",R$7))/(OFFSET(Data!$A$1,0,MATCH(R$6,Data!$1:$1,0)-1,1000,1)=IF(R$7="","Yes",R$7))*ROW(Data!$C$1:$C$1002),ROW(R22)-ROW(R$7)),1),"")</f>
        <v>BET</v>
      </c>
      <c r="S22" s="43" t="str">
        <f ca="1">IF(T22="","",IF(INDEX(Data!$BR:$BR,MATCH(T22,Data!$A:$A,0),1)=0,"",INDEX(Data!$BR:$BR,MATCH(T22,Data!$A:$A,0),1)))</f>
        <v/>
      </c>
      <c r="T22" s="43" t="str">
        <f ca="1">IFERROR(INDEX(Data!$A$1:R$1002,_xlfn.AGGREGATE(15,6,(OFFSET(Data!$A$1,0,MATCH(T$6,Data!$1:$1,0)-1,1000,1)=IF(T$7="","Yes",T$7))/(OFFSET(Data!$A$1,0,MATCH(T$6,Data!$1:$1,0)-1,1000,1)=IF(T$7="","Yes",T$7))*ROW(Data!$C$1:$C$1002),ROW(T22)-ROW(T$7)),1),"")</f>
        <v>Bandamax</v>
      </c>
      <c r="U22" s="43" t="str">
        <f ca="1">IF(V22="","",IF(INDEX(Data!$BR:$BR,MATCH(V22,Data!$A:$A,0),1)=0,"",INDEX(Data!$BR:$BR,MATCH(V22,Data!$A:$A,0),1)))</f>
        <v/>
      </c>
      <c r="V22" s="43" t="str">
        <f ca="1">IFERROR(INDEX(Data!$A$1:T$1002,_xlfn.AGGREGATE(15,6,(OFFSET(Data!$A$1,0,MATCH(V$6,Data!$1:$1,0)-1,1000,1)=IF(V$7="","Yes",V$7))/(OFFSET(Data!$A$1,0,MATCH(V$6,Data!$1:$1,0)-1,1000,1)=IF(V$7="","Yes",V$7))*ROW(Data!$C$1:$C$1002),ROW(V22)-ROW(V$7)),1),"")</f>
        <v>CNBC</v>
      </c>
      <c r="W22" s="43" t="str">
        <f ca="1">IF(X22="","",IF(INDEX(Data!$BR:$BR,MATCH(X22,Data!$A:$A,0),1)=0,"",INDEX(Data!$BR:$BR,MATCH(X22,Data!$A:$A,0),1)))</f>
        <v/>
      </c>
      <c r="X22" s="43" t="str">
        <f ca="1">IFERROR(INDEX(Data!$A$1:Y$1002,_xlfn.AGGREGATE(15,6,(OFFSET(Data!$A$1,0,MATCH(X$6,Data!$1:$1,0)-1,1000,1)=IF(X$7="","Yes",X$7))/(OFFSET(Data!$A$1,0,MATCH(X$6,Data!$1:$1,0)-1,1000,1)=IF(X$7="","Yes",X$7))*ROW(Data!$C$1:$C$1002),ROW(X22)-ROW(X$7)),1),"")</f>
        <v>CNBC</v>
      </c>
      <c r="Y22" s="43" t="str">
        <f ca="1">IF(Z22="","",IF(INDEX(Data!$BR:$BR,MATCH(Z22,Data!$A:$A,0),1)=0,"",INDEX(Data!$BR:$BR,MATCH(Z22,Data!$A:$A,0),1)))</f>
        <v/>
      </c>
      <c r="Z22" s="43" t="str">
        <f ca="1">IFERROR(INDEX(Data!$A$1:AA$1002,_xlfn.AGGREGATE(15,6,(OFFSET(Data!$A$1,0,MATCH(Z$6,Data!$1:$1,0)-1,1000,1)=IF(Z$7="","Yes",Z$7))/(OFFSET(Data!$A$1,0,MATCH(Z$6,Data!$1:$1,0)-1,1000,1)=IF(Z$7="","Yes",Z$7))*ROW(Data!$C$1:$C$1002),ROW(Z22)-ROW(Z$7)),1),"")</f>
        <v>COZI</v>
      </c>
      <c r="AA22" s="43" t="str">
        <f ca="1">IF(AB22="","",IF(INDEX(Data!$BR:$BR,MATCH(AB22,Data!$A:$A,0),1)=0,"",INDEX(Data!$BR:$BR,MATCH(AB22,Data!$A:$A,0),1)))</f>
        <v/>
      </c>
      <c r="AB22" s="43" t="str">
        <f ca="1">IFERROR(INDEX(Data!$A$1:AC$1002,_xlfn.AGGREGATE(15,6,(OFFSET(Data!$A$1,0,MATCH(AB$6,Data!$1:$1,0)-1,1000,1)=IF(AB$7="","Yes",AB$7))/(OFFSET(Data!$A$1,0,MATCH(AB$6,Data!$1:$1,0)-1,1000,1)=IF(AB$7="","Yes",AB$7))*ROW(Data!$C$1:$C$1002),ROW(AB22)-ROW(AB$7)),1),"")</f>
        <v>Big Ten Network</v>
      </c>
      <c r="AC22" s="43" t="str">
        <f ca="1">IF(AD22="","",IF(INDEX(Data!$BR:$BR,MATCH(AD22,Data!$A:$A,0),1)=0,"",INDEX(Data!$BR:$BR,MATCH(AD22,Data!$A:$A,0),1)))</f>
        <v/>
      </c>
      <c r="AD22" s="43" t="str">
        <f ca="1">IFERROR(INDEX(Data!$A$1:AE$1002,_xlfn.AGGREGATE(15,6,(OFFSET(Data!$A$1,0,MATCH(AD$6,Data!$1:$1,0)-1,1000,1)=IF(AD$7="","Yes",AD$7))/(OFFSET(Data!$A$1,0,MATCH(AD$6,Data!$1:$1,0)-1,1000,1)=IF(AD$7="","Yes",AD$7))*ROW(Data!$C$1:$C$1002),ROW(AD22)-ROW(AD$7)),1),"")</f>
        <v>Hallmark</v>
      </c>
      <c r="AE22" s="43" t="str">
        <f ca="1">IF(AF22="","",IF(INDEX(Data!$BR:$BR,MATCH(AF22,Data!$A:$A,0),1)=0,"",INDEX(Data!$BR:$BR,MATCH(AF22,Data!$A:$A,0),1)))</f>
        <v/>
      </c>
      <c r="AF22" s="43" t="str">
        <f ca="1">IFERROR(INDEX(Data!$A$1:AM$1002,_xlfn.AGGREGATE(15,6,(OFFSET(Data!$A$1,0,MATCH(AF$6,Data!$1:$1,0)-1,1000,1)=IF(AF$7="","Yes",AF$7))/(OFFSET(Data!$A$1,0,MATCH(AF$6,Data!$1:$1,0)-1,1000,1)=IF(AF$7="","Yes",AF$7))*ROW(Data!$C$1:$C$1002),ROW(AF22)-ROW(AF$7)),1),"")</f>
        <v/>
      </c>
      <c r="AG22" s="43" t="str">
        <f ca="1">IF(AH22="","",IF(INDEX(Data!$BR:$BR,MATCH(AH22,Data!$A:$A,0),1)=0,"",INDEX(Data!$BR:$BR,MATCH(AH22,Data!$A:$A,0),1)))</f>
        <v/>
      </c>
      <c r="AH22" s="43" t="str">
        <f ca="1">IFERROR(INDEX(Data!$A$1:AO$1002,_xlfn.AGGREGATE(15,6,(OFFSET(Data!$A$1,0,MATCH(AH$6,Data!$1:$1,0)-1,1000,1)=IF(AH$7="","Yes",AH$7))/(OFFSET(Data!$A$1,0,MATCH(AH$6,Data!$1:$1,0)-1,1000,1)=IF(AH$7="","Yes",AH$7))*ROW(Data!$C$1:$C$1002),ROW(AH22)-ROW(AH$7)),1),"")</f>
        <v/>
      </c>
      <c r="AI22" s="43" t="str">
        <f ca="1">IF(AJ22="","",IF(INDEX(Data!$BR:$BR,MATCH(AJ22,Data!$A:$A,0),1)=0,"",INDEX(Data!$BR:$BR,MATCH(AJ22,Data!$A:$A,0),1)))</f>
        <v/>
      </c>
      <c r="AJ22" s="43" t="str">
        <f ca="1">IFERROR(INDEX(Data!$A$1:AQ$1002,_xlfn.AGGREGATE(15,6,(OFFSET(Data!$A$1,0,MATCH(AJ$6,Data!$1:$1,0)-1,1000,1)=IF(AJ$7="","Yes",AJ$7))/(OFFSET(Data!$A$1,0,MATCH(AJ$6,Data!$1:$1,0)-1,1000,1)=IF(AJ$7="","Yes",AJ$7))*ROW(Data!$C$1:$C$1002),ROW(AJ22)-ROW(AJ$7)),1),"")</f>
        <v>Disney Junior</v>
      </c>
      <c r="AK22" s="43" t="str">
        <f ca="1">IF(AL22="","",IF(INDEX(Data!$BR:$BR,MATCH(AL22,Data!$A:$A,0),1)=0,"",INDEX(Data!$BR:$BR,MATCH(AL22,Data!$A:$A,0),1)))</f>
        <v/>
      </c>
      <c r="AL22" s="43" t="str">
        <f ca="1">IFERROR(INDEX(Data!$A$1:AS$1002,_xlfn.AGGREGATE(15,6,(OFFSET(Data!$A$1,0,MATCH(AL$6,Data!$1:$1,0)-1,1000,1)=IF(AL$7="","Yes",AL$7))/(OFFSET(Data!$A$1,0,MATCH(AL$6,Data!$1:$1,0)-1,1000,1)=IF(AL$7="","Yes",AL$7))*ROW(Data!$C$1:$C$1002),ROW(AL22)-ROW(AL$7)),1),"")</f>
        <v>NTN24</v>
      </c>
      <c r="AM22" s="43" t="str">
        <f ca="1">IF(AN22="","",IF(INDEX(Data!$BR:$BR,MATCH(AN22,Data!$A:$A,0),1)=0,"",INDEX(Data!$BR:$BR,MATCH(AN22,Data!$A:$A,0),1)))</f>
        <v/>
      </c>
      <c r="AN22" s="43" t="str">
        <f ca="1">IFERROR(INDEX(Data!$A$1:AU$1002,_xlfn.AGGREGATE(15,6,(OFFSET(Data!$A$1,0,MATCH(AN$6,Data!$1:$1,0)-1,1000,1)=IF(AN$7="","Yes",AN$7))/(OFFSET(Data!$A$1,0,MATCH(AN$6,Data!$1:$1,0)-1,1000,1)=IF(AN$7="","Yes",AN$7))*ROW(Data!$C$1:$C$1002),ROW(AN22)-ROW(AN$7)),1),"")</f>
        <v>CMT</v>
      </c>
    </row>
    <row r="23" spans="1:40" ht="24" x14ac:dyDescent="0.4">
      <c r="A23" s="43" t="str">
        <f ca="1">IF(B23="","",IF(INDEX(Data!$BR:$BR,MATCH(B23,Data!$A:$A,0),1)=0,"",INDEX(Data!$BR:$BR,MATCH(B23,Data!$A:$A,0),1)))</f>
        <v/>
      </c>
      <c r="B23" s="43" t="str">
        <f ca="1">IFERROR(INDEX(Data!A$1:$A$1002,_xlfn.AGGREGATE(15,6,(OFFSET(Data!$A$1,0,MATCH(B$6,Data!$1:$1,0)-1,1000,1)=IF(B$7="","Yes",B$7))/(OFFSET(Data!$A$1,0,MATCH(B$6,Data!$1:$1,0)-1,1000,1)=IF(B$7="","Yes",B$7))*ROW(Data!$C$1:$C$1002),ROW(B23)-ROW(B$7)),1),"")</f>
        <v>Comedy Central</v>
      </c>
      <c r="C23" s="43" t="str">
        <f ca="1">IF(D23="","",IF(INDEX(Data!$BR:$BR,MATCH(D23,Data!$A:$A,0),1)=0,"",INDEX(Data!$BR:$BR,MATCH(D23,Data!$A:$A,0),1)))</f>
        <v/>
      </c>
      <c r="D23" s="43" t="str">
        <f ca="1">IFERROR(INDEX(Data!$A$1:C$1002,_xlfn.AGGREGATE(15,6,(OFFSET(Data!$A$1,0,MATCH(D$6,Data!$1:$1,0)-1,1000,1)=IF(D$7="","Yes",D$7))/(OFFSET(Data!$A$1,0,MATCH(D$6,Data!$1:$1,0)-1,1000,1)=IF(D$7="","Yes",D$7))*ROW(Data!$C$1:$C$1002),ROW(D23)-ROW(D$7)),1),"")</f>
        <v>ESPN 2</v>
      </c>
      <c r="E23" s="43" t="str">
        <f ca="1">IF(F23="","",IF(INDEX(Data!$BR:$BR,MATCH(F23,Data!$A:$A,0),1)=0,"",INDEX(Data!$BR:$BR,MATCH(F23,Data!$A:$A,0),1)))</f>
        <v/>
      </c>
      <c r="F23" s="43" t="str">
        <f ca="1">IFERROR(INDEX(Data!$A$1:E$1002,_xlfn.AGGREGATE(15,6,(OFFSET(Data!$A$1,0,MATCH(F$6,Data!$1:$1,0)-1,1000,1)=IF(F$7="","Yes",F$7))/(OFFSET(Data!$A$1,0,MATCH(F$6,Data!$1:$1,0)-1,1000,1)=IF(F$7="","Yes",F$7))*ROW(Data!$C$1:$C$1002),ROW(F23)-ROW(F$7)),1),"")</f>
        <v>E!</v>
      </c>
      <c r="G23" s="43" t="str">
        <f ca="1">IF(H23="","",IF(INDEX(Data!$BR:$BR,MATCH(H23,Data!$A:$A,0),1)=0,"",INDEX(Data!$BR:$BR,MATCH(H23,Data!$A:$A,0),1)))</f>
        <v/>
      </c>
      <c r="H23" s="43" t="str">
        <f ca="1">IFERROR(INDEX(Data!$A$1:G$1002,_xlfn.AGGREGATE(15,6,(OFFSET(Data!$A$1,0,MATCH(H$6,Data!$1:$1,0)-1,1000,1)=IF(H$7="","Yes",H$7))/(OFFSET(Data!$A$1,0,MATCH(H$6,Data!$1:$1,0)-1,1000,1)=IF(H$7="","Yes",H$7))*ROW(Data!$C$1:$C$1002),ROW(H23)-ROW(H$7)),1),"")</f>
        <v>Disney Channel</v>
      </c>
      <c r="I23" s="43" t="str">
        <f ca="1">IF(J23="","",IF(INDEX(Data!$BR:$BR,MATCH(J23,Data!$A:$A,0),1)=0,"",INDEX(Data!$BR:$BR,MATCH(J23,Data!$A:$A,0),1)))</f>
        <v/>
      </c>
      <c r="J23" s="43" t="str">
        <f ca="1">IFERROR(INDEX(Data!$A$1:I$1002,_xlfn.AGGREGATE(15,6,(OFFSET(Data!$A$1,0,MATCH(J$6,Data!$1:$1,0)-1,1000,1)=IF(J$7="","Yes",J$7))/(OFFSET(Data!$A$1,0,MATCH(J$6,Data!$1:$1,0)-1,1000,1)=IF(J$7="","Yes",J$7))*ROW(Data!$C$1:$C$1002),ROW(J23)-ROW(J$7)),1),"")</f>
        <v>CNBC World</v>
      </c>
      <c r="K23" s="43" t="str">
        <f ca="1">IF(L23="","",IF(INDEX(Data!$BR:$BR,MATCH(L23,Data!$A:$A,0),1)=0,"",INDEX(Data!$BR:$BR,MATCH(L23,Data!$A:$A,0),1)))</f>
        <v/>
      </c>
      <c r="L23" s="43" t="str">
        <f ca="1">IFERROR(INDEX(Data!$A$1:K$1002,_xlfn.AGGREGATE(15,6,(OFFSET(Data!$A$1,0,MATCH(L$6,Data!$1:$1,0)-1,1000,1)=IF(L$7="","Yes",L$7))/(OFFSET(Data!$A$1,0,MATCH(L$6,Data!$1:$1,0)-1,1000,1)=IF(L$7="","Yes",L$7))*ROW(Data!$C$1:$C$1002),ROW(L23)-ROW(L$7)),1),"")</f>
        <v>CMT</v>
      </c>
      <c r="M23" s="43">
        <f ca="1">IF(N23="","",IF(INDEX(Data!$BR:$BR,MATCH(N23,Data!$A:$A,0),1)=0,"",INDEX(Data!$BR:$BR,MATCH(N23,Data!$A:$A,0),1)))</f>
        <v>3</v>
      </c>
      <c r="N23" s="43" t="str">
        <f ca="1">IFERROR(INDEX(Data!$A$1:M$1002,_xlfn.AGGREGATE(15,6,(OFFSET(Data!$A$1,0,MATCH(N$6,Data!$1:$1,0)-1,1000,1)=IF(N$7="","Yes",N$7))/(OFFSET(Data!$A$1,0,MATCH(N$6,Data!$1:$1,0)-1,1000,1)=IF(N$7="","Yes",N$7))*ROW(Data!$C$1:$C$1002),ROW(N23)-ROW(N$7)),1),"")</f>
        <v>Cartoon Network</v>
      </c>
      <c r="O23" s="43" t="str">
        <f ca="1">IF(P23="","",IF(INDEX(Data!$BR:$BR,MATCH(P23,Data!$A:$A,0),1)=0,"",INDEX(Data!$BR:$BR,MATCH(P23,Data!$A:$A,0),1)))</f>
        <v/>
      </c>
      <c r="P23" s="43" t="str">
        <f ca="1">IFERROR(INDEX(Data!$A$1:O$1002,_xlfn.AGGREGATE(15,6,(OFFSET(Data!$A$1,0,MATCH(P$6,Data!$1:$1,0)-1,1000,1)=IF(P$7="","Yes",P$7))/(OFFSET(Data!$A$1,0,MATCH(P$6,Data!$1:$1,0)-1,1000,1)=IF(P$7="","Yes",P$7))*ROW(Data!$C$1:$C$1002),ROW(P23)-ROW(P$7)),1),"")</f>
        <v>BET Her</v>
      </c>
      <c r="Q23" s="43" t="str">
        <f ca="1">IF(R23="","",IF(INDEX(Data!$BR:$BR,MATCH(R23,Data!$A:$A,0),1)=0,"",INDEX(Data!$BR:$BR,MATCH(R23,Data!$A:$A,0),1)))</f>
        <v/>
      </c>
      <c r="R23" s="43" t="str">
        <f ca="1">IFERROR(INDEX(Data!$A$1:Q$1002,_xlfn.AGGREGATE(15,6,(OFFSET(Data!$A$1,0,MATCH(R$6,Data!$1:$1,0)-1,1000,1)=IF(R$7="","Yes",R$7))/(OFFSET(Data!$A$1,0,MATCH(R$6,Data!$1:$1,0)-1,1000,1)=IF(R$7="","Yes",R$7))*ROW(Data!$C$1:$C$1002),ROW(R23)-ROW(R$7)),1),"")</f>
        <v>BET Her</v>
      </c>
      <c r="S23" s="43" t="str">
        <f ca="1">IF(T23="","",IF(INDEX(Data!$BR:$BR,MATCH(T23,Data!$A:$A,0),1)=0,"",INDEX(Data!$BR:$BR,MATCH(T23,Data!$A:$A,0),1)))</f>
        <v/>
      </c>
      <c r="T23" s="43" t="str">
        <f ca="1">IFERROR(INDEX(Data!$A$1:R$1002,_xlfn.AGGREGATE(15,6,(OFFSET(Data!$A$1,0,MATCH(T$6,Data!$1:$1,0)-1,1000,1)=IF(T$7="","Yes",T$7))/(OFFSET(Data!$A$1,0,MATCH(T$6,Data!$1:$1,0)-1,1000,1)=IF(T$7="","Yes",T$7))*ROW(Data!$C$1:$C$1002),ROW(T23)-ROW(T$7)),1),"")</f>
        <v>Boomerang</v>
      </c>
      <c r="U23" s="43" t="str">
        <f ca="1">IF(V23="","",IF(INDEX(Data!$BR:$BR,MATCH(V23,Data!$A:$A,0),1)=0,"",INDEX(Data!$BR:$BR,MATCH(V23,Data!$A:$A,0),1)))</f>
        <v/>
      </c>
      <c r="V23" s="43" t="str">
        <f ca="1">IFERROR(INDEX(Data!$A$1:T$1002,_xlfn.AGGREGATE(15,6,(OFFSET(Data!$A$1,0,MATCH(V$6,Data!$1:$1,0)-1,1000,1)=IF(V$7="","Yes",V$7))/(OFFSET(Data!$A$1,0,MATCH(V$6,Data!$1:$1,0)-1,1000,1)=IF(V$7="","Yes",V$7))*ROW(Data!$C$1:$C$1002),ROW(V23)-ROW(V$7)),1),"")</f>
        <v>CNBC World</v>
      </c>
      <c r="W23" s="43" t="str">
        <f ca="1">IF(X23="","",IF(INDEX(Data!$BR:$BR,MATCH(X23,Data!$A:$A,0),1)=0,"",INDEX(Data!$BR:$BR,MATCH(X23,Data!$A:$A,0),1)))</f>
        <v/>
      </c>
      <c r="X23" s="43" t="str">
        <f ca="1">IFERROR(INDEX(Data!$A$1:Y$1002,_xlfn.AGGREGATE(15,6,(OFFSET(Data!$A$1,0,MATCH(X$6,Data!$1:$1,0)-1,1000,1)=IF(X$7="","Yes",X$7))/(OFFSET(Data!$A$1,0,MATCH(X$6,Data!$1:$1,0)-1,1000,1)=IF(X$7="","Yes",X$7))*ROW(Data!$C$1:$C$1002),ROW(X23)-ROW(X$7)),1),"")</f>
        <v>CNN</v>
      </c>
      <c r="Y23" s="43" t="str">
        <f ca="1">IF(Z23="","",IF(INDEX(Data!$BR:$BR,MATCH(Z23,Data!$A:$A,0),1)=0,"",INDEX(Data!$BR:$BR,MATCH(Z23,Data!$A:$A,0),1)))</f>
        <v/>
      </c>
      <c r="Z23" s="43" t="str">
        <f ca="1">IFERROR(INDEX(Data!$A$1:AA$1002,_xlfn.AGGREGATE(15,6,(OFFSET(Data!$A$1,0,MATCH(Z$6,Data!$1:$1,0)-1,1000,1)=IF(Z$7="","Yes",Z$7))/(OFFSET(Data!$A$1,0,MATCH(Z$6,Data!$1:$1,0)-1,1000,1)=IF(Z$7="","Yes",Z$7))*ROW(Data!$C$1:$C$1002),ROW(Z23)-ROW(Z$7)),1),"")</f>
        <v>Discovery Channel</v>
      </c>
      <c r="AA23" s="43" t="str">
        <f ca="1">IF(AB23="","",IF(INDEX(Data!$BR:$BR,MATCH(AB23,Data!$A:$A,0),1)=0,"",INDEX(Data!$BR:$BR,MATCH(AB23,Data!$A:$A,0),1)))</f>
        <v/>
      </c>
      <c r="AB23" s="43" t="str">
        <f ca="1">IFERROR(INDEX(Data!$A$1:AC$1002,_xlfn.AGGREGATE(15,6,(OFFSET(Data!$A$1,0,MATCH(AB$6,Data!$1:$1,0)-1,1000,1)=IF(AB$7="","Yes",AB$7))/(OFFSET(Data!$A$1,0,MATCH(AB$6,Data!$1:$1,0)-1,1000,1)=IF(AB$7="","Yes",AB$7))*ROW(Data!$C$1:$C$1002),ROW(AB23)-ROW(AB$7)),1),"")</f>
        <v>Bravo</v>
      </c>
      <c r="AC23" s="43" t="str">
        <f ca="1">IF(AD23="","",IF(INDEX(Data!$BR:$BR,MATCH(AD23,Data!$A:$A,0),1)=0,"",INDEX(Data!$BR:$BR,MATCH(AD23,Data!$A:$A,0),1)))</f>
        <v/>
      </c>
      <c r="AD23" s="43" t="str">
        <f ca="1">IFERROR(INDEX(Data!$A$1:AE$1002,_xlfn.AGGREGATE(15,6,(OFFSET(Data!$A$1,0,MATCH(AD$6,Data!$1:$1,0)-1,1000,1)=IF(AD$7="","Yes",AD$7))/(OFFSET(Data!$A$1,0,MATCH(AD$6,Data!$1:$1,0)-1,1000,1)=IF(AD$7="","Yes",AD$7))*ROW(Data!$C$1:$C$1002),ROW(AD23)-ROW(AD$7)),1),"")</f>
        <v>Hallmark Movies &amp; Mysteries</v>
      </c>
      <c r="AE23" s="43" t="str">
        <f ca="1">IF(AF23="","",IF(INDEX(Data!$BR:$BR,MATCH(AF23,Data!$A:$A,0),1)=0,"",INDEX(Data!$BR:$BR,MATCH(AF23,Data!$A:$A,0),1)))</f>
        <v/>
      </c>
      <c r="AF23" s="43" t="str">
        <f ca="1">IFERROR(INDEX(Data!$A$1:AM$1002,_xlfn.AGGREGATE(15,6,(OFFSET(Data!$A$1,0,MATCH(AF$6,Data!$1:$1,0)-1,1000,1)=IF(AF$7="","Yes",AF$7))/(OFFSET(Data!$A$1,0,MATCH(AF$6,Data!$1:$1,0)-1,1000,1)=IF(AF$7="","Yes",AF$7))*ROW(Data!$C$1:$C$1002),ROW(AF23)-ROW(AF$7)),1),"")</f>
        <v/>
      </c>
      <c r="AG23" s="43" t="str">
        <f ca="1">IF(AH23="","",IF(INDEX(Data!$BR:$BR,MATCH(AH23,Data!$A:$A,0),1)=0,"",INDEX(Data!$BR:$BR,MATCH(AH23,Data!$A:$A,0),1)))</f>
        <v/>
      </c>
      <c r="AH23" s="43" t="str">
        <f ca="1">IFERROR(INDEX(Data!$A$1:AO$1002,_xlfn.AGGREGATE(15,6,(OFFSET(Data!$A$1,0,MATCH(AH$6,Data!$1:$1,0)-1,1000,1)=IF(AH$7="","Yes",AH$7))/(OFFSET(Data!$A$1,0,MATCH(AH$6,Data!$1:$1,0)-1,1000,1)=IF(AH$7="","Yes",AH$7))*ROW(Data!$C$1:$C$1002),ROW(AH23)-ROW(AH$7)),1),"")</f>
        <v/>
      </c>
      <c r="AI23" s="43" t="str">
        <f ca="1">IF(AJ23="","",IF(INDEX(Data!$BR:$BR,MATCH(AJ23,Data!$A:$A,0),1)=0,"",INDEX(Data!$BR:$BR,MATCH(AJ23,Data!$A:$A,0),1)))</f>
        <v/>
      </c>
      <c r="AJ23" s="43" t="str">
        <f ca="1">IFERROR(INDEX(Data!$A$1:AQ$1002,_xlfn.AGGREGATE(15,6,(OFFSET(Data!$A$1,0,MATCH(AJ$6,Data!$1:$1,0)-1,1000,1)=IF(AJ$7="","Yes",AJ$7))/(OFFSET(Data!$A$1,0,MATCH(AJ$6,Data!$1:$1,0)-1,1000,1)=IF(AJ$7="","Yes",AJ$7))*ROW(Data!$C$1:$C$1002),ROW(AJ23)-ROW(AJ$7)),1),"")</f>
        <v>Disney XD</v>
      </c>
      <c r="AK23" s="43" t="str">
        <f ca="1">IF(AL23="","",IF(INDEX(Data!$BR:$BR,MATCH(AL23,Data!$A:$A,0),1)=0,"",INDEX(Data!$BR:$BR,MATCH(AL23,Data!$A:$A,0),1)))</f>
        <v/>
      </c>
      <c r="AL23" s="43" t="str">
        <f ca="1">IFERROR(INDEX(Data!$A$1:AS$1002,_xlfn.AGGREGATE(15,6,(OFFSET(Data!$A$1,0,MATCH(AL$6,Data!$1:$1,0)-1,1000,1)=IF(AL$7="","Yes",AL$7))/(OFFSET(Data!$A$1,0,MATCH(AL$6,Data!$1:$1,0)-1,1000,1)=IF(AL$7="","Yes",AL$7))*ROW(Data!$C$1:$C$1002),ROW(AL23)-ROW(AL$7)),1),"")</f>
        <v>Nuestra Tele</v>
      </c>
      <c r="AM23" s="43" t="str">
        <f ca="1">IF(AN23="","",IF(INDEX(Data!$BR:$BR,MATCH(AN23,Data!$A:$A,0),1)=0,"",INDEX(Data!$BR:$BR,MATCH(AN23,Data!$A:$A,0),1)))</f>
        <v/>
      </c>
      <c r="AN23" s="43" t="str">
        <f ca="1">IFERROR(INDEX(Data!$A$1:AU$1002,_xlfn.AGGREGATE(15,6,(OFFSET(Data!$A$1,0,MATCH(AN$6,Data!$1:$1,0)-1,1000,1)=IF(AN$7="","Yes",AN$7))/(OFFSET(Data!$A$1,0,MATCH(AN$6,Data!$1:$1,0)-1,1000,1)=IF(AN$7="","Yes",AN$7))*ROW(Data!$C$1:$C$1002),ROW(AN23)-ROW(AN$7)),1),"")</f>
        <v>CMT Music</v>
      </c>
    </row>
    <row r="24" spans="1:40" x14ac:dyDescent="0.4">
      <c r="A24" s="43">
        <f ca="1">IF(B24="","",IF(INDEX(Data!$BR:$BR,MATCH(B24,Data!$A:$A,0),1)=0,"",INDEX(Data!$BR:$BR,MATCH(B24,Data!$A:$A,0),1)))</f>
        <v>3</v>
      </c>
      <c r="B24" s="43" t="str">
        <f ca="1">IFERROR(INDEX(Data!A$1:$A$1002,_xlfn.AGGREGATE(15,6,(OFFSET(Data!$A$1,0,MATCH(B$6,Data!$1:$1,0)-1,1000,1)=IF(B$7="","Yes",B$7))/(OFFSET(Data!$A$1,0,MATCH(B$6,Data!$1:$1,0)-1,1000,1)=IF(B$7="","Yes",B$7))*ROW(Data!$C$1:$C$1002),ROW(B24)-ROW(B$7)),1),"")</f>
        <v>Cooking Channel</v>
      </c>
      <c r="C24" s="43" t="str">
        <f ca="1">IF(D24="","",IF(INDEX(Data!$BR:$BR,MATCH(D24,Data!$A:$A,0),1)=0,"",INDEX(Data!$BR:$BR,MATCH(D24,Data!$A:$A,0),1)))</f>
        <v/>
      </c>
      <c r="D24" s="43" t="str">
        <f ca="1">IFERROR(INDEX(Data!$A$1:C$1002,_xlfn.AGGREGATE(15,6,(OFFSET(Data!$A$1,0,MATCH(D$6,Data!$1:$1,0)-1,1000,1)=IF(D$7="","Yes",D$7))/(OFFSET(Data!$A$1,0,MATCH(D$6,Data!$1:$1,0)-1,1000,1)=IF(D$7="","Yes",D$7))*ROW(Data!$C$1:$C$1002),ROW(D24)-ROW(D$7)),1),"")</f>
        <v>ESPN 3</v>
      </c>
      <c r="E24" s="43" t="str">
        <f ca="1">IF(F24="","",IF(INDEX(Data!$BR:$BR,MATCH(F24,Data!$A:$A,0),1)=0,"",INDEX(Data!$BR:$BR,MATCH(F24,Data!$A:$A,0),1)))</f>
        <v/>
      </c>
      <c r="F24" s="43" t="str">
        <f ca="1">IFERROR(INDEX(Data!$A$1:E$1002,_xlfn.AGGREGATE(15,6,(OFFSET(Data!$A$1,0,MATCH(F$6,Data!$1:$1,0)-1,1000,1)=IF(F$7="","Yes",F$7))/(OFFSET(Data!$A$1,0,MATCH(F$6,Data!$1:$1,0)-1,1000,1)=IF(F$7="","Yes",F$7))*ROW(Data!$C$1:$C$1002),ROW(F24)-ROW(F$7)),1),"")</f>
        <v>Epix Drive-In</v>
      </c>
      <c r="G24" s="43" t="str">
        <f ca="1">IF(H24="","",IF(INDEX(Data!$BR:$BR,MATCH(H24,Data!$A:$A,0),1)=0,"",INDEX(Data!$BR:$BR,MATCH(H24,Data!$A:$A,0),1)))</f>
        <v/>
      </c>
      <c r="H24" s="43" t="str">
        <f ca="1">IFERROR(INDEX(Data!$A$1:G$1002,_xlfn.AGGREGATE(15,6,(OFFSET(Data!$A$1,0,MATCH(H$6,Data!$1:$1,0)-1,1000,1)=IF(H$7="","Yes",H$7))/(OFFSET(Data!$A$1,0,MATCH(H$6,Data!$1:$1,0)-1,1000,1)=IF(H$7="","Yes",H$7))*ROW(Data!$C$1:$C$1002),ROW(H24)-ROW(H$7)),1),"")</f>
        <v>Disney Junior</v>
      </c>
      <c r="I24" s="43" t="str">
        <f ca="1">IF(J24="","",IF(INDEX(Data!$BR:$BR,MATCH(J24,Data!$A:$A,0),1)=0,"",INDEX(Data!$BR:$BR,MATCH(J24,Data!$A:$A,0),1)))</f>
        <v/>
      </c>
      <c r="J24" s="43" t="str">
        <f ca="1">IFERROR(INDEX(Data!$A$1:I$1002,_xlfn.AGGREGATE(15,6,(OFFSET(Data!$A$1,0,MATCH(J$6,Data!$1:$1,0)-1,1000,1)=IF(J$7="","Yes",J$7))/(OFFSET(Data!$A$1,0,MATCH(J$6,Data!$1:$1,0)-1,1000,1)=IF(J$7="","Yes",J$7))*ROW(Data!$C$1:$C$1002),ROW(J24)-ROW(J$7)),1),"")</f>
        <v>CNN</v>
      </c>
      <c r="K24" s="43" t="str">
        <f ca="1">IF(L24="","",IF(INDEX(Data!$BR:$BR,MATCH(L24,Data!$A:$A,0),1)=0,"",INDEX(Data!$BR:$BR,MATCH(L24,Data!$A:$A,0),1)))</f>
        <v/>
      </c>
      <c r="L24" s="43" t="str">
        <f ca="1">IFERROR(INDEX(Data!$A$1:K$1002,_xlfn.AGGREGATE(15,6,(OFFSET(Data!$A$1,0,MATCH(L$6,Data!$1:$1,0)-1,1000,1)=IF(L$7="","Yes",L$7))/(OFFSET(Data!$A$1,0,MATCH(L$6,Data!$1:$1,0)-1,1000,1)=IF(L$7="","Yes",L$7))*ROW(Data!$C$1:$C$1002),ROW(L24)-ROW(L$7)),1),"")</f>
        <v>CNBC</v>
      </c>
      <c r="M24" s="43">
        <f ca="1">IF(N24="","",IF(INDEX(Data!$BR:$BR,MATCH(N24,Data!$A:$A,0),1)=0,"",INDEX(Data!$BR:$BR,MATCH(N24,Data!$A:$A,0),1)))</f>
        <v>1</v>
      </c>
      <c r="N24" s="43" t="str">
        <f ca="1">IFERROR(INDEX(Data!$A$1:M$1002,_xlfn.AGGREGATE(15,6,(OFFSET(Data!$A$1,0,MATCH(N$6,Data!$1:$1,0)-1,1000,1)=IF(N$7="","Yes",N$7))/(OFFSET(Data!$A$1,0,MATCH(N$6,Data!$1:$1,0)-1,1000,1)=IF(N$7="","Yes",N$7))*ROW(Data!$C$1:$C$1002),ROW(N24)-ROW(N$7)),1),"")</f>
        <v>CBS</v>
      </c>
      <c r="O24" s="43" t="str">
        <f ca="1">IF(P24="","",IF(INDEX(Data!$BR:$BR,MATCH(P24,Data!$A:$A,0),1)=0,"",INDEX(Data!$BR:$BR,MATCH(P24,Data!$A:$A,0),1)))</f>
        <v/>
      </c>
      <c r="P24" s="43" t="str">
        <f ca="1">IFERROR(INDEX(Data!$A$1:O$1002,_xlfn.AGGREGATE(15,6,(OFFSET(Data!$A$1,0,MATCH(P$6,Data!$1:$1,0)-1,1000,1)=IF(P$7="","Yes",P$7))/(OFFSET(Data!$A$1,0,MATCH(P$6,Data!$1:$1,0)-1,1000,1)=IF(P$7="","Yes",P$7))*ROW(Data!$C$1:$C$1002),ROW(P24)-ROW(P$7)),1),"")</f>
        <v>Big Ten Network</v>
      </c>
      <c r="Q24" s="43" t="str">
        <f ca="1">IF(R24="","",IF(INDEX(Data!$BR:$BR,MATCH(R24,Data!$A:$A,0),1)=0,"",INDEX(Data!$BR:$BR,MATCH(R24,Data!$A:$A,0),1)))</f>
        <v/>
      </c>
      <c r="R24" s="43" t="str">
        <f ca="1">IFERROR(INDEX(Data!$A$1:Q$1002,_xlfn.AGGREGATE(15,6,(OFFSET(Data!$A$1,0,MATCH(R$6,Data!$1:$1,0)-1,1000,1)=IF(R$7="","Yes",R$7))/(OFFSET(Data!$A$1,0,MATCH(R$6,Data!$1:$1,0)-1,1000,1)=IF(R$7="","Yes",R$7))*ROW(Data!$C$1:$C$1002),ROW(R24)-ROW(R$7)),1),"")</f>
        <v>Big Ten Network</v>
      </c>
      <c r="S24" s="43" t="str">
        <f ca="1">IF(T24="","",IF(INDEX(Data!$BR:$BR,MATCH(T24,Data!$A:$A,0),1)=0,"",INDEX(Data!$BR:$BR,MATCH(T24,Data!$A:$A,0),1)))</f>
        <v/>
      </c>
      <c r="T24" s="43" t="str">
        <f ca="1">IFERROR(INDEX(Data!$A$1:R$1002,_xlfn.AGGREGATE(15,6,(OFFSET(Data!$A$1,0,MATCH(T$6,Data!$1:$1,0)-1,1000,1)=IF(T$7="","Yes",T$7))/(OFFSET(Data!$A$1,0,MATCH(T$6,Data!$1:$1,0)-1,1000,1)=IF(T$7="","Yes",T$7))*ROW(Data!$C$1:$C$1002),ROW(T24)-ROW(T$7)),1),"")</f>
        <v>Bravo</v>
      </c>
      <c r="U24" s="43" t="str">
        <f ca="1">IF(V24="","",IF(INDEX(Data!$BR:$BR,MATCH(V24,Data!$A:$A,0),1)=0,"",INDEX(Data!$BR:$BR,MATCH(V24,Data!$A:$A,0),1)))</f>
        <v/>
      </c>
      <c r="V24" s="43" t="str">
        <f ca="1">IFERROR(INDEX(Data!$A$1:T$1002,_xlfn.AGGREGATE(15,6,(OFFSET(Data!$A$1,0,MATCH(V$6,Data!$1:$1,0)-1,1000,1)=IF(V$7="","Yes",V$7))/(OFFSET(Data!$A$1,0,MATCH(V$6,Data!$1:$1,0)-1,1000,1)=IF(V$7="","Yes",V$7))*ROW(Data!$C$1:$C$1002),ROW(V24)-ROW(V$7)),1),"")</f>
        <v>CNN</v>
      </c>
      <c r="W24" s="43" t="str">
        <f ca="1">IF(X24="","",IF(INDEX(Data!$BR:$BR,MATCH(X24,Data!$A:$A,0),1)=0,"",INDEX(Data!$BR:$BR,MATCH(X24,Data!$A:$A,0),1)))</f>
        <v/>
      </c>
      <c r="X24" s="43" t="str">
        <f ca="1">IFERROR(INDEX(Data!$A$1:Y$1002,_xlfn.AGGREGATE(15,6,(OFFSET(Data!$A$1,0,MATCH(X$6,Data!$1:$1,0)-1,1000,1)=IF(X$7="","Yes",X$7))/(OFFSET(Data!$A$1,0,MATCH(X$6,Data!$1:$1,0)-1,1000,1)=IF(X$7="","Yes",X$7))*ROW(Data!$C$1:$C$1002),ROW(X24)-ROW(X$7)),1),"")</f>
        <v>CNN International</v>
      </c>
      <c r="Y24" s="43" t="str">
        <f ca="1">IF(Z24="","",IF(INDEX(Data!$BR:$BR,MATCH(Z24,Data!$A:$A,0),1)=0,"",INDEX(Data!$BR:$BR,MATCH(Z24,Data!$A:$A,0),1)))</f>
        <v/>
      </c>
      <c r="Z24" s="43" t="str">
        <f ca="1">IFERROR(INDEX(Data!$A$1:AA$1002,_xlfn.AGGREGATE(15,6,(OFFSET(Data!$A$1,0,MATCH(Z$6,Data!$1:$1,0)-1,1000,1)=IF(Z$7="","Yes",Z$7))/(OFFSET(Data!$A$1,0,MATCH(Z$6,Data!$1:$1,0)-1,1000,1)=IF(Z$7="","Yes",Z$7))*ROW(Data!$C$1:$C$1002),ROW(Z24)-ROW(Z$7)),1),"")</f>
        <v>Disney Channel</v>
      </c>
      <c r="AA24" s="43">
        <f ca="1">IF(AB24="","",IF(INDEX(Data!$BR:$BR,MATCH(AB24,Data!$A:$A,0),1)=0,"",INDEX(Data!$BR:$BR,MATCH(AB24,Data!$A:$A,0),1)))</f>
        <v>3</v>
      </c>
      <c r="AB24" s="43" t="str">
        <f ca="1">IFERROR(INDEX(Data!$A$1:AC$1002,_xlfn.AGGREGATE(15,6,(OFFSET(Data!$A$1,0,MATCH(AB$6,Data!$1:$1,0)-1,1000,1)=IF(AB$7="","Yes",AB$7))/(OFFSET(Data!$A$1,0,MATCH(AB$6,Data!$1:$1,0)-1,1000,1)=IF(AB$7="","Yes",AB$7))*ROW(Data!$C$1:$C$1002),ROW(AB24)-ROW(AB$7)),1),"")</f>
        <v>Cartoon Network</v>
      </c>
      <c r="AC24" s="43" t="str">
        <f ca="1">IF(AD24="","",IF(INDEX(Data!$BR:$BR,MATCH(AD24,Data!$A:$A,0),1)=0,"",INDEX(Data!$BR:$BR,MATCH(AD24,Data!$A:$A,0),1)))</f>
        <v/>
      </c>
      <c r="AD24" s="43" t="str">
        <f ca="1">IFERROR(INDEX(Data!$A$1:AE$1002,_xlfn.AGGREGATE(15,6,(OFFSET(Data!$A$1,0,MATCH(AD$6,Data!$1:$1,0)-1,1000,1)=IF(AD$7="","Yes",AD$7))/(OFFSET(Data!$A$1,0,MATCH(AD$6,Data!$1:$1,0)-1,1000,1)=IF(AD$7="","Yes",AD$7))*ROW(Data!$C$1:$C$1002),ROW(AD24)-ROW(AD$7)),1),"")</f>
        <v>HGTV</v>
      </c>
      <c r="AE24" s="43" t="str">
        <f ca="1">IF(AF24="","",IF(INDEX(Data!$BR:$BR,MATCH(AF24,Data!$A:$A,0),1)=0,"",INDEX(Data!$BR:$BR,MATCH(AF24,Data!$A:$A,0),1)))</f>
        <v/>
      </c>
      <c r="AF24" s="43" t="str">
        <f ca="1">IFERROR(INDEX(Data!$A$1:AM$1002,_xlfn.AGGREGATE(15,6,(OFFSET(Data!$A$1,0,MATCH(AF$6,Data!$1:$1,0)-1,1000,1)=IF(AF$7="","Yes",AF$7))/(OFFSET(Data!$A$1,0,MATCH(AF$6,Data!$1:$1,0)-1,1000,1)=IF(AF$7="","Yes",AF$7))*ROW(Data!$C$1:$C$1002),ROW(AF24)-ROW(AF$7)),1),"")</f>
        <v/>
      </c>
      <c r="AG24" s="43" t="str">
        <f ca="1">IF(AH24="","",IF(INDEX(Data!$BR:$BR,MATCH(AH24,Data!$A:$A,0),1)=0,"",INDEX(Data!$BR:$BR,MATCH(AH24,Data!$A:$A,0),1)))</f>
        <v/>
      </c>
      <c r="AH24" s="43" t="str">
        <f ca="1">IFERROR(INDEX(Data!$A$1:AO$1002,_xlfn.AGGREGATE(15,6,(OFFSET(Data!$A$1,0,MATCH(AH$6,Data!$1:$1,0)-1,1000,1)=IF(AH$7="","Yes",AH$7))/(OFFSET(Data!$A$1,0,MATCH(AH$6,Data!$1:$1,0)-1,1000,1)=IF(AH$7="","Yes",AH$7))*ROW(Data!$C$1:$C$1002),ROW(AH24)-ROW(AH$7)),1),"")</f>
        <v/>
      </c>
      <c r="AI24" s="43" t="str">
        <f ca="1">IF(AJ24="","",IF(INDEX(Data!$BR:$BR,MATCH(AJ24,Data!$A:$A,0),1)=0,"",INDEX(Data!$BR:$BR,MATCH(AJ24,Data!$A:$A,0),1)))</f>
        <v/>
      </c>
      <c r="AJ24" s="43" t="str">
        <f ca="1">IFERROR(INDEX(Data!$A$1:AQ$1002,_xlfn.AGGREGATE(15,6,(OFFSET(Data!$A$1,0,MATCH(AJ$6,Data!$1:$1,0)-1,1000,1)=IF(AJ$7="","Yes",AJ$7))/(OFFSET(Data!$A$1,0,MATCH(AJ$6,Data!$1:$1,0)-1,1000,1)=IF(AJ$7="","Yes",AJ$7))*ROW(Data!$C$1:$C$1002),ROW(AJ24)-ROW(AJ$7)),1),"")</f>
        <v>DIY</v>
      </c>
      <c r="AK24" s="43" t="str">
        <f ca="1">IF(AL24="","",IF(INDEX(Data!$BR:$BR,MATCH(AL24,Data!$A:$A,0),1)=0,"",INDEX(Data!$BR:$BR,MATCH(AL24,Data!$A:$A,0),1)))</f>
        <v/>
      </c>
      <c r="AL24" s="43" t="str">
        <f ca="1">IFERROR(INDEX(Data!$A$1:AS$1002,_xlfn.AGGREGATE(15,6,(OFFSET(Data!$A$1,0,MATCH(AL$6,Data!$1:$1,0)-1,1000,1)=IF(AL$7="","Yes",AL$7))/(OFFSET(Data!$A$1,0,MATCH(AL$6,Data!$1:$1,0)-1,1000,1)=IF(AL$7="","Yes",AL$7))*ROW(Data!$C$1:$C$1002),ROW(AL24)-ROW(AL$7)),1),"")</f>
        <v>Pasiones</v>
      </c>
      <c r="AM24" s="43" t="str">
        <f ca="1">IF(AN24="","",IF(INDEX(Data!$BR:$BR,MATCH(AN24,Data!$A:$A,0),1)=0,"",INDEX(Data!$BR:$BR,MATCH(AN24,Data!$A:$A,0),1)))</f>
        <v/>
      </c>
      <c r="AN24" s="43" t="str">
        <f ca="1">IFERROR(INDEX(Data!$A$1:AU$1002,_xlfn.AGGREGATE(15,6,(OFFSET(Data!$A$1,0,MATCH(AN$6,Data!$1:$1,0)-1,1000,1)=IF(AN$7="","Yes",AN$7))/(OFFSET(Data!$A$1,0,MATCH(AN$6,Data!$1:$1,0)-1,1000,1)=IF(AN$7="","Yes",AN$7))*ROW(Data!$C$1:$C$1002),ROW(AN24)-ROW(AN$7)),1),"")</f>
        <v>Comedy Central</v>
      </c>
    </row>
    <row r="25" spans="1:40" ht="24" x14ac:dyDescent="0.4">
      <c r="A25" s="43" t="str">
        <f ca="1">IF(B25="","",IF(INDEX(Data!$BR:$BR,MATCH(B25,Data!$A:$A,0),1)=0,"",INDEX(Data!$BR:$BR,MATCH(B25,Data!$A:$A,0),1)))</f>
        <v/>
      </c>
      <c r="B25" s="43" t="str">
        <f ca="1">IFERROR(INDEX(Data!A$1:$A$1002,_xlfn.AGGREGATE(15,6,(OFFSET(Data!$A$1,0,MATCH(B$6,Data!$1:$1,0)-1,1000,1)=IF(B$7="","Yes",B$7))/(OFFSET(Data!$A$1,0,MATCH(B$6,Data!$1:$1,0)-1,1000,1)=IF(B$7="","Yes",B$7))*ROW(Data!$C$1:$C$1002),ROW(B25)-ROW(B$7)),1),"")</f>
        <v>Destination America</v>
      </c>
      <c r="C25" s="43" t="str">
        <f ca="1">IF(D25="","",IF(INDEX(Data!$BR:$BR,MATCH(D25,Data!$A:$A,0),1)=0,"",INDEX(Data!$BR:$BR,MATCH(D25,Data!$A:$A,0),1)))</f>
        <v/>
      </c>
      <c r="D25" s="43" t="str">
        <f ca="1">IFERROR(INDEX(Data!$A$1:C$1002,_xlfn.AGGREGATE(15,6,(OFFSET(Data!$A$1,0,MATCH(D$6,Data!$1:$1,0)-1,1000,1)=IF(D$7="","Yes",D$7))/(OFFSET(Data!$A$1,0,MATCH(D$6,Data!$1:$1,0)-1,1000,1)=IF(D$7="","Yes",D$7))*ROW(Data!$C$1:$C$1002),ROW(D25)-ROW(D$7)),1),"")</f>
        <v>Food Network</v>
      </c>
      <c r="E25" s="43" t="str">
        <f ca="1">IF(F25="","",IF(INDEX(Data!$BR:$BR,MATCH(F25,Data!$A:$A,0),1)=0,"",INDEX(Data!$BR:$BR,MATCH(F25,Data!$A:$A,0),1)))</f>
        <v/>
      </c>
      <c r="F25" s="43" t="str">
        <f ca="1">IFERROR(INDEX(Data!$A$1:E$1002,_xlfn.AGGREGATE(15,6,(OFFSET(Data!$A$1,0,MATCH(F$6,Data!$1:$1,0)-1,1000,1)=IF(F$7="","Yes",F$7))/(OFFSET(Data!$A$1,0,MATCH(F$6,Data!$1:$1,0)-1,1000,1)=IF(F$7="","Yes",F$7))*ROW(Data!$C$1:$C$1002),ROW(F25)-ROW(F$7)),1),"")</f>
        <v>Food Network</v>
      </c>
      <c r="G25" s="43" t="str">
        <f ca="1">IF(H25="","",IF(INDEX(Data!$BR:$BR,MATCH(H25,Data!$A:$A,0),1)=0,"",INDEX(Data!$BR:$BR,MATCH(H25,Data!$A:$A,0),1)))</f>
        <v/>
      </c>
      <c r="H25" s="43" t="str">
        <f ca="1">IFERROR(INDEX(Data!$A$1:G$1002,_xlfn.AGGREGATE(15,6,(OFFSET(Data!$A$1,0,MATCH(H$6,Data!$1:$1,0)-1,1000,1)=IF(H$7="","Yes",H$7))/(OFFSET(Data!$A$1,0,MATCH(H$6,Data!$1:$1,0)-1,1000,1)=IF(H$7="","Yes",H$7))*ROW(Data!$C$1:$C$1002),ROW(H25)-ROW(H$7)),1),"")</f>
        <v>Disney XD</v>
      </c>
      <c r="I25" s="43" t="str">
        <f ca="1">IF(J25="","",IF(INDEX(Data!$BR:$BR,MATCH(J25,Data!$A:$A,0),1)=0,"",INDEX(Data!$BR:$BR,MATCH(J25,Data!$A:$A,0),1)))</f>
        <v/>
      </c>
      <c r="J25" s="43" t="str">
        <f ca="1">IFERROR(INDEX(Data!$A$1:I$1002,_xlfn.AGGREGATE(15,6,(OFFSET(Data!$A$1,0,MATCH(J$6,Data!$1:$1,0)-1,1000,1)=IF(J$7="","Yes",J$7))/(OFFSET(Data!$A$1,0,MATCH(J$6,Data!$1:$1,0)-1,1000,1)=IF(J$7="","Yes",J$7))*ROW(Data!$C$1:$C$1002),ROW(J25)-ROW(J$7)),1),"")</f>
        <v>Comedy Central</v>
      </c>
      <c r="K25" s="43" t="str">
        <f ca="1">IF(L25="","",IF(INDEX(Data!$BR:$BR,MATCH(L25,Data!$A:$A,0),1)=0,"",INDEX(Data!$BR:$BR,MATCH(L25,Data!$A:$A,0),1)))</f>
        <v/>
      </c>
      <c r="L25" s="43" t="str">
        <f ca="1">IFERROR(INDEX(Data!$A$1:K$1002,_xlfn.AGGREGATE(15,6,(OFFSET(Data!$A$1,0,MATCH(L$6,Data!$1:$1,0)-1,1000,1)=IF(L$7="","Yes",L$7))/(OFFSET(Data!$A$1,0,MATCH(L$6,Data!$1:$1,0)-1,1000,1)=IF(L$7="","Yes",L$7))*ROW(Data!$C$1:$C$1002),ROW(L25)-ROW(L$7)),1),"")</f>
        <v>CNN</v>
      </c>
      <c r="M25" s="43" t="str">
        <f ca="1">IF(N25="","",IF(INDEX(Data!$BR:$BR,MATCH(N25,Data!$A:$A,0),1)=0,"",INDEX(Data!$BR:$BR,MATCH(N25,Data!$A:$A,0),1)))</f>
        <v/>
      </c>
      <c r="N25" s="43" t="str">
        <f ca="1">IFERROR(INDEX(Data!$A$1:M$1002,_xlfn.AGGREGATE(15,6,(OFFSET(Data!$A$1,0,MATCH(N$6,Data!$1:$1,0)-1,1000,1)=IF(N$7="","Yes",N$7))/(OFFSET(Data!$A$1,0,MATCH(N$6,Data!$1:$1,0)-1,1000,1)=IF(N$7="","Yes",N$7))*ROW(Data!$C$1:$C$1002),ROW(N25)-ROW(N$7)),1),"")</f>
        <v>Cheddar</v>
      </c>
      <c r="O25" s="43" t="str">
        <f ca="1">IF(P25="","",IF(INDEX(Data!$BR:$BR,MATCH(P25,Data!$A:$A,0),1)=0,"",INDEX(Data!$BR:$BR,MATCH(P25,Data!$A:$A,0),1)))</f>
        <v/>
      </c>
      <c r="P25" s="43" t="str">
        <f ca="1">IFERROR(INDEX(Data!$A$1:O$1002,_xlfn.AGGREGATE(15,6,(OFFSET(Data!$A$1,0,MATCH(P$6,Data!$1:$1,0)-1,1000,1)=IF(P$7="","Yes",P$7))/(OFFSET(Data!$A$1,0,MATCH(P$6,Data!$1:$1,0)-1,1000,1)=IF(P$7="","Yes",P$7))*ROW(Data!$C$1:$C$1002),ROW(P25)-ROW(P$7)),1),"")</f>
        <v>Bloomberg TV</v>
      </c>
      <c r="Q25" s="43" t="str">
        <f ca="1">IF(R25="","",IF(INDEX(Data!$BR:$BR,MATCH(R25,Data!$A:$A,0),1)=0,"",INDEX(Data!$BR:$BR,MATCH(R25,Data!$A:$A,0),1)))</f>
        <v/>
      </c>
      <c r="R25" s="43" t="str">
        <f ca="1">IFERROR(INDEX(Data!$A$1:Q$1002,_xlfn.AGGREGATE(15,6,(OFFSET(Data!$A$1,0,MATCH(R$6,Data!$1:$1,0)-1,1000,1)=IF(R$7="","Yes",R$7))/(OFFSET(Data!$A$1,0,MATCH(R$6,Data!$1:$1,0)-1,1000,1)=IF(R$7="","Yes",R$7))*ROW(Data!$C$1:$C$1002),ROW(R25)-ROW(R$7)),1),"")</f>
        <v>Bloomberg TV</v>
      </c>
      <c r="S25" s="43" t="str">
        <f ca="1">IF(T25="","",IF(INDEX(Data!$BR:$BR,MATCH(T25,Data!$A:$A,0),1)=0,"",INDEX(Data!$BR:$BR,MATCH(T25,Data!$A:$A,0),1)))</f>
        <v/>
      </c>
      <c r="T25" s="43" t="str">
        <f ca="1">IFERROR(INDEX(Data!$A$1:R$1002,_xlfn.AGGREGATE(15,6,(OFFSET(Data!$A$1,0,MATCH(T$6,Data!$1:$1,0)-1,1000,1)=IF(T$7="","Yes",T$7))/(OFFSET(Data!$A$1,0,MATCH(T$6,Data!$1:$1,0)-1,1000,1)=IF(T$7="","Yes",T$7))*ROW(Data!$C$1:$C$1002),ROW(T25)-ROW(T$7)),1),"")</f>
        <v>Canal 22 Internacional</v>
      </c>
      <c r="U25" s="43" t="str">
        <f ca="1">IF(V25="","",IF(INDEX(Data!$BR:$BR,MATCH(V25,Data!$A:$A,0),1)=0,"",INDEX(Data!$BR:$BR,MATCH(V25,Data!$A:$A,0),1)))</f>
        <v/>
      </c>
      <c r="V25" s="43" t="str">
        <f ca="1">IFERROR(INDEX(Data!$A$1:T$1002,_xlfn.AGGREGATE(15,6,(OFFSET(Data!$A$1,0,MATCH(V$6,Data!$1:$1,0)-1,1000,1)=IF(V$7="","Yes",V$7))/(OFFSET(Data!$A$1,0,MATCH(V$6,Data!$1:$1,0)-1,1000,1)=IF(V$7="","Yes",V$7))*ROW(Data!$C$1:$C$1002),ROW(V25)-ROW(V$7)),1),"")</f>
        <v>Comet TV</v>
      </c>
      <c r="W25" s="43" t="str">
        <f ca="1">IF(X25="","",IF(INDEX(Data!$BR:$BR,MATCH(X25,Data!$A:$A,0),1)=0,"",INDEX(Data!$BR:$BR,MATCH(X25,Data!$A:$A,0),1)))</f>
        <v/>
      </c>
      <c r="X25" s="43" t="str">
        <f ca="1">IFERROR(INDEX(Data!$A$1:Y$1002,_xlfn.AGGREGATE(15,6,(OFFSET(Data!$A$1,0,MATCH(X$6,Data!$1:$1,0)-1,1000,1)=IF(X$7="","Yes",X$7))/(OFFSET(Data!$A$1,0,MATCH(X$6,Data!$1:$1,0)-1,1000,1)=IF(X$7="","Yes",X$7))*ROW(Data!$C$1:$C$1002),ROW(X25)-ROW(X$7)),1),"")</f>
        <v>COZI</v>
      </c>
      <c r="Y25" s="43" t="str">
        <f ca="1">IF(Z25="","",IF(INDEX(Data!$BR:$BR,MATCH(Z25,Data!$A:$A,0),1)=0,"",INDEX(Data!$BR:$BR,MATCH(Z25,Data!$A:$A,0),1)))</f>
        <v/>
      </c>
      <c r="Z25" s="43" t="str">
        <f ca="1">IFERROR(INDEX(Data!$A$1:AA$1002,_xlfn.AGGREGATE(15,6,(OFFSET(Data!$A$1,0,MATCH(Z$6,Data!$1:$1,0)-1,1000,1)=IF(Z$7="","Yes",Z$7))/(OFFSET(Data!$A$1,0,MATCH(Z$6,Data!$1:$1,0)-1,1000,1)=IF(Z$7="","Yes",Z$7))*ROW(Data!$C$1:$C$1002),ROW(Z25)-ROW(Z$7)),1),"")</f>
        <v>Disney Junior</v>
      </c>
      <c r="AA25" s="43">
        <f ca="1">IF(AB25="","",IF(INDEX(Data!$BR:$BR,MATCH(AB25,Data!$A:$A,0),1)=0,"",INDEX(Data!$BR:$BR,MATCH(AB25,Data!$A:$A,0),1)))</f>
        <v>1</v>
      </c>
      <c r="AB25" s="43" t="str">
        <f ca="1">IFERROR(INDEX(Data!$A$1:AC$1002,_xlfn.AGGREGATE(15,6,(OFFSET(Data!$A$1,0,MATCH(AB$6,Data!$1:$1,0)-1,1000,1)=IF(AB$7="","Yes",AB$7))/(OFFSET(Data!$A$1,0,MATCH(AB$6,Data!$1:$1,0)-1,1000,1)=IF(AB$7="","Yes",AB$7))*ROW(Data!$C$1:$C$1002),ROW(AB25)-ROW(AB$7)),1),"")</f>
        <v>CBS</v>
      </c>
      <c r="AC25" s="43" t="str">
        <f ca="1">IF(AD25="","",IF(INDEX(Data!$BR:$BR,MATCH(AD25,Data!$A:$A,0),1)=0,"",INDEX(Data!$BR:$BR,MATCH(AD25,Data!$A:$A,0),1)))</f>
        <v/>
      </c>
      <c r="AD25" s="43" t="str">
        <f ca="1">IFERROR(INDEX(Data!$A$1:AE$1002,_xlfn.AGGREGATE(15,6,(OFFSET(Data!$A$1,0,MATCH(AD$6,Data!$1:$1,0)-1,1000,1)=IF(AD$7="","Yes",AD$7))/(OFFSET(Data!$A$1,0,MATCH(AD$6,Data!$1:$1,0)-1,1000,1)=IF(AD$7="","Yes",AD$7))*ROW(Data!$C$1:$C$1002),ROW(AD25)-ROW(AD$7)),1),"")</f>
        <v>History</v>
      </c>
      <c r="AE25" s="43" t="str">
        <f ca="1">IF(AF25="","",IF(INDEX(Data!$BR:$BR,MATCH(AF25,Data!$A:$A,0),1)=0,"",INDEX(Data!$BR:$BR,MATCH(AF25,Data!$A:$A,0),1)))</f>
        <v/>
      </c>
      <c r="AF25" s="43" t="str">
        <f ca="1">IFERROR(INDEX(Data!$A$1:AM$1002,_xlfn.AGGREGATE(15,6,(OFFSET(Data!$A$1,0,MATCH(AF$6,Data!$1:$1,0)-1,1000,1)=IF(AF$7="","Yes",AF$7))/(OFFSET(Data!$A$1,0,MATCH(AF$6,Data!$1:$1,0)-1,1000,1)=IF(AF$7="","Yes",AF$7))*ROW(Data!$C$1:$C$1002),ROW(AF25)-ROW(AF$7)),1),"")</f>
        <v/>
      </c>
      <c r="AG25" s="43" t="str">
        <f ca="1">IF(AH25="","",IF(INDEX(Data!$BR:$BR,MATCH(AH25,Data!$A:$A,0),1)=0,"",INDEX(Data!$BR:$BR,MATCH(AH25,Data!$A:$A,0),1)))</f>
        <v/>
      </c>
      <c r="AH25" s="43" t="str">
        <f ca="1">IFERROR(INDEX(Data!$A$1:AO$1002,_xlfn.AGGREGATE(15,6,(OFFSET(Data!$A$1,0,MATCH(AH$6,Data!$1:$1,0)-1,1000,1)=IF(AH$7="","Yes",AH$7))/(OFFSET(Data!$A$1,0,MATCH(AH$6,Data!$1:$1,0)-1,1000,1)=IF(AH$7="","Yes",AH$7))*ROW(Data!$C$1:$C$1002),ROW(AH25)-ROW(AH$7)),1),"")</f>
        <v/>
      </c>
      <c r="AI25" s="43" t="str">
        <f ca="1">IF(AJ25="","",IF(INDEX(Data!$BR:$BR,MATCH(AJ25,Data!$A:$A,0),1)=0,"",INDEX(Data!$BR:$BR,MATCH(AJ25,Data!$A:$A,0),1)))</f>
        <v/>
      </c>
      <c r="AJ25" s="43" t="str">
        <f ca="1">IFERROR(INDEX(Data!$A$1:AQ$1002,_xlfn.AGGREGATE(15,6,(OFFSET(Data!$A$1,0,MATCH(AJ$6,Data!$1:$1,0)-1,1000,1)=IF(AJ$7="","Yes",AJ$7))/(OFFSET(Data!$A$1,0,MATCH(AJ$6,Data!$1:$1,0)-1,1000,1)=IF(AJ$7="","Yes",AJ$7))*ROW(Data!$C$1:$C$1002),ROW(AJ25)-ROW(AJ$7)),1),"")</f>
        <v>ESPN</v>
      </c>
      <c r="AK25" s="43" t="str">
        <f ca="1">IF(AL25="","",IF(INDEX(Data!$BR:$BR,MATCH(AL25,Data!$A:$A,0),1)=0,"",INDEX(Data!$BR:$BR,MATCH(AL25,Data!$A:$A,0),1)))</f>
        <v/>
      </c>
      <c r="AL25" s="43" t="str">
        <f ca="1">IFERROR(INDEX(Data!$A$1:AS$1002,_xlfn.AGGREGATE(15,6,(OFFSET(Data!$A$1,0,MATCH(AL$6,Data!$1:$1,0)-1,1000,1)=IF(AL$7="","Yes",AL$7))/(OFFSET(Data!$A$1,0,MATCH(AL$6,Data!$1:$1,0)-1,1000,1)=IF(AL$7="","Yes",AL$7))*ROW(Data!$C$1:$C$1002),ROW(AL25)-ROW(AL$7)),1),"")</f>
        <v>RCN Novelas</v>
      </c>
      <c r="AM25" s="43">
        <f ca="1">IF(AN25="","",IF(INDEX(Data!$BR:$BR,MATCH(AN25,Data!$A:$A,0),1)=0,"",INDEX(Data!$BR:$BR,MATCH(AN25,Data!$A:$A,0),1)))</f>
        <v>3</v>
      </c>
      <c r="AN25" s="43" t="str">
        <f ca="1">IFERROR(INDEX(Data!$A$1:AU$1002,_xlfn.AGGREGATE(15,6,(OFFSET(Data!$A$1,0,MATCH(AN$6,Data!$1:$1,0)-1,1000,1)=IF(AN$7="","Yes",AN$7))/(OFFSET(Data!$A$1,0,MATCH(AN$6,Data!$1:$1,0)-1,1000,1)=IF(AN$7="","Yes",AN$7))*ROW(Data!$C$1:$C$1002),ROW(AN25)-ROW(AN$7)),1),"")</f>
        <v>Cooking Channel</v>
      </c>
    </row>
    <row r="26" spans="1:40" ht="24" x14ac:dyDescent="0.4">
      <c r="A26" s="43" t="str">
        <f ca="1">IF(B26="","",IF(INDEX(Data!$BR:$BR,MATCH(B26,Data!$A:$A,0),1)=0,"",INDEX(Data!$BR:$BR,MATCH(B26,Data!$A:$A,0),1)))</f>
        <v/>
      </c>
      <c r="B26" s="43" t="str">
        <f ca="1">IFERROR(INDEX(Data!A$1:$A$1002,_xlfn.AGGREGATE(15,6,(OFFSET(Data!$A$1,0,MATCH(B$6,Data!$1:$1,0)-1,1000,1)=IF(B$7="","Yes",B$7))/(OFFSET(Data!$A$1,0,MATCH(B$6,Data!$1:$1,0)-1,1000,1)=IF(B$7="","Yes",B$7))*ROW(Data!$C$1:$C$1002),ROW(B26)-ROW(B$7)),1),"")</f>
        <v>Discovery Channel</v>
      </c>
      <c r="C26" s="43" t="str">
        <f ca="1">IF(D26="","",IF(INDEX(Data!$BR:$BR,MATCH(D26,Data!$A:$A,0),1)=0,"",INDEX(Data!$BR:$BR,MATCH(D26,Data!$A:$A,0),1)))</f>
        <v/>
      </c>
      <c r="D26" s="43" t="str">
        <f ca="1">IFERROR(INDEX(Data!$A$1:C$1002,_xlfn.AGGREGATE(15,6,(OFFSET(Data!$A$1,0,MATCH(D$6,Data!$1:$1,0)-1,1000,1)=IF(D$7="","Yes",D$7))/(OFFSET(Data!$A$1,0,MATCH(D$6,Data!$1:$1,0)-1,1000,1)=IF(D$7="","Yes",D$7))*ROW(Data!$C$1:$C$1002),ROW(D26)-ROW(D$7)),1),"")</f>
        <v>Freeform</v>
      </c>
      <c r="E26" s="43">
        <f ca="1">IF(F26="","",IF(INDEX(Data!$BR:$BR,MATCH(F26,Data!$A:$A,0),1)=0,"",INDEX(Data!$BR:$BR,MATCH(F26,Data!$A:$A,0),1)))</f>
        <v>1</v>
      </c>
      <c r="F26" s="43" t="str">
        <f ca="1">IFERROR(INDEX(Data!$A$1:E$1002,_xlfn.AGGREGATE(15,6,(OFFSET(Data!$A$1,0,MATCH(F$6,Data!$1:$1,0)-1,1000,1)=IF(F$7="","Yes",F$7))/(OFFSET(Data!$A$1,0,MATCH(F$6,Data!$1:$1,0)-1,1000,1)=IF(F$7="","Yes",F$7))*ROW(Data!$C$1:$C$1002),ROW(F26)-ROW(F$7)),1),"")</f>
        <v>FOX</v>
      </c>
      <c r="G26" s="43" t="str">
        <f ca="1">IF(H26="","",IF(INDEX(Data!$BR:$BR,MATCH(H26,Data!$A:$A,0),1)=0,"",INDEX(Data!$BR:$BR,MATCH(H26,Data!$A:$A,0),1)))</f>
        <v/>
      </c>
      <c r="H26" s="43" t="str">
        <f ca="1">IFERROR(INDEX(Data!$A$1:G$1002,_xlfn.AGGREGATE(15,6,(OFFSET(Data!$A$1,0,MATCH(H$6,Data!$1:$1,0)-1,1000,1)=IF(H$7="","Yes",H$7))/(OFFSET(Data!$A$1,0,MATCH(H$6,Data!$1:$1,0)-1,1000,1)=IF(H$7="","Yes",H$7))*ROW(Data!$C$1:$C$1002),ROW(H26)-ROW(H$7)),1),"")</f>
        <v>E!</v>
      </c>
      <c r="I26" s="43" t="str">
        <f ca="1">IF(J26="","",IF(INDEX(Data!$BR:$BR,MATCH(J26,Data!$A:$A,0),1)=0,"",INDEX(Data!$BR:$BR,MATCH(J26,Data!$A:$A,0),1)))</f>
        <v/>
      </c>
      <c r="J26" s="43" t="str">
        <f ca="1">IFERROR(INDEX(Data!$A$1:I$1002,_xlfn.AGGREGATE(15,6,(OFFSET(Data!$A$1,0,MATCH(J$6,Data!$1:$1,0)-1,1000,1)=IF(J$7="","Yes",J$7))/(OFFSET(Data!$A$1,0,MATCH(J$6,Data!$1:$1,0)-1,1000,1)=IF(J$7="","Yes",J$7))*ROW(Data!$C$1:$C$1002),ROW(J26)-ROW(J$7)),1),"")</f>
        <v>CW</v>
      </c>
      <c r="K26" s="43" t="str">
        <f ca="1">IF(L26="","",IF(INDEX(Data!$BR:$BR,MATCH(L26,Data!$A:$A,0),1)=0,"",INDEX(Data!$BR:$BR,MATCH(L26,Data!$A:$A,0),1)))</f>
        <v/>
      </c>
      <c r="L26" s="43" t="str">
        <f ca="1">IFERROR(INDEX(Data!$A$1:K$1002,_xlfn.AGGREGATE(15,6,(OFFSET(Data!$A$1,0,MATCH(L$6,Data!$1:$1,0)-1,1000,1)=IF(L$7="","Yes",L$7))/(OFFSET(Data!$A$1,0,MATCH(L$6,Data!$1:$1,0)-1,1000,1)=IF(L$7="","Yes",L$7))*ROW(Data!$C$1:$C$1002),ROW(L26)-ROW(L$7)),1),"")</f>
        <v>Comedy Central</v>
      </c>
      <c r="M26" s="43" t="str">
        <f ca="1">IF(N26="","",IF(INDEX(Data!$BR:$BR,MATCH(N26,Data!$A:$A,0),1)=0,"",INDEX(Data!$BR:$BR,MATCH(N26,Data!$A:$A,0),1)))</f>
        <v/>
      </c>
      <c r="N26" s="43" t="str">
        <f ca="1">IFERROR(INDEX(Data!$A$1:M$1002,_xlfn.AGGREGATE(15,6,(OFFSET(Data!$A$1,0,MATCH(N$6,Data!$1:$1,0)-1,1000,1)=IF(N$7="","Yes",N$7))/(OFFSET(Data!$A$1,0,MATCH(N$6,Data!$1:$1,0)-1,1000,1)=IF(N$7="","Yes",N$7))*ROW(Data!$C$1:$C$1002),ROW(N26)-ROW(N$7)),1),"")</f>
        <v>CMT</v>
      </c>
      <c r="O26" s="43" t="str">
        <f ca="1">IF(P26="","",IF(INDEX(Data!$BR:$BR,MATCH(P26,Data!$A:$A,0),1)=0,"",INDEX(Data!$BR:$BR,MATCH(P26,Data!$A:$A,0),1)))</f>
        <v/>
      </c>
      <c r="P26" s="43" t="str">
        <f ca="1">IFERROR(INDEX(Data!$A$1:O$1002,_xlfn.AGGREGATE(15,6,(OFFSET(Data!$A$1,0,MATCH(P$6,Data!$1:$1,0)-1,1000,1)=IF(P$7="","Yes",P$7))/(OFFSET(Data!$A$1,0,MATCH(P$6,Data!$1:$1,0)-1,1000,1)=IF(P$7="","Yes",P$7))*ROW(Data!$C$1:$C$1002),ROW(P26)-ROW(P$7)),1),"")</f>
        <v>Bravo</v>
      </c>
      <c r="Q26" s="43" t="str">
        <f ca="1">IF(R26="","",IF(INDEX(Data!$BR:$BR,MATCH(R26,Data!$A:$A,0),1)=0,"",INDEX(Data!$BR:$BR,MATCH(R26,Data!$A:$A,0),1)))</f>
        <v/>
      </c>
      <c r="R26" s="43" t="str">
        <f ca="1">IFERROR(INDEX(Data!$A$1:Q$1002,_xlfn.AGGREGATE(15,6,(OFFSET(Data!$A$1,0,MATCH(R$6,Data!$1:$1,0)-1,1000,1)=IF(R$7="","Yes",R$7))/(OFFSET(Data!$A$1,0,MATCH(R$6,Data!$1:$1,0)-1,1000,1)=IF(R$7="","Yes",R$7))*ROW(Data!$C$1:$C$1002),ROW(R26)-ROW(R$7)),1),"")</f>
        <v>Boomerang</v>
      </c>
      <c r="S26" s="43" t="str">
        <f ca="1">IF(T26="","",IF(INDEX(Data!$BR:$BR,MATCH(T26,Data!$A:$A,0),1)=0,"",INDEX(Data!$BR:$BR,MATCH(T26,Data!$A:$A,0),1)))</f>
        <v/>
      </c>
      <c r="T26" s="43" t="str">
        <f ca="1">IFERROR(INDEX(Data!$A$1:R$1002,_xlfn.AGGREGATE(15,6,(OFFSET(Data!$A$1,0,MATCH(T$6,Data!$1:$1,0)-1,1000,1)=IF(T$7="","Yes",T$7))/(OFFSET(Data!$A$1,0,MATCH(T$6,Data!$1:$1,0)-1,1000,1)=IF(T$7="","Yes",T$7))*ROW(Data!$C$1:$C$1002),ROW(T26)-ROW(T$7)),1),"")</f>
        <v>Canal Once</v>
      </c>
      <c r="U26" s="43" t="str">
        <f ca="1">IF(V26="","",IF(INDEX(Data!$BR:$BR,MATCH(V26,Data!$A:$A,0),1)=0,"",INDEX(Data!$BR:$BR,MATCH(V26,Data!$A:$A,0),1)))</f>
        <v/>
      </c>
      <c r="V26" s="43" t="str">
        <f ca="1">IFERROR(INDEX(Data!$A$1:T$1002,_xlfn.AGGREGATE(15,6,(OFFSET(Data!$A$1,0,MATCH(V$6,Data!$1:$1,0)-1,1000,1)=IF(V$7="","Yes",V$7))/(OFFSET(Data!$A$1,0,MATCH(V$6,Data!$1:$1,0)-1,1000,1)=IF(V$7="","Yes",V$7))*ROW(Data!$C$1:$C$1002),ROW(V26)-ROW(V$7)),1),"")</f>
        <v>COZI</v>
      </c>
      <c r="W26" s="43" t="str">
        <f ca="1">IF(X26="","",IF(INDEX(Data!$BR:$BR,MATCH(X26,Data!$A:$A,0),1)=0,"",INDEX(Data!$BR:$BR,MATCH(X26,Data!$A:$A,0),1)))</f>
        <v/>
      </c>
      <c r="X26" s="43" t="str">
        <f ca="1">IFERROR(INDEX(Data!$A$1:Y$1002,_xlfn.AGGREGATE(15,6,(OFFSET(Data!$A$1,0,MATCH(X$6,Data!$1:$1,0)-1,1000,1)=IF(X$7="","Yes",X$7))/(OFFSET(Data!$A$1,0,MATCH(X$6,Data!$1:$1,0)-1,1000,1)=IF(X$7="","Yes",X$7))*ROW(Data!$C$1:$C$1002),ROW(X26)-ROW(X$7)),1),"")</f>
        <v>CW</v>
      </c>
      <c r="Y26" s="43" t="str">
        <f ca="1">IF(Z26="","",IF(INDEX(Data!$BR:$BR,MATCH(Z26,Data!$A:$A,0),1)=0,"",INDEX(Data!$BR:$BR,MATCH(Z26,Data!$A:$A,0),1)))</f>
        <v/>
      </c>
      <c r="Z26" s="43" t="str">
        <f ca="1">IFERROR(INDEX(Data!$A$1:AA$1002,_xlfn.AGGREGATE(15,6,(OFFSET(Data!$A$1,0,MATCH(Z$6,Data!$1:$1,0)-1,1000,1)=IF(Z$7="","Yes",Z$7))/(OFFSET(Data!$A$1,0,MATCH(Z$6,Data!$1:$1,0)-1,1000,1)=IF(Z$7="","Yes",Z$7))*ROW(Data!$C$1:$C$1002),ROW(Z26)-ROW(Z$7)),1),"")</f>
        <v>Disney XD</v>
      </c>
      <c r="AA26" s="43" t="str">
        <f ca="1">IF(AB26="","",IF(INDEX(Data!$BR:$BR,MATCH(AB26,Data!$A:$A,0),1)=0,"",INDEX(Data!$BR:$BR,MATCH(AB26,Data!$A:$A,0),1)))</f>
        <v/>
      </c>
      <c r="AB26" s="43" t="str">
        <f ca="1">IFERROR(INDEX(Data!$A$1:AC$1002,_xlfn.AGGREGATE(15,6,(OFFSET(Data!$A$1,0,MATCH(AB$6,Data!$1:$1,0)-1,1000,1)=IF(AB$7="","Yes",AB$7))/(OFFSET(Data!$A$1,0,MATCH(AB$6,Data!$1:$1,0)-1,1000,1)=IF(AB$7="","Yes",AB$7))*ROW(Data!$C$1:$C$1002),ROW(AB26)-ROW(AB$7)),1),"")</f>
        <v>CBS News Live</v>
      </c>
      <c r="AC26" s="43" t="str">
        <f ca="1">IF(AD26="","",IF(INDEX(Data!$BR:$BR,MATCH(AD26,Data!$A:$A,0),1)=0,"",INDEX(Data!$BR:$BR,MATCH(AD26,Data!$A:$A,0),1)))</f>
        <v/>
      </c>
      <c r="AD26" s="43" t="str">
        <f ca="1">IFERROR(INDEX(Data!$A$1:AE$1002,_xlfn.AGGREGATE(15,6,(OFFSET(Data!$A$1,0,MATCH(AD$6,Data!$1:$1,0)-1,1000,1)=IF(AD$7="","Yes",AD$7))/(OFFSET(Data!$A$1,0,MATCH(AD$6,Data!$1:$1,0)-1,1000,1)=IF(AD$7="","Yes",AD$7))*ROW(Data!$C$1:$C$1002),ROW(AD26)-ROW(AD$7)),1),"")</f>
        <v>HLN</v>
      </c>
      <c r="AE26" s="43" t="str">
        <f ca="1">IF(AF26="","",IF(INDEX(Data!$BR:$BR,MATCH(AF26,Data!$A:$A,0),1)=0,"",INDEX(Data!$BR:$BR,MATCH(AF26,Data!$A:$A,0),1)))</f>
        <v/>
      </c>
      <c r="AF26" s="43" t="str">
        <f ca="1">IFERROR(INDEX(Data!$A$1:AM$1002,_xlfn.AGGREGATE(15,6,(OFFSET(Data!$A$1,0,MATCH(AF$6,Data!$1:$1,0)-1,1000,1)=IF(AF$7="","Yes",AF$7))/(OFFSET(Data!$A$1,0,MATCH(AF$6,Data!$1:$1,0)-1,1000,1)=IF(AF$7="","Yes",AF$7))*ROW(Data!$C$1:$C$1002),ROW(AF26)-ROW(AF$7)),1),"")</f>
        <v/>
      </c>
      <c r="AG26" s="43" t="str">
        <f ca="1">IF(AH26="","",IF(INDEX(Data!$BR:$BR,MATCH(AH26,Data!$A:$A,0),1)=0,"",INDEX(Data!$BR:$BR,MATCH(AH26,Data!$A:$A,0),1)))</f>
        <v/>
      </c>
      <c r="AH26" s="43" t="str">
        <f ca="1">IFERROR(INDEX(Data!$A$1:AO$1002,_xlfn.AGGREGATE(15,6,(OFFSET(Data!$A$1,0,MATCH(AH$6,Data!$1:$1,0)-1,1000,1)=IF(AH$7="","Yes",AH$7))/(OFFSET(Data!$A$1,0,MATCH(AH$6,Data!$1:$1,0)-1,1000,1)=IF(AH$7="","Yes",AH$7))*ROW(Data!$C$1:$C$1002),ROW(AH26)-ROW(AH$7)),1),"")</f>
        <v/>
      </c>
      <c r="AI26" s="43" t="str">
        <f ca="1">IF(AJ26="","",IF(INDEX(Data!$BR:$BR,MATCH(AJ26,Data!$A:$A,0),1)=0,"",INDEX(Data!$BR:$BR,MATCH(AJ26,Data!$A:$A,0),1)))</f>
        <v/>
      </c>
      <c r="AJ26" s="43" t="str">
        <f ca="1">IFERROR(INDEX(Data!$A$1:AQ$1002,_xlfn.AGGREGATE(15,6,(OFFSET(Data!$A$1,0,MATCH(AJ$6,Data!$1:$1,0)-1,1000,1)=IF(AJ$7="","Yes",AJ$7))/(OFFSET(Data!$A$1,0,MATCH(AJ$6,Data!$1:$1,0)-1,1000,1)=IF(AJ$7="","Yes",AJ$7))*ROW(Data!$C$1:$C$1002),ROW(AJ26)-ROW(AJ$7)),1),"")</f>
        <v>ESPN 2</v>
      </c>
      <c r="AK26" s="43" t="str">
        <f ca="1">IF(AL26="","",IF(INDEX(Data!$BR:$BR,MATCH(AL26,Data!$A:$A,0),1)=0,"",INDEX(Data!$BR:$BR,MATCH(AL26,Data!$A:$A,0),1)))</f>
        <v/>
      </c>
      <c r="AL26" s="43" t="str">
        <f ca="1">IFERROR(INDEX(Data!$A$1:AS$1002,_xlfn.AGGREGATE(15,6,(OFFSET(Data!$A$1,0,MATCH(AL$6,Data!$1:$1,0)-1,1000,1)=IF(AL$7="","Yes",AL$7))/(OFFSET(Data!$A$1,0,MATCH(AL$6,Data!$1:$1,0)-1,1000,1)=IF(AL$7="","Yes",AL$7))*ROW(Data!$C$1:$C$1002),ROW(AL26)-ROW(AL$7)),1),"")</f>
        <v>Telefe</v>
      </c>
      <c r="AM26" s="43" t="str">
        <f ca="1">IF(AN26="","",IF(INDEX(Data!$BR:$BR,MATCH(AN26,Data!$A:$A,0),1)=0,"",INDEX(Data!$BR:$BR,MATCH(AN26,Data!$A:$A,0),1)))</f>
        <v/>
      </c>
      <c r="AN26" s="43" t="str">
        <f ca="1">IFERROR(INDEX(Data!$A$1:AU$1002,_xlfn.AGGREGATE(15,6,(OFFSET(Data!$A$1,0,MATCH(AN$6,Data!$1:$1,0)-1,1000,1)=IF(AN$7="","Yes",AN$7))/(OFFSET(Data!$A$1,0,MATCH(AN$6,Data!$1:$1,0)-1,1000,1)=IF(AN$7="","Yes",AN$7))*ROW(Data!$C$1:$C$1002),ROW(AN26)-ROW(AN$7)),1),"")</f>
        <v>Destination America</v>
      </c>
    </row>
    <row r="27" spans="1:40" ht="24" x14ac:dyDescent="0.4">
      <c r="A27" s="43" t="str">
        <f ca="1">IF(B27="","",IF(INDEX(Data!$BR:$BR,MATCH(B27,Data!$A:$A,0),1)=0,"",INDEX(Data!$BR:$BR,MATCH(B27,Data!$A:$A,0),1)))</f>
        <v/>
      </c>
      <c r="B27" s="43" t="str">
        <f ca="1">IFERROR(INDEX(Data!A$1:$A$1002,_xlfn.AGGREGATE(15,6,(OFFSET(Data!$A$1,0,MATCH(B$6,Data!$1:$1,0)-1,1000,1)=IF(B$7="","Yes",B$7))/(OFFSET(Data!$A$1,0,MATCH(B$6,Data!$1:$1,0)-1,1000,1)=IF(B$7="","Yes",B$7))*ROW(Data!$C$1:$C$1002),ROW(B27)-ROW(B$7)),1),"")</f>
        <v>Discovery Family</v>
      </c>
      <c r="C27" s="43" t="str">
        <f ca="1">IF(D27="","",IF(INDEX(Data!$BR:$BR,MATCH(D27,Data!$A:$A,0),1)=0,"",INDEX(Data!$BR:$BR,MATCH(D27,Data!$A:$A,0),1)))</f>
        <v/>
      </c>
      <c r="D27" s="43" t="str">
        <f ca="1">IFERROR(INDEX(Data!$A$1:C$1002,_xlfn.AGGREGATE(15,6,(OFFSET(Data!$A$1,0,MATCH(D$6,Data!$1:$1,0)-1,1000,1)=IF(D$7="","Yes",D$7))/(OFFSET(Data!$A$1,0,MATCH(D$6,Data!$1:$1,0)-1,1000,1)=IF(D$7="","Yes",D$7))*ROW(Data!$C$1:$C$1002),ROW(D27)-ROW(D$7)),1),"")</f>
        <v>Fuse</v>
      </c>
      <c r="E27" s="43" t="str">
        <f ca="1">IF(F27="","",IF(INDEX(Data!$BR:$BR,MATCH(F27,Data!$A:$A,0),1)=0,"",INDEX(Data!$BR:$BR,MATCH(F27,Data!$A:$A,0),1)))</f>
        <v/>
      </c>
      <c r="F27" s="43" t="str">
        <f ca="1">IFERROR(INDEX(Data!$A$1:E$1002,_xlfn.AGGREGATE(15,6,(OFFSET(Data!$A$1,0,MATCH(F$6,Data!$1:$1,0)-1,1000,1)=IF(F$7="","Yes",F$7))/(OFFSET(Data!$A$1,0,MATCH(F$6,Data!$1:$1,0)-1,1000,1)=IF(F$7="","Yes",F$7))*ROW(Data!$C$1:$C$1002),ROW(F27)-ROW(F$7)),1),"")</f>
        <v>Fox News</v>
      </c>
      <c r="G27" s="43" t="str">
        <f ca="1">IF(H27="","",IF(INDEX(Data!$BR:$BR,MATCH(H27,Data!$A:$A,0),1)=0,"",INDEX(Data!$BR:$BR,MATCH(H27,Data!$A:$A,0),1)))</f>
        <v/>
      </c>
      <c r="H27" s="43" t="str">
        <f ca="1">IFERROR(INDEX(Data!$A$1:G$1002,_xlfn.AGGREGATE(15,6,(OFFSET(Data!$A$1,0,MATCH(H$6,Data!$1:$1,0)-1,1000,1)=IF(H$7="","Yes",H$7))/(OFFSET(Data!$A$1,0,MATCH(H$6,Data!$1:$1,0)-1,1000,1)=IF(H$7="","Yes",H$7))*ROW(Data!$C$1:$C$1002),ROW(H27)-ROW(H$7)),1),"")</f>
        <v>ESPN</v>
      </c>
      <c r="I27" s="43" t="str">
        <f ca="1">IF(J27="","",IF(INDEX(Data!$BR:$BR,MATCH(J27,Data!$A:$A,0),1)=0,"",INDEX(Data!$BR:$BR,MATCH(J27,Data!$A:$A,0),1)))</f>
        <v/>
      </c>
      <c r="J27" s="43" t="str">
        <f ca="1">IFERROR(INDEX(Data!$A$1:I$1002,_xlfn.AGGREGATE(15,6,(OFFSET(Data!$A$1,0,MATCH(J$6,Data!$1:$1,0)-1,1000,1)=IF(J$7="","Yes",J$7))/(OFFSET(Data!$A$1,0,MATCH(J$6,Data!$1:$1,0)-1,1000,1)=IF(J$7="","Yes",J$7))*ROW(Data!$C$1:$C$1002),ROW(J27)-ROW(J$7)),1),"")</f>
        <v>Disney Channel</v>
      </c>
      <c r="K27" s="43" t="str">
        <f ca="1">IF(L27="","",IF(INDEX(Data!$BR:$BR,MATCH(L27,Data!$A:$A,0),1)=0,"",INDEX(Data!$BR:$BR,MATCH(L27,Data!$A:$A,0),1)))</f>
        <v/>
      </c>
      <c r="L27" s="43" t="str">
        <f ca="1">IFERROR(INDEX(Data!$A$1:K$1002,_xlfn.AGGREGATE(15,6,(OFFSET(Data!$A$1,0,MATCH(L$6,Data!$1:$1,0)-1,1000,1)=IF(L$7="","Yes",L$7))/(OFFSET(Data!$A$1,0,MATCH(L$6,Data!$1:$1,0)-1,1000,1)=IF(L$7="","Yes",L$7))*ROW(Data!$C$1:$C$1002),ROW(L27)-ROW(L$7)),1),"")</f>
        <v>C-SPAN</v>
      </c>
      <c r="M27" s="43" t="str">
        <f ca="1">IF(N27="","",IF(INDEX(Data!$BR:$BR,MATCH(N27,Data!$A:$A,0),1)=0,"",INDEX(Data!$BR:$BR,MATCH(N27,Data!$A:$A,0),1)))</f>
        <v/>
      </c>
      <c r="N27" s="43" t="str">
        <f ca="1">IFERROR(INDEX(Data!$A$1:M$1002,_xlfn.AGGREGATE(15,6,(OFFSET(Data!$A$1,0,MATCH(N$6,Data!$1:$1,0)-1,1000,1)=IF(N$7="","Yes",N$7))/(OFFSET(Data!$A$1,0,MATCH(N$6,Data!$1:$1,0)-1,1000,1)=IF(N$7="","Yes",N$7))*ROW(Data!$C$1:$C$1002),ROW(N27)-ROW(N$7)),1),"")</f>
        <v>CNBC</v>
      </c>
      <c r="O27" s="43">
        <f ca="1">IF(P27="","",IF(INDEX(Data!$BR:$BR,MATCH(P27,Data!$A:$A,0),1)=0,"",INDEX(Data!$BR:$BR,MATCH(P27,Data!$A:$A,0),1)))</f>
        <v>3</v>
      </c>
      <c r="P27" s="43" t="str">
        <f ca="1">IFERROR(INDEX(Data!$A$1:O$1002,_xlfn.AGGREGATE(15,6,(OFFSET(Data!$A$1,0,MATCH(P$6,Data!$1:$1,0)-1,1000,1)=IF(P$7="","Yes",P$7))/(OFFSET(Data!$A$1,0,MATCH(P$6,Data!$1:$1,0)-1,1000,1)=IF(P$7="","Yes",P$7))*ROW(Data!$C$1:$C$1002),ROW(P27)-ROW(P$7)),1),"")</f>
        <v>Cartoon Network</v>
      </c>
      <c r="Q27" s="43" t="str">
        <f ca="1">IF(R27="","",IF(INDEX(Data!$BR:$BR,MATCH(R27,Data!$A:$A,0),1)=0,"",INDEX(Data!$BR:$BR,MATCH(R27,Data!$A:$A,0),1)))</f>
        <v/>
      </c>
      <c r="R27" s="43" t="str">
        <f ca="1">IFERROR(INDEX(Data!$A$1:Q$1002,_xlfn.AGGREGATE(15,6,(OFFSET(Data!$A$1,0,MATCH(R$6,Data!$1:$1,0)-1,1000,1)=IF(R$7="","Yes",R$7))/(OFFSET(Data!$A$1,0,MATCH(R$6,Data!$1:$1,0)-1,1000,1)=IF(R$7="","Yes",R$7))*ROW(Data!$C$1:$C$1002),ROW(R27)-ROW(R$7)),1),"")</f>
        <v>Bravo</v>
      </c>
      <c r="S27" s="43" t="str">
        <f ca="1">IF(T27="","",IF(INDEX(Data!$BR:$BR,MATCH(T27,Data!$A:$A,0),1)=0,"",INDEX(Data!$BR:$BR,MATCH(T27,Data!$A:$A,0),1)))</f>
        <v/>
      </c>
      <c r="T27" s="43" t="str">
        <f ca="1">IFERROR(INDEX(Data!$A$1:R$1002,_xlfn.AGGREGATE(15,6,(OFFSET(Data!$A$1,0,MATCH(T$6,Data!$1:$1,0)-1,1000,1)=IF(T$7="","Yes",T$7))/(OFFSET(Data!$A$1,0,MATCH(T$6,Data!$1:$1,0)-1,1000,1)=IF(T$7="","Yes",T$7))*ROW(Data!$C$1:$C$1002),ROW(T27)-ROW(T$7)),1),"")</f>
        <v>Caracol</v>
      </c>
      <c r="U27" s="43" t="str">
        <f ca="1">IF(V27="","",IF(INDEX(Data!$BR:$BR,MATCH(V27,Data!$A:$A,0),1)=0,"",INDEX(Data!$BR:$BR,MATCH(V27,Data!$A:$A,0),1)))</f>
        <v/>
      </c>
      <c r="V27" s="43" t="str">
        <f ca="1">IFERROR(INDEX(Data!$A$1:T$1002,_xlfn.AGGREGATE(15,6,(OFFSET(Data!$A$1,0,MATCH(V$6,Data!$1:$1,0)-1,1000,1)=IF(V$7="","Yes",V$7))/(OFFSET(Data!$A$1,0,MATCH(V$6,Data!$1:$1,0)-1,1000,1)=IF(V$7="","Yes",V$7))*ROW(Data!$C$1:$C$1002),ROW(V27)-ROW(V$7)),1),"")</f>
        <v>CW</v>
      </c>
      <c r="W27" s="43" t="str">
        <f ca="1">IF(X27="","",IF(INDEX(Data!$BR:$BR,MATCH(X27,Data!$A:$A,0),1)=0,"",INDEX(Data!$BR:$BR,MATCH(X27,Data!$A:$A,0),1)))</f>
        <v/>
      </c>
      <c r="X27" s="43" t="str">
        <f ca="1">IFERROR(INDEX(Data!$A$1:Y$1002,_xlfn.AGGREGATE(15,6,(OFFSET(Data!$A$1,0,MATCH(X$6,Data!$1:$1,0)-1,1000,1)=IF(X$7="","Yes",X$7))/(OFFSET(Data!$A$1,0,MATCH(X$6,Data!$1:$1,0)-1,1000,1)=IF(X$7="","Yes",X$7))*ROW(Data!$C$1:$C$1002),ROW(X27)-ROW(X$7)),1),"")</f>
        <v>Discovery Channel</v>
      </c>
      <c r="Y27" s="43" t="str">
        <f ca="1">IF(Z27="","",IF(INDEX(Data!$BR:$BR,MATCH(Z27,Data!$A:$A,0),1)=0,"",INDEX(Data!$BR:$BR,MATCH(Z27,Data!$A:$A,0),1)))</f>
        <v/>
      </c>
      <c r="Z27" s="43" t="str">
        <f ca="1">IFERROR(INDEX(Data!$A$1:AA$1002,_xlfn.AGGREGATE(15,6,(OFFSET(Data!$A$1,0,MATCH(Z$6,Data!$1:$1,0)-1,1000,1)=IF(Z$7="","Yes",Z$7))/(OFFSET(Data!$A$1,0,MATCH(Z$6,Data!$1:$1,0)-1,1000,1)=IF(Z$7="","Yes",Z$7))*ROW(Data!$C$1:$C$1002),ROW(Z27)-ROW(Z$7)),1),"")</f>
        <v>E!</v>
      </c>
      <c r="AA27" s="43" t="str">
        <f ca="1">IF(AB27="","",IF(INDEX(Data!$BR:$BR,MATCH(AB27,Data!$A:$A,0),1)=0,"",INDEX(Data!$BR:$BR,MATCH(AB27,Data!$A:$A,0),1)))</f>
        <v/>
      </c>
      <c r="AB27" s="43" t="str">
        <f ca="1">IFERROR(INDEX(Data!$A$1:AC$1002,_xlfn.AGGREGATE(15,6,(OFFSET(Data!$A$1,0,MATCH(AB$6,Data!$1:$1,0)-1,1000,1)=IF(AB$7="","Yes",AB$7))/(OFFSET(Data!$A$1,0,MATCH(AB$6,Data!$1:$1,0)-1,1000,1)=IF(AB$7="","Yes",AB$7))*ROW(Data!$C$1:$C$1002),ROW(AB27)-ROW(AB$7)),1),"")</f>
        <v>CBS Sports Network</v>
      </c>
      <c r="AC27" s="43" t="str">
        <f ca="1">IF(AD27="","",IF(INDEX(Data!$BR:$BR,MATCH(AD27,Data!$A:$A,0),1)=0,"",INDEX(Data!$BR:$BR,MATCH(AD27,Data!$A:$A,0),1)))</f>
        <v/>
      </c>
      <c r="AD27" s="43" t="str">
        <f ca="1">IFERROR(INDEX(Data!$A$1:AE$1002,_xlfn.AGGREGATE(15,6,(OFFSET(Data!$A$1,0,MATCH(AD$6,Data!$1:$1,0)-1,1000,1)=IF(AD$7="","Yes",AD$7))/(OFFSET(Data!$A$1,0,MATCH(AD$6,Data!$1:$1,0)-1,1000,1)=IF(AD$7="","Yes",AD$7))*ROW(Data!$C$1:$C$1002),ROW(AD27)-ROW(AD$7)),1),"")</f>
        <v>IFC</v>
      </c>
      <c r="AE27" s="43" t="str">
        <f ca="1">IF(AF27="","",IF(INDEX(Data!$BR:$BR,MATCH(AF27,Data!$A:$A,0),1)=0,"",INDEX(Data!$BR:$BR,MATCH(AF27,Data!$A:$A,0),1)))</f>
        <v/>
      </c>
      <c r="AF27" s="43" t="str">
        <f ca="1">IFERROR(INDEX(Data!$A$1:AM$1002,_xlfn.AGGREGATE(15,6,(OFFSET(Data!$A$1,0,MATCH(AF$6,Data!$1:$1,0)-1,1000,1)=IF(AF$7="","Yes",AF$7))/(OFFSET(Data!$A$1,0,MATCH(AF$6,Data!$1:$1,0)-1,1000,1)=IF(AF$7="","Yes",AF$7))*ROW(Data!$C$1:$C$1002),ROW(AF27)-ROW(AF$7)),1),"")</f>
        <v/>
      </c>
      <c r="AG27" s="43" t="str">
        <f ca="1">IF(AH27="","",IF(INDEX(Data!$BR:$BR,MATCH(AH27,Data!$A:$A,0),1)=0,"",INDEX(Data!$BR:$BR,MATCH(AH27,Data!$A:$A,0),1)))</f>
        <v/>
      </c>
      <c r="AH27" s="43" t="str">
        <f ca="1">IFERROR(INDEX(Data!$A$1:AO$1002,_xlfn.AGGREGATE(15,6,(OFFSET(Data!$A$1,0,MATCH(AH$6,Data!$1:$1,0)-1,1000,1)=IF(AH$7="","Yes",AH$7))/(OFFSET(Data!$A$1,0,MATCH(AH$6,Data!$1:$1,0)-1,1000,1)=IF(AH$7="","Yes",AH$7))*ROW(Data!$C$1:$C$1002),ROW(AH27)-ROW(AH$7)),1),"")</f>
        <v/>
      </c>
      <c r="AI27" s="43" t="str">
        <f ca="1">IF(AJ27="","",IF(INDEX(Data!$BR:$BR,MATCH(AJ27,Data!$A:$A,0),1)=0,"",INDEX(Data!$BR:$BR,MATCH(AJ27,Data!$A:$A,0),1)))</f>
        <v/>
      </c>
      <c r="AJ27" s="43" t="str">
        <f ca="1">IFERROR(INDEX(Data!$A$1:AQ$1002,_xlfn.AGGREGATE(15,6,(OFFSET(Data!$A$1,0,MATCH(AJ$6,Data!$1:$1,0)-1,1000,1)=IF(AJ$7="","Yes",AJ$7))/(OFFSET(Data!$A$1,0,MATCH(AJ$6,Data!$1:$1,0)-1,1000,1)=IF(AJ$7="","Yes",AJ$7))*ROW(Data!$C$1:$C$1002),ROW(AJ27)-ROW(AJ$7)),1),"")</f>
        <v>ESPN Deportes</v>
      </c>
      <c r="AK27" s="43" t="str">
        <f ca="1">IF(AL27="","",IF(INDEX(Data!$BR:$BR,MATCH(AL27,Data!$A:$A,0),1)=0,"",INDEX(Data!$BR:$BR,MATCH(AL27,Data!$A:$A,0),1)))</f>
        <v/>
      </c>
      <c r="AL27" s="43" t="str">
        <f ca="1">IFERROR(INDEX(Data!$A$1:AS$1002,_xlfn.AGGREGATE(15,6,(OFFSET(Data!$A$1,0,MATCH(AL$6,Data!$1:$1,0)-1,1000,1)=IF(AL$7="","Yes",AL$7))/(OFFSET(Data!$A$1,0,MATCH(AL$6,Data!$1:$1,0)-1,1000,1)=IF(AL$7="","Yes",AL$7))*ROW(Data!$C$1:$C$1002),ROW(AL27)-ROW(AL$7)),1),"")</f>
        <v>Teleformula</v>
      </c>
      <c r="AM27" s="43" t="str">
        <f ca="1">IF(AN27="","",IF(INDEX(Data!$BR:$BR,MATCH(AN27,Data!$A:$A,0),1)=0,"",INDEX(Data!$BR:$BR,MATCH(AN27,Data!$A:$A,0),1)))</f>
        <v/>
      </c>
      <c r="AN27" s="43" t="str">
        <f ca="1">IFERROR(INDEX(Data!$A$1:AU$1002,_xlfn.AGGREGATE(15,6,(OFFSET(Data!$A$1,0,MATCH(AN$6,Data!$1:$1,0)-1,1000,1)=IF(AN$7="","Yes",AN$7))/(OFFSET(Data!$A$1,0,MATCH(AN$6,Data!$1:$1,0)-1,1000,1)=IF(AN$7="","Yes",AN$7))*ROW(Data!$C$1:$C$1002),ROW(AN27)-ROW(AN$7)),1),"")</f>
        <v>Discovery Channel</v>
      </c>
    </row>
    <row r="28" spans="1:40" ht="24" x14ac:dyDescent="0.4">
      <c r="A28" s="43" t="str">
        <f ca="1">IF(B28="","",IF(INDEX(Data!$BR:$BR,MATCH(B28,Data!$A:$A,0),1)=0,"",INDEX(Data!$BR:$BR,MATCH(B28,Data!$A:$A,0),1)))</f>
        <v/>
      </c>
      <c r="B28" s="43" t="str">
        <f ca="1">IFERROR(INDEX(Data!A$1:$A$1002,_xlfn.AGGREGATE(15,6,(OFFSET(Data!$A$1,0,MATCH(B$6,Data!$1:$1,0)-1,1000,1)=IF(B$7="","Yes",B$7))/(OFFSET(Data!$A$1,0,MATCH(B$6,Data!$1:$1,0)-1,1000,1)=IF(B$7="","Yes",B$7))*ROW(Data!$C$1:$C$1002),ROW(B28)-ROW(B$7)),1),"")</f>
        <v>Discovery Life</v>
      </c>
      <c r="C28" s="43" t="str">
        <f ca="1">IF(D28="","",IF(INDEX(Data!$BR:$BR,MATCH(D28,Data!$A:$A,0),1)=0,"",INDEX(Data!$BR:$BR,MATCH(D28,Data!$A:$A,0),1)))</f>
        <v/>
      </c>
      <c r="D28" s="43" t="str">
        <f ca="1">IFERROR(INDEX(Data!$A$1:C$1002,_xlfn.AGGREGATE(15,6,(OFFSET(Data!$A$1,0,MATCH(D$6,Data!$1:$1,0)-1,1000,1)=IF(D$7="","Yes",D$7))/(OFFSET(Data!$A$1,0,MATCH(D$6,Data!$1:$1,0)-1,1000,1)=IF(D$7="","Yes",D$7))*ROW(Data!$C$1:$C$1002),ROW(D28)-ROW(D$7)),1),"")</f>
        <v>HGTV</v>
      </c>
      <c r="E28" s="43" t="str">
        <f ca="1">IF(F28="","",IF(INDEX(Data!$BR:$BR,MATCH(F28,Data!$A:$A,0),1)=0,"",INDEX(Data!$BR:$BR,MATCH(F28,Data!$A:$A,0),1)))</f>
        <v/>
      </c>
      <c r="F28" s="43" t="str">
        <f ca="1">IFERROR(INDEX(Data!$A$1:E$1002,_xlfn.AGGREGATE(15,6,(OFFSET(Data!$A$1,0,MATCH(F$6,Data!$1:$1,0)-1,1000,1)=IF(F$7="","Yes",F$7))/(OFFSET(Data!$A$1,0,MATCH(F$6,Data!$1:$1,0)-1,1000,1)=IF(F$7="","Yes",F$7))*ROW(Data!$C$1:$C$1002),ROW(F28)-ROW(F$7)),1),"")</f>
        <v>Fox Sports 1</v>
      </c>
      <c r="G28" s="43" t="str">
        <f ca="1">IF(H28="","",IF(INDEX(Data!$BR:$BR,MATCH(H28,Data!$A:$A,0),1)=0,"",INDEX(Data!$BR:$BR,MATCH(H28,Data!$A:$A,0),1)))</f>
        <v/>
      </c>
      <c r="H28" s="43" t="str">
        <f ca="1">IFERROR(INDEX(Data!$A$1:G$1002,_xlfn.AGGREGATE(15,6,(OFFSET(Data!$A$1,0,MATCH(H$6,Data!$1:$1,0)-1,1000,1)=IF(H$7="","Yes",H$7))/(OFFSET(Data!$A$1,0,MATCH(H$6,Data!$1:$1,0)-1,1000,1)=IF(H$7="","Yes",H$7))*ROW(Data!$C$1:$C$1002),ROW(H28)-ROW(H$7)),1),"")</f>
        <v>ESPN 2</v>
      </c>
      <c r="I28" s="43" t="str">
        <f ca="1">IF(J28="","",IF(INDEX(Data!$BR:$BR,MATCH(J28,Data!$A:$A,0),1)=0,"",INDEX(Data!$BR:$BR,MATCH(J28,Data!$A:$A,0),1)))</f>
        <v/>
      </c>
      <c r="J28" s="43" t="str">
        <f ca="1">IFERROR(INDEX(Data!$A$1:I$1002,_xlfn.AGGREGATE(15,6,(OFFSET(Data!$A$1,0,MATCH(J$6,Data!$1:$1,0)-1,1000,1)=IF(J$7="","Yes",J$7))/(OFFSET(Data!$A$1,0,MATCH(J$6,Data!$1:$1,0)-1,1000,1)=IF(J$7="","Yes",J$7))*ROW(Data!$C$1:$C$1002),ROW(J28)-ROW(J$7)),1),"")</f>
        <v>Disney Junior</v>
      </c>
      <c r="K28" s="43" t="str">
        <f ca="1">IF(L28="","",IF(INDEX(Data!$BR:$BR,MATCH(L28,Data!$A:$A,0),1)=0,"",INDEX(Data!$BR:$BR,MATCH(L28,Data!$A:$A,0),1)))</f>
        <v/>
      </c>
      <c r="L28" s="43" t="str">
        <f ca="1">IFERROR(INDEX(Data!$A$1:K$1002,_xlfn.AGGREGATE(15,6,(OFFSET(Data!$A$1,0,MATCH(L$6,Data!$1:$1,0)-1,1000,1)=IF(L$7="","Yes",L$7))/(OFFSET(Data!$A$1,0,MATCH(L$6,Data!$1:$1,0)-1,1000,1)=IF(L$7="","Yes",L$7))*ROW(Data!$C$1:$C$1002),ROW(L28)-ROW(L$7)),1),"")</f>
        <v>C-SPAN2</v>
      </c>
      <c r="M28" s="43" t="str">
        <f ca="1">IF(N28="","",IF(INDEX(Data!$BR:$BR,MATCH(N28,Data!$A:$A,0),1)=0,"",INDEX(Data!$BR:$BR,MATCH(N28,Data!$A:$A,0),1)))</f>
        <v/>
      </c>
      <c r="N28" s="43" t="str">
        <f ca="1">IFERROR(INDEX(Data!$A$1:M$1002,_xlfn.AGGREGATE(15,6,(OFFSET(Data!$A$1,0,MATCH(N$6,Data!$1:$1,0)-1,1000,1)=IF(N$7="","Yes",N$7))/(OFFSET(Data!$A$1,0,MATCH(N$6,Data!$1:$1,0)-1,1000,1)=IF(N$7="","Yes",N$7))*ROW(Data!$C$1:$C$1002),ROW(N28)-ROW(N$7)),1),"")</f>
        <v>CNBC World</v>
      </c>
      <c r="O28" s="43">
        <f ca="1">IF(P28="","",IF(INDEX(Data!$BR:$BR,MATCH(P28,Data!$A:$A,0),1)=0,"",INDEX(Data!$BR:$BR,MATCH(P28,Data!$A:$A,0),1)))</f>
        <v>1</v>
      </c>
      <c r="P28" s="43" t="str">
        <f ca="1">IFERROR(INDEX(Data!$A$1:O$1002,_xlfn.AGGREGATE(15,6,(OFFSET(Data!$A$1,0,MATCH(P$6,Data!$1:$1,0)-1,1000,1)=IF(P$7="","Yes",P$7))/(OFFSET(Data!$A$1,0,MATCH(P$6,Data!$1:$1,0)-1,1000,1)=IF(P$7="","Yes",P$7))*ROW(Data!$C$1:$C$1002),ROW(P28)-ROW(P$7)),1),"")</f>
        <v>CBS</v>
      </c>
      <c r="Q28" s="43">
        <f ca="1">IF(R28="","",IF(INDEX(Data!$BR:$BR,MATCH(R28,Data!$A:$A,0),1)=0,"",INDEX(Data!$BR:$BR,MATCH(R28,Data!$A:$A,0),1)))</f>
        <v>3</v>
      </c>
      <c r="R28" s="43" t="str">
        <f ca="1">IFERROR(INDEX(Data!$A$1:Q$1002,_xlfn.AGGREGATE(15,6,(OFFSET(Data!$A$1,0,MATCH(R$6,Data!$1:$1,0)-1,1000,1)=IF(R$7="","Yes",R$7))/(OFFSET(Data!$A$1,0,MATCH(R$6,Data!$1:$1,0)-1,1000,1)=IF(R$7="","Yes",R$7))*ROW(Data!$C$1:$C$1002),ROW(R28)-ROW(R$7)),1),"")</f>
        <v>Cartoon Network</v>
      </c>
      <c r="S28" s="43" t="str">
        <f ca="1">IF(T28="","",IF(INDEX(Data!$BR:$BR,MATCH(T28,Data!$A:$A,0),1)=0,"",INDEX(Data!$BR:$BR,MATCH(T28,Data!$A:$A,0),1)))</f>
        <v/>
      </c>
      <c r="T28" s="43" t="str">
        <f ca="1">IFERROR(INDEX(Data!$A$1:R$1002,_xlfn.AGGREGATE(15,6,(OFFSET(Data!$A$1,0,MATCH(T$6,Data!$1:$1,0)-1,1000,1)=IF(T$7="","Yes",T$7))/(OFFSET(Data!$A$1,0,MATCH(T$6,Data!$1:$1,0)-1,1000,1)=IF(T$7="","Yes",T$7))*ROW(Data!$C$1:$C$1002),ROW(T28)-ROW(T$7)),1),"")</f>
        <v>Cartoon Network East</v>
      </c>
      <c r="U28" s="43" t="str">
        <f ca="1">IF(V28="","",IF(INDEX(Data!$BR:$BR,MATCH(V28,Data!$A:$A,0),1)=0,"",INDEX(Data!$BR:$BR,MATCH(V28,Data!$A:$A,0),1)))</f>
        <v/>
      </c>
      <c r="V28" s="43" t="str">
        <f ca="1">IFERROR(INDEX(Data!$A$1:T$1002,_xlfn.AGGREGATE(15,6,(OFFSET(Data!$A$1,0,MATCH(V$6,Data!$1:$1,0)-1,1000,1)=IF(V$7="","Yes",V$7))/(OFFSET(Data!$A$1,0,MATCH(V$6,Data!$1:$1,0)-1,1000,1)=IF(V$7="","Yes",V$7))*ROW(Data!$C$1:$C$1002),ROW(V28)-ROW(V$7)),1),"")</f>
        <v>Discovery Channel</v>
      </c>
      <c r="W28" s="43" t="str">
        <f ca="1">IF(X28="","",IF(INDEX(Data!$BR:$BR,MATCH(X28,Data!$A:$A,0),1)=0,"",INDEX(Data!$BR:$BR,MATCH(X28,Data!$A:$A,0),1)))</f>
        <v/>
      </c>
      <c r="X28" s="43" t="str">
        <f ca="1">IFERROR(INDEX(Data!$A$1:Y$1002,_xlfn.AGGREGATE(15,6,(OFFSET(Data!$A$1,0,MATCH(X$6,Data!$1:$1,0)-1,1000,1)=IF(X$7="","Yes",X$7))/(OFFSET(Data!$A$1,0,MATCH(X$6,Data!$1:$1,0)-1,1000,1)=IF(X$7="","Yes",X$7))*ROW(Data!$C$1:$C$1002),ROW(X28)-ROW(X$7)),1),"")</f>
        <v>Disney Channel</v>
      </c>
      <c r="Y28" s="43" t="str">
        <f ca="1">IF(Z28="","",IF(INDEX(Data!$BR:$BR,MATCH(Z28,Data!$A:$A,0),1)=0,"",INDEX(Data!$BR:$BR,MATCH(Z28,Data!$A:$A,0),1)))</f>
        <v/>
      </c>
      <c r="Z28" s="43" t="str">
        <f ca="1">IFERROR(INDEX(Data!$A$1:AA$1002,_xlfn.AGGREGATE(15,6,(OFFSET(Data!$A$1,0,MATCH(Z$6,Data!$1:$1,0)-1,1000,1)=IF(Z$7="","Yes",Z$7))/(OFFSET(Data!$A$1,0,MATCH(Z$6,Data!$1:$1,0)-1,1000,1)=IF(Z$7="","Yes",Z$7))*ROW(Data!$C$1:$C$1002),ROW(Z28)-ROW(Z$7)),1),"")</f>
        <v>ESPN</v>
      </c>
      <c r="AA28" s="43" t="str">
        <f ca="1">IF(AB28="","",IF(INDEX(Data!$BR:$BR,MATCH(AB28,Data!$A:$A,0),1)=0,"",INDEX(Data!$BR:$BR,MATCH(AB28,Data!$A:$A,0),1)))</f>
        <v/>
      </c>
      <c r="AB28" s="43" t="str">
        <f ca="1">IFERROR(INDEX(Data!$A$1:AC$1002,_xlfn.AGGREGATE(15,6,(OFFSET(Data!$A$1,0,MATCH(AB$6,Data!$1:$1,0)-1,1000,1)=IF(AB$7="","Yes",AB$7))/(OFFSET(Data!$A$1,0,MATCH(AB$6,Data!$1:$1,0)-1,1000,1)=IF(AB$7="","Yes",AB$7))*ROW(Data!$C$1:$C$1002),ROW(AB28)-ROW(AB$7)),1),"")</f>
        <v>Cheddar</v>
      </c>
      <c r="AC28" s="43" t="str">
        <f ca="1">IF(AD28="","",IF(INDEX(Data!$BR:$BR,MATCH(AD28,Data!$A:$A,0),1)=0,"",INDEX(Data!$BR:$BR,MATCH(AD28,Data!$A:$A,0),1)))</f>
        <v/>
      </c>
      <c r="AD28" s="43" t="str">
        <f ca="1">IFERROR(INDEX(Data!$A$1:AE$1002,_xlfn.AGGREGATE(15,6,(OFFSET(Data!$A$1,0,MATCH(AD$6,Data!$1:$1,0)-1,1000,1)=IF(AD$7="","Yes",AD$7))/(OFFSET(Data!$A$1,0,MATCH(AD$6,Data!$1:$1,0)-1,1000,1)=IF(AD$7="","Yes",AD$7))*ROW(Data!$C$1:$C$1002),ROW(AD28)-ROW(AD$7)),1),"")</f>
        <v>Investigation Discovery</v>
      </c>
      <c r="AE28" s="43" t="str">
        <f ca="1">IF(AF28="","",IF(INDEX(Data!$BR:$BR,MATCH(AF28,Data!$A:$A,0),1)=0,"",INDEX(Data!$BR:$BR,MATCH(AF28,Data!$A:$A,0),1)))</f>
        <v/>
      </c>
      <c r="AF28" s="43" t="str">
        <f ca="1">IFERROR(INDEX(Data!$A$1:AM$1002,_xlfn.AGGREGATE(15,6,(OFFSET(Data!$A$1,0,MATCH(AF$6,Data!$1:$1,0)-1,1000,1)=IF(AF$7="","Yes",AF$7))/(OFFSET(Data!$A$1,0,MATCH(AF$6,Data!$1:$1,0)-1,1000,1)=IF(AF$7="","Yes",AF$7))*ROW(Data!$C$1:$C$1002),ROW(AF28)-ROW(AF$7)),1),"")</f>
        <v/>
      </c>
      <c r="AG28" s="43" t="str">
        <f ca="1">IF(AH28="","",IF(INDEX(Data!$BR:$BR,MATCH(AH28,Data!$A:$A,0),1)=0,"",INDEX(Data!$BR:$BR,MATCH(AH28,Data!$A:$A,0),1)))</f>
        <v/>
      </c>
      <c r="AH28" s="43" t="str">
        <f ca="1">IFERROR(INDEX(Data!$A$1:AO$1002,_xlfn.AGGREGATE(15,6,(OFFSET(Data!$A$1,0,MATCH(AH$6,Data!$1:$1,0)-1,1000,1)=IF(AH$7="","Yes",AH$7))/(OFFSET(Data!$A$1,0,MATCH(AH$6,Data!$1:$1,0)-1,1000,1)=IF(AH$7="","Yes",AH$7))*ROW(Data!$C$1:$C$1002),ROW(AH28)-ROW(AH$7)),1),"")</f>
        <v/>
      </c>
      <c r="AI28" s="43" t="str">
        <f ca="1">IF(AJ28="","",IF(INDEX(Data!$BR:$BR,MATCH(AJ28,Data!$A:$A,0),1)=0,"",INDEX(Data!$BR:$BR,MATCH(AJ28,Data!$A:$A,0),1)))</f>
        <v/>
      </c>
      <c r="AJ28" s="43" t="str">
        <f ca="1">IFERROR(INDEX(Data!$A$1:AQ$1002,_xlfn.AGGREGATE(15,6,(OFFSET(Data!$A$1,0,MATCH(AJ$6,Data!$1:$1,0)-1,1000,1)=IF(AJ$7="","Yes",AJ$7))/(OFFSET(Data!$A$1,0,MATCH(AJ$6,Data!$1:$1,0)-1,1000,1)=IF(AJ$7="","Yes",AJ$7))*ROW(Data!$C$1:$C$1002),ROW(AJ28)-ROW(AJ$7)),1),"")</f>
        <v>ESPN Goal Line</v>
      </c>
      <c r="AK28" s="43" t="str">
        <f ca="1">IF(AL28="","",IF(INDEX(Data!$BR:$BR,MATCH(AL28,Data!$A:$A,0),1)=0,"",INDEX(Data!$BR:$BR,MATCH(AL28,Data!$A:$A,0),1)))</f>
        <v/>
      </c>
      <c r="AL28" s="43" t="str">
        <f ca="1">IFERROR(INDEX(Data!$A$1:AS$1002,_xlfn.AGGREGATE(15,6,(OFFSET(Data!$A$1,0,MATCH(AL$6,Data!$1:$1,0)-1,1000,1)=IF(AL$7="","Yes",AL$7))/(OFFSET(Data!$A$1,0,MATCH(AL$6,Data!$1:$1,0)-1,1000,1)=IF(AL$7="","Yes",AL$7))*ROW(Data!$C$1:$C$1002),ROW(AL28)-ROW(AL$7)),1),"")</f>
        <v>TV Dominicana</v>
      </c>
      <c r="AM28" s="43" t="str">
        <f ca="1">IF(AN28="","",IF(INDEX(Data!$BR:$BR,MATCH(AN28,Data!$A:$A,0),1)=0,"",INDEX(Data!$BR:$BR,MATCH(AN28,Data!$A:$A,0),1)))</f>
        <v/>
      </c>
      <c r="AN28" s="43" t="str">
        <f ca="1">IFERROR(INDEX(Data!$A$1:AU$1002,_xlfn.AGGREGATE(15,6,(OFFSET(Data!$A$1,0,MATCH(AN$6,Data!$1:$1,0)-1,1000,1)=IF(AN$7="","Yes",AN$7))/(OFFSET(Data!$A$1,0,MATCH(AN$6,Data!$1:$1,0)-1,1000,1)=IF(AN$7="","Yes",AN$7))*ROW(Data!$C$1:$C$1002),ROW(AN28)-ROW(AN$7)),1),"")</f>
        <v>Discovery Family</v>
      </c>
    </row>
    <row r="29" spans="1:40" ht="24" x14ac:dyDescent="0.4">
      <c r="A29" s="43" t="str">
        <f ca="1">IF(B29="","",IF(INDEX(Data!$BR:$BR,MATCH(B29,Data!$A:$A,0),1)=0,"",INDEX(Data!$BR:$BR,MATCH(B29,Data!$A:$A,0),1)))</f>
        <v/>
      </c>
      <c r="B29" s="43" t="str">
        <f ca="1">IFERROR(INDEX(Data!A$1:$A$1002,_xlfn.AGGREGATE(15,6,(OFFSET(Data!$A$1,0,MATCH(B$6,Data!$1:$1,0)-1,1000,1)=IF(B$7="","Yes",B$7))/(OFFSET(Data!$A$1,0,MATCH(B$6,Data!$1:$1,0)-1,1000,1)=IF(B$7="","Yes",B$7))*ROW(Data!$C$1:$C$1002),ROW(B29)-ROW(B$7)),1),"")</f>
        <v>DIY</v>
      </c>
      <c r="C29" s="43" t="str">
        <f ca="1">IF(D29="","",IF(INDEX(Data!$BR:$BR,MATCH(D29,Data!$A:$A,0),1)=0,"",INDEX(Data!$BR:$BR,MATCH(D29,Data!$A:$A,0),1)))</f>
        <v/>
      </c>
      <c r="D29" s="43" t="str">
        <f ca="1">IFERROR(INDEX(Data!$A$1:C$1002,_xlfn.AGGREGATE(15,6,(OFFSET(Data!$A$1,0,MATCH(D$6,Data!$1:$1,0)-1,1000,1)=IF(D$7="","Yes",D$7))/(OFFSET(Data!$A$1,0,MATCH(D$6,Data!$1:$1,0)-1,1000,1)=IF(D$7="","Yes",D$7))*ROW(Data!$C$1:$C$1002),ROW(D29)-ROW(D$7)),1),"")</f>
        <v>History</v>
      </c>
      <c r="E29" s="43" t="str">
        <f ca="1">IF(F29="","",IF(INDEX(Data!$BR:$BR,MATCH(F29,Data!$A:$A,0),1)=0,"",INDEX(Data!$BR:$BR,MATCH(F29,Data!$A:$A,0),1)))</f>
        <v/>
      </c>
      <c r="F29" s="43" t="str">
        <f ca="1">IFERROR(INDEX(Data!$A$1:E$1002,_xlfn.AGGREGATE(15,6,(OFFSET(Data!$A$1,0,MATCH(F$6,Data!$1:$1,0)-1,1000,1)=IF(F$7="","Yes",F$7))/(OFFSET(Data!$A$1,0,MATCH(F$6,Data!$1:$1,0)-1,1000,1)=IF(F$7="","Yes",F$7))*ROW(Data!$C$1:$C$1002),ROW(F29)-ROW(F$7)),1),"")</f>
        <v>Fuse</v>
      </c>
      <c r="G29" s="43">
        <f ca="1">IF(H29="","",IF(INDEX(Data!$BR:$BR,MATCH(H29,Data!$A:$A,0),1)=0,"",INDEX(Data!$BR:$BR,MATCH(H29,Data!$A:$A,0),1)))</f>
        <v>1</v>
      </c>
      <c r="H29" s="43" t="str">
        <f ca="1">IFERROR(INDEX(Data!$A$1:G$1002,_xlfn.AGGREGATE(15,6,(OFFSET(Data!$A$1,0,MATCH(H$6,Data!$1:$1,0)-1,1000,1)=IF(H$7="","Yes",H$7))/(OFFSET(Data!$A$1,0,MATCH(H$6,Data!$1:$1,0)-1,1000,1)=IF(H$7="","Yes",H$7))*ROW(Data!$C$1:$C$1002),ROW(H29)-ROW(H$7)),1),"")</f>
        <v>FOX</v>
      </c>
      <c r="I29" s="43" t="str">
        <f ca="1">IF(J29="","",IF(INDEX(Data!$BR:$BR,MATCH(J29,Data!$A:$A,0),1)=0,"",INDEX(Data!$BR:$BR,MATCH(J29,Data!$A:$A,0),1)))</f>
        <v/>
      </c>
      <c r="J29" s="43" t="str">
        <f ca="1">IFERROR(INDEX(Data!$A$1:I$1002,_xlfn.AGGREGATE(15,6,(OFFSET(Data!$A$1,0,MATCH(J$6,Data!$1:$1,0)-1,1000,1)=IF(J$7="","Yes",J$7))/(OFFSET(Data!$A$1,0,MATCH(J$6,Data!$1:$1,0)-1,1000,1)=IF(J$7="","Yes",J$7))*ROW(Data!$C$1:$C$1002),ROW(J29)-ROW(J$7)),1),"")</f>
        <v>Disney XD</v>
      </c>
      <c r="K29" s="43" t="str">
        <f ca="1">IF(L29="","",IF(INDEX(Data!$BR:$BR,MATCH(L29,Data!$A:$A,0),1)=0,"",INDEX(Data!$BR:$BR,MATCH(L29,Data!$A:$A,0),1)))</f>
        <v/>
      </c>
      <c r="L29" s="43" t="str">
        <f ca="1">IFERROR(INDEX(Data!$A$1:K$1002,_xlfn.AGGREGATE(15,6,(OFFSET(Data!$A$1,0,MATCH(L$6,Data!$1:$1,0)-1,1000,1)=IF(L$7="","Yes",L$7))/(OFFSET(Data!$A$1,0,MATCH(L$6,Data!$1:$1,0)-1,1000,1)=IF(L$7="","Yes",L$7))*ROW(Data!$C$1:$C$1002),ROW(L29)-ROW(L$7)),1),"")</f>
        <v>CW</v>
      </c>
      <c r="M29" s="43" t="str">
        <f ca="1">IF(N29="","",IF(INDEX(Data!$BR:$BR,MATCH(N29,Data!$A:$A,0),1)=0,"",INDEX(Data!$BR:$BR,MATCH(N29,Data!$A:$A,0),1)))</f>
        <v/>
      </c>
      <c r="N29" s="43" t="str">
        <f ca="1">IFERROR(INDEX(Data!$A$1:M$1002,_xlfn.AGGREGATE(15,6,(OFFSET(Data!$A$1,0,MATCH(N$6,Data!$1:$1,0)-1,1000,1)=IF(N$7="","Yes",N$7))/(OFFSET(Data!$A$1,0,MATCH(N$6,Data!$1:$1,0)-1,1000,1)=IF(N$7="","Yes",N$7))*ROW(Data!$C$1:$C$1002),ROW(N29)-ROW(N$7)),1),"")</f>
        <v>CNN</v>
      </c>
      <c r="O29" s="43" t="str">
        <f ca="1">IF(P29="","",IF(INDEX(Data!$BR:$BR,MATCH(P29,Data!$A:$A,0),1)=0,"",INDEX(Data!$BR:$BR,MATCH(P29,Data!$A:$A,0),1)))</f>
        <v/>
      </c>
      <c r="P29" s="43" t="str">
        <f ca="1">IFERROR(INDEX(Data!$A$1:O$1002,_xlfn.AGGREGATE(15,6,(OFFSET(Data!$A$1,0,MATCH(P$6,Data!$1:$1,0)-1,1000,1)=IF(P$7="","Yes",P$7))/(OFFSET(Data!$A$1,0,MATCH(P$6,Data!$1:$1,0)-1,1000,1)=IF(P$7="","Yes",P$7))*ROW(Data!$C$1:$C$1002),ROW(P29)-ROW(P$7)),1),"")</f>
        <v>CBS Sports Network</v>
      </c>
      <c r="Q29" s="43">
        <f ca="1">IF(R29="","",IF(INDEX(Data!$BR:$BR,MATCH(R29,Data!$A:$A,0),1)=0,"",INDEX(Data!$BR:$BR,MATCH(R29,Data!$A:$A,0),1)))</f>
        <v>1</v>
      </c>
      <c r="R29" s="43" t="str">
        <f ca="1">IFERROR(INDEX(Data!$A$1:Q$1002,_xlfn.AGGREGATE(15,6,(OFFSET(Data!$A$1,0,MATCH(R$6,Data!$1:$1,0)-1,1000,1)=IF(R$7="","Yes",R$7))/(OFFSET(Data!$A$1,0,MATCH(R$6,Data!$1:$1,0)-1,1000,1)=IF(R$7="","Yes",R$7))*ROW(Data!$C$1:$C$1002),ROW(R29)-ROW(R$7)),1),"")</f>
        <v>CBS</v>
      </c>
      <c r="S29" s="43">
        <f ca="1">IF(T29="","",IF(INDEX(Data!$BR:$BR,MATCH(T29,Data!$A:$A,0),1)=0,"",INDEX(Data!$BR:$BR,MATCH(T29,Data!$A:$A,0),1)))</f>
        <v>1</v>
      </c>
      <c r="T29" s="43" t="str">
        <f ca="1">IFERROR(INDEX(Data!$A$1:R$1002,_xlfn.AGGREGATE(15,6,(OFFSET(Data!$A$1,0,MATCH(T$6,Data!$1:$1,0)-1,1000,1)=IF(T$7="","Yes",T$7))/(OFFSET(Data!$A$1,0,MATCH(T$6,Data!$1:$1,0)-1,1000,1)=IF(T$7="","Yes",T$7))*ROW(Data!$C$1:$C$1002),ROW(T29)-ROW(T$7)),1),"")</f>
        <v>CBS</v>
      </c>
      <c r="U29" s="43" t="str">
        <f ca="1">IF(V29="","",IF(INDEX(Data!$BR:$BR,MATCH(V29,Data!$A:$A,0),1)=0,"",INDEX(Data!$BR:$BR,MATCH(V29,Data!$A:$A,0),1)))</f>
        <v/>
      </c>
      <c r="V29" s="43" t="str">
        <f ca="1">IFERROR(INDEX(Data!$A$1:T$1002,_xlfn.AGGREGATE(15,6,(OFFSET(Data!$A$1,0,MATCH(V$6,Data!$1:$1,0)-1,1000,1)=IF(V$7="","Yes",V$7))/(OFFSET(Data!$A$1,0,MATCH(V$6,Data!$1:$1,0)-1,1000,1)=IF(V$7="","Yes",V$7))*ROW(Data!$C$1:$C$1002),ROW(V29)-ROW(V$7)),1),"")</f>
        <v>Disney Channel</v>
      </c>
      <c r="W29" s="43" t="str">
        <f ca="1">IF(X29="","",IF(INDEX(Data!$BR:$BR,MATCH(X29,Data!$A:$A,0),1)=0,"",INDEX(Data!$BR:$BR,MATCH(X29,Data!$A:$A,0),1)))</f>
        <v/>
      </c>
      <c r="X29" s="43" t="str">
        <f ca="1">IFERROR(INDEX(Data!$A$1:Y$1002,_xlfn.AGGREGATE(15,6,(OFFSET(Data!$A$1,0,MATCH(X$6,Data!$1:$1,0)-1,1000,1)=IF(X$7="","Yes",X$7))/(OFFSET(Data!$A$1,0,MATCH(X$6,Data!$1:$1,0)-1,1000,1)=IF(X$7="","Yes",X$7))*ROW(Data!$C$1:$C$1002),ROW(X29)-ROW(X$7)),1),"")</f>
        <v>Disney Junior</v>
      </c>
      <c r="Y29" s="43" t="str">
        <f ca="1">IF(Z29="","",IF(INDEX(Data!$BR:$BR,MATCH(Z29,Data!$A:$A,0),1)=0,"",INDEX(Data!$BR:$BR,MATCH(Z29,Data!$A:$A,0),1)))</f>
        <v/>
      </c>
      <c r="Z29" s="43" t="str">
        <f ca="1">IFERROR(INDEX(Data!$A$1:AA$1002,_xlfn.AGGREGATE(15,6,(OFFSET(Data!$A$1,0,MATCH(Z$6,Data!$1:$1,0)-1,1000,1)=IF(Z$7="","Yes",Z$7))/(OFFSET(Data!$A$1,0,MATCH(Z$6,Data!$1:$1,0)-1,1000,1)=IF(Z$7="","Yes",Z$7))*ROW(Data!$C$1:$C$1002),ROW(Z29)-ROW(Z$7)),1),"")</f>
        <v>ESPN 2</v>
      </c>
      <c r="AA29" s="43" t="str">
        <f ca="1">IF(AB29="","",IF(INDEX(Data!$BR:$BR,MATCH(AB29,Data!$A:$A,0),1)=0,"",INDEX(Data!$BR:$BR,MATCH(AB29,Data!$A:$A,0),1)))</f>
        <v/>
      </c>
      <c r="AB29" s="43" t="str">
        <f ca="1">IFERROR(INDEX(Data!$A$1:AC$1002,_xlfn.AGGREGATE(15,6,(OFFSET(Data!$A$1,0,MATCH(AB$6,Data!$1:$1,0)-1,1000,1)=IF(AB$7="","Yes",AB$7))/(OFFSET(Data!$A$1,0,MATCH(AB$6,Data!$1:$1,0)-1,1000,1)=IF(AB$7="","Yes",AB$7))*ROW(Data!$C$1:$C$1002),ROW(AB29)-ROW(AB$7)),1),"")</f>
        <v>CMT</v>
      </c>
      <c r="AC29" s="43" t="str">
        <f ca="1">IF(AD29="","",IF(INDEX(Data!$BR:$BR,MATCH(AD29,Data!$A:$A,0),1)=0,"",INDEX(Data!$BR:$BR,MATCH(AD29,Data!$A:$A,0),1)))</f>
        <v/>
      </c>
      <c r="AD29" s="43" t="str">
        <f ca="1">IFERROR(INDEX(Data!$A$1:AE$1002,_xlfn.AGGREGATE(15,6,(OFFSET(Data!$A$1,0,MATCH(AD$6,Data!$1:$1,0)-1,1000,1)=IF(AD$7="","Yes",AD$7))/(OFFSET(Data!$A$1,0,MATCH(AD$6,Data!$1:$1,0)-1,1000,1)=IF(AD$7="","Yes",AD$7))*ROW(Data!$C$1:$C$1002),ROW(AD29)-ROW(AD$7)),1),"")</f>
        <v>Lifetime</v>
      </c>
      <c r="AE29" s="43" t="str">
        <f ca="1">IF(AF29="","",IF(INDEX(Data!$BR:$BR,MATCH(AF29,Data!$A:$A,0),1)=0,"",INDEX(Data!$BR:$BR,MATCH(AF29,Data!$A:$A,0),1)))</f>
        <v/>
      </c>
      <c r="AF29" s="43" t="str">
        <f ca="1">IFERROR(INDEX(Data!$A$1:AM$1002,_xlfn.AGGREGATE(15,6,(OFFSET(Data!$A$1,0,MATCH(AF$6,Data!$1:$1,0)-1,1000,1)=IF(AF$7="","Yes",AF$7))/(OFFSET(Data!$A$1,0,MATCH(AF$6,Data!$1:$1,0)-1,1000,1)=IF(AF$7="","Yes",AF$7))*ROW(Data!$C$1:$C$1002),ROW(AF29)-ROW(AF$7)),1),"")</f>
        <v/>
      </c>
      <c r="AG29" s="43" t="str">
        <f ca="1">IF(AH29="","",IF(INDEX(Data!$BR:$BR,MATCH(AH29,Data!$A:$A,0),1)=0,"",INDEX(Data!$BR:$BR,MATCH(AH29,Data!$A:$A,0),1)))</f>
        <v/>
      </c>
      <c r="AH29" s="43" t="str">
        <f ca="1">IFERROR(INDEX(Data!$A$1:AO$1002,_xlfn.AGGREGATE(15,6,(OFFSET(Data!$A$1,0,MATCH(AH$6,Data!$1:$1,0)-1,1000,1)=IF(AH$7="","Yes",AH$7))/(OFFSET(Data!$A$1,0,MATCH(AH$6,Data!$1:$1,0)-1,1000,1)=IF(AH$7="","Yes",AH$7))*ROW(Data!$C$1:$C$1002),ROW(AH29)-ROW(AH$7)),1),"")</f>
        <v/>
      </c>
      <c r="AI29" s="43" t="str">
        <f ca="1">IF(AJ29="","",IF(INDEX(Data!$BR:$BR,MATCH(AJ29,Data!$A:$A,0),1)=0,"",INDEX(Data!$BR:$BR,MATCH(AJ29,Data!$A:$A,0),1)))</f>
        <v/>
      </c>
      <c r="AJ29" s="43" t="str">
        <f ca="1">IFERROR(INDEX(Data!$A$1:AQ$1002,_xlfn.AGGREGATE(15,6,(OFFSET(Data!$A$1,0,MATCH(AJ$6,Data!$1:$1,0)-1,1000,1)=IF(AJ$7="","Yes",AJ$7))/(OFFSET(Data!$A$1,0,MATCH(AJ$6,Data!$1:$1,0)-1,1000,1)=IF(AJ$7="","Yes",AJ$7))*ROW(Data!$C$1:$C$1002),ROW(AJ29)-ROW(AJ$7)),1),"")</f>
        <v>ESPNews</v>
      </c>
      <c r="AK29" s="43" t="str">
        <f ca="1">IF(AL29="","",IF(INDEX(Data!$BR:$BR,MATCH(AL29,Data!$A:$A,0),1)=0,"",INDEX(Data!$BR:$BR,MATCH(AL29,Data!$A:$A,0),1)))</f>
        <v/>
      </c>
      <c r="AL29" s="43" t="str">
        <f ca="1">IFERROR(INDEX(Data!$A$1:AS$1002,_xlfn.AGGREGATE(15,6,(OFFSET(Data!$A$1,0,MATCH(AL$6,Data!$1:$1,0)-1,1000,1)=IF(AL$7="","Yes",AL$7))/(OFFSET(Data!$A$1,0,MATCH(AL$6,Data!$1:$1,0)-1,1000,1)=IF(AL$7="","Yes",AL$7))*ROW(Data!$C$1:$C$1002),ROW(AL29)-ROW(AL$7)),1),"")</f>
        <v>Ty C TV</v>
      </c>
      <c r="AM29" s="43" t="str">
        <f ca="1">IF(AN29="","",IF(INDEX(Data!$BR:$BR,MATCH(AN29,Data!$A:$A,0),1)=0,"",INDEX(Data!$BR:$BR,MATCH(AN29,Data!$A:$A,0),1)))</f>
        <v/>
      </c>
      <c r="AN29" s="43" t="str">
        <f ca="1">IFERROR(INDEX(Data!$A$1:AU$1002,_xlfn.AGGREGATE(15,6,(OFFSET(Data!$A$1,0,MATCH(AN$6,Data!$1:$1,0)-1,1000,1)=IF(AN$7="","Yes",AN$7))/(OFFSET(Data!$A$1,0,MATCH(AN$6,Data!$1:$1,0)-1,1000,1)=IF(AN$7="","Yes",AN$7))*ROW(Data!$C$1:$C$1002),ROW(AN29)-ROW(AN$7)),1),"")</f>
        <v>Discovery Life</v>
      </c>
    </row>
    <row r="30" spans="1:40" ht="24" x14ac:dyDescent="0.4">
      <c r="A30" s="43" t="str">
        <f ca="1">IF(B30="","",IF(INDEX(Data!$BR:$BR,MATCH(B30,Data!$A:$A,0),1)=0,"",INDEX(Data!$BR:$BR,MATCH(B30,Data!$A:$A,0),1)))</f>
        <v/>
      </c>
      <c r="B30" s="43" t="str">
        <f ca="1">IFERROR(INDEX(Data!A$1:$A$1002,_xlfn.AGGREGATE(15,6,(OFFSET(Data!$A$1,0,MATCH(B$6,Data!$1:$1,0)-1,1000,1)=IF(B$7="","Yes",B$7))/(OFFSET(Data!$A$1,0,MATCH(B$6,Data!$1:$1,0)-1,1000,1)=IF(B$7="","Yes",B$7))*ROW(Data!$C$1:$C$1002),ROW(B30)-ROW(B$7)),1),"")</f>
        <v>Food Network</v>
      </c>
      <c r="C30" s="43" t="str">
        <f ca="1">IF(D30="","",IF(INDEX(Data!$BR:$BR,MATCH(D30,Data!$A:$A,0),1)=0,"",INDEX(Data!$BR:$BR,MATCH(D30,Data!$A:$A,0),1)))</f>
        <v/>
      </c>
      <c r="D30" s="43" t="str">
        <f ca="1">IFERROR(INDEX(Data!$A$1:C$1002,_xlfn.AGGREGATE(15,6,(OFFSET(Data!$A$1,0,MATCH(D$6,Data!$1:$1,0)-1,1000,1)=IF(D$7="","Yes",D$7))/(OFFSET(Data!$A$1,0,MATCH(D$6,Data!$1:$1,0)-1,1000,1)=IF(D$7="","Yes",D$7))*ROW(Data!$C$1:$C$1002),ROW(D30)-ROW(D$7)),1),"")</f>
        <v>IFC</v>
      </c>
      <c r="E30" s="43" t="str">
        <f ca="1">IF(F30="","",IF(INDEX(Data!$BR:$BR,MATCH(F30,Data!$A:$A,0),1)=0,"",INDEX(Data!$BR:$BR,MATCH(F30,Data!$A:$A,0),1)))</f>
        <v/>
      </c>
      <c r="F30" s="43" t="str">
        <f ca="1">IFERROR(INDEX(Data!$A$1:E$1002,_xlfn.AGGREGATE(15,6,(OFFSET(Data!$A$1,0,MATCH(F$6,Data!$1:$1,0)-1,1000,1)=IF(F$7="","Yes",F$7))/(OFFSET(Data!$A$1,0,MATCH(F$6,Data!$1:$1,0)-1,1000,1)=IF(F$7="","Yes",F$7))*ROW(Data!$C$1:$C$1002),ROW(F30)-ROW(F$7)),1),"")</f>
        <v>FX</v>
      </c>
      <c r="G30" s="43" t="str">
        <f ca="1">IF(H30="","",IF(INDEX(Data!$BR:$BR,MATCH(H30,Data!$A:$A,0),1)=0,"",INDEX(Data!$BR:$BR,MATCH(H30,Data!$A:$A,0),1)))</f>
        <v/>
      </c>
      <c r="H30" s="43" t="str">
        <f ca="1">IFERROR(INDEX(Data!$A$1:G$1002,_xlfn.AGGREGATE(15,6,(OFFSET(Data!$A$1,0,MATCH(H$6,Data!$1:$1,0)-1,1000,1)=IF(H$7="","Yes",H$7))/(OFFSET(Data!$A$1,0,MATCH(H$6,Data!$1:$1,0)-1,1000,1)=IF(H$7="","Yes",H$7))*ROW(Data!$C$1:$C$1002),ROW(H30)-ROW(H$7)),1),"")</f>
        <v>Fox Business</v>
      </c>
      <c r="I30" s="43" t="str">
        <f ca="1">IF(J30="","",IF(INDEX(Data!$BR:$BR,MATCH(J30,Data!$A:$A,0),1)=0,"",INDEX(Data!$BR:$BR,MATCH(J30,Data!$A:$A,0),1)))</f>
        <v/>
      </c>
      <c r="J30" s="43" t="str">
        <f ca="1">IFERROR(INDEX(Data!$A$1:I$1002,_xlfn.AGGREGATE(15,6,(OFFSET(Data!$A$1,0,MATCH(J$6,Data!$1:$1,0)-1,1000,1)=IF(J$7="","Yes",J$7))/(OFFSET(Data!$A$1,0,MATCH(J$6,Data!$1:$1,0)-1,1000,1)=IF(J$7="","Yes",J$7))*ROW(Data!$C$1:$C$1002),ROW(J30)-ROW(J$7)),1),"")</f>
        <v>E!</v>
      </c>
      <c r="K30" s="43" t="str">
        <f ca="1">IF(L30="","",IF(INDEX(Data!$BR:$BR,MATCH(L30,Data!$A:$A,0),1)=0,"",INDEX(Data!$BR:$BR,MATCH(L30,Data!$A:$A,0),1)))</f>
        <v/>
      </c>
      <c r="L30" s="43" t="str">
        <f ca="1">IFERROR(INDEX(Data!$A$1:K$1002,_xlfn.AGGREGATE(15,6,(OFFSET(Data!$A$1,0,MATCH(L$6,Data!$1:$1,0)-1,1000,1)=IF(L$7="","Yes",L$7))/(OFFSET(Data!$A$1,0,MATCH(L$6,Data!$1:$1,0)-1,1000,1)=IF(L$7="","Yes",L$7))*ROW(Data!$C$1:$C$1002),ROW(L30)-ROW(L$7)),1),"")</f>
        <v>Discovery Channel</v>
      </c>
      <c r="M30" s="43" t="str">
        <f ca="1">IF(N30="","",IF(INDEX(Data!$BR:$BR,MATCH(N30,Data!$A:$A,0),1)=0,"",INDEX(Data!$BR:$BR,MATCH(N30,Data!$A:$A,0),1)))</f>
        <v/>
      </c>
      <c r="N30" s="43" t="str">
        <f ca="1">IFERROR(INDEX(Data!$A$1:M$1002,_xlfn.AGGREGATE(15,6,(OFFSET(Data!$A$1,0,MATCH(N$6,Data!$1:$1,0)-1,1000,1)=IF(N$7="","Yes",N$7))/(OFFSET(Data!$A$1,0,MATCH(N$6,Data!$1:$1,0)-1,1000,1)=IF(N$7="","Yes",N$7))*ROW(Data!$C$1:$C$1002),ROW(N30)-ROW(N$7)),1),"")</f>
        <v>Comedy Central</v>
      </c>
      <c r="O30" s="43" t="str">
        <f ca="1">IF(P30="","",IF(INDEX(Data!$BR:$BR,MATCH(P30,Data!$A:$A,0),1)=0,"",INDEX(Data!$BR:$BR,MATCH(P30,Data!$A:$A,0),1)))</f>
        <v/>
      </c>
      <c r="P30" s="43" t="str">
        <f ca="1">IFERROR(INDEX(Data!$A$1:O$1002,_xlfn.AGGREGATE(15,6,(OFFSET(Data!$A$1,0,MATCH(P$6,Data!$1:$1,0)-1,1000,1)=IF(P$7="","Yes",P$7))/(OFFSET(Data!$A$1,0,MATCH(P$6,Data!$1:$1,0)-1,1000,1)=IF(P$7="","Yes",P$7))*ROW(Data!$C$1:$C$1002),ROW(P30)-ROW(P$7)),1),"")</f>
        <v>Cheddar</v>
      </c>
      <c r="Q30" s="43" t="str">
        <f ca="1">IF(R30="","",IF(INDEX(Data!$BR:$BR,MATCH(R30,Data!$A:$A,0),1)=0,"",INDEX(Data!$BR:$BR,MATCH(R30,Data!$A:$A,0),1)))</f>
        <v/>
      </c>
      <c r="R30" s="43" t="str">
        <f ca="1">IFERROR(INDEX(Data!$A$1:Q$1002,_xlfn.AGGREGATE(15,6,(OFFSET(Data!$A$1,0,MATCH(R$6,Data!$1:$1,0)-1,1000,1)=IF(R$7="","Yes",R$7))/(OFFSET(Data!$A$1,0,MATCH(R$6,Data!$1:$1,0)-1,1000,1)=IF(R$7="","Yes",R$7))*ROW(Data!$C$1:$C$1002),ROW(R30)-ROW(R$7)),1),"")</f>
        <v>CBS Sports Network</v>
      </c>
      <c r="S30" s="43" t="str">
        <f ca="1">IF(T30="","",IF(INDEX(Data!$BR:$BR,MATCH(T30,Data!$A:$A,0),1)=0,"",INDEX(Data!$BR:$BR,MATCH(T30,Data!$A:$A,0),1)))</f>
        <v/>
      </c>
      <c r="T30" s="43" t="str">
        <f ca="1">IFERROR(INDEX(Data!$A$1:R$1002,_xlfn.AGGREGATE(15,6,(OFFSET(Data!$A$1,0,MATCH(T$6,Data!$1:$1,0)-1,1000,1)=IF(T$7="","Yes",T$7))/(OFFSET(Data!$A$1,0,MATCH(T$6,Data!$1:$1,0)-1,1000,1)=IF(T$7="","Yes",T$7))*ROW(Data!$C$1:$C$1002),ROW(T30)-ROW(T$7)),1),"")</f>
        <v>Centroamérica TV</v>
      </c>
      <c r="U30" s="43" t="str">
        <f ca="1">IF(V30="","",IF(INDEX(Data!$BR:$BR,MATCH(V30,Data!$A:$A,0),1)=0,"",INDEX(Data!$BR:$BR,MATCH(V30,Data!$A:$A,0),1)))</f>
        <v/>
      </c>
      <c r="V30" s="43" t="str">
        <f ca="1">IFERROR(INDEX(Data!$A$1:T$1002,_xlfn.AGGREGATE(15,6,(OFFSET(Data!$A$1,0,MATCH(V$6,Data!$1:$1,0)-1,1000,1)=IF(V$7="","Yes",V$7))/(OFFSET(Data!$A$1,0,MATCH(V$6,Data!$1:$1,0)-1,1000,1)=IF(V$7="","Yes",V$7))*ROW(Data!$C$1:$C$1002),ROW(V30)-ROW(V$7)),1),"")</f>
        <v>Disney Junior</v>
      </c>
      <c r="W30" s="43" t="str">
        <f ca="1">IF(X30="","",IF(INDEX(Data!$BR:$BR,MATCH(X30,Data!$A:$A,0),1)=0,"",INDEX(Data!$BR:$BR,MATCH(X30,Data!$A:$A,0),1)))</f>
        <v/>
      </c>
      <c r="X30" s="43" t="str">
        <f ca="1">IFERROR(INDEX(Data!$A$1:Y$1002,_xlfn.AGGREGATE(15,6,(OFFSET(Data!$A$1,0,MATCH(X$6,Data!$1:$1,0)-1,1000,1)=IF(X$7="","Yes",X$7))/(OFFSET(Data!$A$1,0,MATCH(X$6,Data!$1:$1,0)-1,1000,1)=IF(X$7="","Yes",X$7))*ROW(Data!$C$1:$C$1002),ROW(X30)-ROW(X$7)),1),"")</f>
        <v>Disney XD</v>
      </c>
      <c r="Y30" s="43" t="str">
        <f ca="1">IF(Z30="","",IF(INDEX(Data!$BR:$BR,MATCH(Z30,Data!$A:$A,0),1)=0,"",INDEX(Data!$BR:$BR,MATCH(Z30,Data!$A:$A,0),1)))</f>
        <v/>
      </c>
      <c r="Z30" s="43" t="str">
        <f ca="1">IFERROR(INDEX(Data!$A$1:AA$1002,_xlfn.AGGREGATE(15,6,(OFFSET(Data!$A$1,0,MATCH(Z$6,Data!$1:$1,0)-1,1000,1)=IF(Z$7="","Yes",Z$7))/(OFFSET(Data!$A$1,0,MATCH(Z$6,Data!$1:$1,0)-1,1000,1)=IF(Z$7="","Yes",Z$7))*ROW(Data!$C$1:$C$1002),ROW(Z30)-ROW(Z$7)),1),"")</f>
        <v>Food Network</v>
      </c>
      <c r="AA30" s="43" t="str">
        <f ca="1">IF(AB30="","",IF(INDEX(Data!$BR:$BR,MATCH(AB30,Data!$A:$A,0),1)=0,"",INDEX(Data!$BR:$BR,MATCH(AB30,Data!$A:$A,0),1)))</f>
        <v/>
      </c>
      <c r="AB30" s="43" t="str">
        <f ca="1">IFERROR(INDEX(Data!$A$1:AC$1002,_xlfn.AGGREGATE(15,6,(OFFSET(Data!$A$1,0,MATCH(AB$6,Data!$1:$1,0)-1,1000,1)=IF(AB$7="","Yes",AB$7))/(OFFSET(Data!$A$1,0,MATCH(AB$6,Data!$1:$1,0)-1,1000,1)=IF(AB$7="","Yes",AB$7))*ROW(Data!$C$1:$C$1002),ROW(AB30)-ROW(AB$7)),1),"")</f>
        <v>CNBC</v>
      </c>
      <c r="AC30" s="43" t="str">
        <f ca="1">IF(AD30="","",IF(INDEX(Data!$BR:$BR,MATCH(AD30,Data!$A:$A,0),1)=0,"",INDEX(Data!$BR:$BR,MATCH(AD30,Data!$A:$A,0),1)))</f>
        <v/>
      </c>
      <c r="AD30" s="43" t="str">
        <f ca="1">IFERROR(INDEX(Data!$A$1:AE$1002,_xlfn.AGGREGATE(15,6,(OFFSET(Data!$A$1,0,MATCH(AD$6,Data!$1:$1,0)-1,1000,1)=IF(AD$7="","Yes",AD$7))/(OFFSET(Data!$A$1,0,MATCH(AD$6,Data!$1:$1,0)-1,1000,1)=IF(AD$7="","Yes",AD$7))*ROW(Data!$C$1:$C$1002),ROW(AD30)-ROW(AD$7)),1),"")</f>
        <v>Lifetime Movie Network</v>
      </c>
      <c r="AE30" s="43" t="str">
        <f ca="1">IF(AF30="","",IF(INDEX(Data!$BR:$BR,MATCH(AF30,Data!$A:$A,0),1)=0,"",INDEX(Data!$BR:$BR,MATCH(AF30,Data!$A:$A,0),1)))</f>
        <v/>
      </c>
      <c r="AF30" s="43" t="str">
        <f ca="1">IFERROR(INDEX(Data!$A$1:AM$1002,_xlfn.AGGREGATE(15,6,(OFFSET(Data!$A$1,0,MATCH(AF$6,Data!$1:$1,0)-1,1000,1)=IF(AF$7="","Yes",AF$7))/(OFFSET(Data!$A$1,0,MATCH(AF$6,Data!$1:$1,0)-1,1000,1)=IF(AF$7="","Yes",AF$7))*ROW(Data!$C$1:$C$1002),ROW(AF30)-ROW(AF$7)),1),"")</f>
        <v/>
      </c>
      <c r="AG30" s="43" t="str">
        <f ca="1">IF(AH30="","",IF(INDEX(Data!$BR:$BR,MATCH(AH30,Data!$A:$A,0),1)=0,"",INDEX(Data!$BR:$BR,MATCH(AH30,Data!$A:$A,0),1)))</f>
        <v/>
      </c>
      <c r="AH30" s="43" t="str">
        <f ca="1">IFERROR(INDEX(Data!$A$1:AO$1002,_xlfn.AGGREGATE(15,6,(OFFSET(Data!$A$1,0,MATCH(AH$6,Data!$1:$1,0)-1,1000,1)=IF(AH$7="","Yes",AH$7))/(OFFSET(Data!$A$1,0,MATCH(AH$6,Data!$1:$1,0)-1,1000,1)=IF(AH$7="","Yes",AH$7))*ROW(Data!$C$1:$C$1002),ROW(AH30)-ROW(AH$7)),1),"")</f>
        <v/>
      </c>
      <c r="AI30" s="43" t="str">
        <f ca="1">IF(AJ30="","",IF(INDEX(Data!$BR:$BR,MATCH(AJ30,Data!$A:$A,0),1)=0,"",INDEX(Data!$BR:$BR,MATCH(AJ30,Data!$A:$A,0),1)))</f>
        <v/>
      </c>
      <c r="AJ30" s="43" t="str">
        <f ca="1">IFERROR(INDEX(Data!$A$1:AQ$1002,_xlfn.AGGREGATE(15,6,(OFFSET(Data!$A$1,0,MATCH(AJ$6,Data!$1:$1,0)-1,1000,1)=IF(AJ$7="","Yes",AJ$7))/(OFFSET(Data!$A$1,0,MATCH(AJ$6,Data!$1:$1,0)-1,1000,1)=IF(AJ$7="","Yes",AJ$7))*ROW(Data!$C$1:$C$1002),ROW(AJ30)-ROW(AJ$7)),1),"")</f>
        <v>ESPNu</v>
      </c>
      <c r="AK30" s="43" t="str">
        <f ca="1">IF(AL30="","",IF(INDEX(Data!$BR:$BR,MATCH(AL30,Data!$A:$A,0),1)=0,"",INDEX(Data!$BR:$BR,MATCH(AL30,Data!$A:$A,0),1)))</f>
        <v/>
      </c>
      <c r="AL30" s="43" t="str">
        <f ca="1">IFERROR(INDEX(Data!$A$1:AS$1002,_xlfn.AGGREGATE(15,6,(OFFSET(Data!$A$1,0,MATCH(AL$6,Data!$1:$1,0)-1,1000,1)=IF(AL$7="","Yes",AL$7))/(OFFSET(Data!$A$1,0,MATCH(AL$6,Data!$1:$1,0)-1,1000,1)=IF(AL$7="","Yes",AL$7))*ROW(Data!$C$1:$C$1002),ROW(AL30)-ROW(AL$7)),1),"")</f>
        <v>Videorola</v>
      </c>
      <c r="AM30" s="43" t="str">
        <f ca="1">IF(AN30="","",IF(INDEX(Data!$BR:$BR,MATCH(AN30,Data!$A:$A,0),1)=0,"",INDEX(Data!$BR:$BR,MATCH(AN30,Data!$A:$A,0),1)))</f>
        <v/>
      </c>
      <c r="AN30" s="43" t="str">
        <f ca="1">IFERROR(INDEX(Data!$A$1:AU$1002,_xlfn.AGGREGATE(15,6,(OFFSET(Data!$A$1,0,MATCH(AN$6,Data!$1:$1,0)-1,1000,1)=IF(AN$7="","Yes",AN$7))/(OFFSET(Data!$A$1,0,MATCH(AN$6,Data!$1:$1,0)-1,1000,1)=IF(AN$7="","Yes",AN$7))*ROW(Data!$C$1:$C$1002),ROW(AN30)-ROW(AN$7)),1),"")</f>
        <v>DIY</v>
      </c>
    </row>
    <row r="31" spans="1:40" ht="24" x14ac:dyDescent="0.4">
      <c r="A31" s="43" t="str">
        <f ca="1">IF(B31="","",IF(INDEX(Data!$BR:$BR,MATCH(B31,Data!$A:$A,0),1)=0,"",INDEX(Data!$BR:$BR,MATCH(B31,Data!$A:$A,0),1)))</f>
        <v/>
      </c>
      <c r="B31" s="43" t="str">
        <f ca="1">IFERROR(INDEX(Data!A$1:$A$1002,_xlfn.AGGREGATE(15,6,(OFFSET(Data!$A$1,0,MATCH(B$6,Data!$1:$1,0)-1,1000,1)=IF(B$7="","Yes",B$7))/(OFFSET(Data!$A$1,0,MATCH(B$6,Data!$1:$1,0)-1,1000,1)=IF(B$7="","Yes",B$7))*ROW(Data!$C$1:$C$1002),ROW(B31)-ROW(B$7)),1),"")</f>
        <v>FYI</v>
      </c>
      <c r="C31" s="43" t="str">
        <f ca="1">IF(D31="","",IF(INDEX(Data!$BR:$BR,MATCH(D31,Data!$A:$A,0),1)=0,"",INDEX(Data!$BR:$BR,MATCH(D31,Data!$A:$A,0),1)))</f>
        <v/>
      </c>
      <c r="D31" s="43" t="str">
        <f ca="1">IFERROR(INDEX(Data!$A$1:C$1002,_xlfn.AGGREGATE(15,6,(OFFSET(Data!$A$1,0,MATCH(D$6,Data!$1:$1,0)-1,1000,1)=IF(D$7="","Yes",D$7))/(OFFSET(Data!$A$1,0,MATCH(D$6,Data!$1:$1,0)-1,1000,1)=IF(D$7="","Yes",D$7))*ROW(Data!$C$1:$C$1002),ROW(D31)-ROW(D$7)),1),"")</f>
        <v>Investigation Discovery</v>
      </c>
      <c r="E31" s="43" t="str">
        <f ca="1">IF(F31="","",IF(INDEX(Data!$BR:$BR,MATCH(F31,Data!$A:$A,0),1)=0,"",INDEX(Data!$BR:$BR,MATCH(F31,Data!$A:$A,0),1)))</f>
        <v/>
      </c>
      <c r="F31" s="43" t="str">
        <f ca="1">IFERROR(INDEX(Data!$A$1:E$1002,_xlfn.AGGREGATE(15,6,(OFFSET(Data!$A$1,0,MATCH(F$6,Data!$1:$1,0)-1,1000,1)=IF(F$7="","Yes",F$7))/(OFFSET(Data!$A$1,0,MATCH(F$6,Data!$1:$1,0)-1,1000,1)=IF(F$7="","Yes",F$7))*ROW(Data!$C$1:$C$1002),ROW(F31)-ROW(F$7)),1),"")</f>
        <v>HGTV</v>
      </c>
      <c r="G31" s="43" t="str">
        <f ca="1">IF(H31="","",IF(INDEX(Data!$BR:$BR,MATCH(H31,Data!$A:$A,0),1)=0,"",INDEX(Data!$BR:$BR,MATCH(H31,Data!$A:$A,0),1)))</f>
        <v/>
      </c>
      <c r="H31" s="43" t="str">
        <f ca="1">IFERROR(INDEX(Data!$A$1:G$1002,_xlfn.AGGREGATE(15,6,(OFFSET(Data!$A$1,0,MATCH(H$6,Data!$1:$1,0)-1,1000,1)=IF(H$7="","Yes",H$7))/(OFFSET(Data!$A$1,0,MATCH(H$6,Data!$1:$1,0)-1,1000,1)=IF(H$7="","Yes",H$7))*ROW(Data!$C$1:$C$1002),ROW(H31)-ROW(H$7)),1),"")</f>
        <v>Fox News</v>
      </c>
      <c r="I31" s="43" t="str">
        <f ca="1">IF(J31="","",IF(INDEX(Data!$BR:$BR,MATCH(J31,Data!$A:$A,0),1)=0,"",INDEX(Data!$BR:$BR,MATCH(J31,Data!$A:$A,0),1)))</f>
        <v/>
      </c>
      <c r="J31" s="43" t="str">
        <f ca="1">IFERROR(INDEX(Data!$A$1:I$1002,_xlfn.AGGREGATE(15,6,(OFFSET(Data!$A$1,0,MATCH(J$6,Data!$1:$1,0)-1,1000,1)=IF(J$7="","Yes",J$7))/(OFFSET(Data!$A$1,0,MATCH(J$6,Data!$1:$1,0)-1,1000,1)=IF(J$7="","Yes",J$7))*ROW(Data!$C$1:$C$1002),ROW(J31)-ROW(J$7)),1),"")</f>
        <v>ESPN</v>
      </c>
      <c r="K31" s="43" t="str">
        <f ca="1">IF(L31="","",IF(INDEX(Data!$BR:$BR,MATCH(L31,Data!$A:$A,0),1)=0,"",INDEX(Data!$BR:$BR,MATCH(L31,Data!$A:$A,0),1)))</f>
        <v/>
      </c>
      <c r="L31" s="43" t="str">
        <f ca="1">IFERROR(INDEX(Data!$A$1:K$1002,_xlfn.AGGREGATE(15,6,(OFFSET(Data!$A$1,0,MATCH(L$6,Data!$1:$1,0)-1,1000,1)=IF(L$7="","Yes",L$7))/(OFFSET(Data!$A$1,0,MATCH(L$6,Data!$1:$1,0)-1,1000,1)=IF(L$7="","Yes",L$7))*ROW(Data!$C$1:$C$1002),ROW(L31)-ROW(L$7)),1),"")</f>
        <v>Disney Channel</v>
      </c>
      <c r="M31" s="43" t="str">
        <f ca="1">IF(N31="","",IF(INDEX(Data!$BR:$BR,MATCH(N31,Data!$A:$A,0),1)=0,"",INDEX(Data!$BR:$BR,MATCH(N31,Data!$A:$A,0),1)))</f>
        <v/>
      </c>
      <c r="N31" s="43" t="str">
        <f ca="1">IFERROR(INDEX(Data!$A$1:M$1002,_xlfn.AGGREGATE(15,6,(OFFSET(Data!$A$1,0,MATCH(N$6,Data!$1:$1,0)-1,1000,1)=IF(N$7="","Yes",N$7))/(OFFSET(Data!$A$1,0,MATCH(N$6,Data!$1:$1,0)-1,1000,1)=IF(N$7="","Yes",N$7))*ROW(Data!$C$1:$C$1002),ROW(N31)-ROW(N$7)),1),"")</f>
        <v>Comedy TV</v>
      </c>
      <c r="O31" s="43" t="str">
        <f ca="1">IF(P31="","",IF(INDEX(Data!$BR:$BR,MATCH(P31,Data!$A:$A,0),1)=0,"",INDEX(Data!$BR:$BR,MATCH(P31,Data!$A:$A,0),1)))</f>
        <v/>
      </c>
      <c r="P31" s="43" t="str">
        <f ca="1">IFERROR(INDEX(Data!$A$1:O$1002,_xlfn.AGGREGATE(15,6,(OFFSET(Data!$A$1,0,MATCH(P$6,Data!$1:$1,0)-1,1000,1)=IF(P$7="","Yes",P$7))/(OFFSET(Data!$A$1,0,MATCH(P$6,Data!$1:$1,0)-1,1000,1)=IF(P$7="","Yes",P$7))*ROW(Data!$C$1:$C$1002),ROW(P31)-ROW(P$7)),1),"")</f>
        <v>CMT</v>
      </c>
      <c r="Q31" s="43" t="str">
        <f ca="1">IF(R31="","",IF(INDEX(Data!$BR:$BR,MATCH(R31,Data!$A:$A,0),1)=0,"",INDEX(Data!$BR:$BR,MATCH(R31,Data!$A:$A,0),1)))</f>
        <v/>
      </c>
      <c r="R31" s="43" t="str">
        <f ca="1">IFERROR(INDEX(Data!$A$1:Q$1002,_xlfn.AGGREGATE(15,6,(OFFSET(Data!$A$1,0,MATCH(R$6,Data!$1:$1,0)-1,1000,1)=IF(R$7="","Yes",R$7))/(OFFSET(Data!$A$1,0,MATCH(R$6,Data!$1:$1,0)-1,1000,1)=IF(R$7="","Yes",R$7))*ROW(Data!$C$1:$C$1002),ROW(R31)-ROW(R$7)),1),"")</f>
        <v>Cheddar</v>
      </c>
      <c r="S31" s="43" t="str">
        <f ca="1">IF(T31="","",IF(INDEX(Data!$BR:$BR,MATCH(T31,Data!$A:$A,0),1)=0,"",INDEX(Data!$BR:$BR,MATCH(T31,Data!$A:$A,0),1)))</f>
        <v/>
      </c>
      <c r="T31" s="43" t="str">
        <f ca="1">IFERROR(INDEX(Data!$A$1:R$1002,_xlfn.AGGREGATE(15,6,(OFFSET(Data!$A$1,0,MATCH(T$6,Data!$1:$1,0)-1,1000,1)=IF(T$7="","Yes",T$7))/(OFFSET(Data!$A$1,0,MATCH(T$6,Data!$1:$1,0)-1,1000,1)=IF(T$7="","Yes",T$7))*ROW(Data!$C$1:$C$1002),ROW(T31)-ROW(T$7)),1),"")</f>
        <v>Cine Estelar</v>
      </c>
      <c r="U31" s="43" t="str">
        <f ca="1">IF(V31="","",IF(INDEX(Data!$BR:$BR,MATCH(V31,Data!$A:$A,0),1)=0,"",INDEX(Data!$BR:$BR,MATCH(V31,Data!$A:$A,0),1)))</f>
        <v/>
      </c>
      <c r="V31" s="43" t="str">
        <f ca="1">IFERROR(INDEX(Data!$A$1:T$1002,_xlfn.AGGREGATE(15,6,(OFFSET(Data!$A$1,0,MATCH(V$6,Data!$1:$1,0)-1,1000,1)=IF(V$7="","Yes",V$7))/(OFFSET(Data!$A$1,0,MATCH(V$6,Data!$1:$1,0)-1,1000,1)=IF(V$7="","Yes",V$7))*ROW(Data!$C$1:$C$1002),ROW(V31)-ROW(V$7)),1),"")</f>
        <v>Disney XD</v>
      </c>
      <c r="W31" s="43" t="str">
        <f ca="1">IF(X31="","",IF(INDEX(Data!$BR:$BR,MATCH(X31,Data!$A:$A,0),1)=0,"",INDEX(Data!$BR:$BR,MATCH(X31,Data!$A:$A,0),1)))</f>
        <v/>
      </c>
      <c r="X31" s="43" t="str">
        <f ca="1">IFERROR(INDEX(Data!$A$1:Y$1002,_xlfn.AGGREGATE(15,6,(OFFSET(Data!$A$1,0,MATCH(X$6,Data!$1:$1,0)-1,1000,1)=IF(X$7="","Yes",X$7))/(OFFSET(Data!$A$1,0,MATCH(X$6,Data!$1:$1,0)-1,1000,1)=IF(X$7="","Yes",X$7))*ROW(Data!$C$1:$C$1002),ROW(X31)-ROW(X$7)),1),"")</f>
        <v>E!</v>
      </c>
      <c r="Y31" s="43">
        <f ca="1">IF(Z31="","",IF(INDEX(Data!$BR:$BR,MATCH(Z31,Data!$A:$A,0),1)=0,"",INDEX(Data!$BR:$BR,MATCH(Z31,Data!$A:$A,0),1)))</f>
        <v>1</v>
      </c>
      <c r="Z31" s="43" t="str">
        <f ca="1">IFERROR(INDEX(Data!$A$1:AA$1002,_xlfn.AGGREGATE(15,6,(OFFSET(Data!$A$1,0,MATCH(Z$6,Data!$1:$1,0)-1,1000,1)=IF(Z$7="","Yes",Z$7))/(OFFSET(Data!$A$1,0,MATCH(Z$6,Data!$1:$1,0)-1,1000,1)=IF(Z$7="","Yes",Z$7))*ROW(Data!$C$1:$C$1002),ROW(Z31)-ROW(Z$7)),1),"")</f>
        <v>FOX</v>
      </c>
      <c r="AA31" s="43" t="str">
        <f ca="1">IF(AB31="","",IF(INDEX(Data!$BR:$BR,MATCH(AB31,Data!$A:$A,0),1)=0,"",INDEX(Data!$BR:$BR,MATCH(AB31,Data!$A:$A,0),1)))</f>
        <v/>
      </c>
      <c r="AB31" s="43" t="str">
        <f ca="1">IFERROR(INDEX(Data!$A$1:AC$1002,_xlfn.AGGREGATE(15,6,(OFFSET(Data!$A$1,0,MATCH(AB$6,Data!$1:$1,0)-1,1000,1)=IF(AB$7="","Yes",AB$7))/(OFFSET(Data!$A$1,0,MATCH(AB$6,Data!$1:$1,0)-1,1000,1)=IF(AB$7="","Yes",AB$7))*ROW(Data!$C$1:$C$1002),ROW(AB31)-ROW(AB$7)),1),"")</f>
        <v>CNN</v>
      </c>
      <c r="AC31" s="43" t="str">
        <f ca="1">IF(AD31="","",IF(INDEX(Data!$BR:$BR,MATCH(AD31,Data!$A:$A,0),1)=0,"",INDEX(Data!$BR:$BR,MATCH(AD31,Data!$A:$A,0),1)))</f>
        <v/>
      </c>
      <c r="AD31" s="43" t="str">
        <f ca="1">IFERROR(INDEX(Data!$A$1:AE$1002,_xlfn.AGGREGATE(15,6,(OFFSET(Data!$A$1,0,MATCH(AD$6,Data!$1:$1,0)-1,1000,1)=IF(AD$7="","Yes",AD$7))/(OFFSET(Data!$A$1,0,MATCH(AD$6,Data!$1:$1,0)-1,1000,1)=IF(AD$7="","Yes",AD$7))*ROW(Data!$C$1:$C$1002),ROW(AD31)-ROW(AD$7)),1),"")</f>
        <v>Motor Trend</v>
      </c>
      <c r="AE31" s="43" t="str">
        <f ca="1">IF(AF31="","",IF(INDEX(Data!$BR:$BR,MATCH(AF31,Data!$A:$A,0),1)=0,"",INDEX(Data!$BR:$BR,MATCH(AF31,Data!$A:$A,0),1)))</f>
        <v/>
      </c>
      <c r="AF31" s="43" t="str">
        <f ca="1">IFERROR(INDEX(Data!$A$1:AM$1002,_xlfn.AGGREGATE(15,6,(OFFSET(Data!$A$1,0,MATCH(AF$6,Data!$1:$1,0)-1,1000,1)=IF(AF$7="","Yes",AF$7))/(OFFSET(Data!$A$1,0,MATCH(AF$6,Data!$1:$1,0)-1,1000,1)=IF(AF$7="","Yes",AF$7))*ROW(Data!$C$1:$C$1002),ROW(AF31)-ROW(AF$7)),1),"")</f>
        <v/>
      </c>
      <c r="AG31" s="43" t="str">
        <f ca="1">IF(AH31="","",IF(INDEX(Data!$BR:$BR,MATCH(AH31,Data!$A:$A,0),1)=0,"",INDEX(Data!$BR:$BR,MATCH(AH31,Data!$A:$A,0),1)))</f>
        <v/>
      </c>
      <c r="AH31" s="43" t="str">
        <f ca="1">IFERROR(INDEX(Data!$A$1:AO$1002,_xlfn.AGGREGATE(15,6,(OFFSET(Data!$A$1,0,MATCH(AH$6,Data!$1:$1,0)-1,1000,1)=IF(AH$7="","Yes",AH$7))/(OFFSET(Data!$A$1,0,MATCH(AH$6,Data!$1:$1,0)-1,1000,1)=IF(AH$7="","Yes",AH$7))*ROW(Data!$C$1:$C$1002),ROW(AH31)-ROW(AH$7)),1),"")</f>
        <v/>
      </c>
      <c r="AI31" s="43" t="str">
        <f ca="1">IF(AJ31="","",IF(INDEX(Data!$BR:$BR,MATCH(AJ31,Data!$A:$A,0),1)=0,"",INDEX(Data!$BR:$BR,MATCH(AJ31,Data!$A:$A,0),1)))</f>
        <v/>
      </c>
      <c r="AJ31" s="43" t="str">
        <f ca="1">IFERROR(INDEX(Data!$A$1:AQ$1002,_xlfn.AGGREGATE(15,6,(OFFSET(Data!$A$1,0,MATCH(AJ$6,Data!$1:$1,0)-1,1000,1)=IF(AJ$7="","Yes",AJ$7))/(OFFSET(Data!$A$1,0,MATCH(AJ$6,Data!$1:$1,0)-1,1000,1)=IF(AJ$7="","Yes",AJ$7))*ROW(Data!$C$1:$C$1002),ROW(AJ31)-ROW(AJ$7)),1),"")</f>
        <v>Food Network</v>
      </c>
      <c r="AK31" s="43" t="str">
        <f ca="1">IF(AL31="","",IF(INDEX(Data!$BR:$BR,MATCH(AL31,Data!$A:$A,0),1)=0,"",INDEX(Data!$BR:$BR,MATCH(AL31,Data!$A:$A,0),1)))</f>
        <v/>
      </c>
      <c r="AL31" s="43" t="str">
        <f ca="1">IFERROR(INDEX(Data!$A$1:AS$1002,_xlfn.AGGREGATE(15,6,(OFFSET(Data!$A$1,0,MATCH(AL$6,Data!$1:$1,0)-1,1000,1)=IF(AL$7="","Yes",AL$7))/(OFFSET(Data!$A$1,0,MATCH(AL$6,Data!$1:$1,0)-1,1000,1)=IF(AL$7="","Yes",AL$7))*ROW(Data!$C$1:$C$1002),ROW(AL31)-ROW(AL$7)),1),"")</f>
        <v>WAPA America</v>
      </c>
      <c r="AM31" s="43" t="str">
        <f ca="1">IF(AN31="","",IF(INDEX(Data!$BR:$BR,MATCH(AN31,Data!$A:$A,0),1)=0,"",INDEX(Data!$BR:$BR,MATCH(AN31,Data!$A:$A,0),1)))</f>
        <v/>
      </c>
      <c r="AN31" s="43" t="str">
        <f ca="1">IFERROR(INDEX(Data!$A$1:AU$1002,_xlfn.AGGREGATE(15,6,(OFFSET(Data!$A$1,0,MATCH(AN$6,Data!$1:$1,0)-1,1000,1)=IF(AN$7="","Yes",AN$7))/(OFFSET(Data!$A$1,0,MATCH(AN$6,Data!$1:$1,0)-1,1000,1)=IF(AN$7="","Yes",AN$7))*ROW(Data!$C$1:$C$1002),ROW(AN31)-ROW(AN$7)),1),"")</f>
        <v>Food Network</v>
      </c>
    </row>
    <row r="32" spans="1:40" ht="24" x14ac:dyDescent="0.4">
      <c r="A32" s="43" t="str">
        <f ca="1">IF(B32="","",IF(INDEX(Data!$BR:$BR,MATCH(B32,Data!$A:$A,0),1)=0,"",INDEX(Data!$BR:$BR,MATCH(B32,Data!$A:$A,0),1)))</f>
        <v/>
      </c>
      <c r="B32" s="43" t="str">
        <f ca="1">IFERROR(INDEX(Data!A$1:$A$1002,_xlfn.AGGREGATE(15,6,(OFFSET(Data!$A$1,0,MATCH(B$6,Data!$1:$1,0)-1,1000,1)=IF(B$7="","Yes",B$7))/(OFFSET(Data!$A$1,0,MATCH(B$6,Data!$1:$1,0)-1,1000,1)=IF(B$7="","Yes",B$7))*ROW(Data!$C$1:$C$1002),ROW(B32)-ROW(B$7)),1),"")</f>
        <v>Game Show Network</v>
      </c>
      <c r="C32" s="43" t="str">
        <f ca="1">IF(D32="","",IF(INDEX(Data!$BR:$BR,MATCH(D32,Data!$A:$A,0),1)=0,"",INDEX(Data!$BR:$BR,MATCH(D32,Data!$A:$A,0),1)))</f>
        <v/>
      </c>
      <c r="D32" s="43" t="str">
        <f ca="1">IFERROR(INDEX(Data!$A$1:C$1002,_xlfn.AGGREGATE(15,6,(OFFSET(Data!$A$1,0,MATCH(D$6,Data!$1:$1,0)-1,1000,1)=IF(D$7="","Yes",D$7))/(OFFSET(Data!$A$1,0,MATCH(D$6,Data!$1:$1,0)-1,1000,1)=IF(D$7="","Yes",D$7))*ROW(Data!$C$1:$C$1002),ROW(D32)-ROW(D$7)),1),"")</f>
        <v>Lifetime</v>
      </c>
      <c r="E32" s="43" t="str">
        <f ca="1">IF(F32="","",IF(INDEX(Data!$BR:$BR,MATCH(F32,Data!$A:$A,0),1)=0,"",INDEX(Data!$BR:$BR,MATCH(F32,Data!$A:$A,0),1)))</f>
        <v/>
      </c>
      <c r="F32" s="43" t="str">
        <f ca="1">IFERROR(INDEX(Data!$A$1:E$1002,_xlfn.AGGREGATE(15,6,(OFFSET(Data!$A$1,0,MATCH(F$6,Data!$1:$1,0)-1,1000,1)=IF(F$7="","Yes",F$7))/(OFFSET(Data!$A$1,0,MATCH(F$6,Data!$1:$1,0)-1,1000,1)=IF(F$7="","Yes",F$7))*ROW(Data!$C$1:$C$1002),ROW(F32)-ROW(F$7)),1),"")</f>
        <v>History</v>
      </c>
      <c r="G32" s="43" t="str">
        <f ca="1">IF(H32="","",IF(INDEX(Data!$BR:$BR,MATCH(H32,Data!$A:$A,0),1)=0,"",INDEX(Data!$BR:$BR,MATCH(H32,Data!$A:$A,0),1)))</f>
        <v/>
      </c>
      <c r="H32" s="43" t="str">
        <f ca="1">IFERROR(INDEX(Data!$A$1:G$1002,_xlfn.AGGREGATE(15,6,(OFFSET(Data!$A$1,0,MATCH(H$6,Data!$1:$1,0)-1,1000,1)=IF(H$7="","Yes",H$7))/(OFFSET(Data!$A$1,0,MATCH(H$6,Data!$1:$1,0)-1,1000,1)=IF(H$7="","Yes",H$7))*ROW(Data!$C$1:$C$1002),ROW(H32)-ROW(H$7)),1),"")</f>
        <v>Fox Sports 1</v>
      </c>
      <c r="I32" s="43" t="str">
        <f ca="1">IF(J32="","",IF(INDEX(Data!$BR:$BR,MATCH(J32,Data!$A:$A,0),1)=0,"",INDEX(Data!$BR:$BR,MATCH(J32,Data!$A:$A,0),1)))</f>
        <v/>
      </c>
      <c r="J32" s="43" t="str">
        <f ca="1">IFERROR(INDEX(Data!$A$1:I$1002,_xlfn.AGGREGATE(15,6,(OFFSET(Data!$A$1,0,MATCH(J$6,Data!$1:$1,0)-1,1000,1)=IF(J$7="","Yes",J$7))/(OFFSET(Data!$A$1,0,MATCH(J$6,Data!$1:$1,0)-1,1000,1)=IF(J$7="","Yes",J$7))*ROW(Data!$C$1:$C$1002),ROW(J32)-ROW(J$7)),1),"")</f>
        <v>ESPN 2</v>
      </c>
      <c r="K32" s="43" t="str">
        <f ca="1">IF(L32="","",IF(INDEX(Data!$BR:$BR,MATCH(L32,Data!$A:$A,0),1)=0,"",INDEX(Data!$BR:$BR,MATCH(L32,Data!$A:$A,0),1)))</f>
        <v/>
      </c>
      <c r="L32" s="43" t="str">
        <f ca="1">IFERROR(INDEX(Data!$A$1:K$1002,_xlfn.AGGREGATE(15,6,(OFFSET(Data!$A$1,0,MATCH(L$6,Data!$1:$1,0)-1,1000,1)=IF(L$7="","Yes",L$7))/(OFFSET(Data!$A$1,0,MATCH(L$6,Data!$1:$1,0)-1,1000,1)=IF(L$7="","Yes",L$7))*ROW(Data!$C$1:$C$1002),ROW(L32)-ROW(L$7)),1),"")</f>
        <v>Disney Junior</v>
      </c>
      <c r="M32" s="43">
        <f ca="1">IF(N32="","",IF(INDEX(Data!$BR:$BR,MATCH(N32,Data!$A:$A,0),1)=0,"",INDEX(Data!$BR:$BR,MATCH(N32,Data!$A:$A,0),1)))</f>
        <v>3</v>
      </c>
      <c r="N32" s="43" t="str">
        <f ca="1">IFERROR(INDEX(Data!$A$1:M$1002,_xlfn.AGGREGATE(15,6,(OFFSET(Data!$A$1,0,MATCH(N$6,Data!$1:$1,0)-1,1000,1)=IF(N$7="","Yes",N$7))/(OFFSET(Data!$A$1,0,MATCH(N$6,Data!$1:$1,0)-1,1000,1)=IF(N$7="","Yes",N$7))*ROW(Data!$C$1:$C$1002),ROW(N32)-ROW(N$7)),1),"")</f>
        <v>Cooking Channel</v>
      </c>
      <c r="O32" s="43" t="str">
        <f ca="1">IF(P32="","",IF(INDEX(Data!$BR:$BR,MATCH(P32,Data!$A:$A,0),1)=0,"",INDEX(Data!$BR:$BR,MATCH(P32,Data!$A:$A,0),1)))</f>
        <v/>
      </c>
      <c r="P32" s="43" t="str">
        <f ca="1">IFERROR(INDEX(Data!$A$1:O$1002,_xlfn.AGGREGATE(15,6,(OFFSET(Data!$A$1,0,MATCH(P$6,Data!$1:$1,0)-1,1000,1)=IF(P$7="","Yes",P$7))/(OFFSET(Data!$A$1,0,MATCH(P$6,Data!$1:$1,0)-1,1000,1)=IF(P$7="","Yes",P$7))*ROW(Data!$C$1:$C$1002),ROW(P32)-ROW(P$7)),1),"")</f>
        <v>CNBC</v>
      </c>
      <c r="Q32" s="43" t="str">
        <f ca="1">IF(R32="","",IF(INDEX(Data!$BR:$BR,MATCH(R32,Data!$A:$A,0),1)=0,"",INDEX(Data!$BR:$BR,MATCH(R32,Data!$A:$A,0),1)))</f>
        <v/>
      </c>
      <c r="R32" s="43" t="str">
        <f ca="1">IFERROR(INDEX(Data!$A$1:Q$1002,_xlfn.AGGREGATE(15,6,(OFFSET(Data!$A$1,0,MATCH(R$6,Data!$1:$1,0)-1,1000,1)=IF(R$7="","Yes",R$7))/(OFFSET(Data!$A$1,0,MATCH(R$6,Data!$1:$1,0)-1,1000,1)=IF(R$7="","Yes",R$7))*ROW(Data!$C$1:$C$1002),ROW(R32)-ROW(R$7)),1),"")</f>
        <v>CMT</v>
      </c>
      <c r="S32" s="43" t="str">
        <f ca="1">IF(T32="","",IF(INDEX(Data!$BR:$BR,MATCH(T32,Data!$A:$A,0),1)=0,"",INDEX(Data!$BR:$BR,MATCH(T32,Data!$A:$A,0),1)))</f>
        <v/>
      </c>
      <c r="T32" s="43" t="str">
        <f ca="1">IFERROR(INDEX(Data!$A$1:R$1002,_xlfn.AGGREGATE(15,6,(OFFSET(Data!$A$1,0,MATCH(T$6,Data!$1:$1,0)-1,1000,1)=IF(T$7="","Yes",T$7))/(OFFSET(Data!$A$1,0,MATCH(T$6,Data!$1:$1,0)-1,1000,1)=IF(T$7="","Yes",T$7))*ROW(Data!$C$1:$C$1002),ROW(T32)-ROW(T$7)),1),"")</f>
        <v>Cine Mexicano</v>
      </c>
      <c r="U32" s="43" t="str">
        <f ca="1">IF(V32="","",IF(INDEX(Data!$BR:$BR,MATCH(V32,Data!$A:$A,0),1)=0,"",INDEX(Data!$BR:$BR,MATCH(V32,Data!$A:$A,0),1)))</f>
        <v/>
      </c>
      <c r="V32" s="43" t="str">
        <f ca="1">IFERROR(INDEX(Data!$A$1:T$1002,_xlfn.AGGREGATE(15,6,(OFFSET(Data!$A$1,0,MATCH(V$6,Data!$1:$1,0)-1,1000,1)=IF(V$7="","Yes",V$7))/(OFFSET(Data!$A$1,0,MATCH(V$6,Data!$1:$1,0)-1,1000,1)=IF(V$7="","Yes",V$7))*ROW(Data!$C$1:$C$1002),ROW(V32)-ROW(V$7)),1),"")</f>
        <v>E!</v>
      </c>
      <c r="W32" s="43" t="str">
        <f ca="1">IF(X32="","",IF(INDEX(Data!$BR:$BR,MATCH(X32,Data!$A:$A,0),1)=0,"",INDEX(Data!$BR:$BR,MATCH(X32,Data!$A:$A,0),1)))</f>
        <v/>
      </c>
      <c r="X32" s="43" t="str">
        <f ca="1">IFERROR(INDEX(Data!$A$1:Y$1002,_xlfn.AGGREGATE(15,6,(OFFSET(Data!$A$1,0,MATCH(X$6,Data!$1:$1,0)-1,1000,1)=IF(X$7="","Yes",X$7))/(OFFSET(Data!$A$1,0,MATCH(X$6,Data!$1:$1,0)-1,1000,1)=IF(X$7="","Yes",X$7))*ROW(Data!$C$1:$C$1002),ROW(X32)-ROW(X$7)),1),"")</f>
        <v>ESPN</v>
      </c>
      <c r="Y32" s="43" t="str">
        <f ca="1">IF(Z32="","",IF(INDEX(Data!$BR:$BR,MATCH(Z32,Data!$A:$A,0),1)=0,"",INDEX(Data!$BR:$BR,MATCH(Z32,Data!$A:$A,0),1)))</f>
        <v/>
      </c>
      <c r="Z32" s="43" t="str">
        <f ca="1">IFERROR(INDEX(Data!$A$1:AA$1002,_xlfn.AGGREGATE(15,6,(OFFSET(Data!$A$1,0,MATCH(Z$6,Data!$1:$1,0)-1,1000,1)=IF(Z$7="","Yes",Z$7))/(OFFSET(Data!$A$1,0,MATCH(Z$6,Data!$1:$1,0)-1,1000,1)=IF(Z$7="","Yes",Z$7))*ROW(Data!$C$1:$C$1002),ROW(Z32)-ROW(Z$7)),1),"")</f>
        <v>Fox Business</v>
      </c>
      <c r="AA32" s="43" t="str">
        <f ca="1">IF(AB32="","",IF(INDEX(Data!$BR:$BR,MATCH(AB32,Data!$A:$A,0),1)=0,"",INDEX(Data!$BR:$BR,MATCH(AB32,Data!$A:$A,0),1)))</f>
        <v/>
      </c>
      <c r="AB32" s="43" t="str">
        <f ca="1">IFERROR(INDEX(Data!$A$1:AC$1002,_xlfn.AGGREGATE(15,6,(OFFSET(Data!$A$1,0,MATCH(AB$6,Data!$1:$1,0)-1,1000,1)=IF(AB$7="","Yes",AB$7))/(OFFSET(Data!$A$1,0,MATCH(AB$6,Data!$1:$1,0)-1,1000,1)=IF(AB$7="","Yes",AB$7))*ROW(Data!$C$1:$C$1002),ROW(AB32)-ROW(AB$7)),1),"")</f>
        <v>Comedy Central</v>
      </c>
      <c r="AC32" s="43" t="str">
        <f ca="1">IF(AD32="","",IF(INDEX(Data!$BR:$BR,MATCH(AD32,Data!$A:$A,0),1)=0,"",INDEX(Data!$BR:$BR,MATCH(AD32,Data!$A:$A,0),1)))</f>
        <v/>
      </c>
      <c r="AD32" s="43" t="str">
        <f ca="1">IFERROR(INDEX(Data!$A$1:AE$1002,_xlfn.AGGREGATE(15,6,(OFFSET(Data!$A$1,0,MATCH(AD$6,Data!$1:$1,0)-1,1000,1)=IF(AD$7="","Yes",AD$7))/(OFFSET(Data!$A$1,0,MATCH(AD$6,Data!$1:$1,0)-1,1000,1)=IF(AD$7="","Yes",AD$7))*ROW(Data!$C$1:$C$1002),ROW(AD32)-ROW(AD$7)),1),"")</f>
        <v>MTV</v>
      </c>
      <c r="AE32" s="43" t="str">
        <f ca="1">IF(AF32="","",IF(INDEX(Data!$BR:$BR,MATCH(AF32,Data!$A:$A,0),1)=0,"",INDEX(Data!$BR:$BR,MATCH(AF32,Data!$A:$A,0),1)))</f>
        <v/>
      </c>
      <c r="AF32" s="43" t="str">
        <f ca="1">IFERROR(INDEX(Data!$A$1:AM$1002,_xlfn.AGGREGATE(15,6,(OFFSET(Data!$A$1,0,MATCH(AF$6,Data!$1:$1,0)-1,1000,1)=IF(AF$7="","Yes",AF$7))/(OFFSET(Data!$A$1,0,MATCH(AF$6,Data!$1:$1,0)-1,1000,1)=IF(AF$7="","Yes",AF$7))*ROW(Data!$C$1:$C$1002),ROW(AF32)-ROW(AF$7)),1),"")</f>
        <v/>
      </c>
      <c r="AG32" s="43" t="str">
        <f ca="1">IF(AH32="","",IF(INDEX(Data!$BR:$BR,MATCH(AH32,Data!$A:$A,0),1)=0,"",INDEX(Data!$BR:$BR,MATCH(AH32,Data!$A:$A,0),1)))</f>
        <v/>
      </c>
      <c r="AH32" s="43" t="str">
        <f ca="1">IFERROR(INDEX(Data!$A$1:AO$1002,_xlfn.AGGREGATE(15,6,(OFFSET(Data!$A$1,0,MATCH(AH$6,Data!$1:$1,0)-1,1000,1)=IF(AH$7="","Yes",AH$7))/(OFFSET(Data!$A$1,0,MATCH(AH$6,Data!$1:$1,0)-1,1000,1)=IF(AH$7="","Yes",AH$7))*ROW(Data!$C$1:$C$1002),ROW(AH32)-ROW(AH$7)),1),"")</f>
        <v/>
      </c>
      <c r="AI32" s="43">
        <f ca="1">IF(AJ32="","",IF(INDEX(Data!$BR:$BR,MATCH(AJ32,Data!$A:$A,0),1)=0,"",INDEX(Data!$BR:$BR,MATCH(AJ32,Data!$A:$A,0),1)))</f>
        <v>1</v>
      </c>
      <c r="AJ32" s="43" t="str">
        <f ca="1">IFERROR(INDEX(Data!$A$1:AQ$1002,_xlfn.AGGREGATE(15,6,(OFFSET(Data!$A$1,0,MATCH(AJ$6,Data!$1:$1,0)-1,1000,1)=IF(AJ$7="","Yes",AJ$7))/(OFFSET(Data!$A$1,0,MATCH(AJ$6,Data!$1:$1,0)-1,1000,1)=IF(AJ$7="","Yes",AJ$7))*ROW(Data!$C$1:$C$1002),ROW(AJ32)-ROW(AJ$7)),1),"")</f>
        <v>FOX</v>
      </c>
      <c r="AK32" s="43" t="str">
        <f ca="1">IF(AL32="","",IF(INDEX(Data!$BR:$BR,MATCH(AL32,Data!$A:$A,0),1)=0,"",INDEX(Data!$BR:$BR,MATCH(AL32,Data!$A:$A,0),1)))</f>
        <v/>
      </c>
      <c r="AL32" s="43" t="str">
        <f ca="1">IFERROR(INDEX(Data!$A$1:AS$1002,_xlfn.AGGREGATE(15,6,(OFFSET(Data!$A$1,0,MATCH(AL$6,Data!$1:$1,0)-1,1000,1)=IF(AL$7="","Yes",AL$7))/(OFFSET(Data!$A$1,0,MATCH(AL$6,Data!$1:$1,0)-1,1000,1)=IF(AL$7="","Yes",AL$7))*ROW(Data!$C$1:$C$1002),ROW(AL32)-ROW(AL$7)),1),"")</f>
        <v/>
      </c>
      <c r="AM32" s="43" t="str">
        <f ca="1">IF(AN32="","",IF(INDEX(Data!$BR:$BR,MATCH(AN32,Data!$A:$A,0),1)=0,"",INDEX(Data!$BR:$BR,MATCH(AN32,Data!$A:$A,0),1)))</f>
        <v/>
      </c>
      <c r="AN32" s="43" t="str">
        <f ca="1">IFERROR(INDEX(Data!$A$1:AU$1002,_xlfn.AGGREGATE(15,6,(OFFSET(Data!$A$1,0,MATCH(AN$6,Data!$1:$1,0)-1,1000,1)=IF(AN$7="","Yes",AN$7))/(OFFSET(Data!$A$1,0,MATCH(AN$6,Data!$1:$1,0)-1,1000,1)=IF(AN$7="","Yes",AN$7))*ROW(Data!$C$1:$C$1002),ROW(AN32)-ROW(AN$7)),1),"")</f>
        <v>FYI</v>
      </c>
    </row>
    <row r="33" spans="1:40" ht="24" x14ac:dyDescent="0.4">
      <c r="A33" s="43" t="str">
        <f ca="1">IF(B33="","",IF(INDEX(Data!$BR:$BR,MATCH(B33,Data!$A:$A,0),1)=0,"",INDEX(Data!$BR:$BR,MATCH(B33,Data!$A:$A,0),1)))</f>
        <v/>
      </c>
      <c r="B33" s="43" t="str">
        <f ca="1">IFERROR(INDEX(Data!A$1:$A$1002,_xlfn.AGGREGATE(15,6,(OFFSET(Data!$A$1,0,MATCH(B$6,Data!$1:$1,0)-1,1000,1)=IF(B$7="","Yes",B$7))/(OFFSET(Data!$A$1,0,MATCH(B$6,Data!$1:$1,0)-1,1000,1)=IF(B$7="","Yes",B$7))*ROW(Data!$C$1:$C$1002),ROW(B33)-ROW(B$7)),1),"")</f>
        <v>Great American Country</v>
      </c>
      <c r="C33" s="43" t="str">
        <f ca="1">IF(D33="","",IF(INDEX(Data!$BR:$BR,MATCH(D33,Data!$A:$A,0),1)=0,"",INDEX(Data!$BR:$BR,MATCH(D33,Data!$A:$A,0),1)))</f>
        <v/>
      </c>
      <c r="D33" s="43" t="str">
        <f ca="1">IFERROR(INDEX(Data!$A$1:C$1002,_xlfn.AGGREGATE(15,6,(OFFSET(Data!$A$1,0,MATCH(D$6,Data!$1:$1,0)-1,1000,1)=IF(D$7="","Yes",D$7))/(OFFSET(Data!$A$1,0,MATCH(D$6,Data!$1:$1,0)-1,1000,1)=IF(D$7="","Yes",D$7))*ROW(Data!$C$1:$C$1002),ROW(D33)-ROW(D$7)),1),"")</f>
        <v>Local Now</v>
      </c>
      <c r="E33" s="43" t="str">
        <f ca="1">IF(F33="","",IF(INDEX(Data!$BR:$BR,MATCH(F33,Data!$A:$A,0),1)=0,"",INDEX(Data!$BR:$BR,MATCH(F33,Data!$A:$A,0),1)))</f>
        <v/>
      </c>
      <c r="F33" s="43" t="str">
        <f ca="1">IFERROR(INDEX(Data!$A$1:E$1002,_xlfn.AGGREGATE(15,6,(OFFSET(Data!$A$1,0,MATCH(F$6,Data!$1:$1,0)-1,1000,1)=IF(F$7="","Yes",F$7))/(OFFSET(Data!$A$1,0,MATCH(F$6,Data!$1:$1,0)-1,1000,1)=IF(F$7="","Yes",F$7))*ROW(Data!$C$1:$C$1002),ROW(F33)-ROW(F$7)),1),"")</f>
        <v>HLN</v>
      </c>
      <c r="G33" s="43">
        <f ca="1">IF(H33="","",IF(INDEX(Data!$BR:$BR,MATCH(H33,Data!$A:$A,0),1)=0,"",INDEX(Data!$BR:$BR,MATCH(H33,Data!$A:$A,0),1)))</f>
        <v>2</v>
      </c>
      <c r="H33" s="43" t="str">
        <f ca="1">IFERROR(INDEX(Data!$A$1:G$1002,_xlfn.AGGREGATE(15,6,(OFFSET(Data!$A$1,0,MATCH(H$6,Data!$1:$1,0)-1,1000,1)=IF(H$7="","Yes",H$7))/(OFFSET(Data!$A$1,0,MATCH(H$6,Data!$1:$1,0)-1,1000,1)=IF(H$7="","Yes",H$7))*ROW(Data!$C$1:$C$1002),ROW(H33)-ROW(H$7)),1),"")</f>
        <v>Fox Sports Regionals</v>
      </c>
      <c r="I33" s="43" t="str">
        <f ca="1">IF(J33="","",IF(INDEX(Data!$BR:$BR,MATCH(J33,Data!$A:$A,0),1)=0,"",INDEX(Data!$BR:$BR,MATCH(J33,Data!$A:$A,0),1)))</f>
        <v/>
      </c>
      <c r="J33" s="43" t="str">
        <f ca="1">IFERROR(INDEX(Data!$A$1:I$1002,_xlfn.AGGREGATE(15,6,(OFFSET(Data!$A$1,0,MATCH(J$6,Data!$1:$1,0)-1,1000,1)=IF(J$7="","Yes",J$7))/(OFFSET(Data!$A$1,0,MATCH(J$6,Data!$1:$1,0)-1,1000,1)=IF(J$7="","Yes",J$7))*ROW(Data!$C$1:$C$1002),ROW(J33)-ROW(J$7)),1),"")</f>
        <v>ESPNews</v>
      </c>
      <c r="K33" s="43" t="str">
        <f ca="1">IF(L33="","",IF(INDEX(Data!$BR:$BR,MATCH(L33,Data!$A:$A,0),1)=0,"",INDEX(Data!$BR:$BR,MATCH(L33,Data!$A:$A,0),1)))</f>
        <v/>
      </c>
      <c r="L33" s="43" t="str">
        <f ca="1">IFERROR(INDEX(Data!$A$1:K$1002,_xlfn.AGGREGATE(15,6,(OFFSET(Data!$A$1,0,MATCH(L$6,Data!$1:$1,0)-1,1000,1)=IF(L$7="","Yes",L$7))/(OFFSET(Data!$A$1,0,MATCH(L$6,Data!$1:$1,0)-1,1000,1)=IF(L$7="","Yes",L$7))*ROW(Data!$C$1:$C$1002),ROW(L33)-ROW(L$7)),1),"")</f>
        <v>Disney XD</v>
      </c>
      <c r="M33" s="43" t="str">
        <f ca="1">IF(N33="","",IF(INDEX(Data!$BR:$BR,MATCH(N33,Data!$A:$A,0),1)=0,"",INDEX(Data!$BR:$BR,MATCH(N33,Data!$A:$A,0),1)))</f>
        <v/>
      </c>
      <c r="N33" s="43" t="str">
        <f ca="1">IFERROR(INDEX(Data!$A$1:M$1002,_xlfn.AGGREGATE(15,6,(OFFSET(Data!$A$1,0,MATCH(N$6,Data!$1:$1,0)-1,1000,1)=IF(N$7="","Yes",N$7))/(OFFSET(Data!$A$1,0,MATCH(N$6,Data!$1:$1,0)-1,1000,1)=IF(N$7="","Yes",N$7))*ROW(Data!$C$1:$C$1002),ROW(N33)-ROW(N$7)),1),"")</f>
        <v>C-SPAN</v>
      </c>
      <c r="O33" s="43" t="str">
        <f ca="1">IF(P33="","",IF(INDEX(Data!$BR:$BR,MATCH(P33,Data!$A:$A,0),1)=0,"",INDEX(Data!$BR:$BR,MATCH(P33,Data!$A:$A,0),1)))</f>
        <v/>
      </c>
      <c r="P33" s="43" t="str">
        <f ca="1">IFERROR(INDEX(Data!$A$1:O$1002,_xlfn.AGGREGATE(15,6,(OFFSET(Data!$A$1,0,MATCH(P$6,Data!$1:$1,0)-1,1000,1)=IF(P$7="","Yes",P$7))/(OFFSET(Data!$A$1,0,MATCH(P$6,Data!$1:$1,0)-1,1000,1)=IF(P$7="","Yes",P$7))*ROW(Data!$C$1:$C$1002),ROW(P33)-ROW(P$7)),1),"")</f>
        <v>CNBC World</v>
      </c>
      <c r="Q33" s="43" t="str">
        <f ca="1">IF(R33="","",IF(INDEX(Data!$BR:$BR,MATCH(R33,Data!$A:$A,0),1)=0,"",INDEX(Data!$BR:$BR,MATCH(R33,Data!$A:$A,0),1)))</f>
        <v/>
      </c>
      <c r="R33" s="43" t="str">
        <f ca="1">IFERROR(INDEX(Data!$A$1:Q$1002,_xlfn.AGGREGATE(15,6,(OFFSET(Data!$A$1,0,MATCH(R$6,Data!$1:$1,0)-1,1000,1)=IF(R$7="","Yes",R$7))/(OFFSET(Data!$A$1,0,MATCH(R$6,Data!$1:$1,0)-1,1000,1)=IF(R$7="","Yes",R$7))*ROW(Data!$C$1:$C$1002),ROW(R33)-ROW(R$7)),1),"")</f>
        <v>CNBC</v>
      </c>
      <c r="S33" s="43" t="str">
        <f ca="1">IF(T33="","",IF(INDEX(Data!$BR:$BR,MATCH(T33,Data!$A:$A,0),1)=0,"",INDEX(Data!$BR:$BR,MATCH(T33,Data!$A:$A,0),1)))</f>
        <v/>
      </c>
      <c r="T33" s="43" t="str">
        <f ca="1">IFERROR(INDEX(Data!$A$1:R$1002,_xlfn.AGGREGATE(15,6,(OFFSET(Data!$A$1,0,MATCH(T$6,Data!$1:$1,0)-1,1000,1)=IF(T$7="","Yes",T$7))/(OFFSET(Data!$A$1,0,MATCH(T$6,Data!$1:$1,0)-1,1000,1)=IF(T$7="","Yes",T$7))*ROW(Data!$C$1:$C$1002),ROW(T33)-ROW(T$7)),1),"")</f>
        <v>Cine Nostalgia</v>
      </c>
      <c r="U33" s="43" t="str">
        <f ca="1">IF(V33="","",IF(INDEX(Data!$BR:$BR,MATCH(V33,Data!$A:$A,0),1)=0,"",INDEX(Data!$BR:$BR,MATCH(V33,Data!$A:$A,0),1)))</f>
        <v/>
      </c>
      <c r="V33" s="43" t="str">
        <f ca="1">IFERROR(INDEX(Data!$A$1:T$1002,_xlfn.AGGREGATE(15,6,(OFFSET(Data!$A$1,0,MATCH(V$6,Data!$1:$1,0)-1,1000,1)=IF(V$7="","Yes",V$7))/(OFFSET(Data!$A$1,0,MATCH(V$6,Data!$1:$1,0)-1,1000,1)=IF(V$7="","Yes",V$7))*ROW(Data!$C$1:$C$1002),ROW(V33)-ROW(V$7)),1),"")</f>
        <v>ESPN</v>
      </c>
      <c r="W33" s="43" t="str">
        <f ca="1">IF(X33="","",IF(INDEX(Data!$BR:$BR,MATCH(X33,Data!$A:$A,0),1)=0,"",INDEX(Data!$BR:$BR,MATCH(X33,Data!$A:$A,0),1)))</f>
        <v/>
      </c>
      <c r="X33" s="43" t="str">
        <f ca="1">IFERROR(INDEX(Data!$A$1:Y$1002,_xlfn.AGGREGATE(15,6,(OFFSET(Data!$A$1,0,MATCH(X$6,Data!$1:$1,0)-1,1000,1)=IF(X$7="","Yes",X$7))/(OFFSET(Data!$A$1,0,MATCH(X$6,Data!$1:$1,0)-1,1000,1)=IF(X$7="","Yes",X$7))*ROW(Data!$C$1:$C$1002),ROW(X33)-ROW(X$7)),1),"")</f>
        <v>ESPN 2</v>
      </c>
      <c r="Y33" s="43" t="str">
        <f ca="1">IF(Z33="","",IF(INDEX(Data!$BR:$BR,MATCH(Z33,Data!$A:$A,0),1)=0,"",INDEX(Data!$BR:$BR,MATCH(Z33,Data!$A:$A,0),1)))</f>
        <v/>
      </c>
      <c r="Z33" s="43" t="str">
        <f ca="1">IFERROR(INDEX(Data!$A$1:AA$1002,_xlfn.AGGREGATE(15,6,(OFFSET(Data!$A$1,0,MATCH(Z$6,Data!$1:$1,0)-1,1000,1)=IF(Z$7="","Yes",Z$7))/(OFFSET(Data!$A$1,0,MATCH(Z$6,Data!$1:$1,0)-1,1000,1)=IF(Z$7="","Yes",Z$7))*ROW(Data!$C$1:$C$1002),ROW(Z33)-ROW(Z$7)),1),"")</f>
        <v>Fox News</v>
      </c>
      <c r="AA33" s="43" t="str">
        <f ca="1">IF(AB33="","",IF(INDEX(Data!$BR:$BR,MATCH(AB33,Data!$A:$A,0),1)=0,"",INDEX(Data!$BR:$BR,MATCH(AB33,Data!$A:$A,0),1)))</f>
        <v/>
      </c>
      <c r="AB33" s="43" t="str">
        <f ca="1">IFERROR(INDEX(Data!$A$1:AC$1002,_xlfn.AGGREGATE(15,6,(OFFSET(Data!$A$1,0,MATCH(AB$6,Data!$1:$1,0)-1,1000,1)=IF(AB$7="","Yes",AB$7))/(OFFSET(Data!$A$1,0,MATCH(AB$6,Data!$1:$1,0)-1,1000,1)=IF(AB$7="","Yes",AB$7))*ROW(Data!$C$1:$C$1002),ROW(AB33)-ROW(AB$7)),1),"")</f>
        <v>Comet TV</v>
      </c>
      <c r="AC33" s="43" t="str">
        <f ca="1">IF(AD33="","",IF(INDEX(Data!$BR:$BR,MATCH(AD33,Data!$A:$A,0),1)=0,"",INDEX(Data!$BR:$BR,MATCH(AD33,Data!$A:$A,0),1)))</f>
        <v/>
      </c>
      <c r="AD33" s="43" t="str">
        <f ca="1">IFERROR(INDEX(Data!$A$1:AE$1002,_xlfn.AGGREGATE(15,6,(OFFSET(Data!$A$1,0,MATCH(AD$6,Data!$1:$1,0)-1,1000,1)=IF(AD$7="","Yes",AD$7))/(OFFSET(Data!$A$1,0,MATCH(AD$6,Data!$1:$1,0)-1,1000,1)=IF(AD$7="","Yes",AD$7))*ROW(Data!$C$1:$C$1002),ROW(AD33)-ROW(AD$7)),1),"")</f>
        <v>Nickelodeon</v>
      </c>
      <c r="AE33" s="43" t="str">
        <f ca="1">IF(AF33="","",IF(INDEX(Data!$BR:$BR,MATCH(AF33,Data!$A:$A,0),1)=0,"",INDEX(Data!$BR:$BR,MATCH(AF33,Data!$A:$A,0),1)))</f>
        <v/>
      </c>
      <c r="AF33" s="43" t="str">
        <f ca="1">IFERROR(INDEX(Data!$A$1:AM$1002,_xlfn.AGGREGATE(15,6,(OFFSET(Data!$A$1,0,MATCH(AF$6,Data!$1:$1,0)-1,1000,1)=IF(AF$7="","Yes",AF$7))/(OFFSET(Data!$A$1,0,MATCH(AF$6,Data!$1:$1,0)-1,1000,1)=IF(AF$7="","Yes",AF$7))*ROW(Data!$C$1:$C$1002),ROW(AF33)-ROW(AF$7)),1),"")</f>
        <v/>
      </c>
      <c r="AG33" s="43" t="str">
        <f ca="1">IF(AH33="","",IF(INDEX(Data!$BR:$BR,MATCH(AH33,Data!$A:$A,0),1)=0,"",INDEX(Data!$BR:$BR,MATCH(AH33,Data!$A:$A,0),1)))</f>
        <v/>
      </c>
      <c r="AH33" s="43" t="str">
        <f ca="1">IFERROR(INDEX(Data!$A$1:AO$1002,_xlfn.AGGREGATE(15,6,(OFFSET(Data!$A$1,0,MATCH(AH$6,Data!$1:$1,0)-1,1000,1)=IF(AH$7="","Yes",AH$7))/(OFFSET(Data!$A$1,0,MATCH(AH$6,Data!$1:$1,0)-1,1000,1)=IF(AH$7="","Yes",AH$7))*ROW(Data!$C$1:$C$1002),ROW(AH33)-ROW(AH$7)),1),"")</f>
        <v/>
      </c>
      <c r="AI33" s="43" t="str">
        <f ca="1">IF(AJ33="","",IF(INDEX(Data!$BR:$BR,MATCH(AJ33,Data!$A:$A,0),1)=0,"",INDEX(Data!$BR:$BR,MATCH(AJ33,Data!$A:$A,0),1)))</f>
        <v/>
      </c>
      <c r="AJ33" s="43" t="str">
        <f ca="1">IFERROR(INDEX(Data!$A$1:AQ$1002,_xlfn.AGGREGATE(15,6,(OFFSET(Data!$A$1,0,MATCH(AJ$6,Data!$1:$1,0)-1,1000,1)=IF(AJ$7="","Yes",AJ$7))/(OFFSET(Data!$A$1,0,MATCH(AJ$6,Data!$1:$1,0)-1,1000,1)=IF(AJ$7="","Yes",AJ$7))*ROW(Data!$C$1:$C$1002),ROW(AJ33)-ROW(AJ$7)),1),"")</f>
        <v>Fox Business</v>
      </c>
      <c r="AK33" s="43" t="str">
        <f ca="1">IF(AL33="","",IF(INDEX(Data!$BR:$BR,MATCH(AL33,Data!$A:$A,0),1)=0,"",INDEX(Data!$BR:$BR,MATCH(AL33,Data!$A:$A,0),1)))</f>
        <v/>
      </c>
      <c r="AL33" s="43" t="str">
        <f ca="1">IFERROR(INDEX(Data!$A$1:AS$1002,_xlfn.AGGREGATE(15,6,(OFFSET(Data!$A$1,0,MATCH(AL$6,Data!$1:$1,0)-1,1000,1)=IF(AL$7="","Yes",AL$7))/(OFFSET(Data!$A$1,0,MATCH(AL$6,Data!$1:$1,0)-1,1000,1)=IF(AL$7="","Yes",AL$7))*ROW(Data!$C$1:$C$1002),ROW(AL33)-ROW(AL$7)),1),"")</f>
        <v/>
      </c>
      <c r="AM33" s="43" t="str">
        <f ca="1">IF(AN33="","",IF(INDEX(Data!$BR:$BR,MATCH(AN33,Data!$A:$A,0),1)=0,"",INDEX(Data!$BR:$BR,MATCH(AN33,Data!$A:$A,0),1)))</f>
        <v/>
      </c>
      <c r="AN33" s="43" t="str">
        <f ca="1">IFERROR(INDEX(Data!$A$1:AU$1002,_xlfn.AGGREGATE(15,6,(OFFSET(Data!$A$1,0,MATCH(AN$6,Data!$1:$1,0)-1,1000,1)=IF(AN$7="","Yes",AN$7))/(OFFSET(Data!$A$1,0,MATCH(AN$6,Data!$1:$1,0)-1,1000,1)=IF(AN$7="","Yes",AN$7))*ROW(Data!$C$1:$C$1002),ROW(AN33)-ROW(AN$7)),1),"")</f>
        <v>Game Show Network</v>
      </c>
    </row>
    <row r="34" spans="1:40" x14ac:dyDescent="0.4">
      <c r="A34" s="43" t="str">
        <f ca="1">IF(B34="","",IF(INDEX(Data!$BR:$BR,MATCH(B34,Data!$A:$A,0),1)=0,"",INDEX(Data!$BR:$BR,MATCH(B34,Data!$A:$A,0),1)))</f>
        <v/>
      </c>
      <c r="B34" s="43" t="str">
        <f ca="1">IFERROR(INDEX(Data!A$1:$A$1002,_xlfn.AGGREGATE(15,6,(OFFSET(Data!$A$1,0,MATCH(B$6,Data!$1:$1,0)-1,1000,1)=IF(B$7="","Yes",B$7))/(OFFSET(Data!$A$1,0,MATCH(B$6,Data!$1:$1,0)-1,1000,1)=IF(B$7="","Yes",B$7))*ROW(Data!$C$1:$C$1002),ROW(B34)-ROW(B$7)),1),"")</f>
        <v>Hallmark</v>
      </c>
      <c r="C34" s="43" t="str">
        <f ca="1">IF(D34="","",IF(INDEX(Data!$BR:$BR,MATCH(D34,Data!$A:$A,0),1)=0,"",INDEX(Data!$BR:$BR,MATCH(D34,Data!$A:$A,0),1)))</f>
        <v/>
      </c>
      <c r="D34" s="43" t="str">
        <f ca="1">IFERROR(INDEX(Data!$A$1:C$1002,_xlfn.AGGREGATE(15,6,(OFFSET(Data!$A$1,0,MATCH(D$6,Data!$1:$1,0)-1,1000,1)=IF(D$7="","Yes",D$7))/(OFFSET(Data!$A$1,0,MATCH(D$6,Data!$1:$1,0)-1,1000,1)=IF(D$7="","Yes",D$7))*ROW(Data!$C$1:$C$1002),ROW(D34)-ROW(D$7)),1),"")</f>
        <v>Motor Trend</v>
      </c>
      <c r="E34" s="43" t="str">
        <f ca="1">IF(F34="","",IF(INDEX(Data!$BR:$BR,MATCH(F34,Data!$A:$A,0),1)=0,"",INDEX(Data!$BR:$BR,MATCH(F34,Data!$A:$A,0),1)))</f>
        <v/>
      </c>
      <c r="F34" s="43" t="str">
        <f ca="1">IFERROR(INDEX(Data!$A$1:E$1002,_xlfn.AGGREGATE(15,6,(OFFSET(Data!$A$1,0,MATCH(F$6,Data!$1:$1,0)-1,1000,1)=IF(F$7="","Yes",F$7))/(OFFSET(Data!$A$1,0,MATCH(F$6,Data!$1:$1,0)-1,1000,1)=IF(F$7="","Yes",F$7))*ROW(Data!$C$1:$C$1002),ROW(F34)-ROW(F$7)),1),"")</f>
        <v>IFC</v>
      </c>
      <c r="G34" s="43" t="str">
        <f ca="1">IF(H34="","",IF(INDEX(Data!$BR:$BR,MATCH(H34,Data!$A:$A,0),1)=0,"",INDEX(Data!$BR:$BR,MATCH(H34,Data!$A:$A,0),1)))</f>
        <v/>
      </c>
      <c r="H34" s="43" t="str">
        <f ca="1">IFERROR(INDEX(Data!$A$1:G$1002,_xlfn.AGGREGATE(15,6,(OFFSET(Data!$A$1,0,MATCH(H$6,Data!$1:$1,0)-1,1000,1)=IF(H$7="","Yes",H$7))/(OFFSET(Data!$A$1,0,MATCH(H$6,Data!$1:$1,0)-1,1000,1)=IF(H$7="","Yes",H$7))*ROW(Data!$C$1:$C$1002),ROW(H34)-ROW(H$7)),1),"")</f>
        <v>Freeform</v>
      </c>
      <c r="I34" s="43" t="str">
        <f ca="1">IF(J34="","",IF(INDEX(Data!$BR:$BR,MATCH(J34,Data!$A:$A,0),1)=0,"",INDEX(Data!$BR:$BR,MATCH(J34,Data!$A:$A,0),1)))</f>
        <v/>
      </c>
      <c r="J34" s="43" t="str">
        <f ca="1">IFERROR(INDEX(Data!$A$1:I$1002,_xlfn.AGGREGATE(15,6,(OFFSET(Data!$A$1,0,MATCH(J$6,Data!$1:$1,0)-1,1000,1)=IF(J$7="","Yes",J$7))/(OFFSET(Data!$A$1,0,MATCH(J$6,Data!$1:$1,0)-1,1000,1)=IF(J$7="","Yes",J$7))*ROW(Data!$C$1:$C$1002),ROW(J34)-ROW(J$7)),1),"")</f>
        <v>ESPNu</v>
      </c>
      <c r="K34" s="43" t="str">
        <f ca="1">IF(L34="","",IF(INDEX(Data!$BR:$BR,MATCH(L34,Data!$A:$A,0),1)=0,"",INDEX(Data!$BR:$BR,MATCH(L34,Data!$A:$A,0),1)))</f>
        <v/>
      </c>
      <c r="L34" s="43" t="str">
        <f ca="1">IFERROR(INDEX(Data!$A$1:K$1002,_xlfn.AGGREGATE(15,6,(OFFSET(Data!$A$1,0,MATCH(L$6,Data!$1:$1,0)-1,1000,1)=IF(L$7="","Yes",L$7))/(OFFSET(Data!$A$1,0,MATCH(L$6,Data!$1:$1,0)-1,1000,1)=IF(L$7="","Yes",L$7))*ROW(Data!$C$1:$C$1002),ROW(L34)-ROW(L$7)),1),"")</f>
        <v>E!</v>
      </c>
      <c r="M34" s="43" t="str">
        <f ca="1">IF(N34="","",IF(INDEX(Data!$BR:$BR,MATCH(N34,Data!$A:$A,0),1)=0,"",INDEX(Data!$BR:$BR,MATCH(N34,Data!$A:$A,0),1)))</f>
        <v/>
      </c>
      <c r="N34" s="43" t="str">
        <f ca="1">IFERROR(INDEX(Data!$A$1:M$1002,_xlfn.AGGREGATE(15,6,(OFFSET(Data!$A$1,0,MATCH(N$6,Data!$1:$1,0)-1,1000,1)=IF(N$7="","Yes",N$7))/(OFFSET(Data!$A$1,0,MATCH(N$6,Data!$1:$1,0)-1,1000,1)=IF(N$7="","Yes",N$7))*ROW(Data!$C$1:$C$1002),ROW(N34)-ROW(N$7)),1),"")</f>
        <v>C-SPAN2</v>
      </c>
      <c r="O34" s="43" t="str">
        <f ca="1">IF(P34="","",IF(INDEX(Data!$BR:$BR,MATCH(P34,Data!$A:$A,0),1)=0,"",INDEX(Data!$BR:$BR,MATCH(P34,Data!$A:$A,0),1)))</f>
        <v/>
      </c>
      <c r="P34" s="43" t="str">
        <f ca="1">IFERROR(INDEX(Data!$A$1:O$1002,_xlfn.AGGREGATE(15,6,(OFFSET(Data!$A$1,0,MATCH(P$6,Data!$1:$1,0)-1,1000,1)=IF(P$7="","Yes",P$7))/(OFFSET(Data!$A$1,0,MATCH(P$6,Data!$1:$1,0)-1,1000,1)=IF(P$7="","Yes",P$7))*ROW(Data!$C$1:$C$1002),ROW(P34)-ROW(P$7)),1),"")</f>
        <v>CNN</v>
      </c>
      <c r="Q34" s="43" t="str">
        <f ca="1">IF(R34="","",IF(INDEX(Data!$BR:$BR,MATCH(R34,Data!$A:$A,0),1)=0,"",INDEX(Data!$BR:$BR,MATCH(R34,Data!$A:$A,0),1)))</f>
        <v/>
      </c>
      <c r="R34" s="43" t="str">
        <f ca="1">IFERROR(INDEX(Data!$A$1:Q$1002,_xlfn.AGGREGATE(15,6,(OFFSET(Data!$A$1,0,MATCH(R$6,Data!$1:$1,0)-1,1000,1)=IF(R$7="","Yes",R$7))/(OFFSET(Data!$A$1,0,MATCH(R$6,Data!$1:$1,0)-1,1000,1)=IF(R$7="","Yes",R$7))*ROW(Data!$C$1:$C$1002),ROW(R34)-ROW(R$7)),1),"")</f>
        <v>CNBC World</v>
      </c>
      <c r="S34" s="43" t="str">
        <f ca="1">IF(T34="","",IF(INDEX(Data!$BR:$BR,MATCH(T34,Data!$A:$A,0),1)=0,"",INDEX(Data!$BR:$BR,MATCH(T34,Data!$A:$A,0),1)))</f>
        <v/>
      </c>
      <c r="T34" s="43" t="str">
        <f ca="1">IFERROR(INDEX(Data!$A$1:R$1002,_xlfn.AGGREGATE(15,6,(OFFSET(Data!$A$1,0,MATCH(T$6,Data!$1:$1,0)-1,1000,1)=IF(T$7="","Yes",T$7))/(OFFSET(Data!$A$1,0,MATCH(T$6,Data!$1:$1,0)-1,1000,1)=IF(T$7="","Yes",T$7))*ROW(Data!$C$1:$C$1002),ROW(T34)-ROW(T$7)),1),"")</f>
        <v>Cine Sony</v>
      </c>
      <c r="U34" s="43" t="str">
        <f ca="1">IF(V34="","",IF(INDEX(Data!$BR:$BR,MATCH(V34,Data!$A:$A,0),1)=0,"",INDEX(Data!$BR:$BR,MATCH(V34,Data!$A:$A,0),1)))</f>
        <v/>
      </c>
      <c r="V34" s="43" t="str">
        <f ca="1">IFERROR(INDEX(Data!$A$1:T$1002,_xlfn.AGGREGATE(15,6,(OFFSET(Data!$A$1,0,MATCH(V$6,Data!$1:$1,0)-1,1000,1)=IF(V$7="","Yes",V$7))/(OFFSET(Data!$A$1,0,MATCH(V$6,Data!$1:$1,0)-1,1000,1)=IF(V$7="","Yes",V$7))*ROW(Data!$C$1:$C$1002),ROW(V34)-ROW(V$7)),1),"")</f>
        <v>ESPN 2</v>
      </c>
      <c r="W34" s="43" t="str">
        <f ca="1">IF(X34="","",IF(INDEX(Data!$BR:$BR,MATCH(X34,Data!$A:$A,0),1)=0,"",INDEX(Data!$BR:$BR,MATCH(X34,Data!$A:$A,0),1)))</f>
        <v/>
      </c>
      <c r="X34" s="43" t="str">
        <f ca="1">IFERROR(INDEX(Data!$A$1:Y$1002,_xlfn.AGGREGATE(15,6,(OFFSET(Data!$A$1,0,MATCH(X$6,Data!$1:$1,0)-1,1000,1)=IF(X$7="","Yes",X$7))/(OFFSET(Data!$A$1,0,MATCH(X$6,Data!$1:$1,0)-1,1000,1)=IF(X$7="","Yes",X$7))*ROW(Data!$C$1:$C$1002),ROW(X34)-ROW(X$7)),1),"")</f>
        <v>ESPN Bases Loaded</v>
      </c>
      <c r="Y34" s="43" t="str">
        <f ca="1">IF(Z34="","",IF(INDEX(Data!$BR:$BR,MATCH(Z34,Data!$A:$A,0),1)=0,"",INDEX(Data!$BR:$BR,MATCH(Z34,Data!$A:$A,0),1)))</f>
        <v/>
      </c>
      <c r="Z34" s="43" t="str">
        <f ca="1">IFERROR(INDEX(Data!$A$1:AA$1002,_xlfn.AGGREGATE(15,6,(OFFSET(Data!$A$1,0,MATCH(Z$6,Data!$1:$1,0)-1,1000,1)=IF(Z$7="","Yes",Z$7))/(OFFSET(Data!$A$1,0,MATCH(Z$6,Data!$1:$1,0)-1,1000,1)=IF(Z$7="","Yes",Z$7))*ROW(Data!$C$1:$C$1002),ROW(Z34)-ROW(Z$7)),1),"")</f>
        <v>Fox Sports 1</v>
      </c>
      <c r="AA34" s="43" t="str">
        <f ca="1">IF(AB34="","",IF(INDEX(Data!$BR:$BR,MATCH(AB34,Data!$A:$A,0),1)=0,"",INDEX(Data!$BR:$BR,MATCH(AB34,Data!$A:$A,0),1)))</f>
        <v/>
      </c>
      <c r="AB34" s="43" t="str">
        <f ca="1">IFERROR(INDEX(Data!$A$1:AC$1002,_xlfn.AGGREGATE(15,6,(OFFSET(Data!$A$1,0,MATCH(AB$6,Data!$1:$1,0)-1,1000,1)=IF(AB$7="","Yes",AB$7))/(OFFSET(Data!$A$1,0,MATCH(AB$6,Data!$1:$1,0)-1,1000,1)=IF(AB$7="","Yes",AB$7))*ROW(Data!$C$1:$C$1002),ROW(AB34)-ROW(AB$7)),1),"")</f>
        <v>Discovery Channel</v>
      </c>
      <c r="AC34" s="43" t="str">
        <f ca="1">IF(AD34="","",IF(INDEX(Data!$BR:$BR,MATCH(AD34,Data!$A:$A,0),1)=0,"",INDEX(Data!$BR:$BR,MATCH(AD34,Data!$A:$A,0),1)))</f>
        <v/>
      </c>
      <c r="AD34" s="43" t="str">
        <f ca="1">IFERROR(INDEX(Data!$A$1:AE$1002,_xlfn.AGGREGATE(15,6,(OFFSET(Data!$A$1,0,MATCH(AD$6,Data!$1:$1,0)-1,1000,1)=IF(AD$7="","Yes",AD$7))/(OFFSET(Data!$A$1,0,MATCH(AD$6,Data!$1:$1,0)-1,1000,1)=IF(AD$7="","Yes",AD$7))*ROW(Data!$C$1:$C$1002),ROW(AD34)-ROW(AD$7)),1),"")</f>
        <v>Nicktoons</v>
      </c>
      <c r="AE34" s="43" t="str">
        <f ca="1">IF(AF34="","",IF(INDEX(Data!$BR:$BR,MATCH(AF34,Data!$A:$A,0),1)=0,"",INDEX(Data!$BR:$BR,MATCH(AF34,Data!$A:$A,0),1)))</f>
        <v/>
      </c>
      <c r="AF34" s="43" t="str">
        <f ca="1">IFERROR(INDEX(Data!$A$1:AM$1002,_xlfn.AGGREGATE(15,6,(OFFSET(Data!$A$1,0,MATCH(AF$6,Data!$1:$1,0)-1,1000,1)=IF(AF$7="","Yes",AF$7))/(OFFSET(Data!$A$1,0,MATCH(AF$6,Data!$1:$1,0)-1,1000,1)=IF(AF$7="","Yes",AF$7))*ROW(Data!$C$1:$C$1002),ROW(AF34)-ROW(AF$7)),1),"")</f>
        <v/>
      </c>
      <c r="AG34" s="43" t="str">
        <f ca="1">IF(AH34="","",IF(INDEX(Data!$BR:$BR,MATCH(AH34,Data!$A:$A,0),1)=0,"",INDEX(Data!$BR:$BR,MATCH(AH34,Data!$A:$A,0),1)))</f>
        <v/>
      </c>
      <c r="AH34" s="43" t="str">
        <f ca="1">IFERROR(INDEX(Data!$A$1:AO$1002,_xlfn.AGGREGATE(15,6,(OFFSET(Data!$A$1,0,MATCH(AH$6,Data!$1:$1,0)-1,1000,1)=IF(AH$7="","Yes",AH$7))/(OFFSET(Data!$A$1,0,MATCH(AH$6,Data!$1:$1,0)-1,1000,1)=IF(AH$7="","Yes",AH$7))*ROW(Data!$C$1:$C$1002),ROW(AH34)-ROW(AH$7)),1),"")</f>
        <v/>
      </c>
      <c r="AI34" s="43" t="str">
        <f ca="1">IF(AJ34="","",IF(INDEX(Data!$BR:$BR,MATCH(AJ34,Data!$A:$A,0),1)=0,"",INDEX(Data!$BR:$BR,MATCH(AJ34,Data!$A:$A,0),1)))</f>
        <v/>
      </c>
      <c r="AJ34" s="43" t="str">
        <f ca="1">IFERROR(INDEX(Data!$A$1:AQ$1002,_xlfn.AGGREGATE(15,6,(OFFSET(Data!$A$1,0,MATCH(AJ$6,Data!$1:$1,0)-1,1000,1)=IF(AJ$7="","Yes",AJ$7))/(OFFSET(Data!$A$1,0,MATCH(AJ$6,Data!$1:$1,0)-1,1000,1)=IF(AJ$7="","Yes",AJ$7))*ROW(Data!$C$1:$C$1002),ROW(AJ34)-ROW(AJ$7)),1),"")</f>
        <v>Fox Deportes</v>
      </c>
      <c r="AK34" s="43" t="str">
        <f ca="1">IF(AL34="","",IF(INDEX(Data!$BR:$BR,MATCH(AL34,Data!$A:$A,0),1)=0,"",INDEX(Data!$BR:$BR,MATCH(AL34,Data!$A:$A,0),1)))</f>
        <v/>
      </c>
      <c r="AL34" s="43" t="str">
        <f ca="1">IFERROR(INDEX(Data!$A$1:AS$1002,_xlfn.AGGREGATE(15,6,(OFFSET(Data!$A$1,0,MATCH(AL$6,Data!$1:$1,0)-1,1000,1)=IF(AL$7="","Yes",AL$7))/(OFFSET(Data!$A$1,0,MATCH(AL$6,Data!$1:$1,0)-1,1000,1)=IF(AL$7="","Yes",AL$7))*ROW(Data!$C$1:$C$1002),ROW(AL34)-ROW(AL$7)),1),"")</f>
        <v/>
      </c>
      <c r="AM34" s="43" t="str">
        <f ca="1">IF(AN34="","",IF(INDEX(Data!$BR:$BR,MATCH(AN34,Data!$A:$A,0),1)=0,"",INDEX(Data!$BR:$BR,MATCH(AN34,Data!$A:$A,0),1)))</f>
        <v/>
      </c>
      <c r="AN34" s="43" t="str">
        <f ca="1">IFERROR(INDEX(Data!$A$1:AU$1002,_xlfn.AGGREGATE(15,6,(OFFSET(Data!$A$1,0,MATCH(AN$6,Data!$1:$1,0)-1,1000,1)=IF(AN$7="","Yes",AN$7))/(OFFSET(Data!$A$1,0,MATCH(AN$6,Data!$1:$1,0)-1,1000,1)=IF(AN$7="","Yes",AN$7))*ROW(Data!$C$1:$C$1002),ROW(AN34)-ROW(AN$7)),1),"")</f>
        <v>Hallmark</v>
      </c>
    </row>
    <row r="35" spans="1:40" ht="24" x14ac:dyDescent="0.4">
      <c r="A35" s="43" t="str">
        <f ca="1">IF(B35="","",IF(INDEX(Data!$BR:$BR,MATCH(B35,Data!$A:$A,0),1)=0,"",INDEX(Data!$BR:$BR,MATCH(B35,Data!$A:$A,0),1)))</f>
        <v/>
      </c>
      <c r="B35" s="43" t="str">
        <f ca="1">IFERROR(INDEX(Data!A$1:$A$1002,_xlfn.AGGREGATE(15,6,(OFFSET(Data!$A$1,0,MATCH(B$6,Data!$1:$1,0)-1,1000,1)=IF(B$7="","Yes",B$7))/(OFFSET(Data!$A$1,0,MATCH(B$6,Data!$1:$1,0)-1,1000,1)=IF(B$7="","Yes",B$7))*ROW(Data!$C$1:$C$1002),ROW(B35)-ROW(B$7)),1),"")</f>
        <v>Hallmark Drama</v>
      </c>
      <c r="C35" s="43" t="str">
        <f ca="1">IF(D35="","",IF(INDEX(Data!$BR:$BR,MATCH(D35,Data!$A:$A,0),1)=0,"",INDEX(Data!$BR:$BR,MATCH(D35,Data!$A:$A,0),1)))</f>
        <v/>
      </c>
      <c r="D35" s="43" t="str">
        <f ca="1">IFERROR(INDEX(Data!$A$1:C$1002,_xlfn.AGGREGATE(15,6,(OFFSET(Data!$A$1,0,MATCH(D$6,Data!$1:$1,0)-1,1000,1)=IF(D$7="","Yes",D$7))/(OFFSET(Data!$A$1,0,MATCH(D$6,Data!$1:$1,0)-1,1000,1)=IF(D$7="","Yes",D$7))*ROW(Data!$C$1:$C$1002),ROW(D35)-ROW(D$7)),1),"")</f>
        <v>Newsy</v>
      </c>
      <c r="E35" s="43" t="str">
        <f ca="1">IF(F35="","",IF(INDEX(Data!$BR:$BR,MATCH(F35,Data!$A:$A,0),1)=0,"",INDEX(Data!$BR:$BR,MATCH(F35,Data!$A:$A,0),1)))</f>
        <v/>
      </c>
      <c r="F35" s="43" t="str">
        <f ca="1">IFERROR(INDEX(Data!$A$1:E$1002,_xlfn.AGGREGATE(15,6,(OFFSET(Data!$A$1,0,MATCH(F$6,Data!$1:$1,0)-1,1000,1)=IF(F$7="","Yes",F$7))/(OFFSET(Data!$A$1,0,MATCH(F$6,Data!$1:$1,0)-1,1000,1)=IF(F$7="","Yes",F$7))*ROW(Data!$C$1:$C$1002),ROW(F35)-ROW(F$7)),1),"")</f>
        <v>Investigation Discovery</v>
      </c>
      <c r="G35" s="43" t="str">
        <f ca="1">IF(H35="","",IF(INDEX(Data!$BR:$BR,MATCH(H35,Data!$A:$A,0),1)=0,"",INDEX(Data!$BR:$BR,MATCH(H35,Data!$A:$A,0),1)))</f>
        <v/>
      </c>
      <c r="H35" s="43" t="str">
        <f ca="1">IFERROR(INDEX(Data!$A$1:G$1002,_xlfn.AGGREGATE(15,6,(OFFSET(Data!$A$1,0,MATCH(H$6,Data!$1:$1,0)-1,1000,1)=IF(H$7="","Yes",H$7))/(OFFSET(Data!$A$1,0,MATCH(H$6,Data!$1:$1,0)-1,1000,1)=IF(H$7="","Yes",H$7))*ROW(Data!$C$1:$C$1002),ROW(H35)-ROW(H$7)),1),"")</f>
        <v>FX</v>
      </c>
      <c r="I35" s="43">
        <f ca="1">IF(J35="","",IF(INDEX(Data!$BR:$BR,MATCH(J35,Data!$A:$A,0),1)=0,"",INDEX(Data!$BR:$BR,MATCH(J35,Data!$A:$A,0),1)))</f>
        <v>1</v>
      </c>
      <c r="J35" s="43" t="str">
        <f ca="1">IFERROR(INDEX(Data!$A$1:I$1002,_xlfn.AGGREGATE(15,6,(OFFSET(Data!$A$1,0,MATCH(J$6,Data!$1:$1,0)-1,1000,1)=IF(J$7="","Yes",J$7))/(OFFSET(Data!$A$1,0,MATCH(J$6,Data!$1:$1,0)-1,1000,1)=IF(J$7="","Yes",J$7))*ROW(Data!$C$1:$C$1002),ROW(J35)-ROW(J$7)),1),"")</f>
        <v>FOX</v>
      </c>
      <c r="K35" s="43" t="str">
        <f ca="1">IF(L35="","",IF(INDEX(Data!$BR:$BR,MATCH(L35,Data!$A:$A,0),1)=0,"",INDEX(Data!$BR:$BR,MATCH(L35,Data!$A:$A,0),1)))</f>
        <v/>
      </c>
      <c r="L35" s="43" t="str">
        <f ca="1">IFERROR(INDEX(Data!$A$1:K$1002,_xlfn.AGGREGATE(15,6,(OFFSET(Data!$A$1,0,MATCH(L$6,Data!$1:$1,0)-1,1000,1)=IF(L$7="","Yes",L$7))/(OFFSET(Data!$A$1,0,MATCH(L$6,Data!$1:$1,0)-1,1000,1)=IF(L$7="","Yes",L$7))*ROW(Data!$C$1:$C$1002),ROW(L35)-ROW(L$7)),1),"")</f>
        <v>ESPN</v>
      </c>
      <c r="M35" s="43" t="str">
        <f ca="1">IF(N35="","",IF(INDEX(Data!$BR:$BR,MATCH(N35,Data!$A:$A,0),1)=0,"",INDEX(Data!$BR:$BR,MATCH(N35,Data!$A:$A,0),1)))</f>
        <v/>
      </c>
      <c r="N35" s="43" t="str">
        <f ca="1">IFERROR(INDEX(Data!$A$1:M$1002,_xlfn.AGGREGATE(15,6,(OFFSET(Data!$A$1,0,MATCH(N$6,Data!$1:$1,0)-1,1000,1)=IF(N$7="","Yes",N$7))/(OFFSET(Data!$A$1,0,MATCH(N$6,Data!$1:$1,0)-1,1000,1)=IF(N$7="","Yes",N$7))*ROW(Data!$C$1:$C$1002),ROW(N35)-ROW(N$7)),1),"")</f>
        <v>CW</v>
      </c>
      <c r="O35" s="43" t="str">
        <f ca="1">IF(P35="","",IF(INDEX(Data!$BR:$BR,MATCH(P35,Data!$A:$A,0),1)=0,"",INDEX(Data!$BR:$BR,MATCH(P35,Data!$A:$A,0),1)))</f>
        <v/>
      </c>
      <c r="P35" s="43" t="str">
        <f ca="1">IFERROR(INDEX(Data!$A$1:O$1002,_xlfn.AGGREGATE(15,6,(OFFSET(Data!$A$1,0,MATCH(P$6,Data!$1:$1,0)-1,1000,1)=IF(P$7="","Yes",P$7))/(OFFSET(Data!$A$1,0,MATCH(P$6,Data!$1:$1,0)-1,1000,1)=IF(P$7="","Yes",P$7))*ROW(Data!$C$1:$C$1002),ROW(P35)-ROW(P$7)),1),"")</f>
        <v>Comedy Central</v>
      </c>
      <c r="Q35" s="43" t="str">
        <f ca="1">IF(R35="","",IF(INDEX(Data!$BR:$BR,MATCH(R35,Data!$A:$A,0),1)=0,"",INDEX(Data!$BR:$BR,MATCH(R35,Data!$A:$A,0),1)))</f>
        <v/>
      </c>
      <c r="R35" s="43" t="str">
        <f ca="1">IFERROR(INDEX(Data!$A$1:Q$1002,_xlfn.AGGREGATE(15,6,(OFFSET(Data!$A$1,0,MATCH(R$6,Data!$1:$1,0)-1,1000,1)=IF(R$7="","Yes",R$7))/(OFFSET(Data!$A$1,0,MATCH(R$6,Data!$1:$1,0)-1,1000,1)=IF(R$7="","Yes",R$7))*ROW(Data!$C$1:$C$1002),ROW(R35)-ROW(R$7)),1),"")</f>
        <v>CNN</v>
      </c>
      <c r="S35" s="43" t="str">
        <f ca="1">IF(T35="","",IF(INDEX(Data!$BR:$BR,MATCH(T35,Data!$A:$A,0),1)=0,"",INDEX(Data!$BR:$BR,MATCH(T35,Data!$A:$A,0),1)))</f>
        <v/>
      </c>
      <c r="T35" s="43" t="str">
        <f ca="1">IFERROR(INDEX(Data!$A$1:R$1002,_xlfn.AGGREGATE(15,6,(OFFSET(Data!$A$1,0,MATCH(T$6,Data!$1:$1,0)-1,1000,1)=IF(T$7="","Yes",T$7))/(OFFSET(Data!$A$1,0,MATCH(T$6,Data!$1:$1,0)-1,1000,1)=IF(T$7="","Yes",T$7))*ROW(Data!$C$1:$C$1002),ROW(T35)-ROW(T$7)),1),"")</f>
        <v>Cinelatino</v>
      </c>
      <c r="U35" s="43" t="str">
        <f ca="1">IF(V35="","",IF(INDEX(Data!$BR:$BR,MATCH(V35,Data!$A:$A,0),1)=0,"",INDEX(Data!$BR:$BR,MATCH(V35,Data!$A:$A,0),1)))</f>
        <v/>
      </c>
      <c r="V35" s="43" t="str">
        <f ca="1">IFERROR(INDEX(Data!$A$1:T$1002,_xlfn.AGGREGATE(15,6,(OFFSET(Data!$A$1,0,MATCH(V$6,Data!$1:$1,0)-1,1000,1)=IF(V$7="","Yes",V$7))/(OFFSET(Data!$A$1,0,MATCH(V$6,Data!$1:$1,0)-1,1000,1)=IF(V$7="","Yes",V$7))*ROW(Data!$C$1:$C$1002),ROW(V35)-ROW(V$7)),1),"")</f>
        <v>ESPNews</v>
      </c>
      <c r="W35" s="43" t="str">
        <f ca="1">IF(X35="","",IF(INDEX(Data!$BR:$BR,MATCH(X35,Data!$A:$A,0),1)=0,"",INDEX(Data!$BR:$BR,MATCH(X35,Data!$A:$A,0),1)))</f>
        <v/>
      </c>
      <c r="X35" s="43" t="str">
        <f ca="1">IFERROR(INDEX(Data!$A$1:Y$1002,_xlfn.AGGREGATE(15,6,(OFFSET(Data!$A$1,0,MATCH(X$6,Data!$1:$1,0)-1,1000,1)=IF(X$7="","Yes",X$7))/(OFFSET(Data!$A$1,0,MATCH(X$6,Data!$1:$1,0)-1,1000,1)=IF(X$7="","Yes",X$7))*ROW(Data!$C$1:$C$1002),ROW(X35)-ROW(X$7)),1),"")</f>
        <v>ESPN College Extra</v>
      </c>
      <c r="Y35" s="43" t="str">
        <f ca="1">IF(Z35="","",IF(INDEX(Data!$BR:$BR,MATCH(Z35,Data!$A:$A,0),1)=0,"",INDEX(Data!$BR:$BR,MATCH(Z35,Data!$A:$A,0),1)))</f>
        <v/>
      </c>
      <c r="Z35" s="43" t="str">
        <f ca="1">IFERROR(INDEX(Data!$A$1:AA$1002,_xlfn.AGGREGATE(15,6,(OFFSET(Data!$A$1,0,MATCH(Z$6,Data!$1:$1,0)-1,1000,1)=IF(Z$7="","Yes",Z$7))/(OFFSET(Data!$A$1,0,MATCH(Z$6,Data!$1:$1,0)-1,1000,1)=IF(Z$7="","Yes",Z$7))*ROW(Data!$C$1:$C$1002),ROW(Z35)-ROW(Z$7)),1),"")</f>
        <v>Fox Sports 2</v>
      </c>
      <c r="AA35" s="43" t="str">
        <f ca="1">IF(AB35="","",IF(INDEX(Data!$BR:$BR,MATCH(AB35,Data!$A:$A,0),1)=0,"",INDEX(Data!$BR:$BR,MATCH(AB35,Data!$A:$A,0),1)))</f>
        <v/>
      </c>
      <c r="AB35" s="43" t="str">
        <f ca="1">IFERROR(INDEX(Data!$A$1:AC$1002,_xlfn.AGGREGATE(15,6,(OFFSET(Data!$A$1,0,MATCH(AB$6,Data!$1:$1,0)-1,1000,1)=IF(AB$7="","Yes",AB$7))/(OFFSET(Data!$A$1,0,MATCH(AB$6,Data!$1:$1,0)-1,1000,1)=IF(AB$7="","Yes",AB$7))*ROW(Data!$C$1:$C$1002),ROW(AB35)-ROW(AB$7)),1),"")</f>
        <v>E!</v>
      </c>
      <c r="AC35" s="43" t="str">
        <f ca="1">IF(AD35="","",IF(INDEX(Data!$BR:$BR,MATCH(AD35,Data!$A:$A,0),1)=0,"",INDEX(Data!$BR:$BR,MATCH(AD35,Data!$A:$A,0),1)))</f>
        <v/>
      </c>
      <c r="AD35" s="43" t="str">
        <f ca="1">IFERROR(INDEX(Data!$A$1:AE$1002,_xlfn.AGGREGATE(15,6,(OFFSET(Data!$A$1,0,MATCH(AD$6,Data!$1:$1,0)-1,1000,1)=IF(AD$7="","Yes",AD$7))/(OFFSET(Data!$A$1,0,MATCH(AD$6,Data!$1:$1,0)-1,1000,1)=IF(AD$7="","Yes",AD$7))*ROW(Data!$C$1:$C$1002),ROW(AD35)-ROW(AD$7)),1),"")</f>
        <v>Own</v>
      </c>
      <c r="AE35" s="43" t="str">
        <f ca="1">IF(AF35="","",IF(INDEX(Data!$BR:$BR,MATCH(AF35,Data!$A:$A,0),1)=0,"",INDEX(Data!$BR:$BR,MATCH(AF35,Data!$A:$A,0),1)))</f>
        <v/>
      </c>
      <c r="AF35" s="43" t="str">
        <f ca="1">IFERROR(INDEX(Data!$A$1:AM$1002,_xlfn.AGGREGATE(15,6,(OFFSET(Data!$A$1,0,MATCH(AF$6,Data!$1:$1,0)-1,1000,1)=IF(AF$7="","Yes",AF$7))/(OFFSET(Data!$A$1,0,MATCH(AF$6,Data!$1:$1,0)-1,1000,1)=IF(AF$7="","Yes",AF$7))*ROW(Data!$C$1:$C$1002),ROW(AF35)-ROW(AF$7)),1),"")</f>
        <v/>
      </c>
      <c r="AG35" s="43" t="str">
        <f ca="1">IF(AH35="","",IF(INDEX(Data!$BR:$BR,MATCH(AH35,Data!$A:$A,0),1)=0,"",INDEX(Data!$BR:$BR,MATCH(AH35,Data!$A:$A,0),1)))</f>
        <v/>
      </c>
      <c r="AH35" s="43" t="str">
        <f ca="1">IFERROR(INDEX(Data!$A$1:AO$1002,_xlfn.AGGREGATE(15,6,(OFFSET(Data!$A$1,0,MATCH(AH$6,Data!$1:$1,0)-1,1000,1)=IF(AH$7="","Yes",AH$7))/(OFFSET(Data!$A$1,0,MATCH(AH$6,Data!$1:$1,0)-1,1000,1)=IF(AH$7="","Yes",AH$7))*ROW(Data!$C$1:$C$1002),ROW(AH35)-ROW(AH$7)),1),"")</f>
        <v/>
      </c>
      <c r="AI35" s="43" t="str">
        <f ca="1">IF(AJ35="","",IF(INDEX(Data!$BR:$BR,MATCH(AJ35,Data!$A:$A,0),1)=0,"",INDEX(Data!$BR:$BR,MATCH(AJ35,Data!$A:$A,0),1)))</f>
        <v/>
      </c>
      <c r="AJ35" s="43" t="str">
        <f ca="1">IFERROR(INDEX(Data!$A$1:AQ$1002,_xlfn.AGGREGATE(15,6,(OFFSET(Data!$A$1,0,MATCH(AJ$6,Data!$1:$1,0)-1,1000,1)=IF(AJ$7="","Yes",AJ$7))/(OFFSET(Data!$A$1,0,MATCH(AJ$6,Data!$1:$1,0)-1,1000,1)=IF(AJ$7="","Yes",AJ$7))*ROW(Data!$C$1:$C$1002),ROW(AJ35)-ROW(AJ$7)),1),"")</f>
        <v>Fox News</v>
      </c>
      <c r="AK35" s="43" t="str">
        <f ca="1">IF(AL35="","",IF(INDEX(Data!$BR:$BR,MATCH(AL35,Data!$A:$A,0),1)=0,"",INDEX(Data!$BR:$BR,MATCH(AL35,Data!$A:$A,0),1)))</f>
        <v/>
      </c>
      <c r="AL35" s="43" t="str">
        <f ca="1">IFERROR(INDEX(Data!$A$1:AS$1002,_xlfn.AGGREGATE(15,6,(OFFSET(Data!$A$1,0,MATCH(AL$6,Data!$1:$1,0)-1,1000,1)=IF(AL$7="","Yes",AL$7))/(OFFSET(Data!$A$1,0,MATCH(AL$6,Data!$1:$1,0)-1,1000,1)=IF(AL$7="","Yes",AL$7))*ROW(Data!$C$1:$C$1002),ROW(AL35)-ROW(AL$7)),1),"")</f>
        <v/>
      </c>
      <c r="AM35" s="43" t="str">
        <f ca="1">IF(AN35="","",IF(INDEX(Data!$BR:$BR,MATCH(AN35,Data!$A:$A,0),1)=0,"",INDEX(Data!$BR:$BR,MATCH(AN35,Data!$A:$A,0),1)))</f>
        <v/>
      </c>
      <c r="AN35" s="43" t="str">
        <f ca="1">IFERROR(INDEX(Data!$A$1:AU$1002,_xlfn.AGGREGATE(15,6,(OFFSET(Data!$A$1,0,MATCH(AN$6,Data!$1:$1,0)-1,1000,1)=IF(AN$7="","Yes",AN$7))/(OFFSET(Data!$A$1,0,MATCH(AN$6,Data!$1:$1,0)-1,1000,1)=IF(AN$7="","Yes",AN$7))*ROW(Data!$C$1:$C$1002),ROW(AN35)-ROW(AN$7)),1),"")</f>
        <v>Hallmark Drama</v>
      </c>
    </row>
    <row r="36" spans="1:40" ht="24" x14ac:dyDescent="0.4">
      <c r="A36" s="43" t="str">
        <f ca="1">IF(B36="","",IF(INDEX(Data!$BR:$BR,MATCH(B36,Data!$A:$A,0),1)=0,"",INDEX(Data!$BR:$BR,MATCH(B36,Data!$A:$A,0),1)))</f>
        <v/>
      </c>
      <c r="B36" s="43" t="str">
        <f ca="1">IFERROR(INDEX(Data!A$1:$A$1002,_xlfn.AGGREGATE(15,6,(OFFSET(Data!$A$1,0,MATCH(B$6,Data!$1:$1,0)-1,1000,1)=IF(B$7="","Yes",B$7))/(OFFSET(Data!$A$1,0,MATCH(B$6,Data!$1:$1,0)-1,1000,1)=IF(B$7="","Yes",B$7))*ROW(Data!$C$1:$C$1002),ROW(B36)-ROW(B$7)),1),"")</f>
        <v>Hallmark Movies &amp; Mysteries</v>
      </c>
      <c r="C36" s="43" t="str">
        <f ca="1">IF(D36="","",IF(INDEX(Data!$BR:$BR,MATCH(D36,Data!$A:$A,0),1)=0,"",INDEX(Data!$BR:$BR,MATCH(D36,Data!$A:$A,0),1)))</f>
        <v/>
      </c>
      <c r="D36" s="43" t="str">
        <f ca="1">IFERROR(INDEX(Data!$A$1:C$1002,_xlfn.AGGREGATE(15,6,(OFFSET(Data!$A$1,0,MATCH(D$6,Data!$1:$1,0)-1,1000,1)=IF(D$7="","Yes",D$7))/(OFFSET(Data!$A$1,0,MATCH(D$6,Data!$1:$1,0)-1,1000,1)=IF(D$7="","Yes",D$7))*ROW(Data!$C$1:$C$1002),ROW(D36)-ROW(D$7)),1),"")</f>
        <v>Stadium</v>
      </c>
      <c r="E36" s="43" t="str">
        <f ca="1">IF(F36="","",IF(INDEX(Data!$BR:$BR,MATCH(F36,Data!$A:$A,0),1)=0,"",INDEX(Data!$BR:$BR,MATCH(F36,Data!$A:$A,0),1)))</f>
        <v/>
      </c>
      <c r="F36" s="43" t="str">
        <f ca="1">IFERROR(INDEX(Data!$A$1:E$1002,_xlfn.AGGREGATE(15,6,(OFFSET(Data!$A$1,0,MATCH(F$6,Data!$1:$1,0)-1,1000,1)=IF(F$7="","Yes",F$7))/(OFFSET(Data!$A$1,0,MATCH(F$6,Data!$1:$1,0)-1,1000,1)=IF(F$7="","Yes",F$7))*ROW(Data!$C$1:$C$1002),ROW(F36)-ROW(F$7)),1),"")</f>
        <v>Lifetime</v>
      </c>
      <c r="G36" s="43" t="str">
        <f ca="1">IF(H36="","",IF(INDEX(Data!$BR:$BR,MATCH(H36,Data!$A:$A,0),1)=0,"",INDEX(Data!$BR:$BR,MATCH(H36,Data!$A:$A,0),1)))</f>
        <v/>
      </c>
      <c r="H36" s="43" t="str">
        <f ca="1">IFERROR(INDEX(Data!$A$1:G$1002,_xlfn.AGGREGATE(15,6,(OFFSET(Data!$A$1,0,MATCH(H$6,Data!$1:$1,0)-1,1000,1)=IF(H$7="","Yes",H$7))/(OFFSET(Data!$A$1,0,MATCH(H$6,Data!$1:$1,0)-1,1000,1)=IF(H$7="","Yes",H$7))*ROW(Data!$C$1:$C$1002),ROW(H36)-ROW(H$7)),1),"")</f>
        <v>FX Movie Channel</v>
      </c>
      <c r="I36" s="43" t="str">
        <f ca="1">IF(J36="","",IF(INDEX(Data!$BR:$BR,MATCH(J36,Data!$A:$A,0),1)=0,"",INDEX(Data!$BR:$BR,MATCH(J36,Data!$A:$A,0),1)))</f>
        <v/>
      </c>
      <c r="J36" s="43" t="str">
        <f ca="1">IFERROR(INDEX(Data!$A$1:I$1002,_xlfn.AGGREGATE(15,6,(OFFSET(Data!$A$1,0,MATCH(J$6,Data!$1:$1,0)-1,1000,1)=IF(J$7="","Yes",J$7))/(OFFSET(Data!$A$1,0,MATCH(J$6,Data!$1:$1,0)-1,1000,1)=IF(J$7="","Yes",J$7))*ROW(Data!$C$1:$C$1002),ROW(J36)-ROW(J$7)),1),"")</f>
        <v>Fox Business</v>
      </c>
      <c r="K36" s="43" t="str">
        <f ca="1">IF(L36="","",IF(INDEX(Data!$BR:$BR,MATCH(L36,Data!$A:$A,0),1)=0,"",INDEX(Data!$BR:$BR,MATCH(L36,Data!$A:$A,0),1)))</f>
        <v/>
      </c>
      <c r="L36" s="43" t="str">
        <f ca="1">IFERROR(INDEX(Data!$A$1:K$1002,_xlfn.AGGREGATE(15,6,(OFFSET(Data!$A$1,0,MATCH(L$6,Data!$1:$1,0)-1,1000,1)=IF(L$7="","Yes",L$7))/(OFFSET(Data!$A$1,0,MATCH(L$6,Data!$1:$1,0)-1,1000,1)=IF(L$7="","Yes",L$7))*ROW(Data!$C$1:$C$1002),ROW(L36)-ROW(L$7)),1),"")</f>
        <v>ESPN 2</v>
      </c>
      <c r="M36" s="43" t="str">
        <f ca="1">IF(N36="","",IF(INDEX(Data!$BR:$BR,MATCH(N36,Data!$A:$A,0),1)=0,"",INDEX(Data!$BR:$BR,MATCH(N36,Data!$A:$A,0),1)))</f>
        <v/>
      </c>
      <c r="N36" s="43" t="str">
        <f ca="1">IFERROR(INDEX(Data!$A$1:M$1002,_xlfn.AGGREGATE(15,6,(OFFSET(Data!$A$1,0,MATCH(N$6,Data!$1:$1,0)-1,1000,1)=IF(N$7="","Yes",N$7))/(OFFSET(Data!$A$1,0,MATCH(N$6,Data!$1:$1,0)-1,1000,1)=IF(N$7="","Yes",N$7))*ROW(Data!$C$1:$C$1002),ROW(N36)-ROW(N$7)),1),"")</f>
        <v>Discovery Channel</v>
      </c>
      <c r="O36" s="43" t="str">
        <f ca="1">IF(P36="","",IF(INDEX(Data!$BR:$BR,MATCH(P36,Data!$A:$A,0),1)=0,"",INDEX(Data!$BR:$BR,MATCH(P36,Data!$A:$A,0),1)))</f>
        <v/>
      </c>
      <c r="P36" s="43" t="str">
        <f ca="1">IFERROR(INDEX(Data!$A$1:O$1002,_xlfn.AGGREGATE(15,6,(OFFSET(Data!$A$1,0,MATCH(P$6,Data!$1:$1,0)-1,1000,1)=IF(P$7="","Yes",P$7))/(OFFSET(Data!$A$1,0,MATCH(P$6,Data!$1:$1,0)-1,1000,1)=IF(P$7="","Yes",P$7))*ROW(Data!$C$1:$C$1002),ROW(P36)-ROW(P$7)),1),"")</f>
        <v>Comedy TV</v>
      </c>
      <c r="Q36" s="43" t="str">
        <f ca="1">IF(R36="","",IF(INDEX(Data!$BR:$BR,MATCH(R36,Data!$A:$A,0),1)=0,"",INDEX(Data!$BR:$BR,MATCH(R36,Data!$A:$A,0),1)))</f>
        <v/>
      </c>
      <c r="R36" s="43" t="str">
        <f ca="1">IFERROR(INDEX(Data!$A$1:Q$1002,_xlfn.AGGREGATE(15,6,(OFFSET(Data!$A$1,0,MATCH(R$6,Data!$1:$1,0)-1,1000,1)=IF(R$7="","Yes",R$7))/(OFFSET(Data!$A$1,0,MATCH(R$6,Data!$1:$1,0)-1,1000,1)=IF(R$7="","Yes",R$7))*ROW(Data!$C$1:$C$1002),ROW(R36)-ROW(R$7)),1),"")</f>
        <v>Comedy Central</v>
      </c>
      <c r="S36" s="43" t="str">
        <f ca="1">IF(T36="","",IF(INDEX(Data!$BR:$BR,MATCH(T36,Data!$A:$A,0),1)=0,"",INDEX(Data!$BR:$BR,MATCH(T36,Data!$A:$A,0),1)))</f>
        <v/>
      </c>
      <c r="T36" s="43" t="str">
        <f ca="1">IFERROR(INDEX(Data!$A$1:R$1002,_xlfn.AGGREGATE(15,6,(OFFSET(Data!$A$1,0,MATCH(T$6,Data!$1:$1,0)-1,1000,1)=IF(T$7="","Yes",T$7))/(OFFSET(Data!$A$1,0,MATCH(T$6,Data!$1:$1,0)-1,1000,1)=IF(T$7="","Yes",T$7))*ROW(Data!$C$1:$C$1002),ROW(T36)-ROW(T$7)),1),"")</f>
        <v>CNN</v>
      </c>
      <c r="U36" s="43" t="str">
        <f ca="1">IF(V36="","",IF(INDEX(Data!$BR:$BR,MATCH(V36,Data!$A:$A,0),1)=0,"",INDEX(Data!$BR:$BR,MATCH(V36,Data!$A:$A,0),1)))</f>
        <v/>
      </c>
      <c r="V36" s="43" t="str">
        <f ca="1">IFERROR(INDEX(Data!$A$1:T$1002,_xlfn.AGGREGATE(15,6,(OFFSET(Data!$A$1,0,MATCH(V$6,Data!$1:$1,0)-1,1000,1)=IF(V$7="","Yes",V$7))/(OFFSET(Data!$A$1,0,MATCH(V$6,Data!$1:$1,0)-1,1000,1)=IF(V$7="","Yes",V$7))*ROW(Data!$C$1:$C$1002),ROW(V36)-ROW(V$7)),1),"")</f>
        <v>ESPNu</v>
      </c>
      <c r="W36" s="43" t="str">
        <f ca="1">IF(X36="","",IF(INDEX(Data!$BR:$BR,MATCH(X36,Data!$A:$A,0),1)=0,"",INDEX(Data!$BR:$BR,MATCH(X36,Data!$A:$A,0),1)))</f>
        <v/>
      </c>
      <c r="X36" s="43" t="str">
        <f ca="1">IFERROR(INDEX(Data!$A$1:Y$1002,_xlfn.AGGREGATE(15,6,(OFFSET(Data!$A$1,0,MATCH(X$6,Data!$1:$1,0)-1,1000,1)=IF(X$7="","Yes",X$7))/(OFFSET(Data!$A$1,0,MATCH(X$6,Data!$1:$1,0)-1,1000,1)=IF(X$7="","Yes",X$7))*ROW(Data!$C$1:$C$1002),ROW(X36)-ROW(X$7)),1),"")</f>
        <v>ESPN Goal Line</v>
      </c>
      <c r="Y36" s="43" t="str">
        <f ca="1">IF(Z36="","",IF(INDEX(Data!$BR:$BR,MATCH(Z36,Data!$A:$A,0),1)=0,"",INDEX(Data!$BR:$BR,MATCH(Z36,Data!$A:$A,0),1)))</f>
        <v/>
      </c>
      <c r="Z36" s="43" t="str">
        <f ca="1">IFERROR(INDEX(Data!$A$1:AA$1002,_xlfn.AGGREGATE(15,6,(OFFSET(Data!$A$1,0,MATCH(Z$6,Data!$1:$1,0)-1,1000,1)=IF(Z$7="","Yes",Z$7))/(OFFSET(Data!$A$1,0,MATCH(Z$6,Data!$1:$1,0)-1,1000,1)=IF(Z$7="","Yes",Z$7))*ROW(Data!$C$1:$C$1002),ROW(Z36)-ROW(Z$7)),1),"")</f>
        <v>Freeform</v>
      </c>
      <c r="AA36" s="43" t="str">
        <f ca="1">IF(AB36="","",IF(INDEX(Data!$BR:$BR,MATCH(AB36,Data!$A:$A,0),1)=0,"",INDEX(Data!$BR:$BR,MATCH(AB36,Data!$A:$A,0),1)))</f>
        <v/>
      </c>
      <c r="AB36" s="43" t="str">
        <f ca="1">IFERROR(INDEX(Data!$A$1:AC$1002,_xlfn.AGGREGATE(15,6,(OFFSET(Data!$A$1,0,MATCH(AB$6,Data!$1:$1,0)-1,1000,1)=IF(AB$7="","Yes",AB$7))/(OFFSET(Data!$A$1,0,MATCH(AB$6,Data!$1:$1,0)-1,1000,1)=IF(AB$7="","Yes",AB$7))*ROW(Data!$C$1:$C$1002),ROW(AB36)-ROW(AB$7)),1),"")</f>
        <v>Food Network</v>
      </c>
      <c r="AC36" s="43" t="str">
        <f ca="1">IF(AD36="","",IF(INDEX(Data!$BR:$BR,MATCH(AD36,Data!$A:$A,0),1)=0,"",INDEX(Data!$BR:$BR,MATCH(AD36,Data!$A:$A,0),1)))</f>
        <v/>
      </c>
      <c r="AD36" s="43" t="str">
        <f ca="1">IFERROR(INDEX(Data!$A$1:AE$1002,_xlfn.AGGREGATE(15,6,(OFFSET(Data!$A$1,0,MATCH(AD$6,Data!$1:$1,0)-1,1000,1)=IF(AD$7="","Yes",AD$7))/(OFFSET(Data!$A$1,0,MATCH(AD$6,Data!$1:$1,0)-1,1000,1)=IF(AD$7="","Yes",AD$7))*ROW(Data!$C$1:$C$1002),ROW(AD36)-ROW(AD$7)),1),"")</f>
        <v>Revolt</v>
      </c>
      <c r="AE36" s="43" t="str">
        <f ca="1">IF(AF36="","",IF(INDEX(Data!$BR:$BR,MATCH(AF36,Data!$A:$A,0),1)=0,"",INDEX(Data!$BR:$BR,MATCH(AF36,Data!$A:$A,0),1)))</f>
        <v/>
      </c>
      <c r="AF36" s="43" t="str">
        <f ca="1">IFERROR(INDEX(Data!$A$1:AM$1002,_xlfn.AGGREGATE(15,6,(OFFSET(Data!$A$1,0,MATCH(AF$6,Data!$1:$1,0)-1,1000,1)=IF(AF$7="","Yes",AF$7))/(OFFSET(Data!$A$1,0,MATCH(AF$6,Data!$1:$1,0)-1,1000,1)=IF(AF$7="","Yes",AF$7))*ROW(Data!$C$1:$C$1002),ROW(AF36)-ROW(AF$7)),1),"")</f>
        <v/>
      </c>
      <c r="AG36" s="43" t="str">
        <f ca="1">IF(AH36="","",IF(INDEX(Data!$BR:$BR,MATCH(AH36,Data!$A:$A,0),1)=0,"",INDEX(Data!$BR:$BR,MATCH(AH36,Data!$A:$A,0),1)))</f>
        <v/>
      </c>
      <c r="AH36" s="43" t="str">
        <f ca="1">IFERROR(INDEX(Data!$A$1:AO$1002,_xlfn.AGGREGATE(15,6,(OFFSET(Data!$A$1,0,MATCH(AH$6,Data!$1:$1,0)-1,1000,1)=IF(AH$7="","Yes",AH$7))/(OFFSET(Data!$A$1,0,MATCH(AH$6,Data!$1:$1,0)-1,1000,1)=IF(AH$7="","Yes",AH$7))*ROW(Data!$C$1:$C$1002),ROW(AH36)-ROW(AH$7)),1),"")</f>
        <v/>
      </c>
      <c r="AI36" s="43" t="str">
        <f ca="1">IF(AJ36="","",IF(INDEX(Data!$BR:$BR,MATCH(AJ36,Data!$A:$A,0),1)=0,"",INDEX(Data!$BR:$BR,MATCH(AJ36,Data!$A:$A,0),1)))</f>
        <v/>
      </c>
      <c r="AJ36" s="43" t="str">
        <f ca="1">IFERROR(INDEX(Data!$A$1:AQ$1002,_xlfn.AGGREGATE(15,6,(OFFSET(Data!$A$1,0,MATCH(AJ$6,Data!$1:$1,0)-1,1000,1)=IF(AJ$7="","Yes",AJ$7))/(OFFSET(Data!$A$1,0,MATCH(AJ$6,Data!$1:$1,0)-1,1000,1)=IF(AJ$7="","Yes",AJ$7))*ROW(Data!$C$1:$C$1002),ROW(AJ36)-ROW(AJ$7)),1),"")</f>
        <v>Fox Sports 1</v>
      </c>
      <c r="AK36" s="43" t="str">
        <f ca="1">IF(AL36="","",IF(INDEX(Data!$BR:$BR,MATCH(AL36,Data!$A:$A,0),1)=0,"",INDEX(Data!$BR:$BR,MATCH(AL36,Data!$A:$A,0),1)))</f>
        <v/>
      </c>
      <c r="AL36" s="43" t="str">
        <f ca="1">IFERROR(INDEX(Data!$A$1:AS$1002,_xlfn.AGGREGATE(15,6,(OFFSET(Data!$A$1,0,MATCH(AL$6,Data!$1:$1,0)-1,1000,1)=IF(AL$7="","Yes",AL$7))/(OFFSET(Data!$A$1,0,MATCH(AL$6,Data!$1:$1,0)-1,1000,1)=IF(AL$7="","Yes",AL$7))*ROW(Data!$C$1:$C$1002),ROW(AL36)-ROW(AL$7)),1),"")</f>
        <v/>
      </c>
      <c r="AM36" s="43" t="str">
        <f ca="1">IF(AN36="","",IF(INDEX(Data!$BR:$BR,MATCH(AN36,Data!$A:$A,0),1)=0,"",INDEX(Data!$BR:$BR,MATCH(AN36,Data!$A:$A,0),1)))</f>
        <v/>
      </c>
      <c r="AN36" s="43" t="str">
        <f ca="1">IFERROR(INDEX(Data!$A$1:AU$1002,_xlfn.AGGREGATE(15,6,(OFFSET(Data!$A$1,0,MATCH(AN$6,Data!$1:$1,0)-1,1000,1)=IF(AN$7="","Yes",AN$7))/(OFFSET(Data!$A$1,0,MATCH(AN$6,Data!$1:$1,0)-1,1000,1)=IF(AN$7="","Yes",AN$7))*ROW(Data!$C$1:$C$1002),ROW(AN36)-ROW(AN$7)),1),"")</f>
        <v>Hallmark Movies &amp; Mysteries</v>
      </c>
    </row>
    <row r="37" spans="1:40" x14ac:dyDescent="0.4">
      <c r="A37" s="43" t="str">
        <f ca="1">IF(B37="","",IF(INDEX(Data!$BR:$BR,MATCH(B37,Data!$A:$A,0),1)=0,"",INDEX(Data!$BR:$BR,MATCH(B37,Data!$A:$A,0),1)))</f>
        <v/>
      </c>
      <c r="B37" s="43" t="str">
        <f ca="1">IFERROR(INDEX(Data!A$1:$A$1002,_xlfn.AGGREGATE(15,6,(OFFSET(Data!$A$1,0,MATCH(B$6,Data!$1:$1,0)-1,1000,1)=IF(B$7="","Yes",B$7))/(OFFSET(Data!$A$1,0,MATCH(B$6,Data!$1:$1,0)-1,1000,1)=IF(B$7="","Yes",B$7))*ROW(Data!$C$1:$C$1002),ROW(B37)-ROW(B$7)),1),"")</f>
        <v>HGTV</v>
      </c>
      <c r="C37" s="43" t="str">
        <f ca="1">IF(D37="","",IF(INDEX(Data!$BR:$BR,MATCH(D37,Data!$A:$A,0),1)=0,"",INDEX(Data!$BR:$BR,MATCH(D37,Data!$A:$A,0),1)))</f>
        <v/>
      </c>
      <c r="D37" s="43" t="str">
        <f ca="1">IFERROR(INDEX(Data!$A$1:C$1002,_xlfn.AGGREGATE(15,6,(OFFSET(Data!$A$1,0,MATCH(D$6,Data!$1:$1,0)-1,1000,1)=IF(D$7="","Yes",D$7))/(OFFSET(Data!$A$1,0,MATCH(D$6,Data!$1:$1,0)-1,1000,1)=IF(D$7="","Yes",D$7))*ROW(Data!$C$1:$C$1002),ROW(D37)-ROW(D$7)),1),"")</f>
        <v>TBS</v>
      </c>
      <c r="E37" s="43" t="str">
        <f ca="1">IF(F37="","",IF(INDEX(Data!$BR:$BR,MATCH(F37,Data!$A:$A,0),1)=0,"",INDEX(Data!$BR:$BR,MATCH(F37,Data!$A:$A,0),1)))</f>
        <v/>
      </c>
      <c r="F37" s="43" t="str">
        <f ca="1">IFERROR(INDEX(Data!$A$1:E$1002,_xlfn.AGGREGATE(15,6,(OFFSET(Data!$A$1,0,MATCH(F$6,Data!$1:$1,0)-1,1000,1)=IF(F$7="","Yes",F$7))/(OFFSET(Data!$A$1,0,MATCH(F$6,Data!$1:$1,0)-1,1000,1)=IF(F$7="","Yes",F$7))*ROW(Data!$C$1:$C$1002),ROW(F37)-ROW(F$7)),1),"")</f>
        <v>Local Now</v>
      </c>
      <c r="G37" s="43" t="str">
        <f ca="1">IF(H37="","",IF(INDEX(Data!$BR:$BR,MATCH(H37,Data!$A:$A,0),1)=0,"",INDEX(Data!$BR:$BR,MATCH(H37,Data!$A:$A,0),1)))</f>
        <v/>
      </c>
      <c r="H37" s="43" t="str">
        <f ca="1">IFERROR(INDEX(Data!$A$1:G$1002,_xlfn.AGGREGATE(15,6,(OFFSET(Data!$A$1,0,MATCH(H$6,Data!$1:$1,0)-1,1000,1)=IF(H$7="","Yes",H$7))/(OFFSET(Data!$A$1,0,MATCH(H$6,Data!$1:$1,0)-1,1000,1)=IF(H$7="","Yes",H$7))*ROW(Data!$C$1:$C$1002),ROW(H37)-ROW(H$7)),1),"")</f>
        <v>FXX</v>
      </c>
      <c r="I37" s="43" t="str">
        <f ca="1">IF(J37="","",IF(INDEX(Data!$BR:$BR,MATCH(J37,Data!$A:$A,0),1)=0,"",INDEX(Data!$BR:$BR,MATCH(J37,Data!$A:$A,0),1)))</f>
        <v/>
      </c>
      <c r="J37" s="43" t="str">
        <f ca="1">IFERROR(INDEX(Data!$A$1:I$1002,_xlfn.AGGREGATE(15,6,(OFFSET(Data!$A$1,0,MATCH(J$6,Data!$1:$1,0)-1,1000,1)=IF(J$7="","Yes",J$7))/(OFFSET(Data!$A$1,0,MATCH(J$6,Data!$1:$1,0)-1,1000,1)=IF(J$7="","Yes",J$7))*ROW(Data!$C$1:$C$1002),ROW(J37)-ROW(J$7)),1),"")</f>
        <v>Fox News</v>
      </c>
      <c r="K37" s="43" t="str">
        <f ca="1">IF(L37="","",IF(INDEX(Data!$BR:$BR,MATCH(L37,Data!$A:$A,0),1)=0,"",INDEX(Data!$BR:$BR,MATCH(L37,Data!$A:$A,0),1)))</f>
        <v/>
      </c>
      <c r="L37" s="43" t="str">
        <f ca="1">IFERROR(INDEX(Data!$A$1:K$1002,_xlfn.AGGREGATE(15,6,(OFFSET(Data!$A$1,0,MATCH(L$6,Data!$1:$1,0)-1,1000,1)=IF(L$7="","Yes",L$7))/(OFFSET(Data!$A$1,0,MATCH(L$6,Data!$1:$1,0)-1,1000,1)=IF(L$7="","Yes",L$7))*ROW(Data!$C$1:$C$1002),ROW(L37)-ROW(L$7)),1),"")</f>
        <v>Food Network</v>
      </c>
      <c r="M37" s="43" t="str">
        <f ca="1">IF(N37="","",IF(INDEX(Data!$BR:$BR,MATCH(N37,Data!$A:$A,0),1)=0,"",INDEX(Data!$BR:$BR,MATCH(N37,Data!$A:$A,0),1)))</f>
        <v/>
      </c>
      <c r="N37" s="43" t="str">
        <f ca="1">IFERROR(INDEX(Data!$A$1:M$1002,_xlfn.AGGREGATE(15,6,(OFFSET(Data!$A$1,0,MATCH(N$6,Data!$1:$1,0)-1,1000,1)=IF(N$7="","Yes",N$7))/(OFFSET(Data!$A$1,0,MATCH(N$6,Data!$1:$1,0)-1,1000,1)=IF(N$7="","Yes",N$7))*ROW(Data!$C$1:$C$1002),ROW(N37)-ROW(N$7)),1),"")</f>
        <v>Disney Channel</v>
      </c>
      <c r="O37" s="43">
        <f ca="1">IF(P37="","",IF(INDEX(Data!$BR:$BR,MATCH(P37,Data!$A:$A,0),1)=0,"",INDEX(Data!$BR:$BR,MATCH(P37,Data!$A:$A,0),1)))</f>
        <v>3</v>
      </c>
      <c r="P37" s="43" t="str">
        <f ca="1">IFERROR(INDEX(Data!$A$1:O$1002,_xlfn.AGGREGATE(15,6,(OFFSET(Data!$A$1,0,MATCH(P$6,Data!$1:$1,0)-1,1000,1)=IF(P$7="","Yes",P$7))/(OFFSET(Data!$A$1,0,MATCH(P$6,Data!$1:$1,0)-1,1000,1)=IF(P$7="","Yes",P$7))*ROW(Data!$C$1:$C$1002),ROW(P37)-ROW(P$7)),1),"")</f>
        <v>Cooking Channel</v>
      </c>
      <c r="Q37" s="43" t="str">
        <f ca="1">IF(R37="","",IF(INDEX(Data!$BR:$BR,MATCH(R37,Data!$A:$A,0),1)=0,"",INDEX(Data!$BR:$BR,MATCH(R37,Data!$A:$A,0),1)))</f>
        <v/>
      </c>
      <c r="R37" s="43" t="str">
        <f ca="1">IFERROR(INDEX(Data!$A$1:Q$1002,_xlfn.AGGREGATE(15,6,(OFFSET(Data!$A$1,0,MATCH(R$6,Data!$1:$1,0)-1,1000,1)=IF(R$7="","Yes",R$7))/(OFFSET(Data!$A$1,0,MATCH(R$6,Data!$1:$1,0)-1,1000,1)=IF(R$7="","Yes",R$7))*ROW(Data!$C$1:$C$1002),ROW(R37)-ROW(R$7)),1),"")</f>
        <v>Comedy TV</v>
      </c>
      <c r="S37" s="43" t="str">
        <f ca="1">IF(T37="","",IF(INDEX(Data!$BR:$BR,MATCH(T37,Data!$A:$A,0),1)=0,"",INDEX(Data!$BR:$BR,MATCH(T37,Data!$A:$A,0),1)))</f>
        <v/>
      </c>
      <c r="T37" s="43" t="str">
        <f ca="1">IFERROR(INDEX(Data!$A$1:R$1002,_xlfn.AGGREGATE(15,6,(OFFSET(Data!$A$1,0,MATCH(T$6,Data!$1:$1,0)-1,1000,1)=IF(T$7="","Yes",T$7))/(OFFSET(Data!$A$1,0,MATCH(T$6,Data!$1:$1,0)-1,1000,1)=IF(T$7="","Yes",T$7))*ROW(Data!$C$1:$C$1002),ROW(T37)-ROW(T$7)),1),"")</f>
        <v>CNN En Español</v>
      </c>
      <c r="U37" s="43" t="str">
        <f ca="1">IF(V37="","",IF(INDEX(Data!$BR:$BR,MATCH(V37,Data!$A:$A,0),1)=0,"",INDEX(Data!$BR:$BR,MATCH(V37,Data!$A:$A,0),1)))</f>
        <v/>
      </c>
      <c r="V37" s="43" t="str">
        <f ca="1">IFERROR(INDEX(Data!$A$1:T$1002,_xlfn.AGGREGATE(15,6,(OFFSET(Data!$A$1,0,MATCH(V$6,Data!$1:$1,0)-1,1000,1)=IF(V$7="","Yes",V$7))/(OFFSET(Data!$A$1,0,MATCH(V$6,Data!$1:$1,0)-1,1000,1)=IF(V$7="","Yes",V$7))*ROW(Data!$C$1:$C$1002),ROW(V37)-ROW(V$7)),1),"")</f>
        <v>Food Network</v>
      </c>
      <c r="W37" s="43" t="str">
        <f ca="1">IF(X37="","",IF(INDEX(Data!$BR:$BR,MATCH(X37,Data!$A:$A,0),1)=0,"",INDEX(Data!$BR:$BR,MATCH(X37,Data!$A:$A,0),1)))</f>
        <v/>
      </c>
      <c r="X37" s="43" t="str">
        <f ca="1">IFERROR(INDEX(Data!$A$1:Y$1002,_xlfn.AGGREGATE(15,6,(OFFSET(Data!$A$1,0,MATCH(X$6,Data!$1:$1,0)-1,1000,1)=IF(X$7="","Yes",X$7))/(OFFSET(Data!$A$1,0,MATCH(X$6,Data!$1:$1,0)-1,1000,1)=IF(X$7="","Yes",X$7))*ROW(Data!$C$1:$C$1002),ROW(X37)-ROW(X$7)),1),"")</f>
        <v>ESPNews</v>
      </c>
      <c r="Y37" s="43" t="str">
        <f ca="1">IF(Z37="","",IF(INDEX(Data!$BR:$BR,MATCH(Z37,Data!$A:$A,0),1)=0,"",INDEX(Data!$BR:$BR,MATCH(Z37,Data!$A:$A,0),1)))</f>
        <v/>
      </c>
      <c r="Z37" s="43" t="str">
        <f ca="1">IFERROR(INDEX(Data!$A$1:AA$1002,_xlfn.AGGREGATE(15,6,(OFFSET(Data!$A$1,0,MATCH(Z$6,Data!$1:$1,0)-1,1000,1)=IF(Z$7="","Yes",Z$7))/(OFFSET(Data!$A$1,0,MATCH(Z$6,Data!$1:$1,0)-1,1000,1)=IF(Z$7="","Yes",Z$7))*ROW(Data!$C$1:$C$1002),ROW(Z37)-ROW(Z$7)),1),"")</f>
        <v>FX</v>
      </c>
      <c r="AA37" s="43">
        <f ca="1">IF(AB37="","",IF(INDEX(Data!$BR:$BR,MATCH(AB37,Data!$A:$A,0),1)=0,"",INDEX(Data!$BR:$BR,MATCH(AB37,Data!$A:$A,0),1)))</f>
        <v>1</v>
      </c>
      <c r="AB37" s="43" t="str">
        <f ca="1">IFERROR(INDEX(Data!$A$1:AC$1002,_xlfn.AGGREGATE(15,6,(OFFSET(Data!$A$1,0,MATCH(AB$6,Data!$1:$1,0)-1,1000,1)=IF(AB$7="","Yes",AB$7))/(OFFSET(Data!$A$1,0,MATCH(AB$6,Data!$1:$1,0)-1,1000,1)=IF(AB$7="","Yes",AB$7))*ROW(Data!$C$1:$C$1002),ROW(AB37)-ROW(AB$7)),1),"")</f>
        <v>FOX</v>
      </c>
      <c r="AC37" s="43" t="str">
        <f ca="1">IF(AD37="","",IF(INDEX(Data!$BR:$BR,MATCH(AD37,Data!$A:$A,0),1)=0,"",INDEX(Data!$BR:$BR,MATCH(AD37,Data!$A:$A,0),1)))</f>
        <v/>
      </c>
      <c r="AD37" s="43" t="str">
        <f ca="1">IFERROR(INDEX(Data!$A$1:AE$1002,_xlfn.AGGREGATE(15,6,(OFFSET(Data!$A$1,0,MATCH(AD$6,Data!$1:$1,0)-1,1000,1)=IF(AD$7="","Yes",AD$7))/(OFFSET(Data!$A$1,0,MATCH(AD$6,Data!$1:$1,0)-1,1000,1)=IF(AD$7="","Yes",AD$7))*ROW(Data!$C$1:$C$1002),ROW(AD37)-ROW(AD$7)),1),"")</f>
        <v>Sundance TV</v>
      </c>
      <c r="AE37" s="43" t="str">
        <f ca="1">IF(AF37="","",IF(INDEX(Data!$BR:$BR,MATCH(AF37,Data!$A:$A,0),1)=0,"",INDEX(Data!$BR:$BR,MATCH(AF37,Data!$A:$A,0),1)))</f>
        <v/>
      </c>
      <c r="AF37" s="43" t="str">
        <f ca="1">IFERROR(INDEX(Data!$A$1:AM$1002,_xlfn.AGGREGATE(15,6,(OFFSET(Data!$A$1,0,MATCH(AF$6,Data!$1:$1,0)-1,1000,1)=IF(AF$7="","Yes",AF$7))/(OFFSET(Data!$A$1,0,MATCH(AF$6,Data!$1:$1,0)-1,1000,1)=IF(AF$7="","Yes",AF$7))*ROW(Data!$C$1:$C$1002),ROW(AF37)-ROW(AF$7)),1),"")</f>
        <v/>
      </c>
      <c r="AG37" s="43" t="str">
        <f ca="1">IF(AH37="","",IF(INDEX(Data!$BR:$BR,MATCH(AH37,Data!$A:$A,0),1)=0,"",INDEX(Data!$BR:$BR,MATCH(AH37,Data!$A:$A,0),1)))</f>
        <v/>
      </c>
      <c r="AH37" s="43" t="str">
        <f ca="1">IFERROR(INDEX(Data!$A$1:AO$1002,_xlfn.AGGREGATE(15,6,(OFFSET(Data!$A$1,0,MATCH(AH$6,Data!$1:$1,0)-1,1000,1)=IF(AH$7="","Yes",AH$7))/(OFFSET(Data!$A$1,0,MATCH(AH$6,Data!$1:$1,0)-1,1000,1)=IF(AH$7="","Yes",AH$7))*ROW(Data!$C$1:$C$1002),ROW(AH37)-ROW(AH$7)),1),"")</f>
        <v/>
      </c>
      <c r="AI37" s="43" t="str">
        <f ca="1">IF(AJ37="","",IF(INDEX(Data!$BR:$BR,MATCH(AJ37,Data!$A:$A,0),1)=0,"",INDEX(Data!$BR:$BR,MATCH(AJ37,Data!$A:$A,0),1)))</f>
        <v/>
      </c>
      <c r="AJ37" s="43" t="str">
        <f ca="1">IFERROR(INDEX(Data!$A$1:AQ$1002,_xlfn.AGGREGATE(15,6,(OFFSET(Data!$A$1,0,MATCH(AJ$6,Data!$1:$1,0)-1,1000,1)=IF(AJ$7="","Yes",AJ$7))/(OFFSET(Data!$A$1,0,MATCH(AJ$6,Data!$1:$1,0)-1,1000,1)=IF(AJ$7="","Yes",AJ$7))*ROW(Data!$C$1:$C$1002),ROW(AJ37)-ROW(AJ$7)),1),"")</f>
        <v>Fox Sports 2</v>
      </c>
      <c r="AK37" s="43" t="str">
        <f ca="1">IF(AL37="","",IF(INDEX(Data!$BR:$BR,MATCH(AL37,Data!$A:$A,0),1)=0,"",INDEX(Data!$BR:$BR,MATCH(AL37,Data!$A:$A,0),1)))</f>
        <v/>
      </c>
      <c r="AL37" s="43" t="str">
        <f ca="1">IFERROR(INDEX(Data!$A$1:AS$1002,_xlfn.AGGREGATE(15,6,(OFFSET(Data!$A$1,0,MATCH(AL$6,Data!$1:$1,0)-1,1000,1)=IF(AL$7="","Yes",AL$7))/(OFFSET(Data!$A$1,0,MATCH(AL$6,Data!$1:$1,0)-1,1000,1)=IF(AL$7="","Yes",AL$7))*ROW(Data!$C$1:$C$1002),ROW(AL37)-ROW(AL$7)),1),"")</f>
        <v/>
      </c>
      <c r="AM37" s="43" t="str">
        <f ca="1">IF(AN37="","",IF(INDEX(Data!$BR:$BR,MATCH(AN37,Data!$A:$A,0),1)=0,"",INDEX(Data!$BR:$BR,MATCH(AN37,Data!$A:$A,0),1)))</f>
        <v/>
      </c>
      <c r="AN37" s="43" t="str">
        <f ca="1">IFERROR(INDEX(Data!$A$1:AU$1002,_xlfn.AGGREGATE(15,6,(OFFSET(Data!$A$1,0,MATCH(AN$6,Data!$1:$1,0)-1,1000,1)=IF(AN$7="","Yes",AN$7))/(OFFSET(Data!$A$1,0,MATCH(AN$6,Data!$1:$1,0)-1,1000,1)=IF(AN$7="","Yes",AN$7))*ROW(Data!$C$1:$C$1002),ROW(AN37)-ROW(AN$7)),1),"")</f>
        <v>HDnet Movies</v>
      </c>
    </row>
    <row r="38" spans="1:40" x14ac:dyDescent="0.4">
      <c r="A38" s="43" t="str">
        <f ca="1">IF(B38="","",IF(INDEX(Data!$BR:$BR,MATCH(B38,Data!$A:$A,0),1)=0,"",INDEX(Data!$BR:$BR,MATCH(B38,Data!$A:$A,0),1)))</f>
        <v/>
      </c>
      <c r="B38" s="43" t="str">
        <f ca="1">IFERROR(INDEX(Data!A$1:$A$1002,_xlfn.AGGREGATE(15,6,(OFFSET(Data!$A$1,0,MATCH(B$6,Data!$1:$1,0)-1,1000,1)=IF(B$7="","Yes",B$7))/(OFFSET(Data!$A$1,0,MATCH(B$6,Data!$1:$1,0)-1,1000,1)=IF(B$7="","Yes",B$7))*ROW(Data!$C$1:$C$1002),ROW(B38)-ROW(B$7)),1),"")</f>
        <v>History</v>
      </c>
      <c r="C38" s="43" t="str">
        <f ca="1">IF(D38="","",IF(INDEX(Data!$BR:$BR,MATCH(D38,Data!$A:$A,0),1)=0,"",INDEX(Data!$BR:$BR,MATCH(D38,Data!$A:$A,0),1)))</f>
        <v/>
      </c>
      <c r="D38" s="43" t="str">
        <f ca="1">IFERROR(INDEX(Data!$A$1:C$1002,_xlfn.AGGREGATE(15,6,(OFFSET(Data!$A$1,0,MATCH(D$6,Data!$1:$1,0)-1,1000,1)=IF(D$7="","Yes",D$7))/(OFFSET(Data!$A$1,0,MATCH(D$6,Data!$1:$1,0)-1,1000,1)=IF(D$7="","Yes",D$7))*ROW(Data!$C$1:$C$1002),ROW(D38)-ROW(D$7)),1),"")</f>
        <v>TNT</v>
      </c>
      <c r="E38" s="43" t="str">
        <f ca="1">IF(F38="","",IF(INDEX(Data!$BR:$BR,MATCH(F38,Data!$A:$A,0),1)=0,"",INDEX(Data!$BR:$BR,MATCH(F38,Data!$A:$A,0),1)))</f>
        <v/>
      </c>
      <c r="F38" s="43" t="str">
        <f ca="1">IFERROR(INDEX(Data!$A$1:E$1002,_xlfn.AGGREGATE(15,6,(OFFSET(Data!$A$1,0,MATCH(F$6,Data!$1:$1,0)-1,1000,1)=IF(F$7="","Yes",F$7))/(OFFSET(Data!$A$1,0,MATCH(F$6,Data!$1:$1,0)-1,1000,1)=IF(F$7="","Yes",F$7))*ROW(Data!$C$1:$C$1002),ROW(F38)-ROW(F$7)),1),"")</f>
        <v>MSNBC</v>
      </c>
      <c r="G38" s="43" t="str">
        <f ca="1">IF(H38="","",IF(INDEX(Data!$BR:$BR,MATCH(H38,Data!$A:$A,0),1)=0,"",INDEX(Data!$BR:$BR,MATCH(H38,Data!$A:$A,0),1)))</f>
        <v/>
      </c>
      <c r="H38" s="43" t="str">
        <f ca="1">IFERROR(INDEX(Data!$A$1:G$1002,_xlfn.AGGREGATE(15,6,(OFFSET(Data!$A$1,0,MATCH(H$6,Data!$1:$1,0)-1,1000,1)=IF(H$7="","Yes",H$7))/(OFFSET(Data!$A$1,0,MATCH(H$6,Data!$1:$1,0)-1,1000,1)=IF(H$7="","Yes",H$7))*ROW(Data!$C$1:$C$1002),ROW(H38)-ROW(H$7)),1),"")</f>
        <v>Hallmark</v>
      </c>
      <c r="I38" s="43" t="str">
        <f ca="1">IF(J38="","",IF(INDEX(Data!$BR:$BR,MATCH(J38,Data!$A:$A,0),1)=0,"",INDEX(Data!$BR:$BR,MATCH(J38,Data!$A:$A,0),1)))</f>
        <v/>
      </c>
      <c r="J38" s="43" t="str">
        <f ca="1">IFERROR(INDEX(Data!$A$1:I$1002,_xlfn.AGGREGATE(15,6,(OFFSET(Data!$A$1,0,MATCH(J$6,Data!$1:$1,0)-1,1000,1)=IF(J$7="","Yes",J$7))/(OFFSET(Data!$A$1,0,MATCH(J$6,Data!$1:$1,0)-1,1000,1)=IF(J$7="","Yes",J$7))*ROW(Data!$C$1:$C$1002),ROW(J38)-ROW(J$7)),1),"")</f>
        <v>Fox Sports 1</v>
      </c>
      <c r="K38" s="43">
        <f ca="1">IF(L38="","",IF(INDEX(Data!$BR:$BR,MATCH(L38,Data!$A:$A,0),1)=0,"",INDEX(Data!$BR:$BR,MATCH(L38,Data!$A:$A,0),1)))</f>
        <v>1</v>
      </c>
      <c r="L38" s="43" t="str">
        <f ca="1">IFERROR(INDEX(Data!$A$1:K$1002,_xlfn.AGGREGATE(15,6,(OFFSET(Data!$A$1,0,MATCH(L$6,Data!$1:$1,0)-1,1000,1)=IF(L$7="","Yes",L$7))/(OFFSET(Data!$A$1,0,MATCH(L$6,Data!$1:$1,0)-1,1000,1)=IF(L$7="","Yes",L$7))*ROW(Data!$C$1:$C$1002),ROW(L38)-ROW(L$7)),1),"")</f>
        <v>FOX</v>
      </c>
      <c r="M38" s="43" t="str">
        <f ca="1">IF(N38="","",IF(INDEX(Data!$BR:$BR,MATCH(N38,Data!$A:$A,0),1)=0,"",INDEX(Data!$BR:$BR,MATCH(N38,Data!$A:$A,0),1)))</f>
        <v/>
      </c>
      <c r="N38" s="43" t="str">
        <f ca="1">IFERROR(INDEX(Data!$A$1:M$1002,_xlfn.AGGREGATE(15,6,(OFFSET(Data!$A$1,0,MATCH(N$6,Data!$1:$1,0)-1,1000,1)=IF(N$7="","Yes",N$7))/(OFFSET(Data!$A$1,0,MATCH(N$6,Data!$1:$1,0)-1,1000,1)=IF(N$7="","Yes",N$7))*ROW(Data!$C$1:$C$1002),ROW(N38)-ROW(N$7)),1),"")</f>
        <v>Disney Junior</v>
      </c>
      <c r="O38" s="43" t="str">
        <f ca="1">IF(P38="","",IF(INDEX(Data!$BR:$BR,MATCH(P38,Data!$A:$A,0),1)=0,"",INDEX(Data!$BR:$BR,MATCH(P38,Data!$A:$A,0),1)))</f>
        <v/>
      </c>
      <c r="P38" s="43" t="str">
        <f ca="1">IFERROR(INDEX(Data!$A$1:O$1002,_xlfn.AGGREGATE(15,6,(OFFSET(Data!$A$1,0,MATCH(P$6,Data!$1:$1,0)-1,1000,1)=IF(P$7="","Yes",P$7))/(OFFSET(Data!$A$1,0,MATCH(P$6,Data!$1:$1,0)-1,1000,1)=IF(P$7="","Yes",P$7))*ROW(Data!$C$1:$C$1002),ROW(P38)-ROW(P$7)),1),"")</f>
        <v>C-SPAN</v>
      </c>
      <c r="Q38" s="43">
        <f ca="1">IF(R38="","",IF(INDEX(Data!$BR:$BR,MATCH(R38,Data!$A:$A,0),1)=0,"",INDEX(Data!$BR:$BR,MATCH(R38,Data!$A:$A,0),1)))</f>
        <v>3</v>
      </c>
      <c r="R38" s="43" t="str">
        <f ca="1">IFERROR(INDEX(Data!$A$1:Q$1002,_xlfn.AGGREGATE(15,6,(OFFSET(Data!$A$1,0,MATCH(R$6,Data!$1:$1,0)-1,1000,1)=IF(R$7="","Yes",R$7))/(OFFSET(Data!$A$1,0,MATCH(R$6,Data!$1:$1,0)-1,1000,1)=IF(R$7="","Yes",R$7))*ROW(Data!$C$1:$C$1002),ROW(R38)-ROW(R$7)),1),"")</f>
        <v>Cooking Channel</v>
      </c>
      <c r="S38" s="43" t="str">
        <f ca="1">IF(T38="","",IF(INDEX(Data!$BR:$BR,MATCH(T38,Data!$A:$A,0),1)=0,"",INDEX(Data!$BR:$BR,MATCH(T38,Data!$A:$A,0),1)))</f>
        <v/>
      </c>
      <c r="T38" s="43" t="str">
        <f ca="1">IFERROR(INDEX(Data!$A$1:R$1002,_xlfn.AGGREGATE(15,6,(OFFSET(Data!$A$1,0,MATCH(T$6,Data!$1:$1,0)-1,1000,1)=IF(T$7="","Yes",T$7))/(OFFSET(Data!$A$1,0,MATCH(T$6,Data!$1:$1,0)-1,1000,1)=IF(T$7="","Yes",T$7))*ROW(Data!$C$1:$C$1002),ROW(T38)-ROW(T$7)),1),"")</f>
        <v>C-SPAN</v>
      </c>
      <c r="U38" s="43">
        <f ca="1">IF(V38="","",IF(INDEX(Data!$BR:$BR,MATCH(V38,Data!$A:$A,0),1)=0,"",INDEX(Data!$BR:$BR,MATCH(V38,Data!$A:$A,0),1)))</f>
        <v>1</v>
      </c>
      <c r="V38" s="43" t="str">
        <f ca="1">IFERROR(INDEX(Data!$A$1:T$1002,_xlfn.AGGREGATE(15,6,(OFFSET(Data!$A$1,0,MATCH(V$6,Data!$1:$1,0)-1,1000,1)=IF(V$7="","Yes",V$7))/(OFFSET(Data!$A$1,0,MATCH(V$6,Data!$1:$1,0)-1,1000,1)=IF(V$7="","Yes",V$7))*ROW(Data!$C$1:$C$1002),ROW(V38)-ROW(V$7)),1),"")</f>
        <v>FOX</v>
      </c>
      <c r="W38" s="43" t="str">
        <f ca="1">IF(X38="","",IF(INDEX(Data!$BR:$BR,MATCH(X38,Data!$A:$A,0),1)=0,"",INDEX(Data!$BR:$BR,MATCH(X38,Data!$A:$A,0),1)))</f>
        <v/>
      </c>
      <c r="X38" s="43" t="str">
        <f ca="1">IFERROR(INDEX(Data!$A$1:Y$1002,_xlfn.AGGREGATE(15,6,(OFFSET(Data!$A$1,0,MATCH(X$6,Data!$1:$1,0)-1,1000,1)=IF(X$7="","Yes",X$7))/(OFFSET(Data!$A$1,0,MATCH(X$6,Data!$1:$1,0)-1,1000,1)=IF(X$7="","Yes",X$7))*ROW(Data!$C$1:$C$1002),ROW(X38)-ROW(X$7)),1),"")</f>
        <v>ESPNu</v>
      </c>
      <c r="Y38" s="43" t="str">
        <f ca="1">IF(Z38="","",IF(INDEX(Data!$BR:$BR,MATCH(Z38,Data!$A:$A,0),1)=0,"",INDEX(Data!$BR:$BR,MATCH(Z38,Data!$A:$A,0),1)))</f>
        <v/>
      </c>
      <c r="Z38" s="43" t="str">
        <f ca="1">IFERROR(INDEX(Data!$A$1:AA$1002,_xlfn.AGGREGATE(15,6,(OFFSET(Data!$A$1,0,MATCH(Z$6,Data!$1:$1,0)-1,1000,1)=IF(Z$7="","Yes",Z$7))/(OFFSET(Data!$A$1,0,MATCH(Z$6,Data!$1:$1,0)-1,1000,1)=IF(Z$7="","Yes",Z$7))*ROW(Data!$C$1:$C$1002),ROW(Z38)-ROW(Z$7)),1),"")</f>
        <v>FXX</v>
      </c>
      <c r="AA38" s="43" t="str">
        <f ca="1">IF(AB38="","",IF(INDEX(Data!$BR:$BR,MATCH(AB38,Data!$A:$A,0),1)=0,"",INDEX(Data!$BR:$BR,MATCH(AB38,Data!$A:$A,0),1)))</f>
        <v/>
      </c>
      <c r="AB38" s="43" t="str">
        <f ca="1">IFERROR(INDEX(Data!$A$1:AC$1002,_xlfn.AGGREGATE(15,6,(OFFSET(Data!$A$1,0,MATCH(AB$6,Data!$1:$1,0)-1,1000,1)=IF(AB$7="","Yes",AB$7))/(OFFSET(Data!$A$1,0,MATCH(AB$6,Data!$1:$1,0)-1,1000,1)=IF(AB$7="","Yes",AB$7))*ROW(Data!$C$1:$C$1002),ROW(AB38)-ROW(AB$7)),1),"")</f>
        <v>Fox Business</v>
      </c>
      <c r="AC38" s="43" t="str">
        <f ca="1">IF(AD38="","",IF(INDEX(Data!$BR:$BR,MATCH(AD38,Data!$A:$A,0),1)=0,"",INDEX(Data!$BR:$BR,MATCH(AD38,Data!$A:$A,0),1)))</f>
        <v/>
      </c>
      <c r="AD38" s="43" t="str">
        <f ca="1">IFERROR(INDEX(Data!$A$1:AE$1002,_xlfn.AGGREGATE(15,6,(OFFSET(Data!$A$1,0,MATCH(AD$6,Data!$1:$1,0)-1,1000,1)=IF(AD$7="","Yes",AD$7))/(OFFSET(Data!$A$1,0,MATCH(AD$6,Data!$1:$1,0)-1,1000,1)=IF(AD$7="","Yes",AD$7))*ROW(Data!$C$1:$C$1002),ROW(AD38)-ROW(AD$7)),1),"")</f>
        <v>TBS</v>
      </c>
      <c r="AE38" s="43" t="str">
        <f ca="1">IF(AF38="","",IF(INDEX(Data!$BR:$BR,MATCH(AF38,Data!$A:$A,0),1)=0,"",INDEX(Data!$BR:$BR,MATCH(AF38,Data!$A:$A,0),1)))</f>
        <v/>
      </c>
      <c r="AF38" s="43" t="str">
        <f ca="1">IFERROR(INDEX(Data!$A$1:AM$1002,_xlfn.AGGREGATE(15,6,(OFFSET(Data!$A$1,0,MATCH(AF$6,Data!$1:$1,0)-1,1000,1)=IF(AF$7="","Yes",AF$7))/(OFFSET(Data!$A$1,0,MATCH(AF$6,Data!$1:$1,0)-1,1000,1)=IF(AF$7="","Yes",AF$7))*ROW(Data!$C$1:$C$1002),ROW(AF38)-ROW(AF$7)),1),"")</f>
        <v/>
      </c>
      <c r="AG38" s="43" t="str">
        <f ca="1">IF(AH38="","",IF(INDEX(Data!$BR:$BR,MATCH(AH38,Data!$A:$A,0),1)=0,"",INDEX(Data!$BR:$BR,MATCH(AH38,Data!$A:$A,0),1)))</f>
        <v/>
      </c>
      <c r="AH38" s="43" t="str">
        <f ca="1">IFERROR(INDEX(Data!$A$1:AO$1002,_xlfn.AGGREGATE(15,6,(OFFSET(Data!$A$1,0,MATCH(AH$6,Data!$1:$1,0)-1,1000,1)=IF(AH$7="","Yes",AH$7))/(OFFSET(Data!$A$1,0,MATCH(AH$6,Data!$1:$1,0)-1,1000,1)=IF(AH$7="","Yes",AH$7))*ROW(Data!$C$1:$C$1002),ROW(AH38)-ROW(AH$7)),1),"")</f>
        <v/>
      </c>
      <c r="AI38" s="43" t="str">
        <f ca="1">IF(AJ38="","",IF(INDEX(Data!$BR:$BR,MATCH(AJ38,Data!$A:$A,0),1)=0,"",INDEX(Data!$BR:$BR,MATCH(AJ38,Data!$A:$A,0),1)))</f>
        <v/>
      </c>
      <c r="AJ38" s="43" t="str">
        <f ca="1">IFERROR(INDEX(Data!$A$1:AQ$1002,_xlfn.AGGREGATE(15,6,(OFFSET(Data!$A$1,0,MATCH(AJ$6,Data!$1:$1,0)-1,1000,1)=IF(AJ$7="","Yes",AJ$7))/(OFFSET(Data!$A$1,0,MATCH(AJ$6,Data!$1:$1,0)-1,1000,1)=IF(AJ$7="","Yes",AJ$7))*ROW(Data!$C$1:$C$1002),ROW(AJ38)-ROW(AJ$7)),1),"")</f>
        <v>Freeform</v>
      </c>
      <c r="AK38" s="43" t="str">
        <f ca="1">IF(AL38="","",IF(INDEX(Data!$BR:$BR,MATCH(AL38,Data!$A:$A,0),1)=0,"",INDEX(Data!$BR:$BR,MATCH(AL38,Data!$A:$A,0),1)))</f>
        <v/>
      </c>
      <c r="AL38" s="43" t="str">
        <f ca="1">IFERROR(INDEX(Data!$A$1:AS$1002,_xlfn.AGGREGATE(15,6,(OFFSET(Data!$A$1,0,MATCH(AL$6,Data!$1:$1,0)-1,1000,1)=IF(AL$7="","Yes",AL$7))/(OFFSET(Data!$A$1,0,MATCH(AL$6,Data!$1:$1,0)-1,1000,1)=IF(AL$7="","Yes",AL$7))*ROW(Data!$C$1:$C$1002),ROW(AL38)-ROW(AL$7)),1),"")</f>
        <v/>
      </c>
      <c r="AM38" s="43" t="str">
        <f ca="1">IF(AN38="","",IF(INDEX(Data!$BR:$BR,MATCH(AN38,Data!$A:$A,0),1)=0,"",INDEX(Data!$BR:$BR,MATCH(AN38,Data!$A:$A,0),1)))</f>
        <v/>
      </c>
      <c r="AN38" s="43" t="str">
        <f ca="1">IFERROR(INDEX(Data!$A$1:AU$1002,_xlfn.AGGREGATE(15,6,(OFFSET(Data!$A$1,0,MATCH(AN$6,Data!$1:$1,0)-1,1000,1)=IF(AN$7="","Yes",AN$7))/(OFFSET(Data!$A$1,0,MATCH(AN$6,Data!$1:$1,0)-1,1000,1)=IF(AN$7="","Yes",AN$7))*ROW(Data!$C$1:$C$1002),ROW(AN38)-ROW(AN$7)),1),"")</f>
        <v>HGTV</v>
      </c>
    </row>
    <row r="39" spans="1:40" ht="24" x14ac:dyDescent="0.4">
      <c r="A39" s="43" t="str">
        <f ca="1">IF(B39="","",IF(INDEX(Data!$BR:$BR,MATCH(B39,Data!$A:$A,0),1)=0,"",INDEX(Data!$BR:$BR,MATCH(B39,Data!$A:$A,0),1)))</f>
        <v/>
      </c>
      <c r="B39" s="43" t="str">
        <f ca="1">IFERROR(INDEX(Data!A$1:$A$1002,_xlfn.AGGREGATE(15,6,(OFFSET(Data!$A$1,0,MATCH(B$6,Data!$1:$1,0)-1,1000,1)=IF(B$7="","Yes",B$7))/(OFFSET(Data!$A$1,0,MATCH(B$6,Data!$1:$1,0)-1,1000,1)=IF(B$7="","Yes",B$7))*ROW(Data!$C$1:$C$1002),ROW(B39)-ROW(B$7)),1),"")</f>
        <v>IFC</v>
      </c>
      <c r="C39" s="43" t="str">
        <f ca="1">IF(D39="","",IF(INDEX(Data!$BR:$BR,MATCH(D39,Data!$A:$A,0),1)=0,"",INDEX(Data!$BR:$BR,MATCH(D39,Data!$A:$A,0),1)))</f>
        <v/>
      </c>
      <c r="D39" s="43" t="str">
        <f ca="1">IFERROR(INDEX(Data!$A$1:C$1002,_xlfn.AGGREGATE(15,6,(OFFSET(Data!$A$1,0,MATCH(D$6,Data!$1:$1,0)-1,1000,1)=IF(D$7="","Yes",D$7))/(OFFSET(Data!$A$1,0,MATCH(D$6,Data!$1:$1,0)-1,1000,1)=IF(D$7="","Yes",D$7))*ROW(Data!$C$1:$C$1002),ROW(D39)-ROW(D$7)),1),"")</f>
        <v>Travel Channel</v>
      </c>
      <c r="E39" s="43" t="str">
        <f ca="1">IF(F39="","",IF(INDEX(Data!$BR:$BR,MATCH(F39,Data!$A:$A,0),1)=0,"",INDEX(Data!$BR:$BR,MATCH(F39,Data!$A:$A,0),1)))</f>
        <v/>
      </c>
      <c r="F39" s="43" t="str">
        <f ca="1">IFERROR(INDEX(Data!$A$1:E$1002,_xlfn.AGGREGATE(15,6,(OFFSET(Data!$A$1,0,MATCH(F$6,Data!$1:$1,0)-1,1000,1)=IF(F$7="","Yes",F$7))/(OFFSET(Data!$A$1,0,MATCH(F$6,Data!$1:$1,0)-1,1000,1)=IF(F$7="","Yes",F$7))*ROW(Data!$C$1:$C$1002),ROW(F39)-ROW(F$7)),1),"")</f>
        <v>National Geographic</v>
      </c>
      <c r="G39" s="43" t="str">
        <f ca="1">IF(H39="","",IF(INDEX(Data!$BR:$BR,MATCH(H39,Data!$A:$A,0),1)=0,"",INDEX(Data!$BR:$BR,MATCH(H39,Data!$A:$A,0),1)))</f>
        <v/>
      </c>
      <c r="H39" s="43" t="str">
        <f ca="1">IFERROR(INDEX(Data!$A$1:G$1002,_xlfn.AGGREGATE(15,6,(OFFSET(Data!$A$1,0,MATCH(H$6,Data!$1:$1,0)-1,1000,1)=IF(H$7="","Yes",H$7))/(OFFSET(Data!$A$1,0,MATCH(H$6,Data!$1:$1,0)-1,1000,1)=IF(H$7="","Yes",H$7))*ROW(Data!$C$1:$C$1002),ROW(H39)-ROW(H$7)),1),"")</f>
        <v>HBO</v>
      </c>
      <c r="I39" s="43" t="str">
        <f ca="1">IF(J39="","",IF(INDEX(Data!$BR:$BR,MATCH(J39,Data!$A:$A,0),1)=0,"",INDEX(Data!$BR:$BR,MATCH(J39,Data!$A:$A,0),1)))</f>
        <v/>
      </c>
      <c r="J39" s="43" t="str">
        <f ca="1">IFERROR(INDEX(Data!$A$1:I$1002,_xlfn.AGGREGATE(15,6,(OFFSET(Data!$A$1,0,MATCH(J$6,Data!$1:$1,0)-1,1000,1)=IF(J$7="","Yes",J$7))/(OFFSET(Data!$A$1,0,MATCH(J$6,Data!$1:$1,0)-1,1000,1)=IF(J$7="","Yes",J$7))*ROW(Data!$C$1:$C$1002),ROW(J39)-ROW(J$7)),1),"")</f>
        <v>Fox Sports 2</v>
      </c>
      <c r="K39" s="43" t="str">
        <f ca="1">IF(L39="","",IF(INDEX(Data!$BR:$BR,MATCH(L39,Data!$A:$A,0),1)=0,"",INDEX(Data!$BR:$BR,MATCH(L39,Data!$A:$A,0),1)))</f>
        <v/>
      </c>
      <c r="L39" s="43" t="str">
        <f ca="1">IFERROR(INDEX(Data!$A$1:K$1002,_xlfn.AGGREGATE(15,6,(OFFSET(Data!$A$1,0,MATCH(L$6,Data!$1:$1,0)-1,1000,1)=IF(L$7="","Yes",L$7))/(OFFSET(Data!$A$1,0,MATCH(L$6,Data!$1:$1,0)-1,1000,1)=IF(L$7="","Yes",L$7))*ROW(Data!$C$1:$C$1002),ROW(L39)-ROW(L$7)),1),"")</f>
        <v>Fox Business</v>
      </c>
      <c r="M39" s="43" t="str">
        <f ca="1">IF(N39="","",IF(INDEX(Data!$BR:$BR,MATCH(N39,Data!$A:$A,0),1)=0,"",INDEX(Data!$BR:$BR,MATCH(N39,Data!$A:$A,0),1)))</f>
        <v/>
      </c>
      <c r="N39" s="43" t="str">
        <f ca="1">IFERROR(INDEX(Data!$A$1:M$1002,_xlfn.AGGREGATE(15,6,(OFFSET(Data!$A$1,0,MATCH(N$6,Data!$1:$1,0)-1,1000,1)=IF(N$7="","Yes",N$7))/(OFFSET(Data!$A$1,0,MATCH(N$6,Data!$1:$1,0)-1,1000,1)=IF(N$7="","Yes",N$7))*ROW(Data!$C$1:$C$1002),ROW(N39)-ROW(N$7)),1),"")</f>
        <v>Disney XD</v>
      </c>
      <c r="O39" s="43" t="str">
        <f ca="1">IF(P39="","",IF(INDEX(Data!$BR:$BR,MATCH(P39,Data!$A:$A,0),1)=0,"",INDEX(Data!$BR:$BR,MATCH(P39,Data!$A:$A,0),1)))</f>
        <v/>
      </c>
      <c r="P39" s="43" t="str">
        <f ca="1">IFERROR(INDEX(Data!$A$1:O$1002,_xlfn.AGGREGATE(15,6,(OFFSET(Data!$A$1,0,MATCH(P$6,Data!$1:$1,0)-1,1000,1)=IF(P$7="","Yes",P$7))/(OFFSET(Data!$A$1,0,MATCH(P$6,Data!$1:$1,0)-1,1000,1)=IF(P$7="","Yes",P$7))*ROW(Data!$C$1:$C$1002),ROW(P39)-ROW(P$7)),1),"")</f>
        <v>C-SPAN2</v>
      </c>
      <c r="Q39" s="43" t="str">
        <f ca="1">IF(R39="","",IF(INDEX(Data!$BR:$BR,MATCH(R39,Data!$A:$A,0),1)=0,"",INDEX(Data!$BR:$BR,MATCH(R39,Data!$A:$A,0),1)))</f>
        <v/>
      </c>
      <c r="R39" s="43" t="str">
        <f ca="1">IFERROR(INDEX(Data!$A$1:Q$1002,_xlfn.AGGREGATE(15,6,(OFFSET(Data!$A$1,0,MATCH(R$6,Data!$1:$1,0)-1,1000,1)=IF(R$7="","Yes",R$7))/(OFFSET(Data!$A$1,0,MATCH(R$6,Data!$1:$1,0)-1,1000,1)=IF(R$7="","Yes",R$7))*ROW(Data!$C$1:$C$1002),ROW(R39)-ROW(R$7)),1),"")</f>
        <v>C-SPAN</v>
      </c>
      <c r="S39" s="43" t="str">
        <f ca="1">IF(T39="","",IF(INDEX(Data!$BR:$BR,MATCH(T39,Data!$A:$A,0),1)=0,"",INDEX(Data!$BR:$BR,MATCH(T39,Data!$A:$A,0),1)))</f>
        <v/>
      </c>
      <c r="T39" s="43" t="str">
        <f ca="1">IFERROR(INDEX(Data!$A$1:R$1002,_xlfn.AGGREGATE(15,6,(OFFSET(Data!$A$1,0,MATCH(T$6,Data!$1:$1,0)-1,1000,1)=IF(T$7="","Yes",T$7))/(OFFSET(Data!$A$1,0,MATCH(T$6,Data!$1:$1,0)-1,1000,1)=IF(T$7="","Yes",T$7))*ROW(Data!$C$1:$C$1002),ROW(T39)-ROW(T$7)),1),"")</f>
        <v>C-SPAN2</v>
      </c>
      <c r="U39" s="43" t="str">
        <f ca="1">IF(V39="","",IF(INDEX(Data!$BR:$BR,MATCH(V39,Data!$A:$A,0),1)=0,"",INDEX(Data!$BR:$BR,MATCH(V39,Data!$A:$A,0),1)))</f>
        <v/>
      </c>
      <c r="V39" s="43" t="str">
        <f ca="1">IFERROR(INDEX(Data!$A$1:T$1002,_xlfn.AGGREGATE(15,6,(OFFSET(Data!$A$1,0,MATCH(V$6,Data!$1:$1,0)-1,1000,1)=IF(V$7="","Yes",V$7))/(OFFSET(Data!$A$1,0,MATCH(V$6,Data!$1:$1,0)-1,1000,1)=IF(V$7="","Yes",V$7))*ROW(Data!$C$1:$C$1002),ROW(V39)-ROW(V$7)),1),"")</f>
        <v>Fox Business</v>
      </c>
      <c r="W39" s="43" t="str">
        <f ca="1">IF(X39="","",IF(INDEX(Data!$BR:$BR,MATCH(X39,Data!$A:$A,0),1)=0,"",INDEX(Data!$BR:$BR,MATCH(X39,Data!$A:$A,0),1)))</f>
        <v/>
      </c>
      <c r="X39" s="43" t="str">
        <f ca="1">IFERROR(INDEX(Data!$A$1:Y$1002,_xlfn.AGGREGATE(15,6,(OFFSET(Data!$A$1,0,MATCH(X$6,Data!$1:$1,0)-1,1000,1)=IF(X$7="","Yes",X$7))/(OFFSET(Data!$A$1,0,MATCH(X$6,Data!$1:$1,0)-1,1000,1)=IF(X$7="","Yes",X$7))*ROW(Data!$C$1:$C$1002),ROW(X39)-ROW(X$7)),1),"")</f>
        <v>Food Network</v>
      </c>
      <c r="Y39" s="43" t="str">
        <f ca="1">IF(Z39="","",IF(INDEX(Data!$BR:$BR,MATCH(Z39,Data!$A:$A,0),1)=0,"",INDEX(Data!$BR:$BR,MATCH(Z39,Data!$A:$A,0),1)))</f>
        <v/>
      </c>
      <c r="Z39" s="43" t="str">
        <f ca="1">IFERROR(INDEX(Data!$A$1:AA$1002,_xlfn.AGGREGATE(15,6,(OFFSET(Data!$A$1,0,MATCH(Z$6,Data!$1:$1,0)-1,1000,1)=IF(Z$7="","Yes",Z$7))/(OFFSET(Data!$A$1,0,MATCH(Z$6,Data!$1:$1,0)-1,1000,1)=IF(Z$7="","Yes",Z$7))*ROW(Data!$C$1:$C$1002),ROW(Z39)-ROW(Z$7)),1),"")</f>
        <v>HGTV</v>
      </c>
      <c r="AA39" s="43" t="str">
        <f ca="1">IF(AB39="","",IF(INDEX(Data!$BR:$BR,MATCH(AB39,Data!$A:$A,0),1)=0,"",INDEX(Data!$BR:$BR,MATCH(AB39,Data!$A:$A,0),1)))</f>
        <v/>
      </c>
      <c r="AB39" s="43" t="str">
        <f ca="1">IFERROR(INDEX(Data!$A$1:AC$1002,_xlfn.AGGREGATE(15,6,(OFFSET(Data!$A$1,0,MATCH(AB$6,Data!$1:$1,0)-1,1000,1)=IF(AB$7="","Yes",AB$7))/(OFFSET(Data!$A$1,0,MATCH(AB$6,Data!$1:$1,0)-1,1000,1)=IF(AB$7="","Yes",AB$7))*ROW(Data!$C$1:$C$1002),ROW(AB39)-ROW(AB$7)),1),"")</f>
        <v>Fox News</v>
      </c>
      <c r="AC39" s="43" t="str">
        <f ca="1">IF(AD39="","",IF(INDEX(Data!$BR:$BR,MATCH(AD39,Data!$A:$A,0),1)=0,"",INDEX(Data!$BR:$BR,MATCH(AD39,Data!$A:$A,0),1)))</f>
        <v/>
      </c>
      <c r="AD39" s="43" t="str">
        <f ca="1">IFERROR(INDEX(Data!$A$1:AE$1002,_xlfn.AGGREGATE(15,6,(OFFSET(Data!$A$1,0,MATCH(AD$6,Data!$1:$1,0)-1,1000,1)=IF(AD$7="","Yes",AD$7))/(OFFSET(Data!$A$1,0,MATCH(AD$6,Data!$1:$1,0)-1,1000,1)=IF(AD$7="","Yes",AD$7))*ROW(Data!$C$1:$C$1002),ROW(AD39)-ROW(AD$7)),1),"")</f>
        <v>Teen Nick</v>
      </c>
      <c r="AE39" s="43" t="str">
        <f ca="1">IF(AF39="","",IF(INDEX(Data!$BR:$BR,MATCH(AF39,Data!$A:$A,0),1)=0,"",INDEX(Data!$BR:$BR,MATCH(AF39,Data!$A:$A,0),1)))</f>
        <v/>
      </c>
      <c r="AF39" s="43" t="str">
        <f ca="1">IFERROR(INDEX(Data!$A$1:AM$1002,_xlfn.AGGREGATE(15,6,(OFFSET(Data!$A$1,0,MATCH(AF$6,Data!$1:$1,0)-1,1000,1)=IF(AF$7="","Yes",AF$7))/(OFFSET(Data!$A$1,0,MATCH(AF$6,Data!$1:$1,0)-1,1000,1)=IF(AF$7="","Yes",AF$7))*ROW(Data!$C$1:$C$1002),ROW(AF39)-ROW(AF$7)),1),"")</f>
        <v/>
      </c>
      <c r="AG39" s="43" t="str">
        <f ca="1">IF(AH39="","",IF(INDEX(Data!$BR:$BR,MATCH(AH39,Data!$A:$A,0),1)=0,"",INDEX(Data!$BR:$BR,MATCH(AH39,Data!$A:$A,0),1)))</f>
        <v/>
      </c>
      <c r="AH39" s="43" t="str">
        <f ca="1">IFERROR(INDEX(Data!$A$1:AO$1002,_xlfn.AGGREGATE(15,6,(OFFSET(Data!$A$1,0,MATCH(AH$6,Data!$1:$1,0)-1,1000,1)=IF(AH$7="","Yes",AH$7))/(OFFSET(Data!$A$1,0,MATCH(AH$6,Data!$1:$1,0)-1,1000,1)=IF(AH$7="","Yes",AH$7))*ROW(Data!$C$1:$C$1002),ROW(AH39)-ROW(AH$7)),1),"")</f>
        <v/>
      </c>
      <c r="AI39" s="43" t="str">
        <f ca="1">IF(AJ39="","",IF(INDEX(Data!$BR:$BR,MATCH(AJ39,Data!$A:$A,0),1)=0,"",INDEX(Data!$BR:$BR,MATCH(AJ39,Data!$A:$A,0),1)))</f>
        <v/>
      </c>
      <c r="AJ39" s="43" t="str">
        <f ca="1">IFERROR(INDEX(Data!$A$1:AQ$1002,_xlfn.AGGREGATE(15,6,(OFFSET(Data!$A$1,0,MATCH(AJ$6,Data!$1:$1,0)-1,1000,1)=IF(AJ$7="","Yes",AJ$7))/(OFFSET(Data!$A$1,0,MATCH(AJ$6,Data!$1:$1,0)-1,1000,1)=IF(AJ$7="","Yes",AJ$7))*ROW(Data!$C$1:$C$1002),ROW(AJ39)-ROW(AJ$7)),1),"")</f>
        <v>FX</v>
      </c>
      <c r="AK39" s="43" t="str">
        <f ca="1">IF(AL39="","",IF(INDEX(Data!$BR:$BR,MATCH(AL39,Data!$A:$A,0),1)=0,"",INDEX(Data!$BR:$BR,MATCH(AL39,Data!$A:$A,0),1)))</f>
        <v/>
      </c>
      <c r="AL39" s="43" t="str">
        <f ca="1">IFERROR(INDEX(Data!$A$1:AS$1002,_xlfn.AGGREGATE(15,6,(OFFSET(Data!$A$1,0,MATCH(AL$6,Data!$1:$1,0)-1,1000,1)=IF(AL$7="","Yes",AL$7))/(OFFSET(Data!$A$1,0,MATCH(AL$6,Data!$1:$1,0)-1,1000,1)=IF(AL$7="","Yes",AL$7))*ROW(Data!$C$1:$C$1002),ROW(AL39)-ROW(AL$7)),1),"")</f>
        <v/>
      </c>
      <c r="AM39" s="43" t="str">
        <f ca="1">IF(AN39="","",IF(INDEX(Data!$BR:$BR,MATCH(AN39,Data!$A:$A,0),1)=0,"",INDEX(Data!$BR:$BR,MATCH(AN39,Data!$A:$A,0),1)))</f>
        <v/>
      </c>
      <c r="AN39" s="43" t="str">
        <f ca="1">IFERROR(INDEX(Data!$A$1:AU$1002,_xlfn.AGGREGATE(15,6,(OFFSET(Data!$A$1,0,MATCH(AN$6,Data!$1:$1,0)-1,1000,1)=IF(AN$7="","Yes",AN$7))/(OFFSET(Data!$A$1,0,MATCH(AN$6,Data!$1:$1,0)-1,1000,1)=IF(AN$7="","Yes",AN$7))*ROW(Data!$C$1:$C$1002),ROW(AN39)-ROW(AN$7)),1),"")</f>
        <v>History</v>
      </c>
    </row>
    <row r="40" spans="1:40" ht="24" x14ac:dyDescent="0.4">
      <c r="A40" s="43" t="str">
        <f ca="1">IF(B40="","",IF(INDEX(Data!$BR:$BR,MATCH(B40,Data!$A:$A,0),1)=0,"",INDEX(Data!$BR:$BR,MATCH(B40,Data!$A:$A,0),1)))</f>
        <v/>
      </c>
      <c r="B40" s="43" t="str">
        <f ca="1">IFERROR(INDEX(Data!A$1:$A$1002,_xlfn.AGGREGATE(15,6,(OFFSET(Data!$A$1,0,MATCH(B$6,Data!$1:$1,0)-1,1000,1)=IF(B$7="","Yes",B$7))/(OFFSET(Data!$A$1,0,MATCH(B$6,Data!$1:$1,0)-1,1000,1)=IF(B$7="","Yes",B$7))*ROW(Data!$C$1:$C$1002),ROW(B40)-ROW(B$7)),1),"")</f>
        <v>Investigation Discovery</v>
      </c>
      <c r="C40" s="43" t="str">
        <f ca="1">IF(D40="","",IF(INDEX(Data!$BR:$BR,MATCH(D40,Data!$A:$A,0),1)=0,"",INDEX(Data!$BR:$BR,MATCH(D40,Data!$A:$A,0),1)))</f>
        <v/>
      </c>
      <c r="D40" s="43" t="str">
        <f ca="1">IFERROR(INDEX(Data!$A$1:C$1002,_xlfn.AGGREGATE(15,6,(OFFSET(Data!$A$1,0,MATCH(D$6,Data!$1:$1,0)-1,1000,1)=IF(D$7="","Yes",D$7))/(OFFSET(Data!$A$1,0,MATCH(D$6,Data!$1:$1,0)-1,1000,1)=IF(D$7="","Yes",D$7))*ROW(Data!$C$1:$C$1002),ROW(D40)-ROW(D$7)),1),"")</f>
        <v>Viceland</v>
      </c>
      <c r="E40" s="43">
        <f ca="1">IF(F40="","",IF(INDEX(Data!$BR:$BR,MATCH(F40,Data!$A:$A,0),1)=0,"",INDEX(Data!$BR:$BR,MATCH(F40,Data!$A:$A,0),1)))</f>
        <v>1</v>
      </c>
      <c r="F40" s="43" t="str">
        <f ca="1">IFERROR(INDEX(Data!$A$1:E$1002,_xlfn.AGGREGATE(15,6,(OFFSET(Data!$A$1,0,MATCH(F$6,Data!$1:$1,0)-1,1000,1)=IF(F$7="","Yes",F$7))/(OFFSET(Data!$A$1,0,MATCH(F$6,Data!$1:$1,0)-1,1000,1)=IF(F$7="","Yes",F$7))*ROW(Data!$C$1:$C$1002),ROW(F40)-ROW(F$7)),1),"")</f>
        <v>NBC</v>
      </c>
      <c r="G40" s="43" t="str">
        <f ca="1">IF(H40="","",IF(INDEX(Data!$BR:$BR,MATCH(H40,Data!$A:$A,0),1)=0,"",INDEX(Data!$BR:$BR,MATCH(H40,Data!$A:$A,0),1)))</f>
        <v/>
      </c>
      <c r="H40" s="43" t="str">
        <f ca="1">IFERROR(INDEX(Data!$A$1:G$1002,_xlfn.AGGREGATE(15,6,(OFFSET(Data!$A$1,0,MATCH(H$6,Data!$1:$1,0)-1,1000,1)=IF(H$7="","Yes",H$7))/(OFFSET(Data!$A$1,0,MATCH(H$6,Data!$1:$1,0)-1,1000,1)=IF(H$7="","Yes",H$7))*ROW(Data!$C$1:$C$1002),ROW(H40)-ROW(H$7)),1),"")</f>
        <v>HBO Family</v>
      </c>
      <c r="I40" s="43">
        <f ca="1">IF(J40="","",IF(INDEX(Data!$BR:$BR,MATCH(J40,Data!$A:$A,0),1)=0,"",INDEX(Data!$BR:$BR,MATCH(J40,Data!$A:$A,0),1)))</f>
        <v>2</v>
      </c>
      <c r="J40" s="43" t="str">
        <f ca="1">IFERROR(INDEX(Data!$A$1:I$1002,_xlfn.AGGREGATE(15,6,(OFFSET(Data!$A$1,0,MATCH(J$6,Data!$1:$1,0)-1,1000,1)=IF(J$7="","Yes",J$7))/(OFFSET(Data!$A$1,0,MATCH(J$6,Data!$1:$1,0)-1,1000,1)=IF(J$7="","Yes",J$7))*ROW(Data!$C$1:$C$1002),ROW(J40)-ROW(J$7)),1),"")</f>
        <v>Fox Sports Regionals</v>
      </c>
      <c r="K40" s="43" t="str">
        <f ca="1">IF(L40="","",IF(INDEX(Data!$BR:$BR,MATCH(L40,Data!$A:$A,0),1)=0,"",INDEX(Data!$BR:$BR,MATCH(L40,Data!$A:$A,0),1)))</f>
        <v/>
      </c>
      <c r="L40" s="43" t="str">
        <f ca="1">IFERROR(INDEX(Data!$A$1:K$1002,_xlfn.AGGREGATE(15,6,(OFFSET(Data!$A$1,0,MATCH(L$6,Data!$1:$1,0)-1,1000,1)=IF(L$7="","Yes",L$7))/(OFFSET(Data!$A$1,0,MATCH(L$6,Data!$1:$1,0)-1,1000,1)=IF(L$7="","Yes",L$7))*ROW(Data!$C$1:$C$1002),ROW(L40)-ROW(L$7)),1),"")</f>
        <v>Fox News</v>
      </c>
      <c r="M40" s="43" t="str">
        <f ca="1">IF(N40="","",IF(INDEX(Data!$BR:$BR,MATCH(N40,Data!$A:$A,0),1)=0,"",INDEX(Data!$BR:$BR,MATCH(N40,Data!$A:$A,0),1)))</f>
        <v/>
      </c>
      <c r="N40" s="43" t="str">
        <f ca="1">IFERROR(INDEX(Data!$A$1:M$1002,_xlfn.AGGREGATE(15,6,(OFFSET(Data!$A$1,0,MATCH(N$6,Data!$1:$1,0)-1,1000,1)=IF(N$7="","Yes",N$7))/(OFFSET(Data!$A$1,0,MATCH(N$6,Data!$1:$1,0)-1,1000,1)=IF(N$7="","Yes",N$7))*ROW(Data!$C$1:$C$1002),ROW(N40)-ROW(N$7)),1),"")</f>
        <v>E!</v>
      </c>
      <c r="O40" s="43" t="str">
        <f ca="1">IF(P40="","",IF(INDEX(Data!$BR:$BR,MATCH(P40,Data!$A:$A,0),1)=0,"",INDEX(Data!$BR:$BR,MATCH(P40,Data!$A:$A,0),1)))</f>
        <v/>
      </c>
      <c r="P40" s="43" t="str">
        <f ca="1">IFERROR(INDEX(Data!$A$1:O$1002,_xlfn.AGGREGATE(15,6,(OFFSET(Data!$A$1,0,MATCH(P$6,Data!$1:$1,0)-1,1000,1)=IF(P$7="","Yes",P$7))/(OFFSET(Data!$A$1,0,MATCH(P$6,Data!$1:$1,0)-1,1000,1)=IF(P$7="","Yes",P$7))*ROW(Data!$C$1:$C$1002),ROW(P40)-ROW(P$7)),1),"")</f>
        <v>CW</v>
      </c>
      <c r="Q40" s="43" t="str">
        <f ca="1">IF(R40="","",IF(INDEX(Data!$BR:$BR,MATCH(R40,Data!$A:$A,0),1)=0,"",INDEX(Data!$BR:$BR,MATCH(R40,Data!$A:$A,0),1)))</f>
        <v/>
      </c>
      <c r="R40" s="43" t="str">
        <f ca="1">IFERROR(INDEX(Data!$A$1:Q$1002,_xlfn.AGGREGATE(15,6,(OFFSET(Data!$A$1,0,MATCH(R$6,Data!$1:$1,0)-1,1000,1)=IF(R$7="","Yes",R$7))/(OFFSET(Data!$A$1,0,MATCH(R$6,Data!$1:$1,0)-1,1000,1)=IF(R$7="","Yes",R$7))*ROW(Data!$C$1:$C$1002),ROW(R40)-ROW(R$7)),1),"")</f>
        <v>C-SPAN2</v>
      </c>
      <c r="S40" s="43" t="str">
        <f ca="1">IF(T40="","",IF(INDEX(Data!$BR:$BR,MATCH(T40,Data!$A:$A,0),1)=0,"",INDEX(Data!$BR:$BR,MATCH(T40,Data!$A:$A,0),1)))</f>
        <v/>
      </c>
      <c r="T40" s="43" t="str">
        <f ca="1">IFERROR(INDEX(Data!$A$1:R$1002,_xlfn.AGGREGATE(15,6,(OFFSET(Data!$A$1,0,MATCH(T$6,Data!$1:$1,0)-1,1000,1)=IF(T$7="","Yes",T$7))/(OFFSET(Data!$A$1,0,MATCH(T$6,Data!$1:$1,0)-1,1000,1)=IF(T$7="","Yes",T$7))*ROW(Data!$C$1:$C$1002),ROW(T40)-ROW(T$7)),1),"")</f>
        <v>De Pelicula</v>
      </c>
      <c r="U40" s="43" t="str">
        <f ca="1">IF(V40="","",IF(INDEX(Data!$BR:$BR,MATCH(V40,Data!$A:$A,0),1)=0,"",INDEX(Data!$BR:$BR,MATCH(V40,Data!$A:$A,0),1)))</f>
        <v/>
      </c>
      <c r="V40" s="43" t="str">
        <f ca="1">IFERROR(INDEX(Data!$A$1:T$1002,_xlfn.AGGREGATE(15,6,(OFFSET(Data!$A$1,0,MATCH(V$6,Data!$1:$1,0)-1,1000,1)=IF(V$7="","Yes",V$7))/(OFFSET(Data!$A$1,0,MATCH(V$6,Data!$1:$1,0)-1,1000,1)=IF(V$7="","Yes",V$7))*ROW(Data!$C$1:$C$1002),ROW(V40)-ROW(V$7)),1),"")</f>
        <v>Fox News</v>
      </c>
      <c r="W40" s="43">
        <f ca="1">IF(X40="","",IF(INDEX(Data!$BR:$BR,MATCH(X40,Data!$A:$A,0),1)=0,"",INDEX(Data!$BR:$BR,MATCH(X40,Data!$A:$A,0),1)))</f>
        <v>1</v>
      </c>
      <c r="X40" s="43" t="str">
        <f ca="1">IFERROR(INDEX(Data!$A$1:Y$1002,_xlfn.AGGREGATE(15,6,(OFFSET(Data!$A$1,0,MATCH(X$6,Data!$1:$1,0)-1,1000,1)=IF(X$7="","Yes",X$7))/(OFFSET(Data!$A$1,0,MATCH(X$6,Data!$1:$1,0)-1,1000,1)=IF(X$7="","Yes",X$7))*ROW(Data!$C$1:$C$1002),ROW(X40)-ROW(X$7)),1),"")</f>
        <v>FOX</v>
      </c>
      <c r="Y40" s="43" t="str">
        <f ca="1">IF(Z40="","",IF(INDEX(Data!$BR:$BR,MATCH(Z40,Data!$A:$A,0),1)=0,"",INDEX(Data!$BR:$BR,MATCH(Z40,Data!$A:$A,0),1)))</f>
        <v/>
      </c>
      <c r="Z40" s="43" t="str">
        <f ca="1">IFERROR(INDEX(Data!$A$1:AA$1002,_xlfn.AGGREGATE(15,6,(OFFSET(Data!$A$1,0,MATCH(Z$6,Data!$1:$1,0)-1,1000,1)=IF(Z$7="","Yes",Z$7))/(OFFSET(Data!$A$1,0,MATCH(Z$6,Data!$1:$1,0)-1,1000,1)=IF(Z$7="","Yes",Z$7))*ROW(Data!$C$1:$C$1002),ROW(Z40)-ROW(Z$7)),1),"")</f>
        <v>HLN</v>
      </c>
      <c r="AA40" s="43" t="str">
        <f ca="1">IF(AB40="","",IF(INDEX(Data!$BR:$BR,MATCH(AB40,Data!$A:$A,0),1)=0,"",INDEX(Data!$BR:$BR,MATCH(AB40,Data!$A:$A,0),1)))</f>
        <v/>
      </c>
      <c r="AB40" s="43" t="str">
        <f ca="1">IFERROR(INDEX(Data!$A$1:AC$1002,_xlfn.AGGREGATE(15,6,(OFFSET(Data!$A$1,0,MATCH(AB$6,Data!$1:$1,0)-1,1000,1)=IF(AB$7="","Yes",AB$7))/(OFFSET(Data!$A$1,0,MATCH(AB$6,Data!$1:$1,0)-1,1000,1)=IF(AB$7="","Yes",AB$7))*ROW(Data!$C$1:$C$1002),ROW(AB40)-ROW(AB$7)),1),"")</f>
        <v>Fox Sports 1</v>
      </c>
      <c r="AC40" s="43" t="str">
        <f ca="1">IF(AD40="","",IF(INDEX(Data!$BR:$BR,MATCH(AD40,Data!$A:$A,0),1)=0,"",INDEX(Data!$BR:$BR,MATCH(AD40,Data!$A:$A,0),1)))</f>
        <v/>
      </c>
      <c r="AD40" s="43" t="str">
        <f ca="1">IFERROR(INDEX(Data!$A$1:AE$1002,_xlfn.AGGREGATE(15,6,(OFFSET(Data!$A$1,0,MATCH(AD$6,Data!$1:$1,0)-1,1000,1)=IF(AD$7="","Yes",AD$7))/(OFFSET(Data!$A$1,0,MATCH(AD$6,Data!$1:$1,0)-1,1000,1)=IF(AD$7="","Yes",AD$7))*ROW(Data!$C$1:$C$1002),ROW(AD40)-ROW(AD$7)),1),"")</f>
        <v>TLC</v>
      </c>
      <c r="AE40" s="43" t="str">
        <f ca="1">IF(AF40="","",IF(INDEX(Data!$BR:$BR,MATCH(AF40,Data!$A:$A,0),1)=0,"",INDEX(Data!$BR:$BR,MATCH(AF40,Data!$A:$A,0),1)))</f>
        <v/>
      </c>
      <c r="AF40" s="43" t="str">
        <f ca="1">IFERROR(INDEX(Data!$A$1:AM$1002,_xlfn.AGGREGATE(15,6,(OFFSET(Data!$A$1,0,MATCH(AF$6,Data!$1:$1,0)-1,1000,1)=IF(AF$7="","Yes",AF$7))/(OFFSET(Data!$A$1,0,MATCH(AF$6,Data!$1:$1,0)-1,1000,1)=IF(AF$7="","Yes",AF$7))*ROW(Data!$C$1:$C$1002),ROW(AF40)-ROW(AF$7)),1),"")</f>
        <v/>
      </c>
      <c r="AG40" s="43" t="str">
        <f ca="1">IF(AH40="","",IF(INDEX(Data!$BR:$BR,MATCH(AH40,Data!$A:$A,0),1)=0,"",INDEX(Data!$BR:$BR,MATCH(AH40,Data!$A:$A,0),1)))</f>
        <v/>
      </c>
      <c r="AH40" s="43" t="str">
        <f ca="1">IFERROR(INDEX(Data!$A$1:AO$1002,_xlfn.AGGREGATE(15,6,(OFFSET(Data!$A$1,0,MATCH(AH$6,Data!$1:$1,0)-1,1000,1)=IF(AH$7="","Yes",AH$7))/(OFFSET(Data!$A$1,0,MATCH(AH$6,Data!$1:$1,0)-1,1000,1)=IF(AH$7="","Yes",AH$7))*ROW(Data!$C$1:$C$1002),ROW(AH40)-ROW(AH$7)),1),"")</f>
        <v/>
      </c>
      <c r="AI40" s="43" t="str">
        <f ca="1">IF(AJ40="","",IF(INDEX(Data!$BR:$BR,MATCH(AJ40,Data!$A:$A,0),1)=0,"",INDEX(Data!$BR:$BR,MATCH(AJ40,Data!$A:$A,0),1)))</f>
        <v/>
      </c>
      <c r="AJ40" s="43" t="str">
        <f ca="1">IFERROR(INDEX(Data!$A$1:AQ$1002,_xlfn.AGGREGATE(15,6,(OFFSET(Data!$A$1,0,MATCH(AJ$6,Data!$1:$1,0)-1,1000,1)=IF(AJ$7="","Yes",AJ$7))/(OFFSET(Data!$A$1,0,MATCH(AJ$6,Data!$1:$1,0)-1,1000,1)=IF(AJ$7="","Yes",AJ$7))*ROW(Data!$C$1:$C$1002),ROW(AJ40)-ROW(AJ$7)),1),"")</f>
        <v>FX Movie Channel</v>
      </c>
      <c r="AK40" s="43" t="str">
        <f ca="1">IF(AL40="","",IF(INDEX(Data!$BR:$BR,MATCH(AL40,Data!$A:$A,0),1)=0,"",INDEX(Data!$BR:$BR,MATCH(AL40,Data!$A:$A,0),1)))</f>
        <v/>
      </c>
      <c r="AL40" s="43" t="str">
        <f ca="1">IFERROR(INDEX(Data!$A$1:AS$1002,_xlfn.AGGREGATE(15,6,(OFFSET(Data!$A$1,0,MATCH(AL$6,Data!$1:$1,0)-1,1000,1)=IF(AL$7="","Yes",AL$7))/(OFFSET(Data!$A$1,0,MATCH(AL$6,Data!$1:$1,0)-1,1000,1)=IF(AL$7="","Yes",AL$7))*ROW(Data!$C$1:$C$1002),ROW(AL40)-ROW(AL$7)),1),"")</f>
        <v/>
      </c>
      <c r="AM40" s="43" t="str">
        <f ca="1">IF(AN40="","",IF(INDEX(Data!$BR:$BR,MATCH(AN40,Data!$A:$A,0),1)=0,"",INDEX(Data!$BR:$BR,MATCH(AN40,Data!$A:$A,0),1)))</f>
        <v/>
      </c>
      <c r="AN40" s="43" t="str">
        <f ca="1">IFERROR(INDEX(Data!$A$1:AU$1002,_xlfn.AGGREGATE(15,6,(OFFSET(Data!$A$1,0,MATCH(AN$6,Data!$1:$1,0)-1,1000,1)=IF(AN$7="","Yes",AN$7))/(OFFSET(Data!$A$1,0,MATCH(AN$6,Data!$1:$1,0)-1,1000,1)=IF(AN$7="","Yes",AN$7))*ROW(Data!$C$1:$C$1002),ROW(AN40)-ROW(AN$7)),1),"")</f>
        <v>IFC</v>
      </c>
    </row>
    <row r="41" spans="1:40" ht="24" x14ac:dyDescent="0.4">
      <c r="A41" s="43" t="str">
        <f ca="1">IF(B41="","",IF(INDEX(Data!$BR:$BR,MATCH(B41,Data!$A:$A,0),1)=0,"",INDEX(Data!$BR:$BR,MATCH(B41,Data!$A:$A,0),1)))</f>
        <v/>
      </c>
      <c r="B41" s="43" t="str">
        <f ca="1">IFERROR(INDEX(Data!A$1:$A$1002,_xlfn.AGGREGATE(15,6,(OFFSET(Data!$A$1,0,MATCH(B$6,Data!$1:$1,0)-1,1000,1)=IF(B$7="","Yes",B$7))/(OFFSET(Data!$A$1,0,MATCH(B$6,Data!$1:$1,0)-1,1000,1)=IF(B$7="","Yes",B$7))*ROW(Data!$C$1:$C$1002),ROW(B41)-ROW(B$7)),1),"")</f>
        <v>Law And Crime</v>
      </c>
      <c r="C41" s="43" t="str">
        <f ca="1">IF(D41="","",IF(INDEX(Data!$BR:$BR,MATCH(D41,Data!$A:$A,0),1)=0,"",INDEX(Data!$BR:$BR,MATCH(D41,Data!$A:$A,0),1)))</f>
        <v/>
      </c>
      <c r="D41" s="43" t="str">
        <f ca="1">IFERROR(INDEX(Data!$A$1:C$1002,_xlfn.AGGREGATE(15,6,(OFFSET(Data!$A$1,0,MATCH(D$6,Data!$1:$1,0)-1,1000,1)=IF(D$7="","Yes",D$7))/(OFFSET(Data!$A$1,0,MATCH(D$6,Data!$1:$1,0)-1,1000,1)=IF(D$7="","Yes",D$7))*ROW(Data!$C$1:$C$1002),ROW(D41)-ROW(D$7)),1),"")</f>
        <v/>
      </c>
      <c r="E41" s="43" t="str">
        <f ca="1">IF(F41="","",IF(INDEX(Data!$BR:$BR,MATCH(F41,Data!$A:$A,0),1)=0,"",INDEX(Data!$BR:$BR,MATCH(F41,Data!$A:$A,0),1)))</f>
        <v/>
      </c>
      <c r="F41" s="43" t="str">
        <f ca="1">IFERROR(INDEX(Data!$A$1:E$1002,_xlfn.AGGREGATE(15,6,(OFFSET(Data!$A$1,0,MATCH(F$6,Data!$1:$1,0)-1,1000,1)=IF(F$7="","Yes",F$7))/(OFFSET(Data!$A$1,0,MATCH(F$6,Data!$1:$1,0)-1,1000,1)=IF(F$7="","Yes",F$7))*ROW(Data!$C$1:$C$1002),ROW(F41)-ROW(F$7)),1),"")</f>
        <v>NBC Sports Network</v>
      </c>
      <c r="G41" s="43" t="str">
        <f ca="1">IF(H41="","",IF(INDEX(Data!$BR:$BR,MATCH(H41,Data!$A:$A,0),1)=0,"",INDEX(Data!$BR:$BR,MATCH(H41,Data!$A:$A,0),1)))</f>
        <v/>
      </c>
      <c r="H41" s="43" t="str">
        <f ca="1">IFERROR(INDEX(Data!$A$1:G$1002,_xlfn.AGGREGATE(15,6,(OFFSET(Data!$A$1,0,MATCH(H$6,Data!$1:$1,0)-1,1000,1)=IF(H$7="","Yes",H$7))/(OFFSET(Data!$A$1,0,MATCH(H$6,Data!$1:$1,0)-1,1000,1)=IF(H$7="","Yes",H$7))*ROW(Data!$C$1:$C$1002),ROW(H41)-ROW(H$7)),1),"")</f>
        <v>HBO Latino</v>
      </c>
      <c r="I41" s="43" t="str">
        <f ca="1">IF(J41="","",IF(INDEX(Data!$BR:$BR,MATCH(J41,Data!$A:$A,0),1)=0,"",INDEX(Data!$BR:$BR,MATCH(J41,Data!$A:$A,0),1)))</f>
        <v/>
      </c>
      <c r="J41" s="43" t="str">
        <f ca="1">IFERROR(INDEX(Data!$A$1:I$1002,_xlfn.AGGREGATE(15,6,(OFFSET(Data!$A$1,0,MATCH(J$6,Data!$1:$1,0)-1,1000,1)=IF(J$7="","Yes",J$7))/(OFFSET(Data!$A$1,0,MATCH(J$6,Data!$1:$1,0)-1,1000,1)=IF(J$7="","Yes",J$7))*ROW(Data!$C$1:$C$1002),ROW(J41)-ROW(J$7)),1),"")</f>
        <v>Freeform</v>
      </c>
      <c r="K41" s="43" t="str">
        <f ca="1">IF(L41="","",IF(INDEX(Data!$BR:$BR,MATCH(L41,Data!$A:$A,0),1)=0,"",INDEX(Data!$BR:$BR,MATCH(L41,Data!$A:$A,0),1)))</f>
        <v/>
      </c>
      <c r="L41" s="43" t="str">
        <f ca="1">IFERROR(INDEX(Data!$A$1:K$1002,_xlfn.AGGREGATE(15,6,(OFFSET(Data!$A$1,0,MATCH(L$6,Data!$1:$1,0)-1,1000,1)=IF(L$7="","Yes",L$7))/(OFFSET(Data!$A$1,0,MATCH(L$6,Data!$1:$1,0)-1,1000,1)=IF(L$7="","Yes",L$7))*ROW(Data!$C$1:$C$1002),ROW(L41)-ROW(L$7)),1),"")</f>
        <v>Fox Sports 1</v>
      </c>
      <c r="M41" s="43" t="str">
        <f ca="1">IF(N41="","",IF(INDEX(Data!$BR:$BR,MATCH(N41,Data!$A:$A,0),1)=0,"",INDEX(Data!$BR:$BR,MATCH(N41,Data!$A:$A,0),1)))</f>
        <v/>
      </c>
      <c r="N41" s="43" t="str">
        <f ca="1">IFERROR(INDEX(Data!$A$1:M$1002,_xlfn.AGGREGATE(15,6,(OFFSET(Data!$A$1,0,MATCH(N$6,Data!$1:$1,0)-1,1000,1)=IF(N$7="","Yes",N$7))/(OFFSET(Data!$A$1,0,MATCH(N$6,Data!$1:$1,0)-1,1000,1)=IF(N$7="","Yes",N$7))*ROW(Data!$C$1:$C$1002),ROW(N41)-ROW(N$7)),1),"")</f>
        <v>ESPN</v>
      </c>
      <c r="O41" s="43" t="str">
        <f ca="1">IF(P41="","",IF(INDEX(Data!$BR:$BR,MATCH(P41,Data!$A:$A,0),1)=0,"",INDEX(Data!$BR:$BR,MATCH(P41,Data!$A:$A,0),1)))</f>
        <v/>
      </c>
      <c r="P41" s="43" t="str">
        <f ca="1">IFERROR(INDEX(Data!$A$1:O$1002,_xlfn.AGGREGATE(15,6,(OFFSET(Data!$A$1,0,MATCH(P$6,Data!$1:$1,0)-1,1000,1)=IF(P$7="","Yes",P$7))/(OFFSET(Data!$A$1,0,MATCH(P$6,Data!$1:$1,0)-1,1000,1)=IF(P$7="","Yes",P$7))*ROW(Data!$C$1:$C$1002),ROW(P41)-ROW(P$7)),1),"")</f>
        <v>Destination America</v>
      </c>
      <c r="Q41" s="43" t="str">
        <f ca="1">IF(R41="","",IF(INDEX(Data!$BR:$BR,MATCH(R41,Data!$A:$A,0),1)=0,"",INDEX(Data!$BR:$BR,MATCH(R41,Data!$A:$A,0),1)))</f>
        <v/>
      </c>
      <c r="R41" s="43" t="str">
        <f ca="1">IFERROR(INDEX(Data!$A$1:Q$1002,_xlfn.AGGREGATE(15,6,(OFFSET(Data!$A$1,0,MATCH(R$6,Data!$1:$1,0)-1,1000,1)=IF(R$7="","Yes",R$7))/(OFFSET(Data!$A$1,0,MATCH(R$6,Data!$1:$1,0)-1,1000,1)=IF(R$7="","Yes",R$7))*ROW(Data!$C$1:$C$1002),ROW(R41)-ROW(R$7)),1),"")</f>
        <v>CW</v>
      </c>
      <c r="S41" s="43" t="str">
        <f ca="1">IF(T41="","",IF(INDEX(Data!$BR:$BR,MATCH(T41,Data!$A:$A,0),1)=0,"",INDEX(Data!$BR:$BR,MATCH(T41,Data!$A:$A,0),1)))</f>
        <v/>
      </c>
      <c r="T41" s="43" t="str">
        <f ca="1">IFERROR(INDEX(Data!$A$1:R$1002,_xlfn.AGGREGATE(15,6,(OFFSET(Data!$A$1,0,MATCH(T$6,Data!$1:$1,0)-1,1000,1)=IF(T$7="","Yes",T$7))/(OFFSET(Data!$A$1,0,MATCH(T$6,Data!$1:$1,0)-1,1000,1)=IF(T$7="","Yes",T$7))*ROW(Data!$C$1:$C$1002),ROW(T41)-ROW(T$7)),1),"")</f>
        <v>De Pelicula Clásico</v>
      </c>
      <c r="U41" s="43" t="str">
        <f ca="1">IF(V41="","",IF(INDEX(Data!$BR:$BR,MATCH(V41,Data!$A:$A,0),1)=0,"",INDEX(Data!$BR:$BR,MATCH(V41,Data!$A:$A,0),1)))</f>
        <v/>
      </c>
      <c r="V41" s="43" t="str">
        <f ca="1">IFERROR(INDEX(Data!$A$1:T$1002,_xlfn.AGGREGATE(15,6,(OFFSET(Data!$A$1,0,MATCH(V$6,Data!$1:$1,0)-1,1000,1)=IF(V$7="","Yes",V$7))/(OFFSET(Data!$A$1,0,MATCH(V$6,Data!$1:$1,0)-1,1000,1)=IF(V$7="","Yes",V$7))*ROW(Data!$C$1:$C$1002),ROW(V41)-ROW(V$7)),1),"")</f>
        <v>Fox Sports 1</v>
      </c>
      <c r="W41" s="43" t="str">
        <f ca="1">IF(X41="","",IF(INDEX(Data!$BR:$BR,MATCH(X41,Data!$A:$A,0),1)=0,"",INDEX(Data!$BR:$BR,MATCH(X41,Data!$A:$A,0),1)))</f>
        <v/>
      </c>
      <c r="X41" s="43" t="str">
        <f ca="1">IFERROR(INDEX(Data!$A$1:Y$1002,_xlfn.AGGREGATE(15,6,(OFFSET(Data!$A$1,0,MATCH(X$6,Data!$1:$1,0)-1,1000,1)=IF(X$7="","Yes",X$7))/(OFFSET(Data!$A$1,0,MATCH(X$6,Data!$1:$1,0)-1,1000,1)=IF(X$7="","Yes",X$7))*ROW(Data!$C$1:$C$1002),ROW(X41)-ROW(X$7)),1),"")</f>
        <v>Fox Business</v>
      </c>
      <c r="Y41" s="43" t="str">
        <f ca="1">IF(Z41="","",IF(INDEX(Data!$BR:$BR,MATCH(Z41,Data!$A:$A,0),1)=0,"",INDEX(Data!$BR:$BR,MATCH(Z41,Data!$A:$A,0),1)))</f>
        <v/>
      </c>
      <c r="Z41" s="43" t="str">
        <f ca="1">IFERROR(INDEX(Data!$A$1:AA$1002,_xlfn.AGGREGATE(15,6,(OFFSET(Data!$A$1,0,MATCH(Z$6,Data!$1:$1,0)-1,1000,1)=IF(Z$7="","Yes",Z$7))/(OFFSET(Data!$A$1,0,MATCH(Z$6,Data!$1:$1,0)-1,1000,1)=IF(Z$7="","Yes",Z$7))*ROW(Data!$C$1:$C$1002),ROW(Z41)-ROW(Z$7)),1),"")</f>
        <v>Investigation Discovery</v>
      </c>
      <c r="AA41" s="43" t="str">
        <f ca="1">IF(AB41="","",IF(INDEX(Data!$BR:$BR,MATCH(AB41,Data!$A:$A,0),1)=0,"",INDEX(Data!$BR:$BR,MATCH(AB41,Data!$A:$A,0),1)))</f>
        <v/>
      </c>
      <c r="AB41" s="43" t="str">
        <f ca="1">IFERROR(INDEX(Data!$A$1:AC$1002,_xlfn.AGGREGATE(15,6,(OFFSET(Data!$A$1,0,MATCH(AB$6,Data!$1:$1,0)-1,1000,1)=IF(AB$7="","Yes",AB$7))/(OFFSET(Data!$A$1,0,MATCH(AB$6,Data!$1:$1,0)-1,1000,1)=IF(AB$7="","Yes",AB$7))*ROW(Data!$C$1:$C$1002),ROW(AB41)-ROW(AB$7)),1),"")</f>
        <v>Fox Sports 2</v>
      </c>
      <c r="AC41" s="43" t="str">
        <f ca="1">IF(AD41="","",IF(INDEX(Data!$BR:$BR,MATCH(AD41,Data!$A:$A,0),1)=0,"",INDEX(Data!$BR:$BR,MATCH(AD41,Data!$A:$A,0),1)))</f>
        <v/>
      </c>
      <c r="AD41" s="43" t="str">
        <f ca="1">IFERROR(INDEX(Data!$A$1:AE$1002,_xlfn.AGGREGATE(15,6,(OFFSET(Data!$A$1,0,MATCH(AD$6,Data!$1:$1,0)-1,1000,1)=IF(AD$7="","Yes",AD$7))/(OFFSET(Data!$A$1,0,MATCH(AD$6,Data!$1:$1,0)-1,1000,1)=IF(AD$7="","Yes",AD$7))*ROW(Data!$C$1:$C$1002),ROW(AD41)-ROW(AD$7)),1),"")</f>
        <v>TNT</v>
      </c>
      <c r="AE41" s="43" t="str">
        <f ca="1">IF(AF41="","",IF(INDEX(Data!$BR:$BR,MATCH(AF41,Data!$A:$A,0),1)=0,"",INDEX(Data!$BR:$BR,MATCH(AF41,Data!$A:$A,0),1)))</f>
        <v/>
      </c>
      <c r="AF41" s="43" t="str">
        <f ca="1">IFERROR(INDEX(Data!$A$1:AM$1002,_xlfn.AGGREGATE(15,6,(OFFSET(Data!$A$1,0,MATCH(AF$6,Data!$1:$1,0)-1,1000,1)=IF(AF$7="","Yes",AF$7))/(OFFSET(Data!$A$1,0,MATCH(AF$6,Data!$1:$1,0)-1,1000,1)=IF(AF$7="","Yes",AF$7))*ROW(Data!$C$1:$C$1002),ROW(AF41)-ROW(AF$7)),1),"")</f>
        <v/>
      </c>
      <c r="AG41" s="43" t="str">
        <f ca="1">IF(AH41="","",IF(INDEX(Data!$BR:$BR,MATCH(AH41,Data!$A:$A,0),1)=0,"",INDEX(Data!$BR:$BR,MATCH(AH41,Data!$A:$A,0),1)))</f>
        <v/>
      </c>
      <c r="AH41" s="43" t="str">
        <f ca="1">IFERROR(INDEX(Data!$A$1:AO$1002,_xlfn.AGGREGATE(15,6,(OFFSET(Data!$A$1,0,MATCH(AH$6,Data!$1:$1,0)-1,1000,1)=IF(AH$7="","Yes",AH$7))/(OFFSET(Data!$A$1,0,MATCH(AH$6,Data!$1:$1,0)-1,1000,1)=IF(AH$7="","Yes",AH$7))*ROW(Data!$C$1:$C$1002),ROW(AH41)-ROW(AH$7)),1),"")</f>
        <v/>
      </c>
      <c r="AI41" s="43" t="str">
        <f ca="1">IF(AJ41="","",IF(INDEX(Data!$BR:$BR,MATCH(AJ41,Data!$A:$A,0),1)=0,"",INDEX(Data!$BR:$BR,MATCH(AJ41,Data!$A:$A,0),1)))</f>
        <v/>
      </c>
      <c r="AJ41" s="43" t="str">
        <f ca="1">IFERROR(INDEX(Data!$A$1:AQ$1002,_xlfn.AGGREGATE(15,6,(OFFSET(Data!$A$1,0,MATCH(AJ$6,Data!$1:$1,0)-1,1000,1)=IF(AJ$7="","Yes",AJ$7))/(OFFSET(Data!$A$1,0,MATCH(AJ$6,Data!$1:$1,0)-1,1000,1)=IF(AJ$7="","Yes",AJ$7))*ROW(Data!$C$1:$C$1002),ROW(AJ41)-ROW(AJ$7)),1),"")</f>
        <v>FXX</v>
      </c>
      <c r="AK41" s="43" t="str">
        <f ca="1">IF(AL41="","",IF(INDEX(Data!$BR:$BR,MATCH(AL41,Data!$A:$A,0),1)=0,"",INDEX(Data!$BR:$BR,MATCH(AL41,Data!$A:$A,0),1)))</f>
        <v/>
      </c>
      <c r="AL41" s="43" t="str">
        <f ca="1">IFERROR(INDEX(Data!$A$1:AS$1002,_xlfn.AGGREGATE(15,6,(OFFSET(Data!$A$1,0,MATCH(AL$6,Data!$1:$1,0)-1,1000,1)=IF(AL$7="","Yes",AL$7))/(OFFSET(Data!$A$1,0,MATCH(AL$6,Data!$1:$1,0)-1,1000,1)=IF(AL$7="","Yes",AL$7))*ROW(Data!$C$1:$C$1002),ROW(AL41)-ROW(AL$7)),1),"")</f>
        <v/>
      </c>
      <c r="AM41" s="43" t="str">
        <f ca="1">IF(AN41="","",IF(INDEX(Data!$BR:$BR,MATCH(AN41,Data!$A:$A,0),1)=0,"",INDEX(Data!$BR:$BR,MATCH(AN41,Data!$A:$A,0),1)))</f>
        <v/>
      </c>
      <c r="AN41" s="43" t="str">
        <f ca="1">IFERROR(INDEX(Data!$A$1:AU$1002,_xlfn.AGGREGATE(15,6,(OFFSET(Data!$A$1,0,MATCH(AN$6,Data!$1:$1,0)-1,1000,1)=IF(AN$7="","Yes",AN$7))/(OFFSET(Data!$A$1,0,MATCH(AN$6,Data!$1:$1,0)-1,1000,1)=IF(AN$7="","Yes",AN$7))*ROW(Data!$C$1:$C$1002),ROW(AN41)-ROW(AN$7)),1),"")</f>
        <v>Lifetime</v>
      </c>
    </row>
    <row r="42" spans="1:40" ht="24" x14ac:dyDescent="0.4">
      <c r="A42" s="43" t="str">
        <f ca="1">IF(B42="","",IF(INDEX(Data!$BR:$BR,MATCH(B42,Data!$A:$A,0),1)=0,"",INDEX(Data!$BR:$BR,MATCH(B42,Data!$A:$A,0),1)))</f>
        <v/>
      </c>
      <c r="B42" s="43" t="str">
        <f ca="1">IFERROR(INDEX(Data!A$1:$A$1002,_xlfn.AGGREGATE(15,6,(OFFSET(Data!$A$1,0,MATCH(B$6,Data!$1:$1,0)-1,1000,1)=IF(B$7="","Yes",B$7))/(OFFSET(Data!$A$1,0,MATCH(B$6,Data!$1:$1,0)-1,1000,1)=IF(B$7="","Yes",B$7))*ROW(Data!$C$1:$C$1002),ROW(B42)-ROW(B$7)),1),"")</f>
        <v>Lifetime</v>
      </c>
      <c r="C42" s="43" t="str">
        <f ca="1">IF(D42="","",IF(INDEX(Data!$BR:$BR,MATCH(D42,Data!$A:$A,0),1)=0,"",INDEX(Data!$BR:$BR,MATCH(D42,Data!$A:$A,0),1)))</f>
        <v/>
      </c>
      <c r="D42" s="43" t="str">
        <f ca="1">IFERROR(INDEX(Data!$A$1:C$1002,_xlfn.AGGREGATE(15,6,(OFFSET(Data!$A$1,0,MATCH(D$6,Data!$1:$1,0)-1,1000,1)=IF(D$7="","Yes",D$7))/(OFFSET(Data!$A$1,0,MATCH(D$6,Data!$1:$1,0)-1,1000,1)=IF(D$7="","Yes",D$7))*ROW(Data!$C$1:$C$1002),ROW(D42)-ROW(D$7)),1),"")</f>
        <v/>
      </c>
      <c r="E42" s="43" t="str">
        <f ca="1">IF(F42="","",IF(INDEX(Data!$BR:$BR,MATCH(F42,Data!$A:$A,0),1)=0,"",INDEX(Data!$BR:$BR,MATCH(F42,Data!$A:$A,0),1)))</f>
        <v/>
      </c>
      <c r="F42" s="43" t="str">
        <f ca="1">IFERROR(INDEX(Data!$A$1:E$1002,_xlfn.AGGREGATE(15,6,(OFFSET(Data!$A$1,0,MATCH(F$6,Data!$1:$1,0)-1,1000,1)=IF(F$7="","Yes",F$7))/(OFFSET(Data!$A$1,0,MATCH(F$6,Data!$1:$1,0)-1,1000,1)=IF(F$7="","Yes",F$7))*ROW(Data!$C$1:$C$1002),ROW(F42)-ROW(F$7)),1),"")</f>
        <v>NBC Sports Regionals</v>
      </c>
      <c r="G42" s="43" t="str">
        <f ca="1">IF(H42="","",IF(INDEX(Data!$BR:$BR,MATCH(H42,Data!$A:$A,0),1)=0,"",INDEX(Data!$BR:$BR,MATCH(H42,Data!$A:$A,0),1)))</f>
        <v/>
      </c>
      <c r="H42" s="43" t="str">
        <f ca="1">IFERROR(INDEX(Data!$A$1:G$1002,_xlfn.AGGREGATE(15,6,(OFFSET(Data!$A$1,0,MATCH(H$6,Data!$1:$1,0)-1,1000,1)=IF(H$7="","Yes",H$7))/(OFFSET(Data!$A$1,0,MATCH(H$6,Data!$1:$1,0)-1,1000,1)=IF(H$7="","Yes",H$7))*ROW(Data!$C$1:$C$1002),ROW(H42)-ROW(H$7)),1),"")</f>
        <v>HLN</v>
      </c>
      <c r="I42" s="43" t="str">
        <f ca="1">IF(J42="","",IF(INDEX(Data!$BR:$BR,MATCH(J42,Data!$A:$A,0),1)=0,"",INDEX(Data!$BR:$BR,MATCH(J42,Data!$A:$A,0),1)))</f>
        <v/>
      </c>
      <c r="J42" s="43" t="str">
        <f ca="1">IFERROR(INDEX(Data!$A$1:I$1002,_xlfn.AGGREGATE(15,6,(OFFSET(Data!$A$1,0,MATCH(J$6,Data!$1:$1,0)-1,1000,1)=IF(J$7="","Yes",J$7))/(OFFSET(Data!$A$1,0,MATCH(J$6,Data!$1:$1,0)-1,1000,1)=IF(J$7="","Yes",J$7))*ROW(Data!$C$1:$C$1002),ROW(J42)-ROW(J$7)),1),"")</f>
        <v>FX</v>
      </c>
      <c r="K42" s="43">
        <f ca="1">IF(L42="","",IF(INDEX(Data!$BR:$BR,MATCH(L42,Data!$A:$A,0),1)=0,"",INDEX(Data!$BR:$BR,MATCH(L42,Data!$A:$A,0),1)))</f>
        <v>2</v>
      </c>
      <c r="L42" s="43" t="str">
        <f ca="1">IFERROR(INDEX(Data!$A$1:K$1002,_xlfn.AGGREGATE(15,6,(OFFSET(Data!$A$1,0,MATCH(L$6,Data!$1:$1,0)-1,1000,1)=IF(L$7="","Yes",L$7))/(OFFSET(Data!$A$1,0,MATCH(L$6,Data!$1:$1,0)-1,1000,1)=IF(L$7="","Yes",L$7))*ROW(Data!$C$1:$C$1002),ROW(L42)-ROW(L$7)),1),"")</f>
        <v>Fox Sports Regionals</v>
      </c>
      <c r="M42" s="43" t="str">
        <f ca="1">IF(N42="","",IF(INDEX(Data!$BR:$BR,MATCH(N42,Data!$A:$A,0),1)=0,"",INDEX(Data!$BR:$BR,MATCH(N42,Data!$A:$A,0),1)))</f>
        <v/>
      </c>
      <c r="N42" s="43" t="str">
        <f ca="1">IFERROR(INDEX(Data!$A$1:M$1002,_xlfn.AGGREGATE(15,6,(OFFSET(Data!$A$1,0,MATCH(N$6,Data!$1:$1,0)-1,1000,1)=IF(N$7="","Yes",N$7))/(OFFSET(Data!$A$1,0,MATCH(N$6,Data!$1:$1,0)-1,1000,1)=IF(N$7="","Yes",N$7))*ROW(Data!$C$1:$C$1002),ROW(N42)-ROW(N$7)),1),"")</f>
        <v>ESPN 2</v>
      </c>
      <c r="O42" s="43" t="str">
        <f ca="1">IF(P42="","",IF(INDEX(Data!$BR:$BR,MATCH(P42,Data!$A:$A,0),1)=0,"",INDEX(Data!$BR:$BR,MATCH(P42,Data!$A:$A,0),1)))</f>
        <v/>
      </c>
      <c r="P42" s="43" t="str">
        <f ca="1">IFERROR(INDEX(Data!$A$1:O$1002,_xlfn.AGGREGATE(15,6,(OFFSET(Data!$A$1,0,MATCH(P$6,Data!$1:$1,0)-1,1000,1)=IF(P$7="","Yes",P$7))/(OFFSET(Data!$A$1,0,MATCH(P$6,Data!$1:$1,0)-1,1000,1)=IF(P$7="","Yes",P$7))*ROW(Data!$C$1:$C$1002),ROW(P42)-ROW(P$7)),1),"")</f>
        <v>Discovery Channel</v>
      </c>
      <c r="Q42" s="43" t="str">
        <f ca="1">IF(R42="","",IF(INDEX(Data!$BR:$BR,MATCH(R42,Data!$A:$A,0),1)=0,"",INDEX(Data!$BR:$BR,MATCH(R42,Data!$A:$A,0),1)))</f>
        <v/>
      </c>
      <c r="R42" s="43" t="str">
        <f ca="1">IFERROR(INDEX(Data!$A$1:Q$1002,_xlfn.AGGREGATE(15,6,(OFFSET(Data!$A$1,0,MATCH(R$6,Data!$1:$1,0)-1,1000,1)=IF(R$7="","Yes",R$7))/(OFFSET(Data!$A$1,0,MATCH(R$6,Data!$1:$1,0)-1,1000,1)=IF(R$7="","Yes",R$7))*ROW(Data!$C$1:$C$1002),ROW(R42)-ROW(R$7)),1),"")</f>
        <v>Destination America</v>
      </c>
      <c r="S42" s="43" t="str">
        <f ca="1">IF(T42="","",IF(INDEX(Data!$BR:$BR,MATCH(T42,Data!$A:$A,0),1)=0,"",INDEX(Data!$BR:$BR,MATCH(T42,Data!$A:$A,0),1)))</f>
        <v/>
      </c>
      <c r="T42" s="43" t="str">
        <f ca="1">IFERROR(INDEX(Data!$A$1:R$1002,_xlfn.AGGREGATE(15,6,(OFFSET(Data!$A$1,0,MATCH(T$6,Data!$1:$1,0)-1,1000,1)=IF(T$7="","Yes",T$7))/(OFFSET(Data!$A$1,0,MATCH(T$6,Data!$1:$1,0)-1,1000,1)=IF(T$7="","Yes",T$7))*ROW(Data!$C$1:$C$1002),ROW(T42)-ROW(T$7)),1),"")</f>
        <v>Discovery Channel</v>
      </c>
      <c r="U42" s="43" t="str">
        <f ca="1">IF(V42="","",IF(INDEX(Data!$BR:$BR,MATCH(V42,Data!$A:$A,0),1)=0,"",INDEX(Data!$BR:$BR,MATCH(V42,Data!$A:$A,0),1)))</f>
        <v/>
      </c>
      <c r="V42" s="43" t="str">
        <f ca="1">IFERROR(INDEX(Data!$A$1:T$1002,_xlfn.AGGREGATE(15,6,(OFFSET(Data!$A$1,0,MATCH(V$6,Data!$1:$1,0)-1,1000,1)=IF(V$7="","Yes",V$7))/(OFFSET(Data!$A$1,0,MATCH(V$6,Data!$1:$1,0)-1,1000,1)=IF(V$7="","Yes",V$7))*ROW(Data!$C$1:$C$1002),ROW(V42)-ROW(V$7)),1),"")</f>
        <v>Fox Sports 2</v>
      </c>
      <c r="W42" s="43" t="str">
        <f ca="1">IF(X42="","",IF(INDEX(Data!$BR:$BR,MATCH(X42,Data!$A:$A,0),1)=0,"",INDEX(Data!$BR:$BR,MATCH(X42,Data!$A:$A,0),1)))</f>
        <v/>
      </c>
      <c r="X42" s="43" t="str">
        <f ca="1">IFERROR(INDEX(Data!$A$1:Y$1002,_xlfn.AGGREGATE(15,6,(OFFSET(Data!$A$1,0,MATCH(X$6,Data!$1:$1,0)-1,1000,1)=IF(X$7="","Yes",X$7))/(OFFSET(Data!$A$1,0,MATCH(X$6,Data!$1:$1,0)-1,1000,1)=IF(X$7="","Yes",X$7))*ROW(Data!$C$1:$C$1002),ROW(X42)-ROW(X$7)),1),"")</f>
        <v>Fox News</v>
      </c>
      <c r="Y42" s="43" t="str">
        <f ca="1">IF(Z42="","",IF(INDEX(Data!$BR:$BR,MATCH(Z42,Data!$A:$A,0),1)=0,"",INDEX(Data!$BR:$BR,MATCH(Z42,Data!$A:$A,0),1)))</f>
        <v/>
      </c>
      <c r="Z42" s="43" t="str">
        <f ca="1">IFERROR(INDEX(Data!$A$1:AA$1002,_xlfn.AGGREGATE(15,6,(OFFSET(Data!$A$1,0,MATCH(Z$6,Data!$1:$1,0)-1,1000,1)=IF(Z$7="","Yes",Z$7))/(OFFSET(Data!$A$1,0,MATCH(Z$6,Data!$1:$1,0)-1,1000,1)=IF(Z$7="","Yes",Z$7))*ROW(Data!$C$1:$C$1002),ROW(Z42)-ROW(Z$7)),1),"")</f>
        <v>Motor Trend</v>
      </c>
      <c r="AA42" s="43" t="str">
        <f ca="1">IF(AB42="","",IF(INDEX(Data!$BR:$BR,MATCH(AB42,Data!$A:$A,0),1)=0,"",INDEX(Data!$BR:$BR,MATCH(AB42,Data!$A:$A,0),1)))</f>
        <v/>
      </c>
      <c r="AB42" s="43" t="str">
        <f ca="1">IFERROR(INDEX(Data!$A$1:AC$1002,_xlfn.AGGREGATE(15,6,(OFFSET(Data!$A$1,0,MATCH(AB$6,Data!$1:$1,0)-1,1000,1)=IF(AB$7="","Yes",AB$7))/(OFFSET(Data!$A$1,0,MATCH(AB$6,Data!$1:$1,0)-1,1000,1)=IF(AB$7="","Yes",AB$7))*ROW(Data!$C$1:$C$1002),ROW(AB42)-ROW(AB$7)),1),"")</f>
        <v>Fubo Sports Network</v>
      </c>
      <c r="AC42" s="43" t="str">
        <f ca="1">IF(AD42="","",IF(INDEX(Data!$BR:$BR,MATCH(AD42,Data!$A:$A,0),1)=0,"",INDEX(Data!$BR:$BR,MATCH(AD42,Data!$A:$A,0),1)))</f>
        <v/>
      </c>
      <c r="AD42" s="43" t="str">
        <f ca="1">IFERROR(INDEX(Data!$A$1:AE$1002,_xlfn.AGGREGATE(15,6,(OFFSET(Data!$A$1,0,MATCH(AD$6,Data!$1:$1,0)-1,1000,1)=IF(AD$7="","Yes",AD$7))/(OFFSET(Data!$A$1,0,MATCH(AD$6,Data!$1:$1,0)-1,1000,1)=IF(AD$7="","Yes",AD$7))*ROW(Data!$C$1:$C$1002),ROW(AD42)-ROW(AD$7)),1),"")</f>
        <v>TruTV</v>
      </c>
      <c r="AE42" s="43" t="str">
        <f ca="1">IF(AF42="","",IF(INDEX(Data!$BR:$BR,MATCH(AF42,Data!$A:$A,0),1)=0,"",INDEX(Data!$BR:$BR,MATCH(AF42,Data!$A:$A,0),1)))</f>
        <v/>
      </c>
      <c r="AF42" s="43" t="str">
        <f ca="1">IFERROR(INDEX(Data!$A$1:AM$1002,_xlfn.AGGREGATE(15,6,(OFFSET(Data!$A$1,0,MATCH(AF$6,Data!$1:$1,0)-1,1000,1)=IF(AF$7="","Yes",AF$7))/(OFFSET(Data!$A$1,0,MATCH(AF$6,Data!$1:$1,0)-1,1000,1)=IF(AF$7="","Yes",AF$7))*ROW(Data!$C$1:$C$1002),ROW(AF42)-ROW(AF$7)),1),"")</f>
        <v/>
      </c>
      <c r="AG42" s="43" t="str">
        <f ca="1">IF(AH42="","",IF(INDEX(Data!$BR:$BR,MATCH(AH42,Data!$A:$A,0),1)=0,"",INDEX(Data!$BR:$BR,MATCH(AH42,Data!$A:$A,0),1)))</f>
        <v/>
      </c>
      <c r="AH42" s="43" t="str">
        <f ca="1">IFERROR(INDEX(Data!$A$1:AO$1002,_xlfn.AGGREGATE(15,6,(OFFSET(Data!$A$1,0,MATCH(AH$6,Data!$1:$1,0)-1,1000,1)=IF(AH$7="","Yes",AH$7))/(OFFSET(Data!$A$1,0,MATCH(AH$6,Data!$1:$1,0)-1,1000,1)=IF(AH$7="","Yes",AH$7))*ROW(Data!$C$1:$C$1002),ROW(AH42)-ROW(AH$7)),1),"")</f>
        <v/>
      </c>
      <c r="AI42" s="43" t="str">
        <f ca="1">IF(AJ42="","",IF(INDEX(Data!$BR:$BR,MATCH(AJ42,Data!$A:$A,0),1)=0,"",INDEX(Data!$BR:$BR,MATCH(AJ42,Data!$A:$A,0),1)))</f>
        <v/>
      </c>
      <c r="AJ42" s="43" t="str">
        <f ca="1">IFERROR(INDEX(Data!$A$1:AQ$1002,_xlfn.AGGREGATE(15,6,(OFFSET(Data!$A$1,0,MATCH(AJ$6,Data!$1:$1,0)-1,1000,1)=IF(AJ$7="","Yes",AJ$7))/(OFFSET(Data!$A$1,0,MATCH(AJ$6,Data!$1:$1,0)-1,1000,1)=IF(AJ$7="","Yes",AJ$7))*ROW(Data!$C$1:$C$1002),ROW(AJ42)-ROW(AJ$7)),1),"")</f>
        <v>FYI</v>
      </c>
      <c r="AK42" s="43" t="str">
        <f ca="1">IF(AL42="","",IF(INDEX(Data!$BR:$BR,MATCH(AL42,Data!$A:$A,0),1)=0,"",INDEX(Data!$BR:$BR,MATCH(AL42,Data!$A:$A,0),1)))</f>
        <v/>
      </c>
      <c r="AL42" s="43" t="str">
        <f ca="1">IFERROR(INDEX(Data!$A$1:AS$1002,_xlfn.AGGREGATE(15,6,(OFFSET(Data!$A$1,0,MATCH(AL$6,Data!$1:$1,0)-1,1000,1)=IF(AL$7="","Yes",AL$7))/(OFFSET(Data!$A$1,0,MATCH(AL$6,Data!$1:$1,0)-1,1000,1)=IF(AL$7="","Yes",AL$7))*ROW(Data!$C$1:$C$1002),ROW(AL42)-ROW(AL$7)),1),"")</f>
        <v/>
      </c>
      <c r="AM42" s="43" t="str">
        <f ca="1">IF(AN42="","",IF(INDEX(Data!$BR:$BR,MATCH(AN42,Data!$A:$A,0),1)=0,"",INDEX(Data!$BR:$BR,MATCH(AN42,Data!$A:$A,0),1)))</f>
        <v/>
      </c>
      <c r="AN42" s="43" t="str">
        <f ca="1">IFERROR(INDEX(Data!$A$1:AU$1002,_xlfn.AGGREGATE(15,6,(OFFSET(Data!$A$1,0,MATCH(AN$6,Data!$1:$1,0)-1,1000,1)=IF(AN$7="","Yes",AN$7))/(OFFSET(Data!$A$1,0,MATCH(AN$6,Data!$1:$1,0)-1,1000,1)=IF(AN$7="","Yes",AN$7))*ROW(Data!$C$1:$C$1002),ROW(AN42)-ROW(AN$7)),1),"")</f>
        <v>Lifetime Movie Network</v>
      </c>
    </row>
    <row r="43" spans="1:40" ht="24" x14ac:dyDescent="0.4">
      <c r="A43" s="43" t="str">
        <f ca="1">IF(B43="","",IF(INDEX(Data!$BR:$BR,MATCH(B43,Data!$A:$A,0),1)=0,"",INDEX(Data!$BR:$BR,MATCH(B43,Data!$A:$A,0),1)))</f>
        <v/>
      </c>
      <c r="B43" s="43" t="str">
        <f ca="1">IFERROR(INDEX(Data!A$1:$A$1002,_xlfn.AGGREGATE(15,6,(OFFSET(Data!$A$1,0,MATCH(B$6,Data!$1:$1,0)-1,1000,1)=IF(B$7="","Yes",B$7))/(OFFSET(Data!$A$1,0,MATCH(B$6,Data!$1:$1,0)-1,1000,1)=IF(B$7="","Yes",B$7))*ROW(Data!$C$1:$C$1002),ROW(B43)-ROW(B$7)),1),"")</f>
        <v>Lifetime Movie Network</v>
      </c>
      <c r="C43" s="43" t="str">
        <f ca="1">IF(D43="","",IF(INDEX(Data!$BR:$BR,MATCH(D43,Data!$A:$A,0),1)=0,"",INDEX(Data!$BR:$BR,MATCH(D43,Data!$A:$A,0),1)))</f>
        <v/>
      </c>
      <c r="D43" s="43" t="str">
        <f ca="1">IFERROR(INDEX(Data!$A$1:C$1002,_xlfn.AGGREGATE(15,6,(OFFSET(Data!$A$1,0,MATCH(D$6,Data!$1:$1,0)-1,1000,1)=IF(D$7="","Yes",D$7))/(OFFSET(Data!$A$1,0,MATCH(D$6,Data!$1:$1,0)-1,1000,1)=IF(D$7="","Yes",D$7))*ROW(Data!$C$1:$C$1002),ROW(D43)-ROW(D$7)),1),"")</f>
        <v/>
      </c>
      <c r="E43" s="43" t="str">
        <f ca="1">IF(F43="","",IF(INDEX(Data!$BR:$BR,MATCH(F43,Data!$A:$A,0),1)=0,"",INDEX(Data!$BR:$BR,MATCH(F43,Data!$A:$A,0),1)))</f>
        <v/>
      </c>
      <c r="F43" s="43" t="str">
        <f ca="1">IFERROR(INDEX(Data!$A$1:E$1002,_xlfn.AGGREGATE(15,6,(OFFSET(Data!$A$1,0,MATCH(F$6,Data!$1:$1,0)-1,1000,1)=IF(F$7="","Yes",F$7))/(OFFSET(Data!$A$1,0,MATCH(F$6,Data!$1:$1,0)-1,1000,1)=IF(F$7="","Yes",F$7))*ROW(Data!$C$1:$C$1002),ROW(F43)-ROW(F$7)),1),"")</f>
        <v>Newsy</v>
      </c>
      <c r="G43" s="43" t="str">
        <f ca="1">IF(H43="","",IF(INDEX(Data!$BR:$BR,MATCH(H43,Data!$A:$A,0),1)=0,"",INDEX(Data!$BR:$BR,MATCH(H43,Data!$A:$A,0),1)))</f>
        <v/>
      </c>
      <c r="H43" s="43" t="str">
        <f ca="1">IFERROR(INDEX(Data!$A$1:G$1002,_xlfn.AGGREGATE(15,6,(OFFSET(Data!$A$1,0,MATCH(H$6,Data!$1:$1,0)-1,1000,1)=IF(H$7="","Yes",H$7))/(OFFSET(Data!$A$1,0,MATCH(H$6,Data!$1:$1,0)-1,1000,1)=IF(H$7="","Yes",H$7))*ROW(Data!$C$1:$C$1002),ROW(H43)-ROW(H$7)),1),"")</f>
        <v>MSNBC</v>
      </c>
      <c r="I43" s="43" t="str">
        <f ca="1">IF(J43="","",IF(INDEX(Data!$BR:$BR,MATCH(J43,Data!$A:$A,0),1)=0,"",INDEX(Data!$BR:$BR,MATCH(J43,Data!$A:$A,0),1)))</f>
        <v/>
      </c>
      <c r="J43" s="43" t="str">
        <f ca="1">IFERROR(INDEX(Data!$A$1:I$1002,_xlfn.AGGREGATE(15,6,(OFFSET(Data!$A$1,0,MATCH(J$6,Data!$1:$1,0)-1,1000,1)=IF(J$7="","Yes",J$7))/(OFFSET(Data!$A$1,0,MATCH(J$6,Data!$1:$1,0)-1,1000,1)=IF(J$7="","Yes",J$7))*ROW(Data!$C$1:$C$1002),ROW(J43)-ROW(J$7)),1),"")</f>
        <v>FX Movie Channel</v>
      </c>
      <c r="K43" s="43" t="str">
        <f ca="1">IF(L43="","",IF(INDEX(Data!$BR:$BR,MATCH(L43,Data!$A:$A,0),1)=0,"",INDEX(Data!$BR:$BR,MATCH(L43,Data!$A:$A,0),1)))</f>
        <v/>
      </c>
      <c r="L43" s="43" t="str">
        <f ca="1">IFERROR(INDEX(Data!$A$1:K$1002,_xlfn.AGGREGATE(15,6,(OFFSET(Data!$A$1,0,MATCH(L$6,Data!$1:$1,0)-1,1000,1)=IF(L$7="","Yes",L$7))/(OFFSET(Data!$A$1,0,MATCH(L$6,Data!$1:$1,0)-1,1000,1)=IF(L$7="","Yes",L$7))*ROW(Data!$C$1:$C$1002),ROW(L43)-ROW(L$7)),1),"")</f>
        <v>Freeform</v>
      </c>
      <c r="M43" s="43" t="str">
        <f ca="1">IF(N43="","",IF(INDEX(Data!$BR:$BR,MATCH(N43,Data!$A:$A,0),1)=0,"",INDEX(Data!$BR:$BR,MATCH(N43,Data!$A:$A,0),1)))</f>
        <v/>
      </c>
      <c r="N43" s="43" t="str">
        <f ca="1">IFERROR(INDEX(Data!$A$1:M$1002,_xlfn.AGGREGATE(15,6,(OFFSET(Data!$A$1,0,MATCH(N$6,Data!$1:$1,0)-1,1000,1)=IF(N$7="","Yes",N$7))/(OFFSET(Data!$A$1,0,MATCH(N$6,Data!$1:$1,0)-1,1000,1)=IF(N$7="","Yes",N$7))*ROW(Data!$C$1:$C$1002),ROW(N43)-ROW(N$7)),1),"")</f>
        <v>ESPNews</v>
      </c>
      <c r="O43" s="43" t="str">
        <f ca="1">IF(P43="","",IF(INDEX(Data!$BR:$BR,MATCH(P43,Data!$A:$A,0),1)=0,"",INDEX(Data!$BR:$BR,MATCH(P43,Data!$A:$A,0),1)))</f>
        <v/>
      </c>
      <c r="P43" s="43" t="str">
        <f ca="1">IFERROR(INDEX(Data!$A$1:O$1002,_xlfn.AGGREGATE(15,6,(OFFSET(Data!$A$1,0,MATCH(P$6,Data!$1:$1,0)-1,1000,1)=IF(P$7="","Yes",P$7))/(OFFSET(Data!$A$1,0,MATCH(P$6,Data!$1:$1,0)-1,1000,1)=IF(P$7="","Yes",P$7))*ROW(Data!$C$1:$C$1002),ROW(P43)-ROW(P$7)),1),"")</f>
        <v>Discovery Family</v>
      </c>
      <c r="Q43" s="43" t="str">
        <f ca="1">IF(R43="","",IF(INDEX(Data!$BR:$BR,MATCH(R43,Data!$A:$A,0),1)=0,"",INDEX(Data!$BR:$BR,MATCH(R43,Data!$A:$A,0),1)))</f>
        <v/>
      </c>
      <c r="R43" s="43" t="str">
        <f ca="1">IFERROR(INDEX(Data!$A$1:Q$1002,_xlfn.AGGREGATE(15,6,(OFFSET(Data!$A$1,0,MATCH(R$6,Data!$1:$1,0)-1,1000,1)=IF(R$7="","Yes",R$7))/(OFFSET(Data!$A$1,0,MATCH(R$6,Data!$1:$1,0)-1,1000,1)=IF(R$7="","Yes",R$7))*ROW(Data!$C$1:$C$1002),ROW(R43)-ROW(R$7)),1),"")</f>
        <v>Discovery Channel</v>
      </c>
      <c r="S43" s="43" t="str">
        <f ca="1">IF(T43="","",IF(INDEX(Data!$BR:$BR,MATCH(T43,Data!$A:$A,0),1)=0,"",INDEX(Data!$BR:$BR,MATCH(T43,Data!$A:$A,0),1)))</f>
        <v/>
      </c>
      <c r="T43" s="43" t="str">
        <f ca="1">IFERROR(INDEX(Data!$A$1:R$1002,_xlfn.AGGREGATE(15,6,(OFFSET(Data!$A$1,0,MATCH(T$6,Data!$1:$1,0)-1,1000,1)=IF(T$7="","Yes",T$7))/(OFFSET(Data!$A$1,0,MATCH(T$6,Data!$1:$1,0)-1,1000,1)=IF(T$7="","Yes",T$7))*ROW(Data!$C$1:$C$1002),ROW(T43)-ROW(T$7)),1),"")</f>
        <v>Discovery En Espanol</v>
      </c>
      <c r="U43" s="43">
        <f ca="1">IF(V43="","",IF(INDEX(Data!$BR:$BR,MATCH(V43,Data!$A:$A,0),1)=0,"",INDEX(Data!$BR:$BR,MATCH(V43,Data!$A:$A,0),1)))</f>
        <v>2</v>
      </c>
      <c r="V43" s="43" t="str">
        <f ca="1">IFERROR(INDEX(Data!$A$1:T$1002,_xlfn.AGGREGATE(15,6,(OFFSET(Data!$A$1,0,MATCH(V$6,Data!$1:$1,0)-1,1000,1)=IF(V$7="","Yes",V$7))/(OFFSET(Data!$A$1,0,MATCH(V$6,Data!$1:$1,0)-1,1000,1)=IF(V$7="","Yes",V$7))*ROW(Data!$C$1:$C$1002),ROW(V43)-ROW(V$7)),1),"")</f>
        <v>Fox Sports Regionals</v>
      </c>
      <c r="W43" s="43" t="str">
        <f ca="1">IF(X43="","",IF(INDEX(Data!$BR:$BR,MATCH(X43,Data!$A:$A,0),1)=0,"",INDEX(Data!$BR:$BR,MATCH(X43,Data!$A:$A,0),1)))</f>
        <v/>
      </c>
      <c r="X43" s="43" t="str">
        <f ca="1">IFERROR(INDEX(Data!$A$1:Y$1002,_xlfn.AGGREGATE(15,6,(OFFSET(Data!$A$1,0,MATCH(X$6,Data!$1:$1,0)-1,1000,1)=IF(X$7="","Yes",X$7))/(OFFSET(Data!$A$1,0,MATCH(X$6,Data!$1:$1,0)-1,1000,1)=IF(X$7="","Yes",X$7))*ROW(Data!$C$1:$C$1002),ROW(X43)-ROW(X$7)),1),"")</f>
        <v>Fox Sports 1</v>
      </c>
      <c r="Y43" s="43" t="str">
        <f ca="1">IF(Z43="","",IF(INDEX(Data!$BR:$BR,MATCH(Z43,Data!$A:$A,0),1)=0,"",INDEX(Data!$BR:$BR,MATCH(Z43,Data!$A:$A,0),1)))</f>
        <v/>
      </c>
      <c r="Z43" s="43" t="str">
        <f ca="1">IFERROR(INDEX(Data!$A$1:AA$1002,_xlfn.AGGREGATE(15,6,(OFFSET(Data!$A$1,0,MATCH(Z$6,Data!$1:$1,0)-1,1000,1)=IF(Z$7="","Yes",Z$7))/(OFFSET(Data!$A$1,0,MATCH(Z$6,Data!$1:$1,0)-1,1000,1)=IF(Z$7="","Yes",Z$7))*ROW(Data!$C$1:$C$1002),ROW(Z43)-ROW(Z$7)),1),"")</f>
        <v>MSNBC</v>
      </c>
      <c r="AA43" s="43" t="str">
        <f ca="1">IF(AB43="","",IF(INDEX(Data!$BR:$BR,MATCH(AB43,Data!$A:$A,0),1)=0,"",INDEX(Data!$BR:$BR,MATCH(AB43,Data!$A:$A,0),1)))</f>
        <v/>
      </c>
      <c r="AB43" s="43" t="str">
        <f ca="1">IFERROR(INDEX(Data!$A$1:AC$1002,_xlfn.AGGREGATE(15,6,(OFFSET(Data!$A$1,0,MATCH(AB$6,Data!$1:$1,0)-1,1000,1)=IF(AB$7="","Yes",AB$7))/(OFFSET(Data!$A$1,0,MATCH(AB$6,Data!$1:$1,0)-1,1000,1)=IF(AB$7="","Yes",AB$7))*ROW(Data!$C$1:$C$1002),ROW(AB43)-ROW(AB$7)),1),"")</f>
        <v>FYI</v>
      </c>
      <c r="AC43" s="43" t="str">
        <f ca="1">IF(AD43="","",IF(INDEX(Data!$BR:$BR,MATCH(AD43,Data!$A:$A,0),1)=0,"",INDEX(Data!$BR:$BR,MATCH(AD43,Data!$A:$A,0),1)))</f>
        <v/>
      </c>
      <c r="AD43" s="43" t="str">
        <f ca="1">IFERROR(INDEX(Data!$A$1:AE$1002,_xlfn.AGGREGATE(15,6,(OFFSET(Data!$A$1,0,MATCH(AD$6,Data!$1:$1,0)-1,1000,1)=IF(AD$7="","Yes",AD$7))/(OFFSET(Data!$A$1,0,MATCH(AD$6,Data!$1:$1,0)-1,1000,1)=IF(AD$7="","Yes",AD$7))*ROW(Data!$C$1:$C$1002),ROW(AD43)-ROW(AD$7)),1),"")</f>
        <v>Turner Classic Movies</v>
      </c>
      <c r="AE43" s="43" t="str">
        <f ca="1">IF(AF43="","",IF(INDEX(Data!$BR:$BR,MATCH(AF43,Data!$A:$A,0),1)=0,"",INDEX(Data!$BR:$BR,MATCH(AF43,Data!$A:$A,0),1)))</f>
        <v/>
      </c>
      <c r="AF43" s="43" t="str">
        <f ca="1">IFERROR(INDEX(Data!$A$1:AM$1002,_xlfn.AGGREGATE(15,6,(OFFSET(Data!$A$1,0,MATCH(AF$6,Data!$1:$1,0)-1,1000,1)=IF(AF$7="","Yes",AF$7))/(OFFSET(Data!$A$1,0,MATCH(AF$6,Data!$1:$1,0)-1,1000,1)=IF(AF$7="","Yes",AF$7))*ROW(Data!$C$1:$C$1002),ROW(AF43)-ROW(AF$7)),1),"")</f>
        <v/>
      </c>
      <c r="AG43" s="43" t="str">
        <f ca="1">IF(AH43="","",IF(INDEX(Data!$BR:$BR,MATCH(AH43,Data!$A:$A,0),1)=0,"",INDEX(Data!$BR:$BR,MATCH(AH43,Data!$A:$A,0),1)))</f>
        <v/>
      </c>
      <c r="AH43" s="43" t="str">
        <f ca="1">IFERROR(INDEX(Data!$A$1:AO$1002,_xlfn.AGGREGATE(15,6,(OFFSET(Data!$A$1,0,MATCH(AH$6,Data!$1:$1,0)-1,1000,1)=IF(AH$7="","Yes",AH$7))/(OFFSET(Data!$A$1,0,MATCH(AH$6,Data!$1:$1,0)-1,1000,1)=IF(AH$7="","Yes",AH$7))*ROW(Data!$C$1:$C$1002),ROW(AH43)-ROW(AH$7)),1),"")</f>
        <v/>
      </c>
      <c r="AI43" s="43" t="str">
        <f ca="1">IF(AJ43="","",IF(INDEX(Data!$BR:$BR,MATCH(AJ43,Data!$A:$A,0),1)=0,"",INDEX(Data!$BR:$BR,MATCH(AJ43,Data!$A:$A,0),1)))</f>
        <v/>
      </c>
      <c r="AJ43" s="43" t="str">
        <f ca="1">IFERROR(INDEX(Data!$A$1:AQ$1002,_xlfn.AGGREGATE(15,6,(OFFSET(Data!$A$1,0,MATCH(AJ$6,Data!$1:$1,0)-1,1000,1)=IF(AJ$7="","Yes",AJ$7))/(OFFSET(Data!$A$1,0,MATCH(AJ$6,Data!$1:$1,0)-1,1000,1)=IF(AJ$7="","Yes",AJ$7))*ROW(Data!$C$1:$C$1002),ROW(AJ43)-ROW(AJ$7)),1),"")</f>
        <v>Game Show Network</v>
      </c>
      <c r="AK43" s="43" t="str">
        <f ca="1">IF(AL43="","",IF(INDEX(Data!$BR:$BR,MATCH(AL43,Data!$A:$A,0),1)=0,"",INDEX(Data!$BR:$BR,MATCH(AL43,Data!$A:$A,0),1)))</f>
        <v/>
      </c>
      <c r="AL43" s="43" t="str">
        <f ca="1">IFERROR(INDEX(Data!$A$1:AS$1002,_xlfn.AGGREGATE(15,6,(OFFSET(Data!$A$1,0,MATCH(AL$6,Data!$1:$1,0)-1,1000,1)=IF(AL$7="","Yes",AL$7))/(OFFSET(Data!$A$1,0,MATCH(AL$6,Data!$1:$1,0)-1,1000,1)=IF(AL$7="","Yes",AL$7))*ROW(Data!$C$1:$C$1002),ROW(AL43)-ROW(AL$7)),1),"")</f>
        <v/>
      </c>
      <c r="AM43" s="43" t="str">
        <f ca="1">IF(AN43="","",IF(INDEX(Data!$BR:$BR,MATCH(AN43,Data!$A:$A,0),1)=0,"",INDEX(Data!$BR:$BR,MATCH(AN43,Data!$A:$A,0),1)))</f>
        <v/>
      </c>
      <c r="AN43" s="43" t="str">
        <f ca="1">IFERROR(INDEX(Data!$A$1:AU$1002,_xlfn.AGGREGATE(15,6,(OFFSET(Data!$A$1,0,MATCH(AN$6,Data!$1:$1,0)-1,1000,1)=IF(AN$7="","Yes",AN$7))/(OFFSET(Data!$A$1,0,MATCH(AN$6,Data!$1:$1,0)-1,1000,1)=IF(AN$7="","Yes",AN$7))*ROW(Data!$C$1:$C$1002),ROW(AN43)-ROW(AN$7)),1),"")</f>
        <v>Logo</v>
      </c>
    </row>
    <row r="44" spans="1:40" x14ac:dyDescent="0.4">
      <c r="A44" s="43" t="str">
        <f ca="1">IF(B44="","",IF(INDEX(Data!$BR:$BR,MATCH(B44,Data!$A:$A,0),1)=0,"",INDEX(Data!$BR:$BR,MATCH(B44,Data!$A:$A,0),1)))</f>
        <v/>
      </c>
      <c r="B44" s="43" t="str">
        <f ca="1">IFERROR(INDEX(Data!A$1:$A$1002,_xlfn.AGGREGATE(15,6,(OFFSET(Data!$A$1,0,MATCH(B$6,Data!$1:$1,0)-1,1000,1)=IF(B$7="","Yes",B$7))/(OFFSET(Data!$A$1,0,MATCH(B$6,Data!$1:$1,0)-1,1000,1)=IF(B$7="","Yes",B$7))*ROW(Data!$C$1:$C$1002),ROW(B44)-ROW(B$7)),1),"")</f>
        <v>Logo</v>
      </c>
      <c r="C44" s="43" t="str">
        <f ca="1">IF(D44="","",IF(INDEX(Data!$BR:$BR,MATCH(D44,Data!$A:$A,0),1)=0,"",INDEX(Data!$BR:$BR,MATCH(D44,Data!$A:$A,0),1)))</f>
        <v/>
      </c>
      <c r="D44" s="43" t="str">
        <f ca="1">IFERROR(INDEX(Data!$A$1:C$1002,_xlfn.AGGREGATE(15,6,(OFFSET(Data!$A$1,0,MATCH(D$6,Data!$1:$1,0)-1,1000,1)=IF(D$7="","Yes",D$7))/(OFFSET(Data!$A$1,0,MATCH(D$6,Data!$1:$1,0)-1,1000,1)=IF(D$7="","Yes",D$7))*ROW(Data!$C$1:$C$1002),ROW(D44)-ROW(D$7)),1),"")</f>
        <v/>
      </c>
      <c r="E44" s="43" t="str">
        <f ca="1">IF(F44="","",IF(INDEX(Data!$BR:$BR,MATCH(F44,Data!$A:$A,0),1)=0,"",INDEX(Data!$BR:$BR,MATCH(F44,Data!$A:$A,0),1)))</f>
        <v/>
      </c>
      <c r="F44" s="43" t="str">
        <f ca="1">IFERROR(INDEX(Data!$A$1:E$1002,_xlfn.AGGREGATE(15,6,(OFFSET(Data!$A$1,0,MATCH(F$6,Data!$1:$1,0)-1,1000,1)=IF(F$7="","Yes",F$7))/(OFFSET(Data!$A$1,0,MATCH(F$6,Data!$1:$1,0)-1,1000,1)=IF(F$7="","Yes",F$7))*ROW(Data!$C$1:$C$1002),ROW(F44)-ROW(F$7)),1),"")</f>
        <v>NFL Network</v>
      </c>
      <c r="G44" s="43" t="str">
        <f ca="1">IF(H44="","",IF(INDEX(Data!$BR:$BR,MATCH(H44,Data!$A:$A,0),1)=0,"",INDEX(Data!$BR:$BR,MATCH(H44,Data!$A:$A,0),1)))</f>
        <v/>
      </c>
      <c r="H44" s="43" t="str">
        <f ca="1">IFERROR(INDEX(Data!$A$1:G$1002,_xlfn.AGGREGATE(15,6,(OFFSET(Data!$A$1,0,MATCH(H$6,Data!$1:$1,0)-1,1000,1)=IF(H$7="","Yes",H$7))/(OFFSET(Data!$A$1,0,MATCH(H$6,Data!$1:$1,0)-1,1000,1)=IF(H$7="","Yes",H$7))*ROW(Data!$C$1:$C$1002),ROW(H44)-ROW(H$7)),1),"")</f>
        <v>MTV</v>
      </c>
      <c r="I44" s="43" t="str">
        <f ca="1">IF(J44="","",IF(INDEX(Data!$BR:$BR,MATCH(J44,Data!$A:$A,0),1)=0,"",INDEX(Data!$BR:$BR,MATCH(J44,Data!$A:$A,0),1)))</f>
        <v/>
      </c>
      <c r="J44" s="43" t="str">
        <f ca="1">IFERROR(INDEX(Data!$A$1:I$1002,_xlfn.AGGREGATE(15,6,(OFFSET(Data!$A$1,0,MATCH(J$6,Data!$1:$1,0)-1,1000,1)=IF(J$7="","Yes",J$7))/(OFFSET(Data!$A$1,0,MATCH(J$6,Data!$1:$1,0)-1,1000,1)=IF(J$7="","Yes",J$7))*ROW(Data!$C$1:$C$1002),ROW(J44)-ROW(J$7)),1),"")</f>
        <v>FXX</v>
      </c>
      <c r="K44" s="43" t="str">
        <f ca="1">IF(L44="","",IF(INDEX(Data!$BR:$BR,MATCH(L44,Data!$A:$A,0),1)=0,"",INDEX(Data!$BR:$BR,MATCH(L44,Data!$A:$A,0),1)))</f>
        <v/>
      </c>
      <c r="L44" s="43" t="str">
        <f ca="1">IFERROR(INDEX(Data!$A$1:K$1002,_xlfn.AGGREGATE(15,6,(OFFSET(Data!$A$1,0,MATCH(L$6,Data!$1:$1,0)-1,1000,1)=IF(L$7="","Yes",L$7))/(OFFSET(Data!$A$1,0,MATCH(L$6,Data!$1:$1,0)-1,1000,1)=IF(L$7="","Yes",L$7))*ROW(Data!$C$1:$C$1002),ROW(L44)-ROW(L$7)),1),"")</f>
        <v>FX</v>
      </c>
      <c r="M44" s="43" t="str">
        <f ca="1">IF(N44="","",IF(INDEX(Data!$BR:$BR,MATCH(N44,Data!$A:$A,0),1)=0,"",INDEX(Data!$BR:$BR,MATCH(N44,Data!$A:$A,0),1)))</f>
        <v/>
      </c>
      <c r="N44" s="43" t="str">
        <f ca="1">IFERROR(INDEX(Data!$A$1:M$1002,_xlfn.AGGREGATE(15,6,(OFFSET(Data!$A$1,0,MATCH(N$6,Data!$1:$1,0)-1,1000,1)=IF(N$7="","Yes",N$7))/(OFFSET(Data!$A$1,0,MATCH(N$6,Data!$1:$1,0)-1,1000,1)=IF(N$7="","Yes",N$7))*ROW(Data!$C$1:$C$1002),ROW(N44)-ROW(N$7)),1),"")</f>
        <v>ESPNu</v>
      </c>
      <c r="O44" s="43" t="str">
        <f ca="1">IF(P44="","",IF(INDEX(Data!$BR:$BR,MATCH(P44,Data!$A:$A,0),1)=0,"",INDEX(Data!$BR:$BR,MATCH(P44,Data!$A:$A,0),1)))</f>
        <v/>
      </c>
      <c r="P44" s="43" t="str">
        <f ca="1">IFERROR(INDEX(Data!$A$1:O$1002,_xlfn.AGGREGATE(15,6,(OFFSET(Data!$A$1,0,MATCH(P$6,Data!$1:$1,0)-1,1000,1)=IF(P$7="","Yes",P$7))/(OFFSET(Data!$A$1,0,MATCH(P$6,Data!$1:$1,0)-1,1000,1)=IF(P$7="","Yes",P$7))*ROW(Data!$C$1:$C$1002),ROW(P44)-ROW(P$7)),1),"")</f>
        <v>Discovery Life</v>
      </c>
      <c r="Q44" s="43" t="str">
        <f ca="1">IF(R44="","",IF(INDEX(Data!$BR:$BR,MATCH(R44,Data!$A:$A,0),1)=0,"",INDEX(Data!$BR:$BR,MATCH(R44,Data!$A:$A,0),1)))</f>
        <v/>
      </c>
      <c r="R44" s="43" t="str">
        <f ca="1">IFERROR(INDEX(Data!$A$1:Q$1002,_xlfn.AGGREGATE(15,6,(OFFSET(Data!$A$1,0,MATCH(R$6,Data!$1:$1,0)-1,1000,1)=IF(R$7="","Yes",R$7))/(OFFSET(Data!$A$1,0,MATCH(R$6,Data!$1:$1,0)-1,1000,1)=IF(R$7="","Yes",R$7))*ROW(Data!$C$1:$C$1002),ROW(R44)-ROW(R$7)),1),"")</f>
        <v>Discovery Family</v>
      </c>
      <c r="S44" s="43" t="str">
        <f ca="1">IF(T44="","",IF(INDEX(Data!$BR:$BR,MATCH(T44,Data!$A:$A,0),1)=0,"",INDEX(Data!$BR:$BR,MATCH(T44,Data!$A:$A,0),1)))</f>
        <v/>
      </c>
      <c r="T44" s="43" t="str">
        <f ca="1">IFERROR(INDEX(Data!$A$1:R$1002,_xlfn.AGGREGATE(15,6,(OFFSET(Data!$A$1,0,MATCH(T$6,Data!$1:$1,0)-1,1000,1)=IF(T$7="","Yes",T$7))/(OFFSET(Data!$A$1,0,MATCH(T$6,Data!$1:$1,0)-1,1000,1)=IF(T$7="","Yes",T$7))*ROW(Data!$C$1:$C$1002),ROW(T44)-ROW(T$7)),1),"")</f>
        <v>Discovery Familia</v>
      </c>
      <c r="U44" s="43" t="str">
        <f ca="1">IF(V44="","",IF(INDEX(Data!$BR:$BR,MATCH(V44,Data!$A:$A,0),1)=0,"",INDEX(Data!$BR:$BR,MATCH(V44,Data!$A:$A,0),1)))</f>
        <v/>
      </c>
      <c r="V44" s="43" t="str">
        <f ca="1">IFERROR(INDEX(Data!$A$1:T$1002,_xlfn.AGGREGATE(15,6,(OFFSET(Data!$A$1,0,MATCH(V$6,Data!$1:$1,0)-1,1000,1)=IF(V$7="","Yes",V$7))/(OFFSET(Data!$A$1,0,MATCH(V$6,Data!$1:$1,0)-1,1000,1)=IF(V$7="","Yes",V$7))*ROW(Data!$C$1:$C$1002),ROW(V44)-ROW(V$7)),1),"")</f>
        <v>Freeform</v>
      </c>
      <c r="W44" s="43" t="str">
        <f ca="1">IF(X44="","",IF(INDEX(Data!$BR:$BR,MATCH(X44,Data!$A:$A,0),1)=0,"",INDEX(Data!$BR:$BR,MATCH(X44,Data!$A:$A,0),1)))</f>
        <v/>
      </c>
      <c r="X44" s="43" t="str">
        <f ca="1">IFERROR(INDEX(Data!$A$1:Y$1002,_xlfn.AGGREGATE(15,6,(OFFSET(Data!$A$1,0,MATCH(X$6,Data!$1:$1,0)-1,1000,1)=IF(X$7="","Yes",X$7))/(OFFSET(Data!$A$1,0,MATCH(X$6,Data!$1:$1,0)-1,1000,1)=IF(X$7="","Yes",X$7))*ROW(Data!$C$1:$C$1002),ROW(X44)-ROW(X$7)),1),"")</f>
        <v>Fox Sports 2</v>
      </c>
      <c r="Y44" s="43" t="str">
        <f ca="1">IF(Z44="","",IF(INDEX(Data!$BR:$BR,MATCH(Z44,Data!$A:$A,0),1)=0,"",INDEX(Data!$BR:$BR,MATCH(Z44,Data!$A:$A,0),1)))</f>
        <v/>
      </c>
      <c r="Z44" s="43" t="str">
        <f ca="1">IFERROR(INDEX(Data!$A$1:AA$1002,_xlfn.AGGREGATE(15,6,(OFFSET(Data!$A$1,0,MATCH(Z$6,Data!$1:$1,0)-1,1000,1)=IF(Z$7="","Yes",Z$7))/(OFFSET(Data!$A$1,0,MATCH(Z$6,Data!$1:$1,0)-1,1000,1)=IF(Z$7="","Yes",Z$7))*ROW(Data!$C$1:$C$1002),ROW(Z44)-ROW(Z$7)),1),"")</f>
        <v>MynetworkTV</v>
      </c>
      <c r="AA44" s="43" t="str">
        <f ca="1">IF(AB44="","",IF(INDEX(Data!$BR:$BR,MATCH(AB44,Data!$A:$A,0),1)=0,"",INDEX(Data!$BR:$BR,MATCH(AB44,Data!$A:$A,0),1)))</f>
        <v/>
      </c>
      <c r="AB44" s="43" t="str">
        <f ca="1">IFERROR(INDEX(Data!$A$1:AC$1002,_xlfn.AGGREGATE(15,6,(OFFSET(Data!$A$1,0,MATCH(AB$6,Data!$1:$1,0)-1,1000,1)=IF(AB$7="","Yes",AB$7))/(OFFSET(Data!$A$1,0,MATCH(AB$6,Data!$1:$1,0)-1,1000,1)=IF(AB$7="","Yes",AB$7))*ROW(Data!$C$1:$C$1002),ROW(AB44)-ROW(AB$7)),1),"")</f>
        <v>Galavision</v>
      </c>
      <c r="AC44" s="43" t="str">
        <f ca="1">IF(AD44="","",IF(INDEX(Data!$BR:$BR,MATCH(AD44,Data!$A:$A,0),1)=0,"",INDEX(Data!$BR:$BR,MATCH(AD44,Data!$A:$A,0),1)))</f>
        <v/>
      </c>
      <c r="AD44" s="43" t="str">
        <f ca="1">IFERROR(INDEX(Data!$A$1:AE$1002,_xlfn.AGGREGATE(15,6,(OFFSET(Data!$A$1,0,MATCH(AD$6,Data!$1:$1,0)-1,1000,1)=IF(AD$7="","Yes",AD$7))/(OFFSET(Data!$A$1,0,MATCH(AD$6,Data!$1:$1,0)-1,1000,1)=IF(AD$7="","Yes",AD$7))*ROW(Data!$C$1:$C$1002),ROW(AD44)-ROW(AD$7)),1),"")</f>
        <v>TV Land</v>
      </c>
      <c r="AE44" s="43" t="str">
        <f ca="1">IF(AF44="","",IF(INDEX(Data!$BR:$BR,MATCH(AF44,Data!$A:$A,0),1)=0,"",INDEX(Data!$BR:$BR,MATCH(AF44,Data!$A:$A,0),1)))</f>
        <v/>
      </c>
      <c r="AF44" s="43" t="str">
        <f ca="1">IFERROR(INDEX(Data!$A$1:AM$1002,_xlfn.AGGREGATE(15,6,(OFFSET(Data!$A$1,0,MATCH(AF$6,Data!$1:$1,0)-1,1000,1)=IF(AF$7="","Yes",AF$7))/(OFFSET(Data!$A$1,0,MATCH(AF$6,Data!$1:$1,0)-1,1000,1)=IF(AF$7="","Yes",AF$7))*ROW(Data!$C$1:$C$1002),ROW(AF44)-ROW(AF$7)),1),"")</f>
        <v/>
      </c>
      <c r="AG44" s="43" t="str">
        <f ca="1">IF(AH44="","",IF(INDEX(Data!$BR:$BR,MATCH(AH44,Data!$A:$A,0),1)=0,"",INDEX(Data!$BR:$BR,MATCH(AH44,Data!$A:$A,0),1)))</f>
        <v/>
      </c>
      <c r="AH44" s="43" t="str">
        <f ca="1">IFERROR(INDEX(Data!$A$1:AO$1002,_xlfn.AGGREGATE(15,6,(OFFSET(Data!$A$1,0,MATCH(AH$6,Data!$1:$1,0)-1,1000,1)=IF(AH$7="","Yes",AH$7))/(OFFSET(Data!$A$1,0,MATCH(AH$6,Data!$1:$1,0)-1,1000,1)=IF(AH$7="","Yes",AH$7))*ROW(Data!$C$1:$C$1002),ROW(AH44)-ROW(AH$7)),1),"")</f>
        <v/>
      </c>
      <c r="AI44" s="43" t="str">
        <f ca="1">IF(AJ44="","",IF(INDEX(Data!$BR:$BR,MATCH(AJ44,Data!$A:$A,0),1)=0,"",INDEX(Data!$BR:$BR,MATCH(AJ44,Data!$A:$A,0),1)))</f>
        <v/>
      </c>
      <c r="AJ44" s="43" t="str">
        <f ca="1">IFERROR(INDEX(Data!$A$1:AQ$1002,_xlfn.AGGREGATE(15,6,(OFFSET(Data!$A$1,0,MATCH(AJ$6,Data!$1:$1,0)-1,1000,1)=IF(AJ$7="","Yes",AJ$7))/(OFFSET(Data!$A$1,0,MATCH(AJ$6,Data!$1:$1,0)-1,1000,1)=IF(AJ$7="","Yes",AJ$7))*ROW(Data!$C$1:$C$1002),ROW(AJ44)-ROW(AJ$7)),1),"")</f>
        <v>Hallmark</v>
      </c>
      <c r="AK44" s="43" t="str">
        <f ca="1">IF(AL44="","",IF(INDEX(Data!$BR:$BR,MATCH(AL44,Data!$A:$A,0),1)=0,"",INDEX(Data!$BR:$BR,MATCH(AL44,Data!$A:$A,0),1)))</f>
        <v/>
      </c>
      <c r="AL44" s="43" t="str">
        <f ca="1">IFERROR(INDEX(Data!$A$1:AS$1002,_xlfn.AGGREGATE(15,6,(OFFSET(Data!$A$1,0,MATCH(AL$6,Data!$1:$1,0)-1,1000,1)=IF(AL$7="","Yes",AL$7))/(OFFSET(Data!$A$1,0,MATCH(AL$6,Data!$1:$1,0)-1,1000,1)=IF(AL$7="","Yes",AL$7))*ROW(Data!$C$1:$C$1002),ROW(AL44)-ROW(AL$7)),1),"")</f>
        <v/>
      </c>
      <c r="AM44" s="43" t="str">
        <f ca="1">IF(AN44="","",IF(INDEX(Data!$BR:$BR,MATCH(AN44,Data!$A:$A,0),1)=0,"",INDEX(Data!$BR:$BR,MATCH(AN44,Data!$A:$A,0),1)))</f>
        <v/>
      </c>
      <c r="AN44" s="43" t="str">
        <f ca="1">IFERROR(INDEX(Data!$A$1:AU$1002,_xlfn.AGGREGATE(15,6,(OFFSET(Data!$A$1,0,MATCH(AN$6,Data!$1:$1,0)-1,1000,1)=IF(AN$7="","Yes",AN$7))/(OFFSET(Data!$A$1,0,MATCH(AN$6,Data!$1:$1,0)-1,1000,1)=IF(AN$7="","Yes",AN$7))*ROW(Data!$C$1:$C$1002),ROW(AN44)-ROW(AN$7)),1),"")</f>
        <v>Motor Trend</v>
      </c>
    </row>
    <row r="45" spans="1:40" ht="24" x14ac:dyDescent="0.4">
      <c r="A45" s="43" t="str">
        <f ca="1">IF(B45="","",IF(INDEX(Data!$BR:$BR,MATCH(B45,Data!$A:$A,0),1)=0,"",INDEX(Data!$BR:$BR,MATCH(B45,Data!$A:$A,0),1)))</f>
        <v/>
      </c>
      <c r="B45" s="43" t="str">
        <f ca="1">IFERROR(INDEX(Data!A$1:$A$1002,_xlfn.AGGREGATE(15,6,(OFFSET(Data!$A$1,0,MATCH(B$6,Data!$1:$1,0)-1,1000,1)=IF(B$7="","Yes",B$7))/(OFFSET(Data!$A$1,0,MATCH(B$6,Data!$1:$1,0)-1,1000,1)=IF(B$7="","Yes",B$7))*ROW(Data!$C$1:$C$1002),ROW(B45)-ROW(B$7)),1),"")</f>
        <v>Motor Trend</v>
      </c>
      <c r="C45" s="43" t="str">
        <f ca="1">IF(D45="","",IF(INDEX(Data!$BR:$BR,MATCH(D45,Data!$A:$A,0),1)=0,"",INDEX(Data!$BR:$BR,MATCH(D45,Data!$A:$A,0),1)))</f>
        <v/>
      </c>
      <c r="D45" s="43" t="str">
        <f ca="1">IFERROR(INDEX(Data!$A$1:C$1002,_xlfn.AGGREGATE(15,6,(OFFSET(Data!$A$1,0,MATCH(D$6,Data!$1:$1,0)-1,1000,1)=IF(D$7="","Yes",D$7))/(OFFSET(Data!$A$1,0,MATCH(D$6,Data!$1:$1,0)-1,1000,1)=IF(D$7="","Yes",D$7))*ROW(Data!$C$1:$C$1002),ROW(D45)-ROW(D$7)),1),"")</f>
        <v/>
      </c>
      <c r="E45" s="43" t="str">
        <f ca="1">IF(F45="","",IF(INDEX(Data!$BR:$BR,MATCH(F45,Data!$A:$A,0),1)=0,"",INDEX(Data!$BR:$BR,MATCH(F45,Data!$A:$A,0),1)))</f>
        <v/>
      </c>
      <c r="F45" s="43" t="str">
        <f ca="1">IFERROR(INDEX(Data!$A$1:E$1002,_xlfn.AGGREGATE(15,6,(OFFSET(Data!$A$1,0,MATCH(F$6,Data!$1:$1,0)-1,1000,1)=IF(F$7="","Yes",F$7))/(OFFSET(Data!$A$1,0,MATCH(F$6,Data!$1:$1,0)-1,1000,1)=IF(F$7="","Yes",F$7))*ROW(Data!$C$1:$C$1002),ROW(F45)-ROW(F$7)),1),"")</f>
        <v>Nick Jr.</v>
      </c>
      <c r="G45" s="43" t="str">
        <f ca="1">IF(H45="","",IF(INDEX(Data!$BR:$BR,MATCH(H45,Data!$A:$A,0),1)=0,"",INDEX(Data!$BR:$BR,MATCH(H45,Data!$A:$A,0),1)))</f>
        <v/>
      </c>
      <c r="H45" s="43" t="str">
        <f ca="1">IFERROR(INDEX(Data!$A$1:G$1002,_xlfn.AGGREGATE(15,6,(OFFSET(Data!$A$1,0,MATCH(H$6,Data!$1:$1,0)-1,1000,1)=IF(H$7="","Yes",H$7))/(OFFSET(Data!$A$1,0,MATCH(H$6,Data!$1:$1,0)-1,1000,1)=IF(H$7="","Yes",H$7))*ROW(Data!$C$1:$C$1002),ROW(H45)-ROW(H$7)),1),"")</f>
        <v>MynetworkTV</v>
      </c>
      <c r="I45" s="43" t="str">
        <f ca="1">IF(J45="","",IF(INDEX(Data!$BR:$BR,MATCH(J45,Data!$A:$A,0),1)=0,"",INDEX(Data!$BR:$BR,MATCH(J45,Data!$A:$A,0),1)))</f>
        <v/>
      </c>
      <c r="J45" s="43" t="str">
        <f ca="1">IFERROR(INDEX(Data!$A$1:I$1002,_xlfn.AGGREGATE(15,6,(OFFSET(Data!$A$1,0,MATCH(J$6,Data!$1:$1,0)-1,1000,1)=IF(J$7="","Yes",J$7))/(OFFSET(Data!$A$1,0,MATCH(J$6,Data!$1:$1,0)-1,1000,1)=IF(J$7="","Yes",J$7))*ROW(Data!$C$1:$C$1002),ROW(J45)-ROW(J$7)),1),"")</f>
        <v>Golf Channel</v>
      </c>
      <c r="K45" s="43" t="str">
        <f ca="1">IF(L45="","",IF(INDEX(Data!$BR:$BR,MATCH(L45,Data!$A:$A,0),1)=0,"",INDEX(Data!$BR:$BR,MATCH(L45,Data!$A:$A,0),1)))</f>
        <v/>
      </c>
      <c r="L45" s="43" t="str">
        <f ca="1">IFERROR(INDEX(Data!$A$1:K$1002,_xlfn.AGGREGATE(15,6,(OFFSET(Data!$A$1,0,MATCH(L$6,Data!$1:$1,0)-1,1000,1)=IF(L$7="","Yes",L$7))/(OFFSET(Data!$A$1,0,MATCH(L$6,Data!$1:$1,0)-1,1000,1)=IF(L$7="","Yes",L$7))*ROW(Data!$C$1:$C$1002),ROW(L45)-ROW(L$7)),1),"")</f>
        <v>FXX</v>
      </c>
      <c r="M45" s="43" t="str">
        <f ca="1">IF(N45="","",IF(INDEX(Data!$BR:$BR,MATCH(N45,Data!$A:$A,0),1)=0,"",INDEX(Data!$BR:$BR,MATCH(N45,Data!$A:$A,0),1)))</f>
        <v/>
      </c>
      <c r="N45" s="43" t="str">
        <f ca="1">IFERROR(INDEX(Data!$A$1:M$1002,_xlfn.AGGREGATE(15,6,(OFFSET(Data!$A$1,0,MATCH(N$6,Data!$1:$1,0)-1,1000,1)=IF(N$7="","Yes",N$7))/(OFFSET(Data!$A$1,0,MATCH(N$6,Data!$1:$1,0)-1,1000,1)=IF(N$7="","Yes",N$7))*ROW(Data!$C$1:$C$1002),ROW(N45)-ROW(N$7)),1),"")</f>
        <v>Food Network</v>
      </c>
      <c r="O45" s="43" t="str">
        <f ca="1">IF(P45="","",IF(INDEX(Data!$BR:$BR,MATCH(P45,Data!$A:$A,0),1)=0,"",INDEX(Data!$BR:$BR,MATCH(P45,Data!$A:$A,0),1)))</f>
        <v/>
      </c>
      <c r="P45" s="43" t="str">
        <f ca="1">IFERROR(INDEX(Data!$A$1:O$1002,_xlfn.AGGREGATE(15,6,(OFFSET(Data!$A$1,0,MATCH(P$6,Data!$1:$1,0)-1,1000,1)=IF(P$7="","Yes",P$7))/(OFFSET(Data!$A$1,0,MATCH(P$6,Data!$1:$1,0)-1,1000,1)=IF(P$7="","Yes",P$7))*ROW(Data!$C$1:$C$1002),ROW(P45)-ROW(P$7)),1),"")</f>
        <v>Disney Channel</v>
      </c>
      <c r="Q45" s="43" t="str">
        <f ca="1">IF(R45="","",IF(INDEX(Data!$BR:$BR,MATCH(R45,Data!$A:$A,0),1)=0,"",INDEX(Data!$BR:$BR,MATCH(R45,Data!$A:$A,0),1)))</f>
        <v/>
      </c>
      <c r="R45" s="43" t="str">
        <f ca="1">IFERROR(INDEX(Data!$A$1:Q$1002,_xlfn.AGGREGATE(15,6,(OFFSET(Data!$A$1,0,MATCH(R$6,Data!$1:$1,0)-1,1000,1)=IF(R$7="","Yes",R$7))/(OFFSET(Data!$A$1,0,MATCH(R$6,Data!$1:$1,0)-1,1000,1)=IF(R$7="","Yes",R$7))*ROW(Data!$C$1:$C$1002),ROW(R45)-ROW(R$7)),1),"")</f>
        <v>Discovery Life</v>
      </c>
      <c r="S45" s="43" t="str">
        <f ca="1">IF(T45="","",IF(INDEX(Data!$BR:$BR,MATCH(T45,Data!$A:$A,0),1)=0,"",INDEX(Data!$BR:$BR,MATCH(T45,Data!$A:$A,0),1)))</f>
        <v/>
      </c>
      <c r="T45" s="43" t="str">
        <f ca="1">IFERROR(INDEX(Data!$A$1:R$1002,_xlfn.AGGREGATE(15,6,(OFFSET(Data!$A$1,0,MATCH(T$6,Data!$1:$1,0)-1,1000,1)=IF(T$7="","Yes",T$7))/(OFFSET(Data!$A$1,0,MATCH(T$6,Data!$1:$1,0)-1,1000,1)=IF(T$7="","Yes",T$7))*ROW(Data!$C$1:$C$1002),ROW(T45)-ROW(T$7)),1),"")</f>
        <v>Disney Channel</v>
      </c>
      <c r="U45" s="43" t="str">
        <f ca="1">IF(V45="","",IF(INDEX(Data!$BR:$BR,MATCH(V45,Data!$A:$A,0),1)=0,"",INDEX(Data!$BR:$BR,MATCH(V45,Data!$A:$A,0),1)))</f>
        <v/>
      </c>
      <c r="V45" s="43" t="str">
        <f ca="1">IFERROR(INDEX(Data!$A$1:T$1002,_xlfn.AGGREGATE(15,6,(OFFSET(Data!$A$1,0,MATCH(V$6,Data!$1:$1,0)-1,1000,1)=IF(V$7="","Yes",V$7))/(OFFSET(Data!$A$1,0,MATCH(V$6,Data!$1:$1,0)-1,1000,1)=IF(V$7="","Yes",V$7))*ROW(Data!$C$1:$C$1002),ROW(V45)-ROW(V$7)),1),"")</f>
        <v>FX</v>
      </c>
      <c r="W45" s="43" t="str">
        <f ca="1">IF(X45="","",IF(INDEX(Data!$BR:$BR,MATCH(X45,Data!$A:$A,0),1)=0,"",INDEX(Data!$BR:$BR,MATCH(X45,Data!$A:$A,0),1)))</f>
        <v/>
      </c>
      <c r="X45" s="43" t="str">
        <f ca="1">IFERROR(INDEX(Data!$A$1:Y$1002,_xlfn.AGGREGATE(15,6,(OFFSET(Data!$A$1,0,MATCH(X$6,Data!$1:$1,0)-1,1000,1)=IF(X$7="","Yes",X$7))/(OFFSET(Data!$A$1,0,MATCH(X$6,Data!$1:$1,0)-1,1000,1)=IF(X$7="","Yes",X$7))*ROW(Data!$C$1:$C$1002),ROW(X45)-ROW(X$7)),1),"")</f>
        <v>Freeform</v>
      </c>
      <c r="Y45" s="43" t="str">
        <f ca="1">IF(Z45="","",IF(INDEX(Data!$BR:$BR,MATCH(Z45,Data!$A:$A,0),1)=0,"",INDEX(Data!$BR:$BR,MATCH(Z45,Data!$A:$A,0),1)))</f>
        <v/>
      </c>
      <c r="Z45" s="43" t="str">
        <f ca="1">IFERROR(INDEX(Data!$A$1:AA$1002,_xlfn.AGGREGATE(15,6,(OFFSET(Data!$A$1,0,MATCH(Z$6,Data!$1:$1,0)-1,1000,1)=IF(Z$7="","Yes",Z$7))/(OFFSET(Data!$A$1,0,MATCH(Z$6,Data!$1:$1,0)-1,1000,1)=IF(Z$7="","Yes",Z$7))*ROW(Data!$C$1:$C$1002),ROW(Z45)-ROW(Z$7)),1),"")</f>
        <v>National Geographic</v>
      </c>
      <c r="AA45" s="43" t="str">
        <f ca="1">IF(AB45="","",IF(INDEX(Data!$BR:$BR,MATCH(AB45,Data!$A:$A,0),1)=0,"",INDEX(Data!$BR:$BR,MATCH(AB45,Data!$A:$A,0),1)))</f>
        <v/>
      </c>
      <c r="AB45" s="43" t="str">
        <f ca="1">IFERROR(INDEX(Data!$A$1:AC$1002,_xlfn.AGGREGATE(15,6,(OFFSET(Data!$A$1,0,MATCH(AB$6,Data!$1:$1,0)-1,1000,1)=IF(AB$7="","Yes",AB$7))/(OFFSET(Data!$A$1,0,MATCH(AB$6,Data!$1:$1,0)-1,1000,1)=IF(AB$7="","Yes",AB$7))*ROW(Data!$C$1:$C$1002),ROW(AB45)-ROW(AB$7)),1),"")</f>
        <v>GetTV</v>
      </c>
      <c r="AC45" s="43" t="str">
        <f ca="1">IF(AD45="","",IF(INDEX(Data!$BR:$BR,MATCH(AD45,Data!$A:$A,0),1)=0,"",INDEX(Data!$BR:$BR,MATCH(AD45,Data!$A:$A,0),1)))</f>
        <v/>
      </c>
      <c r="AD45" s="43" t="str">
        <f ca="1">IFERROR(INDEX(Data!$A$1:AE$1002,_xlfn.AGGREGATE(15,6,(OFFSET(Data!$A$1,0,MATCH(AD$6,Data!$1:$1,0)-1,1000,1)=IF(AD$7="","Yes",AD$7))/(OFFSET(Data!$A$1,0,MATCH(AD$6,Data!$1:$1,0)-1,1000,1)=IF(AD$7="","Yes",AD$7))*ROW(Data!$C$1:$C$1002),ROW(AD45)-ROW(AD$7)),1),"")</f>
        <v>VH1</v>
      </c>
      <c r="AE45" s="43" t="str">
        <f ca="1">IF(AF45="","",IF(INDEX(Data!$BR:$BR,MATCH(AF45,Data!$A:$A,0),1)=0,"",INDEX(Data!$BR:$BR,MATCH(AF45,Data!$A:$A,0),1)))</f>
        <v/>
      </c>
      <c r="AF45" s="43" t="str">
        <f ca="1">IFERROR(INDEX(Data!$A$1:AM$1002,_xlfn.AGGREGATE(15,6,(OFFSET(Data!$A$1,0,MATCH(AF$6,Data!$1:$1,0)-1,1000,1)=IF(AF$7="","Yes",AF$7))/(OFFSET(Data!$A$1,0,MATCH(AF$6,Data!$1:$1,0)-1,1000,1)=IF(AF$7="","Yes",AF$7))*ROW(Data!$C$1:$C$1002),ROW(AF45)-ROW(AF$7)),1),"")</f>
        <v/>
      </c>
      <c r="AG45" s="43" t="str">
        <f ca="1">IF(AH45="","",IF(INDEX(Data!$BR:$BR,MATCH(AH45,Data!$A:$A,0),1)=0,"",INDEX(Data!$BR:$BR,MATCH(AH45,Data!$A:$A,0),1)))</f>
        <v/>
      </c>
      <c r="AH45" s="43" t="str">
        <f ca="1">IFERROR(INDEX(Data!$A$1:AO$1002,_xlfn.AGGREGATE(15,6,(OFFSET(Data!$A$1,0,MATCH(AH$6,Data!$1:$1,0)-1,1000,1)=IF(AH$7="","Yes",AH$7))/(OFFSET(Data!$A$1,0,MATCH(AH$6,Data!$1:$1,0)-1,1000,1)=IF(AH$7="","Yes",AH$7))*ROW(Data!$C$1:$C$1002),ROW(AH45)-ROW(AH$7)),1),"")</f>
        <v/>
      </c>
      <c r="AI45" s="43" t="str">
        <f ca="1">IF(AJ45="","",IF(INDEX(Data!$BR:$BR,MATCH(AJ45,Data!$A:$A,0),1)=0,"",INDEX(Data!$BR:$BR,MATCH(AJ45,Data!$A:$A,0),1)))</f>
        <v/>
      </c>
      <c r="AJ45" s="43" t="str">
        <f ca="1">IFERROR(INDEX(Data!$A$1:AQ$1002,_xlfn.AGGREGATE(15,6,(OFFSET(Data!$A$1,0,MATCH(AJ$6,Data!$1:$1,0)-1,1000,1)=IF(AJ$7="","Yes",AJ$7))/(OFFSET(Data!$A$1,0,MATCH(AJ$6,Data!$1:$1,0)-1,1000,1)=IF(AJ$7="","Yes",AJ$7))*ROW(Data!$C$1:$C$1002),ROW(AJ45)-ROW(AJ$7)),1),"")</f>
        <v>Hallmark Drama</v>
      </c>
      <c r="AK45" s="43" t="str">
        <f ca="1">IF(AL45="","",IF(INDEX(Data!$BR:$BR,MATCH(AL45,Data!$A:$A,0),1)=0,"",INDEX(Data!$BR:$BR,MATCH(AL45,Data!$A:$A,0),1)))</f>
        <v/>
      </c>
      <c r="AL45" s="43" t="str">
        <f ca="1">IFERROR(INDEX(Data!$A$1:AS$1002,_xlfn.AGGREGATE(15,6,(OFFSET(Data!$A$1,0,MATCH(AL$6,Data!$1:$1,0)-1,1000,1)=IF(AL$7="","Yes",AL$7))/(OFFSET(Data!$A$1,0,MATCH(AL$6,Data!$1:$1,0)-1,1000,1)=IF(AL$7="","Yes",AL$7))*ROW(Data!$C$1:$C$1002),ROW(AL45)-ROW(AL$7)),1),"")</f>
        <v/>
      </c>
      <c r="AM45" s="43" t="str">
        <f ca="1">IF(AN45="","",IF(INDEX(Data!$BR:$BR,MATCH(AN45,Data!$A:$A,0),1)=0,"",INDEX(Data!$BR:$BR,MATCH(AN45,Data!$A:$A,0),1)))</f>
        <v/>
      </c>
      <c r="AN45" s="43" t="str">
        <f ca="1">IFERROR(INDEX(Data!$A$1:AU$1002,_xlfn.AGGREGATE(15,6,(OFFSET(Data!$A$1,0,MATCH(AN$6,Data!$1:$1,0)-1,1000,1)=IF(AN$7="","Yes",AN$7))/(OFFSET(Data!$A$1,0,MATCH(AN$6,Data!$1:$1,0)-1,1000,1)=IF(AN$7="","Yes",AN$7))*ROW(Data!$C$1:$C$1002),ROW(AN45)-ROW(AN$7)),1),"")</f>
        <v>MTV</v>
      </c>
    </row>
    <row r="46" spans="1:40" ht="24" x14ac:dyDescent="0.4">
      <c r="A46" s="43" t="str">
        <f ca="1">IF(B46="","",IF(INDEX(Data!$BR:$BR,MATCH(B46,Data!$A:$A,0),1)=0,"",INDEX(Data!$BR:$BR,MATCH(B46,Data!$A:$A,0),1)))</f>
        <v/>
      </c>
      <c r="B46" s="43" t="str">
        <f ca="1">IFERROR(INDEX(Data!A$1:$A$1002,_xlfn.AGGREGATE(15,6,(OFFSET(Data!$A$1,0,MATCH(B$6,Data!$1:$1,0)-1,1000,1)=IF(B$7="","Yes",B$7))/(OFFSET(Data!$A$1,0,MATCH(B$6,Data!$1:$1,0)-1,1000,1)=IF(B$7="","Yes",B$7))*ROW(Data!$C$1:$C$1002),ROW(B46)-ROW(B$7)),1),"")</f>
        <v>MTV</v>
      </c>
      <c r="C46" s="43" t="str">
        <f ca="1">IF(D46="","",IF(INDEX(Data!$BR:$BR,MATCH(D46,Data!$A:$A,0),1)=0,"",INDEX(Data!$BR:$BR,MATCH(D46,Data!$A:$A,0),1)))</f>
        <v/>
      </c>
      <c r="D46" s="43" t="str">
        <f ca="1">IFERROR(INDEX(Data!$A$1:C$1002,_xlfn.AGGREGATE(15,6,(OFFSET(Data!$A$1,0,MATCH(D$6,Data!$1:$1,0)-1,1000,1)=IF(D$7="","Yes",D$7))/(OFFSET(Data!$A$1,0,MATCH(D$6,Data!$1:$1,0)-1,1000,1)=IF(D$7="","Yes",D$7))*ROW(Data!$C$1:$C$1002),ROW(D46)-ROW(D$7)),1),"")</f>
        <v/>
      </c>
      <c r="E46" s="43" t="str">
        <f ca="1">IF(F46="","",IF(INDEX(Data!$BR:$BR,MATCH(F46,Data!$A:$A,0),1)=0,"",INDEX(Data!$BR:$BR,MATCH(F46,Data!$A:$A,0),1)))</f>
        <v/>
      </c>
      <c r="F46" s="43" t="str">
        <f ca="1">IFERROR(INDEX(Data!$A$1:E$1002,_xlfn.AGGREGATE(15,6,(OFFSET(Data!$A$1,0,MATCH(F$6,Data!$1:$1,0)-1,1000,1)=IF(F$7="","Yes",F$7))/(OFFSET(Data!$A$1,0,MATCH(F$6,Data!$1:$1,0)-1,1000,1)=IF(F$7="","Yes",F$7))*ROW(Data!$C$1:$C$1002),ROW(F46)-ROW(F$7)),1),"")</f>
        <v>Paramount Network</v>
      </c>
      <c r="G46" s="43" t="str">
        <f ca="1">IF(H46="","",IF(INDEX(Data!$BR:$BR,MATCH(H46,Data!$A:$A,0),1)=0,"",INDEX(Data!$BR:$BR,MATCH(H46,Data!$A:$A,0),1)))</f>
        <v/>
      </c>
      <c r="H46" s="43" t="str">
        <f ca="1">IFERROR(INDEX(Data!$A$1:G$1002,_xlfn.AGGREGATE(15,6,(OFFSET(Data!$A$1,0,MATCH(H$6,Data!$1:$1,0)-1,1000,1)=IF(H$7="","Yes",H$7))/(OFFSET(Data!$A$1,0,MATCH(H$6,Data!$1:$1,0)-1,1000,1)=IF(H$7="","Yes",H$7))*ROW(Data!$C$1:$C$1002),ROW(H46)-ROW(H$7)),1),"")</f>
        <v>Nat Geo Wild</v>
      </c>
      <c r="I46" s="43" t="str">
        <f ca="1">IF(J46="","",IF(INDEX(Data!$BR:$BR,MATCH(J46,Data!$A:$A,0),1)=0,"",INDEX(Data!$BR:$BR,MATCH(J46,Data!$A:$A,0),1)))</f>
        <v/>
      </c>
      <c r="J46" s="43" t="str">
        <f ca="1">IFERROR(INDEX(Data!$A$1:I$1002,_xlfn.AGGREGATE(15,6,(OFFSET(Data!$A$1,0,MATCH(J$6,Data!$1:$1,0)-1,1000,1)=IF(J$7="","Yes",J$7))/(OFFSET(Data!$A$1,0,MATCH(J$6,Data!$1:$1,0)-1,1000,1)=IF(J$7="","Yes",J$7))*ROW(Data!$C$1:$C$1002),ROW(J46)-ROW(J$7)),1),"")</f>
        <v>Hallmark</v>
      </c>
      <c r="K46" s="43" t="str">
        <f ca="1">IF(L46="","",IF(INDEX(Data!$BR:$BR,MATCH(L46,Data!$A:$A,0),1)=0,"",INDEX(Data!$BR:$BR,MATCH(L46,Data!$A:$A,0),1)))</f>
        <v/>
      </c>
      <c r="L46" s="43" t="str">
        <f ca="1">IFERROR(INDEX(Data!$A$1:K$1002,_xlfn.AGGREGATE(15,6,(OFFSET(Data!$A$1,0,MATCH(L$6,Data!$1:$1,0)-1,1000,1)=IF(L$7="","Yes",L$7))/(OFFSET(Data!$A$1,0,MATCH(L$6,Data!$1:$1,0)-1,1000,1)=IF(L$7="","Yes",L$7))*ROW(Data!$C$1:$C$1002),ROW(L46)-ROW(L$7)),1),"")</f>
        <v>Galavision</v>
      </c>
      <c r="M46" s="43">
        <f ca="1">IF(N46="","",IF(INDEX(Data!$BR:$BR,MATCH(N46,Data!$A:$A,0),1)=0,"",INDEX(Data!$BR:$BR,MATCH(N46,Data!$A:$A,0),1)))</f>
        <v>1</v>
      </c>
      <c r="N46" s="43" t="str">
        <f ca="1">IFERROR(INDEX(Data!$A$1:M$1002,_xlfn.AGGREGATE(15,6,(OFFSET(Data!$A$1,0,MATCH(N$6,Data!$1:$1,0)-1,1000,1)=IF(N$7="","Yes",N$7))/(OFFSET(Data!$A$1,0,MATCH(N$6,Data!$1:$1,0)-1,1000,1)=IF(N$7="","Yes",N$7))*ROW(Data!$C$1:$C$1002),ROW(N46)-ROW(N$7)),1),"")</f>
        <v>FOX</v>
      </c>
      <c r="O46" s="43" t="str">
        <f ca="1">IF(P46="","",IF(INDEX(Data!$BR:$BR,MATCH(P46,Data!$A:$A,0),1)=0,"",INDEX(Data!$BR:$BR,MATCH(P46,Data!$A:$A,0),1)))</f>
        <v/>
      </c>
      <c r="P46" s="43" t="str">
        <f ca="1">IFERROR(INDEX(Data!$A$1:O$1002,_xlfn.AGGREGATE(15,6,(OFFSET(Data!$A$1,0,MATCH(P$6,Data!$1:$1,0)-1,1000,1)=IF(P$7="","Yes",P$7))/(OFFSET(Data!$A$1,0,MATCH(P$6,Data!$1:$1,0)-1,1000,1)=IF(P$7="","Yes",P$7))*ROW(Data!$C$1:$C$1002),ROW(P46)-ROW(P$7)),1),"")</f>
        <v>Disney Junior</v>
      </c>
      <c r="Q46" s="43" t="str">
        <f ca="1">IF(R46="","",IF(INDEX(Data!$BR:$BR,MATCH(R46,Data!$A:$A,0),1)=0,"",INDEX(Data!$BR:$BR,MATCH(R46,Data!$A:$A,0),1)))</f>
        <v/>
      </c>
      <c r="R46" s="43" t="str">
        <f ca="1">IFERROR(INDEX(Data!$A$1:Q$1002,_xlfn.AGGREGATE(15,6,(OFFSET(Data!$A$1,0,MATCH(R$6,Data!$1:$1,0)-1,1000,1)=IF(R$7="","Yes",R$7))/(OFFSET(Data!$A$1,0,MATCH(R$6,Data!$1:$1,0)-1,1000,1)=IF(R$7="","Yes",R$7))*ROW(Data!$C$1:$C$1002),ROW(R46)-ROW(R$7)),1),"")</f>
        <v>Disney Channel</v>
      </c>
      <c r="S46" s="43" t="str">
        <f ca="1">IF(T46="","",IF(INDEX(Data!$BR:$BR,MATCH(T46,Data!$A:$A,0),1)=0,"",INDEX(Data!$BR:$BR,MATCH(T46,Data!$A:$A,0),1)))</f>
        <v/>
      </c>
      <c r="T46" s="43" t="str">
        <f ca="1">IFERROR(INDEX(Data!$A$1:R$1002,_xlfn.AGGREGATE(15,6,(OFFSET(Data!$A$1,0,MATCH(T$6,Data!$1:$1,0)-1,1000,1)=IF(T$7="","Yes",T$7))/(OFFSET(Data!$A$1,0,MATCH(T$6,Data!$1:$1,0)-1,1000,1)=IF(T$7="","Yes",T$7))*ROW(Data!$C$1:$C$1002),ROW(T46)-ROW(T$7)),1),"")</f>
        <v>Disney XD</v>
      </c>
      <c r="U46" s="43" t="str">
        <f ca="1">IF(V46="","",IF(INDEX(Data!$BR:$BR,MATCH(V46,Data!$A:$A,0),1)=0,"",INDEX(Data!$BR:$BR,MATCH(V46,Data!$A:$A,0),1)))</f>
        <v/>
      </c>
      <c r="V46" s="43" t="str">
        <f ca="1">IFERROR(INDEX(Data!$A$1:T$1002,_xlfn.AGGREGATE(15,6,(OFFSET(Data!$A$1,0,MATCH(V$6,Data!$1:$1,0)-1,1000,1)=IF(V$7="","Yes",V$7))/(OFFSET(Data!$A$1,0,MATCH(V$6,Data!$1:$1,0)-1,1000,1)=IF(V$7="","Yes",V$7))*ROW(Data!$C$1:$C$1002),ROW(V46)-ROW(V$7)),1),"")</f>
        <v>FX Movie Channel</v>
      </c>
      <c r="W46" s="43" t="str">
        <f ca="1">IF(X46="","",IF(INDEX(Data!$BR:$BR,MATCH(X46,Data!$A:$A,0),1)=0,"",INDEX(Data!$BR:$BR,MATCH(X46,Data!$A:$A,0),1)))</f>
        <v/>
      </c>
      <c r="X46" s="43" t="str">
        <f ca="1">IFERROR(INDEX(Data!$A$1:Y$1002,_xlfn.AGGREGATE(15,6,(OFFSET(Data!$A$1,0,MATCH(X$6,Data!$1:$1,0)-1,1000,1)=IF(X$7="","Yes",X$7))/(OFFSET(Data!$A$1,0,MATCH(X$6,Data!$1:$1,0)-1,1000,1)=IF(X$7="","Yes",X$7))*ROW(Data!$C$1:$C$1002),ROW(X46)-ROW(X$7)),1),"")</f>
        <v>FX</v>
      </c>
      <c r="Y46" s="43">
        <f ca="1">IF(Z46="","",IF(INDEX(Data!$BR:$BR,MATCH(Z46,Data!$A:$A,0),1)=0,"",INDEX(Data!$BR:$BR,MATCH(Z46,Data!$A:$A,0),1)))</f>
        <v>1</v>
      </c>
      <c r="Z46" s="43" t="str">
        <f ca="1">IFERROR(INDEX(Data!$A$1:AA$1002,_xlfn.AGGREGATE(15,6,(OFFSET(Data!$A$1,0,MATCH(Z$6,Data!$1:$1,0)-1,1000,1)=IF(Z$7="","Yes",Z$7))/(OFFSET(Data!$A$1,0,MATCH(Z$6,Data!$1:$1,0)-1,1000,1)=IF(Z$7="","Yes",Z$7))*ROW(Data!$C$1:$C$1002),ROW(Z46)-ROW(Z$7)),1),"")</f>
        <v>NBC</v>
      </c>
      <c r="AA46" s="43" t="str">
        <f ca="1">IF(AB46="","",IF(INDEX(Data!$BR:$BR,MATCH(AB46,Data!$A:$A,0),1)=0,"",INDEX(Data!$BR:$BR,MATCH(AB46,Data!$A:$A,0),1)))</f>
        <v/>
      </c>
      <c r="AB46" s="43" t="str">
        <f ca="1">IFERROR(INDEX(Data!$A$1:AC$1002,_xlfn.AGGREGATE(15,6,(OFFSET(Data!$A$1,0,MATCH(AB$6,Data!$1:$1,0)-1,1000,1)=IF(AB$7="","Yes",AB$7))/(OFFSET(Data!$A$1,0,MATCH(AB$6,Data!$1:$1,0)-1,1000,1)=IF(AB$7="","Yes",AB$7))*ROW(Data!$C$1:$C$1002),ROW(AB46)-ROW(AB$7)),1),"")</f>
        <v>Golf Channel</v>
      </c>
      <c r="AC46" s="43" t="str">
        <f ca="1">IF(AD46="","",IF(INDEX(Data!$BR:$BR,MATCH(AD46,Data!$A:$A,0),1)=0,"",INDEX(Data!$BR:$BR,MATCH(AD46,Data!$A:$A,0),1)))</f>
        <v/>
      </c>
      <c r="AD46" s="43" t="str">
        <f ca="1">IFERROR(INDEX(Data!$A$1:AE$1002,_xlfn.AGGREGATE(15,6,(OFFSET(Data!$A$1,0,MATCH(AD$6,Data!$1:$1,0)-1,1000,1)=IF(AD$7="","Yes",AD$7))/(OFFSET(Data!$A$1,0,MATCH(AD$6,Data!$1:$1,0)-1,1000,1)=IF(AD$7="","Yes",AD$7))*ROW(Data!$C$1:$C$1002),ROW(AD46)-ROW(AD$7)),1),"")</f>
        <v>Viceland</v>
      </c>
      <c r="AE46" s="43" t="str">
        <f ca="1">IF(AF46="","",IF(INDEX(Data!$BR:$BR,MATCH(AF46,Data!$A:$A,0),1)=0,"",INDEX(Data!$BR:$BR,MATCH(AF46,Data!$A:$A,0),1)))</f>
        <v/>
      </c>
      <c r="AF46" s="43" t="str">
        <f ca="1">IFERROR(INDEX(Data!$A$1:AM$1002,_xlfn.AGGREGATE(15,6,(OFFSET(Data!$A$1,0,MATCH(AF$6,Data!$1:$1,0)-1,1000,1)=IF(AF$7="","Yes",AF$7))/(OFFSET(Data!$A$1,0,MATCH(AF$6,Data!$1:$1,0)-1,1000,1)=IF(AF$7="","Yes",AF$7))*ROW(Data!$C$1:$C$1002),ROW(AF46)-ROW(AF$7)),1),"")</f>
        <v/>
      </c>
      <c r="AG46" s="43" t="str">
        <f ca="1">IF(AH46="","",IF(INDEX(Data!$BR:$BR,MATCH(AH46,Data!$A:$A,0),1)=0,"",INDEX(Data!$BR:$BR,MATCH(AH46,Data!$A:$A,0),1)))</f>
        <v/>
      </c>
      <c r="AH46" s="43" t="str">
        <f ca="1">IFERROR(INDEX(Data!$A$1:AO$1002,_xlfn.AGGREGATE(15,6,(OFFSET(Data!$A$1,0,MATCH(AH$6,Data!$1:$1,0)-1,1000,1)=IF(AH$7="","Yes",AH$7))/(OFFSET(Data!$A$1,0,MATCH(AH$6,Data!$1:$1,0)-1,1000,1)=IF(AH$7="","Yes",AH$7))*ROW(Data!$C$1:$C$1002),ROW(AH46)-ROW(AH$7)),1),"")</f>
        <v/>
      </c>
      <c r="AI46" s="43" t="str">
        <f ca="1">IF(AJ46="","",IF(INDEX(Data!$BR:$BR,MATCH(AJ46,Data!$A:$A,0),1)=0,"",INDEX(Data!$BR:$BR,MATCH(AJ46,Data!$A:$A,0),1)))</f>
        <v/>
      </c>
      <c r="AJ46" s="43" t="str">
        <f ca="1">IFERROR(INDEX(Data!$A$1:AQ$1002,_xlfn.AGGREGATE(15,6,(OFFSET(Data!$A$1,0,MATCH(AJ$6,Data!$1:$1,0)-1,1000,1)=IF(AJ$7="","Yes",AJ$7))/(OFFSET(Data!$A$1,0,MATCH(AJ$6,Data!$1:$1,0)-1,1000,1)=IF(AJ$7="","Yes",AJ$7))*ROW(Data!$C$1:$C$1002),ROW(AJ46)-ROW(AJ$7)),1),"")</f>
        <v>Hallmark Movies &amp; Mysteries</v>
      </c>
      <c r="AK46" s="43" t="str">
        <f ca="1">IF(AL46="","",IF(INDEX(Data!$BR:$BR,MATCH(AL46,Data!$A:$A,0),1)=0,"",INDEX(Data!$BR:$BR,MATCH(AL46,Data!$A:$A,0),1)))</f>
        <v/>
      </c>
      <c r="AL46" s="43" t="str">
        <f ca="1">IFERROR(INDEX(Data!$A$1:AS$1002,_xlfn.AGGREGATE(15,6,(OFFSET(Data!$A$1,0,MATCH(AL$6,Data!$1:$1,0)-1,1000,1)=IF(AL$7="","Yes",AL$7))/(OFFSET(Data!$A$1,0,MATCH(AL$6,Data!$1:$1,0)-1,1000,1)=IF(AL$7="","Yes",AL$7))*ROW(Data!$C$1:$C$1002),ROW(AL46)-ROW(AL$7)),1),"")</f>
        <v/>
      </c>
      <c r="AM46" s="43" t="str">
        <f ca="1">IF(AN46="","",IF(INDEX(Data!$BR:$BR,MATCH(AN46,Data!$A:$A,0),1)=0,"",INDEX(Data!$BR:$BR,MATCH(AN46,Data!$A:$A,0),1)))</f>
        <v/>
      </c>
      <c r="AN46" s="43" t="str">
        <f ca="1">IFERROR(INDEX(Data!$A$1:AU$1002,_xlfn.AGGREGATE(15,6,(OFFSET(Data!$A$1,0,MATCH(AN$6,Data!$1:$1,0)-1,1000,1)=IF(AN$7="","Yes",AN$7))/(OFFSET(Data!$A$1,0,MATCH(AN$6,Data!$1:$1,0)-1,1000,1)=IF(AN$7="","Yes",AN$7))*ROW(Data!$C$1:$C$1002),ROW(AN46)-ROW(AN$7)),1),"")</f>
        <v>MTV Classic</v>
      </c>
    </row>
    <row r="47" spans="1:40" ht="24" x14ac:dyDescent="0.4">
      <c r="A47" s="43" t="str">
        <f ca="1">IF(B47="","",IF(INDEX(Data!$BR:$BR,MATCH(B47,Data!$A:$A,0),1)=0,"",INDEX(Data!$BR:$BR,MATCH(B47,Data!$A:$A,0),1)))</f>
        <v/>
      </c>
      <c r="B47" s="43" t="str">
        <f ca="1">IFERROR(INDEX(Data!A$1:$A$1002,_xlfn.AGGREGATE(15,6,(OFFSET(Data!$A$1,0,MATCH(B$6,Data!$1:$1,0)-1,1000,1)=IF(B$7="","Yes",B$7))/(OFFSET(Data!$A$1,0,MATCH(B$6,Data!$1:$1,0)-1,1000,1)=IF(B$7="","Yes",B$7))*ROW(Data!$C$1:$C$1002),ROW(B47)-ROW(B$7)),1),"")</f>
        <v>MTV Classic</v>
      </c>
      <c r="C47" s="43" t="str">
        <f ca="1">IF(D47="","",IF(INDEX(Data!$BR:$BR,MATCH(D47,Data!$A:$A,0),1)=0,"",INDEX(Data!$BR:$BR,MATCH(D47,Data!$A:$A,0),1)))</f>
        <v/>
      </c>
      <c r="D47" s="43" t="str">
        <f ca="1">IFERROR(INDEX(Data!$A$1:C$1002,_xlfn.AGGREGATE(15,6,(OFFSET(Data!$A$1,0,MATCH(D$6,Data!$1:$1,0)-1,1000,1)=IF(D$7="","Yes",D$7))/(OFFSET(Data!$A$1,0,MATCH(D$6,Data!$1:$1,0)-1,1000,1)=IF(D$7="","Yes",D$7))*ROW(Data!$C$1:$C$1002),ROW(D47)-ROW(D$7)),1),"")</f>
        <v/>
      </c>
      <c r="E47" s="43" t="str">
        <f ca="1">IF(F47="","",IF(INDEX(Data!$BR:$BR,MATCH(F47,Data!$A:$A,0),1)=0,"",INDEX(Data!$BR:$BR,MATCH(F47,Data!$A:$A,0),1)))</f>
        <v/>
      </c>
      <c r="F47" s="43" t="str">
        <f ca="1">IFERROR(INDEX(Data!$A$1:E$1002,_xlfn.AGGREGATE(15,6,(OFFSET(Data!$A$1,0,MATCH(F$6,Data!$1:$1,0)-1,1000,1)=IF(F$7="","Yes",F$7))/(OFFSET(Data!$A$1,0,MATCH(F$6,Data!$1:$1,0)-1,1000,1)=IF(F$7="","Yes",F$7))*ROW(Data!$C$1:$C$1002),ROW(F47)-ROW(F$7)),1),"")</f>
        <v>Stadium</v>
      </c>
      <c r="G47" s="43" t="str">
        <f ca="1">IF(H47="","",IF(INDEX(Data!$BR:$BR,MATCH(H47,Data!$A:$A,0),1)=0,"",INDEX(Data!$BR:$BR,MATCH(H47,Data!$A:$A,0),1)))</f>
        <v/>
      </c>
      <c r="H47" s="43" t="str">
        <f ca="1">IFERROR(INDEX(Data!$A$1:G$1002,_xlfn.AGGREGATE(15,6,(OFFSET(Data!$A$1,0,MATCH(H$6,Data!$1:$1,0)-1,1000,1)=IF(H$7="","Yes",H$7))/(OFFSET(Data!$A$1,0,MATCH(H$6,Data!$1:$1,0)-1,1000,1)=IF(H$7="","Yes",H$7))*ROW(Data!$C$1:$C$1002),ROW(H47)-ROW(H$7)),1),"")</f>
        <v>National Geographic</v>
      </c>
      <c r="I47" s="43" t="str">
        <f ca="1">IF(J47="","",IF(INDEX(Data!$BR:$BR,MATCH(J47,Data!$A:$A,0),1)=0,"",INDEX(Data!$BR:$BR,MATCH(J47,Data!$A:$A,0),1)))</f>
        <v/>
      </c>
      <c r="J47" s="43" t="str">
        <f ca="1">IFERROR(INDEX(Data!$A$1:I$1002,_xlfn.AGGREGATE(15,6,(OFFSET(Data!$A$1,0,MATCH(J$6,Data!$1:$1,0)-1,1000,1)=IF(J$7="","Yes",J$7))/(OFFSET(Data!$A$1,0,MATCH(J$6,Data!$1:$1,0)-1,1000,1)=IF(J$7="","Yes",J$7))*ROW(Data!$C$1:$C$1002),ROW(J47)-ROW(J$7)),1),"")</f>
        <v>HBO</v>
      </c>
      <c r="K47" s="43" t="str">
        <f ca="1">IF(L47="","",IF(INDEX(Data!$BR:$BR,MATCH(L47,Data!$A:$A,0),1)=0,"",INDEX(Data!$BR:$BR,MATCH(L47,Data!$A:$A,0),1)))</f>
        <v/>
      </c>
      <c r="L47" s="43" t="str">
        <f ca="1">IFERROR(INDEX(Data!$A$1:K$1002,_xlfn.AGGREGATE(15,6,(OFFSET(Data!$A$1,0,MATCH(L$6,Data!$1:$1,0)-1,1000,1)=IF(L$7="","Yes",L$7))/(OFFSET(Data!$A$1,0,MATCH(L$6,Data!$1:$1,0)-1,1000,1)=IF(L$7="","Yes",L$7))*ROW(Data!$C$1:$C$1002),ROW(L47)-ROW(L$7)),1),"")</f>
        <v>Hallmark</v>
      </c>
      <c r="M47" s="43" t="str">
        <f ca="1">IF(N47="","",IF(INDEX(Data!$BR:$BR,MATCH(N47,Data!$A:$A,0),1)=0,"",INDEX(Data!$BR:$BR,MATCH(N47,Data!$A:$A,0),1)))</f>
        <v/>
      </c>
      <c r="N47" s="43" t="str">
        <f ca="1">IFERROR(INDEX(Data!$A$1:M$1002,_xlfn.AGGREGATE(15,6,(OFFSET(Data!$A$1,0,MATCH(N$6,Data!$1:$1,0)-1,1000,1)=IF(N$7="","Yes",N$7))/(OFFSET(Data!$A$1,0,MATCH(N$6,Data!$1:$1,0)-1,1000,1)=IF(N$7="","Yes",N$7))*ROW(Data!$C$1:$C$1002),ROW(N47)-ROW(N$7)),1),"")</f>
        <v>Fox Business</v>
      </c>
      <c r="O47" s="43" t="str">
        <f ca="1">IF(P47="","",IF(INDEX(Data!$BR:$BR,MATCH(P47,Data!$A:$A,0),1)=0,"",INDEX(Data!$BR:$BR,MATCH(P47,Data!$A:$A,0),1)))</f>
        <v/>
      </c>
      <c r="P47" s="43" t="str">
        <f ca="1">IFERROR(INDEX(Data!$A$1:O$1002,_xlfn.AGGREGATE(15,6,(OFFSET(Data!$A$1,0,MATCH(P$6,Data!$1:$1,0)-1,1000,1)=IF(P$7="","Yes",P$7))/(OFFSET(Data!$A$1,0,MATCH(P$6,Data!$1:$1,0)-1,1000,1)=IF(P$7="","Yes",P$7))*ROW(Data!$C$1:$C$1002),ROW(P47)-ROW(P$7)),1),"")</f>
        <v>Disney XD</v>
      </c>
      <c r="Q47" s="43" t="str">
        <f ca="1">IF(R47="","",IF(INDEX(Data!$BR:$BR,MATCH(R47,Data!$A:$A,0),1)=0,"",INDEX(Data!$BR:$BR,MATCH(R47,Data!$A:$A,0),1)))</f>
        <v/>
      </c>
      <c r="R47" s="43" t="str">
        <f ca="1">IFERROR(INDEX(Data!$A$1:Q$1002,_xlfn.AGGREGATE(15,6,(OFFSET(Data!$A$1,0,MATCH(R$6,Data!$1:$1,0)-1,1000,1)=IF(R$7="","Yes",R$7))/(OFFSET(Data!$A$1,0,MATCH(R$6,Data!$1:$1,0)-1,1000,1)=IF(R$7="","Yes",R$7))*ROW(Data!$C$1:$C$1002),ROW(R47)-ROW(R$7)),1),"")</f>
        <v>Disney Junior</v>
      </c>
      <c r="S47" s="43" t="str">
        <f ca="1">IF(T47="","",IF(INDEX(Data!$BR:$BR,MATCH(T47,Data!$A:$A,0),1)=0,"",INDEX(Data!$BR:$BR,MATCH(T47,Data!$A:$A,0),1)))</f>
        <v/>
      </c>
      <c r="T47" s="43" t="str">
        <f ca="1">IFERROR(INDEX(Data!$A$1:R$1002,_xlfn.AGGREGATE(15,6,(OFFSET(Data!$A$1,0,MATCH(T$6,Data!$1:$1,0)-1,1000,1)=IF(T$7="","Yes",T$7))/(OFFSET(Data!$A$1,0,MATCH(T$6,Data!$1:$1,0)-1,1000,1)=IF(T$7="","Yes",T$7))*ROW(Data!$C$1:$C$1002),ROW(T47)-ROW(T$7)),1),"")</f>
        <v>E!</v>
      </c>
      <c r="U47" s="43" t="str">
        <f ca="1">IF(V47="","",IF(INDEX(Data!$BR:$BR,MATCH(V47,Data!$A:$A,0),1)=0,"",INDEX(Data!$BR:$BR,MATCH(V47,Data!$A:$A,0),1)))</f>
        <v/>
      </c>
      <c r="V47" s="43" t="str">
        <f ca="1">IFERROR(INDEX(Data!$A$1:T$1002,_xlfn.AGGREGATE(15,6,(OFFSET(Data!$A$1,0,MATCH(V$6,Data!$1:$1,0)-1,1000,1)=IF(V$7="","Yes",V$7))/(OFFSET(Data!$A$1,0,MATCH(V$6,Data!$1:$1,0)-1,1000,1)=IF(V$7="","Yes",V$7))*ROW(Data!$C$1:$C$1002),ROW(V47)-ROW(V$7)),1),"")</f>
        <v>FXX</v>
      </c>
      <c r="W47" s="43" t="str">
        <f ca="1">IF(X47="","",IF(INDEX(Data!$BR:$BR,MATCH(X47,Data!$A:$A,0),1)=0,"",INDEX(Data!$BR:$BR,MATCH(X47,Data!$A:$A,0),1)))</f>
        <v/>
      </c>
      <c r="X47" s="43" t="str">
        <f ca="1">IFERROR(INDEX(Data!$A$1:Y$1002,_xlfn.AGGREGATE(15,6,(OFFSET(Data!$A$1,0,MATCH(X$6,Data!$1:$1,0)-1,1000,1)=IF(X$7="","Yes",X$7))/(OFFSET(Data!$A$1,0,MATCH(X$6,Data!$1:$1,0)-1,1000,1)=IF(X$7="","Yes",X$7))*ROW(Data!$C$1:$C$1002),ROW(X47)-ROW(X$7)),1),"")</f>
        <v>FX Movie Channel</v>
      </c>
      <c r="Y47" s="43" t="str">
        <f ca="1">IF(Z47="","",IF(INDEX(Data!$BR:$BR,MATCH(Z47,Data!$A:$A,0),1)=0,"",INDEX(Data!$BR:$BR,MATCH(Z47,Data!$A:$A,0),1)))</f>
        <v/>
      </c>
      <c r="Z47" s="43" t="str">
        <f ca="1">IFERROR(INDEX(Data!$A$1:AA$1002,_xlfn.AGGREGATE(15,6,(OFFSET(Data!$A$1,0,MATCH(Z$6,Data!$1:$1,0)-1,1000,1)=IF(Z$7="","Yes",Z$7))/(OFFSET(Data!$A$1,0,MATCH(Z$6,Data!$1:$1,0)-1,1000,1)=IF(Z$7="","Yes",Z$7))*ROW(Data!$C$1:$C$1002),ROW(Z47)-ROW(Z$7)),1),"")</f>
        <v>NBC Sports Network</v>
      </c>
      <c r="AA47" s="43" t="str">
        <f ca="1">IF(AB47="","",IF(INDEX(Data!$BR:$BR,MATCH(AB47,Data!$A:$A,0),1)=0,"",INDEX(Data!$BR:$BR,MATCH(AB47,Data!$A:$A,0),1)))</f>
        <v/>
      </c>
      <c r="AB47" s="43" t="str">
        <f ca="1">IFERROR(INDEX(Data!$A$1:AC$1002,_xlfn.AGGREGATE(15,6,(OFFSET(Data!$A$1,0,MATCH(AB$6,Data!$1:$1,0)-1,1000,1)=IF(AB$7="","Yes",AB$7))/(OFFSET(Data!$A$1,0,MATCH(AB$6,Data!$1:$1,0)-1,1000,1)=IF(AB$7="","Yes",AB$7))*ROW(Data!$C$1:$C$1002),ROW(AB47)-ROW(AB$7)),1),"")</f>
        <v>Hallmark</v>
      </c>
      <c r="AC47" s="43" t="str">
        <f ca="1">IF(AD47="","",IF(INDEX(Data!$BR:$BR,MATCH(AD47,Data!$A:$A,0),1)=0,"",INDEX(Data!$BR:$BR,MATCH(AD47,Data!$A:$A,0),1)))</f>
        <v/>
      </c>
      <c r="AD47" s="43" t="str">
        <f ca="1">IFERROR(INDEX(Data!$A$1:AE$1002,_xlfn.AGGREGATE(15,6,(OFFSET(Data!$A$1,0,MATCH(AD$6,Data!$1:$1,0)-1,1000,1)=IF(AD$7="","Yes",AD$7))/(OFFSET(Data!$A$1,0,MATCH(AD$6,Data!$1:$1,0)-1,1000,1)=IF(AD$7="","Yes",AD$7))*ROW(Data!$C$1:$C$1002),ROW(AD47)-ROW(AD$7)),1),"")</f>
        <v>We TV</v>
      </c>
      <c r="AE47" s="43" t="str">
        <f ca="1">IF(AF47="","",IF(INDEX(Data!$BR:$BR,MATCH(AF47,Data!$A:$A,0),1)=0,"",INDEX(Data!$BR:$BR,MATCH(AF47,Data!$A:$A,0),1)))</f>
        <v/>
      </c>
      <c r="AF47" s="43" t="str">
        <f ca="1">IFERROR(INDEX(Data!$A$1:AM$1002,_xlfn.AGGREGATE(15,6,(OFFSET(Data!$A$1,0,MATCH(AF$6,Data!$1:$1,0)-1,1000,1)=IF(AF$7="","Yes",AF$7))/(OFFSET(Data!$A$1,0,MATCH(AF$6,Data!$1:$1,0)-1,1000,1)=IF(AF$7="","Yes",AF$7))*ROW(Data!$C$1:$C$1002),ROW(AF47)-ROW(AF$7)),1),"")</f>
        <v/>
      </c>
      <c r="AG47" s="43" t="str">
        <f ca="1">IF(AH47="","",IF(INDEX(Data!$BR:$BR,MATCH(AH47,Data!$A:$A,0),1)=0,"",INDEX(Data!$BR:$BR,MATCH(AH47,Data!$A:$A,0),1)))</f>
        <v/>
      </c>
      <c r="AH47" s="43" t="str">
        <f ca="1">IFERROR(INDEX(Data!$A$1:AO$1002,_xlfn.AGGREGATE(15,6,(OFFSET(Data!$A$1,0,MATCH(AH$6,Data!$1:$1,0)-1,1000,1)=IF(AH$7="","Yes",AH$7))/(OFFSET(Data!$A$1,0,MATCH(AH$6,Data!$1:$1,0)-1,1000,1)=IF(AH$7="","Yes",AH$7))*ROW(Data!$C$1:$C$1002),ROW(AH47)-ROW(AH$7)),1),"")</f>
        <v/>
      </c>
      <c r="AI47" s="43" t="str">
        <f ca="1">IF(AJ47="","",IF(INDEX(Data!$BR:$BR,MATCH(AJ47,Data!$A:$A,0),1)=0,"",INDEX(Data!$BR:$BR,MATCH(AJ47,Data!$A:$A,0),1)))</f>
        <v/>
      </c>
      <c r="AJ47" s="43" t="str">
        <f ca="1">IFERROR(INDEX(Data!$A$1:AQ$1002,_xlfn.AGGREGATE(15,6,(OFFSET(Data!$A$1,0,MATCH(AJ$6,Data!$1:$1,0)-1,1000,1)=IF(AJ$7="","Yes",AJ$7))/(OFFSET(Data!$A$1,0,MATCH(AJ$6,Data!$1:$1,0)-1,1000,1)=IF(AJ$7="","Yes",AJ$7))*ROW(Data!$C$1:$C$1002),ROW(AJ47)-ROW(AJ$7)),1),"")</f>
        <v>HGTV</v>
      </c>
      <c r="AK47" s="43" t="str">
        <f ca="1">IF(AL47="","",IF(INDEX(Data!$BR:$BR,MATCH(AL47,Data!$A:$A,0),1)=0,"",INDEX(Data!$BR:$BR,MATCH(AL47,Data!$A:$A,0),1)))</f>
        <v/>
      </c>
      <c r="AL47" s="43" t="str">
        <f ca="1">IFERROR(INDEX(Data!$A$1:AS$1002,_xlfn.AGGREGATE(15,6,(OFFSET(Data!$A$1,0,MATCH(AL$6,Data!$1:$1,0)-1,1000,1)=IF(AL$7="","Yes",AL$7))/(OFFSET(Data!$A$1,0,MATCH(AL$6,Data!$1:$1,0)-1,1000,1)=IF(AL$7="","Yes",AL$7))*ROW(Data!$C$1:$C$1002),ROW(AL47)-ROW(AL$7)),1),"")</f>
        <v/>
      </c>
      <c r="AM47" s="43" t="str">
        <f ca="1">IF(AN47="","",IF(INDEX(Data!$BR:$BR,MATCH(AN47,Data!$A:$A,0),1)=0,"",INDEX(Data!$BR:$BR,MATCH(AN47,Data!$A:$A,0),1)))</f>
        <v/>
      </c>
      <c r="AN47" s="43" t="str">
        <f ca="1">IFERROR(INDEX(Data!$A$1:AU$1002,_xlfn.AGGREGATE(15,6,(OFFSET(Data!$A$1,0,MATCH(AN$6,Data!$1:$1,0)-1,1000,1)=IF(AN$7="","Yes",AN$7))/(OFFSET(Data!$A$1,0,MATCH(AN$6,Data!$1:$1,0)-1,1000,1)=IF(AN$7="","Yes",AN$7))*ROW(Data!$C$1:$C$1002),ROW(AN47)-ROW(AN$7)),1),"")</f>
        <v>MTV Live</v>
      </c>
    </row>
    <row r="48" spans="1:40" ht="24" x14ac:dyDescent="0.4">
      <c r="A48" s="43" t="str">
        <f ca="1">IF(B48="","",IF(INDEX(Data!$BR:$BR,MATCH(B48,Data!$A:$A,0),1)=0,"",INDEX(Data!$BR:$BR,MATCH(B48,Data!$A:$A,0),1)))</f>
        <v/>
      </c>
      <c r="B48" s="43" t="str">
        <f ca="1">IFERROR(INDEX(Data!A$1:$A$1002,_xlfn.AGGREGATE(15,6,(OFFSET(Data!$A$1,0,MATCH(B$6,Data!$1:$1,0)-1,1000,1)=IF(B$7="","Yes",B$7))/(OFFSET(Data!$A$1,0,MATCH(B$6,Data!$1:$1,0)-1,1000,1)=IF(B$7="","Yes",B$7))*ROW(Data!$C$1:$C$1002),ROW(B48)-ROW(B$7)),1),"")</f>
        <v>MTV Live</v>
      </c>
      <c r="C48" s="43" t="str">
        <f ca="1">IF(D48="","",IF(INDEX(Data!$BR:$BR,MATCH(D48,Data!$A:$A,0),1)=0,"",INDEX(Data!$BR:$BR,MATCH(D48,Data!$A:$A,0),1)))</f>
        <v/>
      </c>
      <c r="D48" s="43" t="str">
        <f ca="1">IFERROR(INDEX(Data!$A$1:C$1002,_xlfn.AGGREGATE(15,6,(OFFSET(Data!$A$1,0,MATCH(D$6,Data!$1:$1,0)-1,1000,1)=IF(D$7="","Yes",D$7))/(OFFSET(Data!$A$1,0,MATCH(D$6,Data!$1:$1,0)-1,1000,1)=IF(D$7="","Yes",D$7))*ROW(Data!$C$1:$C$1002),ROW(D48)-ROW(D$7)),1),"")</f>
        <v/>
      </c>
      <c r="E48" s="43" t="str">
        <f ca="1">IF(F48="","",IF(INDEX(Data!$BR:$BR,MATCH(F48,Data!$A:$A,0),1)=0,"",INDEX(Data!$BR:$BR,MATCH(F48,Data!$A:$A,0),1)))</f>
        <v/>
      </c>
      <c r="F48" s="43" t="str">
        <f ca="1">IFERROR(INDEX(Data!$A$1:E$1002,_xlfn.AGGREGATE(15,6,(OFFSET(Data!$A$1,0,MATCH(F$6,Data!$1:$1,0)-1,1000,1)=IF(F$7="","Yes",F$7))/(OFFSET(Data!$A$1,0,MATCH(F$6,Data!$1:$1,0)-1,1000,1)=IF(F$7="","Yes",F$7))*ROW(Data!$C$1:$C$1002),ROW(F48)-ROW(F$7)),1),"")</f>
        <v>Syfy</v>
      </c>
      <c r="G48" s="43">
        <f ca="1">IF(H48="","",IF(INDEX(Data!$BR:$BR,MATCH(H48,Data!$A:$A,0),1)=0,"",INDEX(Data!$BR:$BR,MATCH(H48,Data!$A:$A,0),1)))</f>
        <v>1</v>
      </c>
      <c r="H48" s="43" t="str">
        <f ca="1">IFERROR(INDEX(Data!$A$1:G$1002,_xlfn.AGGREGATE(15,6,(OFFSET(Data!$A$1,0,MATCH(H$6,Data!$1:$1,0)-1,1000,1)=IF(H$7="","Yes",H$7))/(OFFSET(Data!$A$1,0,MATCH(H$6,Data!$1:$1,0)-1,1000,1)=IF(H$7="","Yes",H$7))*ROW(Data!$C$1:$C$1002),ROW(H48)-ROW(H$7)),1),"")</f>
        <v>NBC</v>
      </c>
      <c r="I48" s="43" t="str">
        <f ca="1">IF(J48="","",IF(INDEX(Data!$BR:$BR,MATCH(J48,Data!$A:$A,0),1)=0,"",INDEX(Data!$BR:$BR,MATCH(J48,Data!$A:$A,0),1)))</f>
        <v/>
      </c>
      <c r="J48" s="43" t="str">
        <f ca="1">IFERROR(INDEX(Data!$A$1:I$1002,_xlfn.AGGREGATE(15,6,(OFFSET(Data!$A$1,0,MATCH(J$6,Data!$1:$1,0)-1,1000,1)=IF(J$7="","Yes",J$7))/(OFFSET(Data!$A$1,0,MATCH(J$6,Data!$1:$1,0)-1,1000,1)=IF(J$7="","Yes",J$7))*ROW(Data!$C$1:$C$1002),ROW(J48)-ROW(J$7)),1),"")</f>
        <v>HBO Family</v>
      </c>
      <c r="K48" s="43" t="str">
        <f ca="1">IF(L48="","",IF(INDEX(Data!$BR:$BR,MATCH(L48,Data!$A:$A,0),1)=0,"",INDEX(Data!$BR:$BR,MATCH(L48,Data!$A:$A,0),1)))</f>
        <v/>
      </c>
      <c r="L48" s="43" t="str">
        <f ca="1">IFERROR(INDEX(Data!$A$1:K$1002,_xlfn.AGGREGATE(15,6,(OFFSET(Data!$A$1,0,MATCH(L$6,Data!$1:$1,0)-1,1000,1)=IF(L$7="","Yes",L$7))/(OFFSET(Data!$A$1,0,MATCH(L$6,Data!$1:$1,0)-1,1000,1)=IF(L$7="","Yes",L$7))*ROW(Data!$C$1:$C$1002),ROW(L48)-ROW(L$7)),1),"")</f>
        <v>Hallmark Movies &amp; Mysteries</v>
      </c>
      <c r="M48" s="43" t="str">
        <f ca="1">IF(N48="","",IF(INDEX(Data!$BR:$BR,MATCH(N48,Data!$A:$A,0),1)=0,"",INDEX(Data!$BR:$BR,MATCH(N48,Data!$A:$A,0),1)))</f>
        <v/>
      </c>
      <c r="N48" s="43" t="str">
        <f ca="1">IFERROR(INDEX(Data!$A$1:M$1002,_xlfn.AGGREGATE(15,6,(OFFSET(Data!$A$1,0,MATCH(N$6,Data!$1:$1,0)-1,1000,1)=IF(N$7="","Yes",N$7))/(OFFSET(Data!$A$1,0,MATCH(N$6,Data!$1:$1,0)-1,1000,1)=IF(N$7="","Yes",N$7))*ROW(Data!$C$1:$C$1002),ROW(N48)-ROW(N$7)),1),"")</f>
        <v>Fox News</v>
      </c>
      <c r="O48" s="43" t="str">
        <f ca="1">IF(P48="","",IF(INDEX(Data!$BR:$BR,MATCH(P48,Data!$A:$A,0),1)=0,"",INDEX(Data!$BR:$BR,MATCH(P48,Data!$A:$A,0),1)))</f>
        <v/>
      </c>
      <c r="P48" s="43" t="str">
        <f ca="1">IFERROR(INDEX(Data!$A$1:O$1002,_xlfn.AGGREGATE(15,6,(OFFSET(Data!$A$1,0,MATCH(P$6,Data!$1:$1,0)-1,1000,1)=IF(P$7="","Yes",P$7))/(OFFSET(Data!$A$1,0,MATCH(P$6,Data!$1:$1,0)-1,1000,1)=IF(P$7="","Yes",P$7))*ROW(Data!$C$1:$C$1002),ROW(P48)-ROW(P$7)),1),"")</f>
        <v>DIY</v>
      </c>
      <c r="Q48" s="43" t="str">
        <f ca="1">IF(R48="","",IF(INDEX(Data!$BR:$BR,MATCH(R48,Data!$A:$A,0),1)=0,"",INDEX(Data!$BR:$BR,MATCH(R48,Data!$A:$A,0),1)))</f>
        <v/>
      </c>
      <c r="R48" s="43" t="str">
        <f ca="1">IFERROR(INDEX(Data!$A$1:Q$1002,_xlfn.AGGREGATE(15,6,(OFFSET(Data!$A$1,0,MATCH(R$6,Data!$1:$1,0)-1,1000,1)=IF(R$7="","Yes",R$7))/(OFFSET(Data!$A$1,0,MATCH(R$6,Data!$1:$1,0)-1,1000,1)=IF(R$7="","Yes",R$7))*ROW(Data!$C$1:$C$1002),ROW(R48)-ROW(R$7)),1),"")</f>
        <v>Disney XD</v>
      </c>
      <c r="S48" s="43" t="str">
        <f ca="1">IF(T48="","",IF(INDEX(Data!$BR:$BR,MATCH(T48,Data!$A:$A,0),1)=0,"",INDEX(Data!$BR:$BR,MATCH(T48,Data!$A:$A,0),1)))</f>
        <v/>
      </c>
      <c r="T48" s="43" t="str">
        <f ca="1">IFERROR(INDEX(Data!$A$1:R$1002,_xlfn.AGGREGATE(15,6,(OFFSET(Data!$A$1,0,MATCH(T$6,Data!$1:$1,0)-1,1000,1)=IF(T$7="","Yes",T$7))/(OFFSET(Data!$A$1,0,MATCH(T$6,Data!$1:$1,0)-1,1000,1)=IF(T$7="","Yes",T$7))*ROW(Data!$C$1:$C$1002),ROW(T48)-ROW(T$7)),1),"")</f>
        <v>Ecuador TV</v>
      </c>
      <c r="U48" s="43" t="str">
        <f ca="1">IF(V48="","",IF(INDEX(Data!$BR:$BR,MATCH(V48,Data!$A:$A,0),1)=0,"",INDEX(Data!$BR:$BR,MATCH(V48,Data!$A:$A,0),1)))</f>
        <v/>
      </c>
      <c r="V48" s="43" t="str">
        <f ca="1">IFERROR(INDEX(Data!$A$1:T$1002,_xlfn.AGGREGATE(15,6,(OFFSET(Data!$A$1,0,MATCH(V$6,Data!$1:$1,0)-1,1000,1)=IF(V$7="","Yes",V$7))/(OFFSET(Data!$A$1,0,MATCH(V$6,Data!$1:$1,0)-1,1000,1)=IF(V$7="","Yes",V$7))*ROW(Data!$C$1:$C$1002),ROW(V48)-ROW(V$7)),1),"")</f>
        <v>Golf Channel</v>
      </c>
      <c r="W48" s="43" t="str">
        <f ca="1">IF(X48="","",IF(INDEX(Data!$BR:$BR,MATCH(X48,Data!$A:$A,0),1)=0,"",INDEX(Data!$BR:$BR,MATCH(X48,Data!$A:$A,0),1)))</f>
        <v/>
      </c>
      <c r="X48" s="43" t="str">
        <f ca="1">IFERROR(INDEX(Data!$A$1:Y$1002,_xlfn.AGGREGATE(15,6,(OFFSET(Data!$A$1,0,MATCH(X$6,Data!$1:$1,0)-1,1000,1)=IF(X$7="","Yes",X$7))/(OFFSET(Data!$A$1,0,MATCH(X$6,Data!$1:$1,0)-1,1000,1)=IF(X$7="","Yes",X$7))*ROW(Data!$C$1:$C$1002),ROW(X48)-ROW(X$7)),1),"")</f>
        <v>FXX</v>
      </c>
      <c r="Y48" s="43" t="str">
        <f ca="1">IF(Z48="","",IF(INDEX(Data!$BR:$BR,MATCH(Z48,Data!$A:$A,0),1)=0,"",INDEX(Data!$BR:$BR,MATCH(Z48,Data!$A:$A,0),1)))</f>
        <v/>
      </c>
      <c r="Z48" s="43" t="str">
        <f ca="1">IFERROR(INDEX(Data!$A$1:AA$1002,_xlfn.AGGREGATE(15,6,(OFFSET(Data!$A$1,0,MATCH(Z$6,Data!$1:$1,0)-1,1000,1)=IF(Z$7="","Yes",Z$7))/(OFFSET(Data!$A$1,0,MATCH(Z$6,Data!$1:$1,0)-1,1000,1)=IF(Z$7="","Yes",Z$7))*ROW(Data!$C$1:$C$1002),ROW(Z48)-ROW(Z$7)),1),"")</f>
        <v>Own</v>
      </c>
      <c r="AA48" s="43" t="str">
        <f ca="1">IF(AB48="","",IF(INDEX(Data!$BR:$BR,MATCH(AB48,Data!$A:$A,0),1)=0,"",INDEX(Data!$BR:$BR,MATCH(AB48,Data!$A:$A,0),1)))</f>
        <v/>
      </c>
      <c r="AB48" s="43" t="str">
        <f ca="1">IFERROR(INDEX(Data!$A$1:AC$1002,_xlfn.AGGREGATE(15,6,(OFFSET(Data!$A$1,0,MATCH(AB$6,Data!$1:$1,0)-1,1000,1)=IF(AB$7="","Yes",AB$7))/(OFFSET(Data!$A$1,0,MATCH(AB$6,Data!$1:$1,0)-1,1000,1)=IF(AB$7="","Yes",AB$7))*ROW(Data!$C$1:$C$1002),ROW(AB48)-ROW(AB$7)),1),"")</f>
        <v>Hallmark Drama</v>
      </c>
      <c r="AC48" s="43" t="str">
        <f ca="1">IF(AD48="","",IF(INDEX(Data!$BR:$BR,MATCH(AD48,Data!$A:$A,0),1)=0,"",INDEX(Data!$BR:$BR,MATCH(AD48,Data!$A:$A,0),1)))</f>
        <v/>
      </c>
      <c r="AD48" s="43" t="str">
        <f ca="1">IFERROR(INDEX(Data!$A$1:AE$1002,_xlfn.AGGREGATE(15,6,(OFFSET(Data!$A$1,0,MATCH(AD$6,Data!$1:$1,0)-1,1000,1)=IF(AD$7="","Yes",AD$7))/(OFFSET(Data!$A$1,0,MATCH(AD$6,Data!$1:$1,0)-1,1000,1)=IF(AD$7="","Yes",AD$7))*ROW(Data!$C$1:$C$1002),ROW(AD48)-ROW(AD$7)),1),"")</f>
        <v/>
      </c>
      <c r="AE48" s="43" t="str">
        <f ca="1">IF(AF48="","",IF(INDEX(Data!$BR:$BR,MATCH(AF48,Data!$A:$A,0),1)=0,"",INDEX(Data!$BR:$BR,MATCH(AF48,Data!$A:$A,0),1)))</f>
        <v/>
      </c>
      <c r="AF48" s="43" t="str">
        <f ca="1">IFERROR(INDEX(Data!$A$1:AM$1002,_xlfn.AGGREGATE(15,6,(OFFSET(Data!$A$1,0,MATCH(AF$6,Data!$1:$1,0)-1,1000,1)=IF(AF$7="","Yes",AF$7))/(OFFSET(Data!$A$1,0,MATCH(AF$6,Data!$1:$1,0)-1,1000,1)=IF(AF$7="","Yes",AF$7))*ROW(Data!$C$1:$C$1002),ROW(AF48)-ROW(AF$7)),1),"")</f>
        <v/>
      </c>
      <c r="AG48" s="43" t="str">
        <f ca="1">IF(AH48="","",IF(INDEX(Data!$BR:$BR,MATCH(AH48,Data!$A:$A,0),1)=0,"",INDEX(Data!$BR:$BR,MATCH(AH48,Data!$A:$A,0),1)))</f>
        <v/>
      </c>
      <c r="AH48" s="43" t="str">
        <f ca="1">IFERROR(INDEX(Data!$A$1:AO$1002,_xlfn.AGGREGATE(15,6,(OFFSET(Data!$A$1,0,MATCH(AH$6,Data!$1:$1,0)-1,1000,1)=IF(AH$7="","Yes",AH$7))/(OFFSET(Data!$A$1,0,MATCH(AH$6,Data!$1:$1,0)-1,1000,1)=IF(AH$7="","Yes",AH$7))*ROW(Data!$C$1:$C$1002),ROW(AH48)-ROW(AH$7)),1),"")</f>
        <v/>
      </c>
      <c r="AI48" s="43" t="str">
        <f ca="1">IF(AJ48="","",IF(INDEX(Data!$BR:$BR,MATCH(AJ48,Data!$A:$A,0),1)=0,"",INDEX(Data!$BR:$BR,MATCH(AJ48,Data!$A:$A,0),1)))</f>
        <v/>
      </c>
      <c r="AJ48" s="43" t="str">
        <f ca="1">IFERROR(INDEX(Data!$A$1:AQ$1002,_xlfn.AGGREGATE(15,6,(OFFSET(Data!$A$1,0,MATCH(AJ$6,Data!$1:$1,0)-1,1000,1)=IF(AJ$7="","Yes",AJ$7))/(OFFSET(Data!$A$1,0,MATCH(AJ$6,Data!$1:$1,0)-1,1000,1)=IF(AJ$7="","Yes",AJ$7))*ROW(Data!$C$1:$C$1002),ROW(AJ48)-ROW(AJ$7)),1),"")</f>
        <v>History</v>
      </c>
      <c r="AK48" s="43" t="str">
        <f ca="1">IF(AL48="","",IF(INDEX(Data!$BR:$BR,MATCH(AL48,Data!$A:$A,0),1)=0,"",INDEX(Data!$BR:$BR,MATCH(AL48,Data!$A:$A,0),1)))</f>
        <v/>
      </c>
      <c r="AL48" s="43" t="str">
        <f ca="1">IFERROR(INDEX(Data!$A$1:AS$1002,_xlfn.AGGREGATE(15,6,(OFFSET(Data!$A$1,0,MATCH(AL$6,Data!$1:$1,0)-1,1000,1)=IF(AL$7="","Yes",AL$7))/(OFFSET(Data!$A$1,0,MATCH(AL$6,Data!$1:$1,0)-1,1000,1)=IF(AL$7="","Yes",AL$7))*ROW(Data!$C$1:$C$1002),ROW(AL48)-ROW(AL$7)),1),"")</f>
        <v/>
      </c>
      <c r="AM48" s="43" t="str">
        <f ca="1">IF(AN48="","",IF(INDEX(Data!$BR:$BR,MATCH(AN48,Data!$A:$A,0),1)=0,"",INDEX(Data!$BR:$BR,MATCH(AN48,Data!$A:$A,0),1)))</f>
        <v/>
      </c>
      <c r="AN48" s="43" t="str">
        <f ca="1">IFERROR(INDEX(Data!$A$1:AU$1002,_xlfn.AGGREGATE(15,6,(OFFSET(Data!$A$1,0,MATCH(AN$6,Data!$1:$1,0)-1,1000,1)=IF(AN$7="","Yes",AN$7))/(OFFSET(Data!$A$1,0,MATCH(AN$6,Data!$1:$1,0)-1,1000,1)=IF(AN$7="","Yes",AN$7))*ROW(Data!$C$1:$C$1002),ROW(AN48)-ROW(AN$7)),1),"")</f>
        <v>MTV2</v>
      </c>
    </row>
    <row r="49" spans="1:40" ht="24" x14ac:dyDescent="0.4">
      <c r="A49" s="43" t="str">
        <f ca="1">IF(B49="","",IF(INDEX(Data!$BR:$BR,MATCH(B49,Data!$A:$A,0),1)=0,"",INDEX(Data!$BR:$BR,MATCH(B49,Data!$A:$A,0),1)))</f>
        <v/>
      </c>
      <c r="B49" s="43" t="str">
        <f ca="1">IFERROR(INDEX(Data!A$1:$A$1002,_xlfn.AGGREGATE(15,6,(OFFSET(Data!$A$1,0,MATCH(B$6,Data!$1:$1,0)-1,1000,1)=IF(B$7="","Yes",B$7))/(OFFSET(Data!$A$1,0,MATCH(B$6,Data!$1:$1,0)-1,1000,1)=IF(B$7="","Yes",B$7))*ROW(Data!$C$1:$C$1002),ROW(B49)-ROW(B$7)),1),"")</f>
        <v>MTV2</v>
      </c>
      <c r="C49" s="43" t="str">
        <f ca="1">IF(D49="","",IF(INDEX(Data!$BR:$BR,MATCH(D49,Data!$A:$A,0),1)=0,"",INDEX(Data!$BR:$BR,MATCH(D49,Data!$A:$A,0),1)))</f>
        <v/>
      </c>
      <c r="D49" s="43" t="str">
        <f ca="1">IFERROR(INDEX(Data!$A$1:C$1002,_xlfn.AGGREGATE(15,6,(OFFSET(Data!$A$1,0,MATCH(D$6,Data!$1:$1,0)-1,1000,1)=IF(D$7="","Yes",D$7))/(OFFSET(Data!$A$1,0,MATCH(D$6,Data!$1:$1,0)-1,1000,1)=IF(D$7="","Yes",D$7))*ROW(Data!$C$1:$C$1002),ROW(D49)-ROW(D$7)),1),"")</f>
        <v/>
      </c>
      <c r="E49" s="43" t="str">
        <f ca="1">IF(F49="","",IF(INDEX(Data!$BR:$BR,MATCH(F49,Data!$A:$A,0),1)=0,"",INDEX(Data!$BR:$BR,MATCH(F49,Data!$A:$A,0),1)))</f>
        <v/>
      </c>
      <c r="F49" s="43" t="str">
        <f ca="1">IFERROR(INDEX(Data!$A$1:E$1002,_xlfn.AGGREGATE(15,6,(OFFSET(Data!$A$1,0,MATCH(F$6,Data!$1:$1,0)-1,1000,1)=IF(F$7="","Yes",F$7))/(OFFSET(Data!$A$1,0,MATCH(F$6,Data!$1:$1,0)-1,1000,1)=IF(F$7="","Yes",F$7))*ROW(Data!$C$1:$C$1002),ROW(F49)-ROW(F$7)),1),"")</f>
        <v>TBS</v>
      </c>
      <c r="G49" s="43" t="str">
        <f ca="1">IF(H49="","",IF(INDEX(Data!$BR:$BR,MATCH(H49,Data!$A:$A,0),1)=0,"",INDEX(Data!$BR:$BR,MATCH(H49,Data!$A:$A,0),1)))</f>
        <v/>
      </c>
      <c r="H49" s="43" t="str">
        <f ca="1">IFERROR(INDEX(Data!$A$1:G$1002,_xlfn.AGGREGATE(15,6,(OFFSET(Data!$A$1,0,MATCH(H$6,Data!$1:$1,0)-1,1000,1)=IF(H$7="","Yes",H$7))/(OFFSET(Data!$A$1,0,MATCH(H$6,Data!$1:$1,0)-1,1000,1)=IF(H$7="","Yes",H$7))*ROW(Data!$C$1:$C$1002),ROW(H49)-ROW(H$7)),1),"")</f>
        <v>NBC Sports Network</v>
      </c>
      <c r="I49" s="43" t="str">
        <f ca="1">IF(J49="","",IF(INDEX(Data!$BR:$BR,MATCH(J49,Data!$A:$A,0),1)=0,"",INDEX(Data!$BR:$BR,MATCH(J49,Data!$A:$A,0),1)))</f>
        <v/>
      </c>
      <c r="J49" s="43" t="str">
        <f ca="1">IFERROR(INDEX(Data!$A$1:I$1002,_xlfn.AGGREGATE(15,6,(OFFSET(Data!$A$1,0,MATCH(J$6,Data!$1:$1,0)-1,1000,1)=IF(J$7="","Yes",J$7))/(OFFSET(Data!$A$1,0,MATCH(J$6,Data!$1:$1,0)-1,1000,1)=IF(J$7="","Yes",J$7))*ROW(Data!$C$1:$C$1002),ROW(J49)-ROW(J$7)),1),"")</f>
        <v>HBO Latino</v>
      </c>
      <c r="K49" s="43" t="str">
        <f ca="1">IF(L49="","",IF(INDEX(Data!$BR:$BR,MATCH(L49,Data!$A:$A,0),1)=0,"",INDEX(Data!$BR:$BR,MATCH(L49,Data!$A:$A,0),1)))</f>
        <v/>
      </c>
      <c r="L49" s="43" t="str">
        <f ca="1">IFERROR(INDEX(Data!$A$1:K$1002,_xlfn.AGGREGATE(15,6,(OFFSET(Data!$A$1,0,MATCH(L$6,Data!$1:$1,0)-1,1000,1)=IF(L$7="","Yes",L$7))/(OFFSET(Data!$A$1,0,MATCH(L$6,Data!$1:$1,0)-1,1000,1)=IF(L$7="","Yes",L$7))*ROW(Data!$C$1:$C$1002),ROW(L49)-ROW(L$7)),1),"")</f>
        <v>HGTV</v>
      </c>
      <c r="M49" s="43" t="str">
        <f ca="1">IF(N49="","",IF(INDEX(Data!$BR:$BR,MATCH(N49,Data!$A:$A,0),1)=0,"",INDEX(Data!$BR:$BR,MATCH(N49,Data!$A:$A,0),1)))</f>
        <v/>
      </c>
      <c r="N49" s="43" t="str">
        <f ca="1">IFERROR(INDEX(Data!$A$1:M$1002,_xlfn.AGGREGATE(15,6,(OFFSET(Data!$A$1,0,MATCH(N$6,Data!$1:$1,0)-1,1000,1)=IF(N$7="","Yes",N$7))/(OFFSET(Data!$A$1,0,MATCH(N$6,Data!$1:$1,0)-1,1000,1)=IF(N$7="","Yes",N$7))*ROW(Data!$C$1:$C$1002),ROW(N49)-ROW(N$7)),1),"")</f>
        <v>Fox Sports 1</v>
      </c>
      <c r="O49" s="43" t="str">
        <f ca="1">IF(P49="","",IF(INDEX(Data!$BR:$BR,MATCH(P49,Data!$A:$A,0),1)=0,"",INDEX(Data!$BR:$BR,MATCH(P49,Data!$A:$A,0),1)))</f>
        <v/>
      </c>
      <c r="P49" s="43" t="str">
        <f ca="1">IFERROR(INDEX(Data!$A$1:O$1002,_xlfn.AGGREGATE(15,6,(OFFSET(Data!$A$1,0,MATCH(P$6,Data!$1:$1,0)-1,1000,1)=IF(P$7="","Yes",P$7))/(OFFSET(Data!$A$1,0,MATCH(P$6,Data!$1:$1,0)-1,1000,1)=IF(P$7="","Yes",P$7))*ROW(Data!$C$1:$C$1002),ROW(P49)-ROW(P$7)),1),"")</f>
        <v>E!</v>
      </c>
      <c r="Q49" s="43" t="str">
        <f ca="1">IF(R49="","",IF(INDEX(Data!$BR:$BR,MATCH(R49,Data!$A:$A,0),1)=0,"",INDEX(Data!$BR:$BR,MATCH(R49,Data!$A:$A,0),1)))</f>
        <v/>
      </c>
      <c r="R49" s="43" t="str">
        <f ca="1">IFERROR(INDEX(Data!$A$1:Q$1002,_xlfn.AGGREGATE(15,6,(OFFSET(Data!$A$1,0,MATCH(R$6,Data!$1:$1,0)-1,1000,1)=IF(R$7="","Yes",R$7))/(OFFSET(Data!$A$1,0,MATCH(R$6,Data!$1:$1,0)-1,1000,1)=IF(R$7="","Yes",R$7))*ROW(Data!$C$1:$C$1002),ROW(R49)-ROW(R$7)),1),"")</f>
        <v>DIY</v>
      </c>
      <c r="S49" s="43" t="str">
        <f ca="1">IF(T49="","",IF(INDEX(Data!$BR:$BR,MATCH(T49,Data!$A:$A,0),1)=0,"",INDEX(Data!$BR:$BR,MATCH(T49,Data!$A:$A,0),1)))</f>
        <v/>
      </c>
      <c r="T49" s="43" t="str">
        <f ca="1">IFERROR(INDEX(Data!$A$1:R$1002,_xlfn.AGGREGATE(15,6,(OFFSET(Data!$A$1,0,MATCH(T$6,Data!$1:$1,0)-1,1000,1)=IF(T$7="","Yes",T$7))/(OFFSET(Data!$A$1,0,MATCH(T$6,Data!$1:$1,0)-1,1000,1)=IF(T$7="","Yes",T$7))*ROW(Data!$C$1:$C$1002),ROW(T49)-ROW(T$7)),1),"")</f>
        <v>Ecuavisa Internacional</v>
      </c>
      <c r="U49" s="43" t="str">
        <f ca="1">IF(V49="","",IF(INDEX(Data!$BR:$BR,MATCH(V49,Data!$A:$A,0),1)=0,"",INDEX(Data!$BR:$BR,MATCH(V49,Data!$A:$A,0),1)))</f>
        <v/>
      </c>
      <c r="V49" s="43" t="str">
        <f ca="1">IFERROR(INDEX(Data!$A$1:T$1002,_xlfn.AGGREGATE(15,6,(OFFSET(Data!$A$1,0,MATCH(V$6,Data!$1:$1,0)-1,1000,1)=IF(V$7="","Yes",V$7))/(OFFSET(Data!$A$1,0,MATCH(V$6,Data!$1:$1,0)-1,1000,1)=IF(V$7="","Yes",V$7))*ROW(Data!$C$1:$C$1002),ROW(V49)-ROW(V$7)),1),"")</f>
        <v>HGTV</v>
      </c>
      <c r="W49" s="43" t="str">
        <f ca="1">IF(X49="","",IF(INDEX(Data!$BR:$BR,MATCH(X49,Data!$A:$A,0),1)=0,"",INDEX(Data!$BR:$BR,MATCH(X49,Data!$A:$A,0),1)))</f>
        <v/>
      </c>
      <c r="X49" s="43" t="str">
        <f ca="1">IFERROR(INDEX(Data!$A$1:Y$1002,_xlfn.AGGREGATE(15,6,(OFFSET(Data!$A$1,0,MATCH(X$6,Data!$1:$1,0)-1,1000,1)=IF(X$7="","Yes",X$7))/(OFFSET(Data!$A$1,0,MATCH(X$6,Data!$1:$1,0)-1,1000,1)=IF(X$7="","Yes",X$7))*ROW(Data!$C$1:$C$1002),ROW(X49)-ROW(X$7)),1),"")</f>
        <v>Golf Channel</v>
      </c>
      <c r="Y49" s="43" t="str">
        <f ca="1">IF(Z49="","",IF(INDEX(Data!$BR:$BR,MATCH(Z49,Data!$A:$A,0),1)=0,"",INDEX(Data!$BR:$BR,MATCH(Z49,Data!$A:$A,0),1)))</f>
        <v/>
      </c>
      <c r="Z49" s="43" t="str">
        <f ca="1">IFERROR(INDEX(Data!$A$1:AA$1002,_xlfn.AGGREGATE(15,6,(OFFSET(Data!$A$1,0,MATCH(Z$6,Data!$1:$1,0)-1,1000,1)=IF(Z$7="","Yes",Z$7))/(OFFSET(Data!$A$1,0,MATCH(Z$6,Data!$1:$1,0)-1,1000,1)=IF(Z$7="","Yes",Z$7))*ROW(Data!$C$1:$C$1002),ROW(Z49)-ROW(Z$7)),1),"")</f>
        <v>Oxygen</v>
      </c>
      <c r="AA49" s="43" t="str">
        <f ca="1">IF(AB49="","",IF(INDEX(Data!$BR:$BR,MATCH(AB49,Data!$A:$A,0),1)=0,"",INDEX(Data!$BR:$BR,MATCH(AB49,Data!$A:$A,0),1)))</f>
        <v/>
      </c>
      <c r="AB49" s="43" t="str">
        <f ca="1">IFERROR(INDEX(Data!$A$1:AC$1002,_xlfn.AGGREGATE(15,6,(OFFSET(Data!$A$1,0,MATCH(AB$6,Data!$1:$1,0)-1,1000,1)=IF(AB$7="","Yes",AB$7))/(OFFSET(Data!$A$1,0,MATCH(AB$6,Data!$1:$1,0)-1,1000,1)=IF(AB$7="","Yes",AB$7))*ROW(Data!$C$1:$C$1002),ROW(AB49)-ROW(AB$7)),1),"")</f>
        <v>Hallmark Movies &amp; Mysteries</v>
      </c>
      <c r="AC49" s="43" t="str">
        <f ca="1">IF(AD49="","",IF(INDEX(Data!$BR:$BR,MATCH(AD49,Data!$A:$A,0),1)=0,"",INDEX(Data!$BR:$BR,MATCH(AD49,Data!$A:$A,0),1)))</f>
        <v/>
      </c>
      <c r="AD49" s="43" t="str">
        <f ca="1">IFERROR(INDEX(Data!$A$1:AE$1002,_xlfn.AGGREGATE(15,6,(OFFSET(Data!$A$1,0,MATCH(AD$6,Data!$1:$1,0)-1,1000,1)=IF(AD$7="","Yes",AD$7))/(OFFSET(Data!$A$1,0,MATCH(AD$6,Data!$1:$1,0)-1,1000,1)=IF(AD$7="","Yes",AD$7))*ROW(Data!$C$1:$C$1002),ROW(AD49)-ROW(AD$7)),1),"")</f>
        <v/>
      </c>
      <c r="AE49" s="43" t="str">
        <f ca="1">IF(AF49="","",IF(INDEX(Data!$BR:$BR,MATCH(AF49,Data!$A:$A,0),1)=0,"",INDEX(Data!$BR:$BR,MATCH(AF49,Data!$A:$A,0),1)))</f>
        <v/>
      </c>
      <c r="AF49" s="43" t="str">
        <f ca="1">IFERROR(INDEX(Data!$A$1:AM$1002,_xlfn.AGGREGATE(15,6,(OFFSET(Data!$A$1,0,MATCH(AF$6,Data!$1:$1,0)-1,1000,1)=IF(AF$7="","Yes",AF$7))/(OFFSET(Data!$A$1,0,MATCH(AF$6,Data!$1:$1,0)-1,1000,1)=IF(AF$7="","Yes",AF$7))*ROW(Data!$C$1:$C$1002),ROW(AF49)-ROW(AF$7)),1),"")</f>
        <v/>
      </c>
      <c r="AG49" s="43" t="str">
        <f ca="1">IF(AH49="","",IF(INDEX(Data!$BR:$BR,MATCH(AH49,Data!$A:$A,0),1)=0,"",INDEX(Data!$BR:$BR,MATCH(AH49,Data!$A:$A,0),1)))</f>
        <v/>
      </c>
      <c r="AH49" s="43" t="str">
        <f ca="1">IFERROR(INDEX(Data!$A$1:AO$1002,_xlfn.AGGREGATE(15,6,(OFFSET(Data!$A$1,0,MATCH(AH$6,Data!$1:$1,0)-1,1000,1)=IF(AH$7="","Yes",AH$7))/(OFFSET(Data!$A$1,0,MATCH(AH$6,Data!$1:$1,0)-1,1000,1)=IF(AH$7="","Yes",AH$7))*ROW(Data!$C$1:$C$1002),ROW(AH49)-ROW(AH$7)),1),"")</f>
        <v/>
      </c>
      <c r="AI49" s="43" t="str">
        <f ca="1">IF(AJ49="","",IF(INDEX(Data!$BR:$BR,MATCH(AJ49,Data!$A:$A,0),1)=0,"",INDEX(Data!$BR:$BR,MATCH(AJ49,Data!$A:$A,0),1)))</f>
        <v/>
      </c>
      <c r="AJ49" s="43" t="str">
        <f ca="1">IFERROR(INDEX(Data!$A$1:AQ$1002,_xlfn.AGGREGATE(15,6,(OFFSET(Data!$A$1,0,MATCH(AJ$6,Data!$1:$1,0)-1,1000,1)=IF(AJ$7="","Yes",AJ$7))/(OFFSET(Data!$A$1,0,MATCH(AJ$6,Data!$1:$1,0)-1,1000,1)=IF(AJ$7="","Yes",AJ$7))*ROW(Data!$C$1:$C$1002),ROW(AJ49)-ROW(AJ$7)),1),"")</f>
        <v>Insp</v>
      </c>
      <c r="AK49" s="43" t="str">
        <f ca="1">IF(AL49="","",IF(INDEX(Data!$BR:$BR,MATCH(AL49,Data!$A:$A,0),1)=0,"",INDEX(Data!$BR:$BR,MATCH(AL49,Data!$A:$A,0),1)))</f>
        <v/>
      </c>
      <c r="AL49" s="43" t="str">
        <f ca="1">IFERROR(INDEX(Data!$A$1:AS$1002,_xlfn.AGGREGATE(15,6,(OFFSET(Data!$A$1,0,MATCH(AL$6,Data!$1:$1,0)-1,1000,1)=IF(AL$7="","Yes",AL$7))/(OFFSET(Data!$A$1,0,MATCH(AL$6,Data!$1:$1,0)-1,1000,1)=IF(AL$7="","Yes",AL$7))*ROW(Data!$C$1:$C$1002),ROW(AL49)-ROW(AL$7)),1),"")</f>
        <v/>
      </c>
      <c r="AM49" s="43" t="str">
        <f ca="1">IF(AN49="","",IF(INDEX(Data!$BR:$BR,MATCH(AN49,Data!$A:$A,0),1)=0,"",INDEX(Data!$BR:$BR,MATCH(AN49,Data!$A:$A,0),1)))</f>
        <v/>
      </c>
      <c r="AN49" s="43" t="str">
        <f ca="1">IFERROR(INDEX(Data!$A$1:AU$1002,_xlfn.AGGREGATE(15,6,(OFFSET(Data!$A$1,0,MATCH(AN$6,Data!$1:$1,0)-1,1000,1)=IF(AN$7="","Yes",AN$7))/(OFFSET(Data!$A$1,0,MATCH(AN$6,Data!$1:$1,0)-1,1000,1)=IF(AN$7="","Yes",AN$7))*ROW(Data!$C$1:$C$1002),ROW(AN49)-ROW(AN$7)),1),"")</f>
        <v>MTVu</v>
      </c>
    </row>
    <row r="50" spans="1:40" ht="48" x14ac:dyDescent="0.4">
      <c r="A50" s="43" t="str">
        <f ca="1">IF(B50="","",IF(INDEX(Data!$BR:$BR,MATCH(B50,Data!$A:$A,0),1)=0,"",INDEX(Data!$BR:$BR,MATCH(B50,Data!$A:$A,0),1)))</f>
        <v/>
      </c>
      <c r="B50" s="43" t="str">
        <f ca="1">IFERROR(INDEX(Data!A$1:$A$1002,_xlfn.AGGREGATE(15,6,(OFFSET(Data!$A$1,0,MATCH(B$6,Data!$1:$1,0)-1,1000,1)=IF(B$7="","Yes",B$7))/(OFFSET(Data!$A$1,0,MATCH(B$6,Data!$1:$1,0)-1,1000,1)=IF(B$7="","Yes",B$7))*ROW(Data!$C$1:$C$1002),ROW(B50)-ROW(B$7)),1),"")</f>
        <v>Nick Jr.</v>
      </c>
      <c r="C50" s="43" t="str">
        <f ca="1">IF(D50="","",IF(INDEX(Data!$BR:$BR,MATCH(D50,Data!$A:$A,0),1)=0,"",INDEX(Data!$BR:$BR,MATCH(D50,Data!$A:$A,0),1)))</f>
        <v/>
      </c>
      <c r="D50" s="43" t="str">
        <f ca="1">IFERROR(INDEX(Data!$A$1:C$1002,_xlfn.AGGREGATE(15,6,(OFFSET(Data!$A$1,0,MATCH(D$6,Data!$1:$1,0)-1,1000,1)=IF(D$7="","Yes",D$7))/(OFFSET(Data!$A$1,0,MATCH(D$6,Data!$1:$1,0)-1,1000,1)=IF(D$7="","Yes",D$7))*ROW(Data!$C$1:$C$1002),ROW(D50)-ROW(D$7)),1),"")</f>
        <v/>
      </c>
      <c r="E50" s="43" t="str">
        <f ca="1">IF(F50="","",IF(INDEX(Data!$BR:$BR,MATCH(F50,Data!$A:$A,0),1)=0,"",INDEX(Data!$BR:$BR,MATCH(F50,Data!$A:$A,0),1)))</f>
        <v/>
      </c>
      <c r="F50" s="43" t="str">
        <f ca="1">IFERROR(INDEX(Data!$A$1:E$1002,_xlfn.AGGREGATE(15,6,(OFFSET(Data!$A$1,0,MATCH(F$6,Data!$1:$1,0)-1,1000,1)=IF(F$7="","Yes",F$7))/(OFFSET(Data!$A$1,0,MATCH(F$6,Data!$1:$1,0)-1,1000,1)=IF(F$7="","Yes",F$7))*ROW(Data!$C$1:$C$1002),ROW(F50)-ROW(F$7)),1),"")</f>
        <v>TLC</v>
      </c>
      <c r="G50" s="43" t="str">
        <f ca="1">IF(H50="","",IF(INDEX(Data!$BR:$BR,MATCH(H50,Data!$A:$A,0),1)=0,"",INDEX(Data!$BR:$BR,MATCH(H50,Data!$A:$A,0),1)))</f>
        <v/>
      </c>
      <c r="H50" s="43" t="str">
        <f ca="1">IFERROR(INDEX(Data!$A$1:G$1002,_xlfn.AGGREGATE(15,6,(OFFSET(Data!$A$1,0,MATCH(H$6,Data!$1:$1,0)-1,1000,1)=IF(H$7="","Yes",H$7))/(OFFSET(Data!$A$1,0,MATCH(H$6,Data!$1:$1,0)-1,1000,1)=IF(H$7="","Yes",H$7))*ROW(Data!$C$1:$C$1002),ROW(H50)-ROW(H$7)),1),"")</f>
        <v>Nick Jr.</v>
      </c>
      <c r="I50" s="43" t="str">
        <f ca="1">IF(J50="","",IF(INDEX(Data!$BR:$BR,MATCH(J50,Data!$A:$A,0),1)=0,"",INDEX(Data!$BR:$BR,MATCH(J50,Data!$A:$A,0),1)))</f>
        <v/>
      </c>
      <c r="J50" s="43" t="str">
        <f ca="1">IFERROR(INDEX(Data!$A$1:I$1002,_xlfn.AGGREGATE(15,6,(OFFSET(Data!$A$1,0,MATCH(J$6,Data!$1:$1,0)-1,1000,1)=IF(J$7="","Yes",J$7))/(OFFSET(Data!$A$1,0,MATCH(J$6,Data!$1:$1,0)-1,1000,1)=IF(J$7="","Yes",J$7))*ROW(Data!$C$1:$C$1002),ROW(J50)-ROW(J$7)),1),"")</f>
        <v>HLN</v>
      </c>
      <c r="K50" s="43" t="str">
        <f ca="1">IF(L50="","",IF(INDEX(Data!$BR:$BR,MATCH(L50,Data!$A:$A,0),1)=0,"",INDEX(Data!$BR:$BR,MATCH(L50,Data!$A:$A,0),1)))</f>
        <v/>
      </c>
      <c r="L50" s="43" t="str">
        <f ca="1">IFERROR(INDEX(Data!$A$1:K$1002,_xlfn.AGGREGATE(15,6,(OFFSET(Data!$A$1,0,MATCH(L$6,Data!$1:$1,0)-1,1000,1)=IF(L$7="","Yes",L$7))/(OFFSET(Data!$A$1,0,MATCH(L$6,Data!$1:$1,0)-1,1000,1)=IF(L$7="","Yes",L$7))*ROW(Data!$C$1:$C$1002),ROW(L50)-ROW(L$7)),1),"")</f>
        <v>History</v>
      </c>
      <c r="M50" s="43">
        <f ca="1">IF(N50="","",IF(INDEX(Data!$BR:$BR,MATCH(N50,Data!$A:$A,0),1)=0,"",INDEX(Data!$BR:$BR,MATCH(N50,Data!$A:$A,0),1)))</f>
        <v>2</v>
      </c>
      <c r="N50" s="43" t="str">
        <f ca="1">IFERROR(INDEX(Data!$A$1:M$1002,_xlfn.AGGREGATE(15,6,(OFFSET(Data!$A$1,0,MATCH(N$6,Data!$1:$1,0)-1,1000,1)=IF(N$7="","Yes",N$7))/(OFFSET(Data!$A$1,0,MATCH(N$6,Data!$1:$1,0)-1,1000,1)=IF(N$7="","Yes",N$7))*ROW(Data!$C$1:$C$1002),ROW(N50)-ROW(N$7)),1),"")</f>
        <v>Fox Sports Regionals</v>
      </c>
      <c r="O50" s="43" t="str">
        <f ca="1">IF(P50="","",IF(INDEX(Data!$BR:$BR,MATCH(P50,Data!$A:$A,0),1)=0,"",INDEX(Data!$BR:$BR,MATCH(P50,Data!$A:$A,0),1)))</f>
        <v/>
      </c>
      <c r="P50" s="43" t="str">
        <f ca="1">IFERROR(INDEX(Data!$A$1:O$1002,_xlfn.AGGREGATE(15,6,(OFFSET(Data!$A$1,0,MATCH(P$6,Data!$1:$1,0)-1,1000,1)=IF(P$7="","Yes",P$7))/(OFFSET(Data!$A$1,0,MATCH(P$6,Data!$1:$1,0)-1,1000,1)=IF(P$7="","Yes",P$7))*ROW(Data!$C$1:$C$1002),ROW(P50)-ROW(P$7)),1),"")</f>
        <v>ESPN</v>
      </c>
      <c r="Q50" s="43" t="str">
        <f ca="1">IF(R50="","",IF(INDEX(Data!$BR:$BR,MATCH(R50,Data!$A:$A,0),1)=0,"",INDEX(Data!$BR:$BR,MATCH(R50,Data!$A:$A,0),1)))</f>
        <v/>
      </c>
      <c r="R50" s="43" t="str">
        <f ca="1">IFERROR(INDEX(Data!$A$1:Q$1002,_xlfn.AGGREGATE(15,6,(OFFSET(Data!$A$1,0,MATCH(R$6,Data!$1:$1,0)-1,1000,1)=IF(R$7="","Yes",R$7))/(OFFSET(Data!$A$1,0,MATCH(R$6,Data!$1:$1,0)-1,1000,1)=IF(R$7="","Yes",R$7))*ROW(Data!$C$1:$C$1002),ROW(R50)-ROW(R$7)),1),"")</f>
        <v>E!</v>
      </c>
      <c r="S50" s="43" t="str">
        <f ca="1">IF(T50="","",IF(INDEX(Data!$BR:$BR,MATCH(T50,Data!$A:$A,0),1)=0,"",INDEX(Data!$BR:$BR,MATCH(T50,Data!$A:$A,0),1)))</f>
        <v/>
      </c>
      <c r="T50" s="43" t="str">
        <f ca="1">IFERROR(INDEX(Data!$A$1:R$1002,_xlfn.AGGREGATE(15,6,(OFFSET(Data!$A$1,0,MATCH(T$6,Data!$1:$1,0)-1,1000,1)=IF(T$7="","Yes",T$7))/(OFFSET(Data!$A$1,0,MATCH(T$6,Data!$1:$1,0)-1,1000,1)=IF(T$7="","Yes",T$7))*ROW(Data!$C$1:$C$1002),ROW(T50)-ROW(T$7)),1),"")</f>
        <v>Enlace</v>
      </c>
      <c r="U50" s="43" t="str">
        <f ca="1">IF(V50="","",IF(INDEX(Data!$BR:$BR,MATCH(V50,Data!$A:$A,0),1)=0,"",INDEX(Data!$BR:$BR,MATCH(V50,Data!$A:$A,0),1)))</f>
        <v/>
      </c>
      <c r="V50" s="43" t="str">
        <f ca="1">IFERROR(INDEX(Data!$A$1:T$1002,_xlfn.AGGREGATE(15,6,(OFFSET(Data!$A$1,0,MATCH(V$6,Data!$1:$1,0)-1,1000,1)=IF(V$7="","Yes",V$7))/(OFFSET(Data!$A$1,0,MATCH(V$6,Data!$1:$1,0)-1,1000,1)=IF(V$7="","Yes",V$7))*ROW(Data!$C$1:$C$1002),ROW(V50)-ROW(V$7)),1),"")</f>
        <v>HLN</v>
      </c>
      <c r="W50" s="43" t="str">
        <f ca="1">IF(X50="","",IF(INDEX(Data!$BR:$BR,MATCH(X50,Data!$A:$A,0),1)=0,"",INDEX(Data!$BR:$BR,MATCH(X50,Data!$A:$A,0),1)))</f>
        <v/>
      </c>
      <c r="X50" s="43" t="str">
        <f ca="1">IFERROR(INDEX(Data!$A$1:Y$1002,_xlfn.AGGREGATE(15,6,(OFFSET(Data!$A$1,0,MATCH(X$6,Data!$1:$1,0)-1,1000,1)=IF(X$7="","Yes",X$7))/(OFFSET(Data!$A$1,0,MATCH(X$6,Data!$1:$1,0)-1,1000,1)=IF(X$7="","Yes",X$7))*ROW(Data!$C$1:$C$1002),ROW(X50)-ROW(X$7)),1),"")</f>
        <v>HGTV</v>
      </c>
      <c r="Y50" s="43" t="str">
        <f ca="1">IF(Z50="","",IF(INDEX(Data!$BR:$BR,MATCH(Z50,Data!$A:$A,0),1)=0,"",INDEX(Data!$BR:$BR,MATCH(Z50,Data!$A:$A,0),1)))</f>
        <v/>
      </c>
      <c r="Z50" s="43" t="str">
        <f ca="1">IFERROR(INDEX(Data!$A$1:AA$1002,_xlfn.AGGREGATE(15,6,(OFFSET(Data!$A$1,0,MATCH(Z$6,Data!$1:$1,0)-1,1000,1)=IF(Z$7="","Yes",Z$7))/(OFFSET(Data!$A$1,0,MATCH(Z$6,Data!$1:$1,0)-1,1000,1)=IF(Z$7="","Yes",Z$7))*ROW(Data!$C$1:$C$1002),ROW(Z50)-ROW(Z$7)),1),"")</f>
        <v>Playstation Emerging Filmmakers Program</v>
      </c>
      <c r="AA50" s="43" t="str">
        <f ca="1">IF(AB50="","",IF(INDEX(Data!$BR:$BR,MATCH(AB50,Data!$A:$A,0),1)=0,"",INDEX(Data!$BR:$BR,MATCH(AB50,Data!$A:$A,0),1)))</f>
        <v/>
      </c>
      <c r="AB50" s="43" t="str">
        <f ca="1">IFERROR(INDEX(Data!$A$1:AC$1002,_xlfn.AGGREGATE(15,6,(OFFSET(Data!$A$1,0,MATCH(AB$6,Data!$1:$1,0)-1,1000,1)=IF(AB$7="","Yes",AB$7))/(OFFSET(Data!$A$1,0,MATCH(AB$6,Data!$1:$1,0)-1,1000,1)=IF(AB$7="","Yes",AB$7))*ROW(Data!$C$1:$C$1002),ROW(AB50)-ROW(AB$7)),1),"")</f>
        <v>HGTV</v>
      </c>
      <c r="AC50" s="43" t="str">
        <f ca="1">IF(AD50="","",IF(INDEX(Data!$BR:$BR,MATCH(AD50,Data!$A:$A,0),1)=0,"",INDEX(Data!$BR:$BR,MATCH(AD50,Data!$A:$A,0),1)))</f>
        <v/>
      </c>
      <c r="AD50" s="43" t="str">
        <f ca="1">IFERROR(INDEX(Data!$A$1:AE$1002,_xlfn.AGGREGATE(15,6,(OFFSET(Data!$A$1,0,MATCH(AD$6,Data!$1:$1,0)-1,1000,1)=IF(AD$7="","Yes",AD$7))/(OFFSET(Data!$A$1,0,MATCH(AD$6,Data!$1:$1,0)-1,1000,1)=IF(AD$7="","Yes",AD$7))*ROW(Data!$C$1:$C$1002),ROW(AD50)-ROW(AD$7)),1),"")</f>
        <v/>
      </c>
      <c r="AE50" s="43" t="str">
        <f ca="1">IF(AF50="","",IF(INDEX(Data!$BR:$BR,MATCH(AF50,Data!$A:$A,0),1)=0,"",INDEX(Data!$BR:$BR,MATCH(AF50,Data!$A:$A,0),1)))</f>
        <v/>
      </c>
      <c r="AF50" s="43" t="str">
        <f ca="1">IFERROR(INDEX(Data!$A$1:AM$1002,_xlfn.AGGREGATE(15,6,(OFFSET(Data!$A$1,0,MATCH(AF$6,Data!$1:$1,0)-1,1000,1)=IF(AF$7="","Yes",AF$7))/(OFFSET(Data!$A$1,0,MATCH(AF$6,Data!$1:$1,0)-1,1000,1)=IF(AF$7="","Yes",AF$7))*ROW(Data!$C$1:$C$1002),ROW(AF50)-ROW(AF$7)),1),"")</f>
        <v/>
      </c>
      <c r="AG50" s="43" t="str">
        <f ca="1">IF(AH50="","",IF(INDEX(Data!$BR:$BR,MATCH(AH50,Data!$A:$A,0),1)=0,"",INDEX(Data!$BR:$BR,MATCH(AH50,Data!$A:$A,0),1)))</f>
        <v/>
      </c>
      <c r="AH50" s="43" t="str">
        <f ca="1">IFERROR(INDEX(Data!$A$1:AO$1002,_xlfn.AGGREGATE(15,6,(OFFSET(Data!$A$1,0,MATCH(AH$6,Data!$1:$1,0)-1,1000,1)=IF(AH$7="","Yes",AH$7))/(OFFSET(Data!$A$1,0,MATCH(AH$6,Data!$1:$1,0)-1,1000,1)=IF(AH$7="","Yes",AH$7))*ROW(Data!$C$1:$C$1002),ROW(AH50)-ROW(AH$7)),1),"")</f>
        <v/>
      </c>
      <c r="AI50" s="43" t="str">
        <f ca="1">IF(AJ50="","",IF(INDEX(Data!$BR:$BR,MATCH(AJ50,Data!$A:$A,0),1)=0,"",INDEX(Data!$BR:$BR,MATCH(AJ50,Data!$A:$A,0),1)))</f>
        <v/>
      </c>
      <c r="AJ50" s="43" t="str">
        <f ca="1">IFERROR(INDEX(Data!$A$1:AQ$1002,_xlfn.AGGREGATE(15,6,(OFFSET(Data!$A$1,0,MATCH(AJ$6,Data!$1:$1,0)-1,1000,1)=IF(AJ$7="","Yes",AJ$7))/(OFFSET(Data!$A$1,0,MATCH(AJ$6,Data!$1:$1,0)-1,1000,1)=IF(AJ$7="","Yes",AJ$7))*ROW(Data!$C$1:$C$1002),ROW(AJ50)-ROW(AJ$7)),1),"")</f>
        <v>Investigation Discovery</v>
      </c>
      <c r="AK50" s="43" t="str">
        <f ca="1">IF(AL50="","",IF(INDEX(Data!$BR:$BR,MATCH(AL50,Data!$A:$A,0),1)=0,"",INDEX(Data!$BR:$BR,MATCH(AL50,Data!$A:$A,0),1)))</f>
        <v/>
      </c>
      <c r="AL50" s="43" t="str">
        <f ca="1">IFERROR(INDEX(Data!$A$1:AS$1002,_xlfn.AGGREGATE(15,6,(OFFSET(Data!$A$1,0,MATCH(AL$6,Data!$1:$1,0)-1,1000,1)=IF(AL$7="","Yes",AL$7))/(OFFSET(Data!$A$1,0,MATCH(AL$6,Data!$1:$1,0)-1,1000,1)=IF(AL$7="","Yes",AL$7))*ROW(Data!$C$1:$C$1002),ROW(AL50)-ROW(AL$7)),1),"")</f>
        <v/>
      </c>
      <c r="AM50" s="43" t="str">
        <f ca="1">IF(AN50="","",IF(INDEX(Data!$BR:$BR,MATCH(AN50,Data!$A:$A,0),1)=0,"",INDEX(Data!$BR:$BR,MATCH(AN50,Data!$A:$A,0),1)))</f>
        <v/>
      </c>
      <c r="AN50" s="43" t="str">
        <f ca="1">IFERROR(INDEX(Data!$A$1:AU$1002,_xlfn.AGGREGATE(15,6,(OFFSET(Data!$A$1,0,MATCH(AN$6,Data!$1:$1,0)-1,1000,1)=IF(AN$7="","Yes",AN$7))/(OFFSET(Data!$A$1,0,MATCH(AN$6,Data!$1:$1,0)-1,1000,1)=IF(AN$7="","Yes",AN$7))*ROW(Data!$C$1:$C$1002),ROW(AN50)-ROW(AN$7)),1),"")</f>
        <v>Newsmax</v>
      </c>
    </row>
    <row r="51" spans="1:40" x14ac:dyDescent="0.4">
      <c r="A51" s="43" t="str">
        <f ca="1">IF(B51="","",IF(INDEX(Data!$BR:$BR,MATCH(B51,Data!$A:$A,0),1)=0,"",INDEX(Data!$BR:$BR,MATCH(B51,Data!$A:$A,0),1)))</f>
        <v/>
      </c>
      <c r="B51" s="43" t="str">
        <f ca="1">IFERROR(INDEX(Data!A$1:$A$1002,_xlfn.AGGREGATE(15,6,(OFFSET(Data!$A$1,0,MATCH(B$6,Data!$1:$1,0)-1,1000,1)=IF(B$7="","Yes",B$7))/(OFFSET(Data!$A$1,0,MATCH(B$6,Data!$1:$1,0)-1,1000,1)=IF(B$7="","Yes",B$7))*ROW(Data!$C$1:$C$1002),ROW(B51)-ROW(B$7)),1),"")</f>
        <v>Nickelodeon</v>
      </c>
      <c r="C51" s="43" t="str">
        <f ca="1">IF(D51="","",IF(INDEX(Data!$BR:$BR,MATCH(D51,Data!$A:$A,0),1)=0,"",INDEX(Data!$BR:$BR,MATCH(D51,Data!$A:$A,0),1)))</f>
        <v/>
      </c>
      <c r="D51" s="43" t="str">
        <f ca="1">IFERROR(INDEX(Data!$A$1:C$1002,_xlfn.AGGREGATE(15,6,(OFFSET(Data!$A$1,0,MATCH(D$6,Data!$1:$1,0)-1,1000,1)=IF(D$7="","Yes",D$7))/(OFFSET(Data!$A$1,0,MATCH(D$6,Data!$1:$1,0)-1,1000,1)=IF(D$7="","Yes",D$7))*ROW(Data!$C$1:$C$1002),ROW(D51)-ROW(D$7)),1),"")</f>
        <v/>
      </c>
      <c r="E51" s="43" t="str">
        <f ca="1">IF(F51="","",IF(INDEX(Data!$BR:$BR,MATCH(F51,Data!$A:$A,0),1)=0,"",INDEX(Data!$BR:$BR,MATCH(F51,Data!$A:$A,0),1)))</f>
        <v/>
      </c>
      <c r="F51" s="43" t="str">
        <f ca="1">IFERROR(INDEX(Data!$A$1:E$1002,_xlfn.AGGREGATE(15,6,(OFFSET(Data!$A$1,0,MATCH(F$6,Data!$1:$1,0)-1,1000,1)=IF(F$7="","Yes",F$7))/(OFFSET(Data!$A$1,0,MATCH(F$6,Data!$1:$1,0)-1,1000,1)=IF(F$7="","Yes",F$7))*ROW(Data!$C$1:$C$1002),ROW(F51)-ROW(F$7)),1),"")</f>
        <v>TNT</v>
      </c>
      <c r="G51" s="43" t="str">
        <f ca="1">IF(H51="","",IF(INDEX(Data!$BR:$BR,MATCH(H51,Data!$A:$A,0),1)=0,"",INDEX(Data!$BR:$BR,MATCH(H51,Data!$A:$A,0),1)))</f>
        <v/>
      </c>
      <c r="H51" s="43" t="str">
        <f ca="1">IFERROR(INDEX(Data!$A$1:G$1002,_xlfn.AGGREGATE(15,6,(OFFSET(Data!$A$1,0,MATCH(H$6,Data!$1:$1,0)-1,1000,1)=IF(H$7="","Yes",H$7))/(OFFSET(Data!$A$1,0,MATCH(H$6,Data!$1:$1,0)-1,1000,1)=IF(H$7="","Yes",H$7))*ROW(Data!$C$1:$C$1002),ROW(H51)-ROW(H$7)),1),"")</f>
        <v>Nickelodeon</v>
      </c>
      <c r="I51" s="43" t="str">
        <f ca="1">IF(J51="","",IF(INDEX(Data!$BR:$BR,MATCH(J51,Data!$A:$A,0),1)=0,"",INDEX(Data!$BR:$BR,MATCH(J51,Data!$A:$A,0),1)))</f>
        <v/>
      </c>
      <c r="J51" s="43" t="str">
        <f ca="1">IFERROR(INDEX(Data!$A$1:I$1002,_xlfn.AGGREGATE(15,6,(OFFSET(Data!$A$1,0,MATCH(J$6,Data!$1:$1,0)-1,1000,1)=IF(J$7="","Yes",J$7))/(OFFSET(Data!$A$1,0,MATCH(J$6,Data!$1:$1,0)-1,1000,1)=IF(J$7="","Yes",J$7))*ROW(Data!$C$1:$C$1002),ROW(J51)-ROW(J$7)),1),"")</f>
        <v>Longhorn Network</v>
      </c>
      <c r="K51" s="43" t="str">
        <f ca="1">IF(L51="","",IF(INDEX(Data!$BR:$BR,MATCH(L51,Data!$A:$A,0),1)=0,"",INDEX(Data!$BR:$BR,MATCH(L51,Data!$A:$A,0),1)))</f>
        <v/>
      </c>
      <c r="L51" s="43" t="str">
        <f ca="1">IFERROR(INDEX(Data!$A$1:K$1002,_xlfn.AGGREGATE(15,6,(OFFSET(Data!$A$1,0,MATCH(L$6,Data!$1:$1,0)-1,1000,1)=IF(L$7="","Yes",L$7))/(OFFSET(Data!$A$1,0,MATCH(L$6,Data!$1:$1,0)-1,1000,1)=IF(L$7="","Yes",L$7))*ROW(Data!$C$1:$C$1002),ROW(L51)-ROW(L$7)),1),"")</f>
        <v>HLN</v>
      </c>
      <c r="M51" s="43" t="str">
        <f ca="1">IF(N51="","",IF(INDEX(Data!$BR:$BR,MATCH(N51,Data!$A:$A,0),1)=0,"",INDEX(Data!$BR:$BR,MATCH(N51,Data!$A:$A,0),1)))</f>
        <v/>
      </c>
      <c r="N51" s="43" t="str">
        <f ca="1">IFERROR(INDEX(Data!$A$1:M$1002,_xlfn.AGGREGATE(15,6,(OFFSET(Data!$A$1,0,MATCH(N$6,Data!$1:$1,0)-1,1000,1)=IF(N$7="","Yes",N$7))/(OFFSET(Data!$A$1,0,MATCH(N$6,Data!$1:$1,0)-1,1000,1)=IF(N$7="","Yes",N$7))*ROW(Data!$C$1:$C$1002),ROW(N51)-ROW(N$7)),1),"")</f>
        <v>Freeform</v>
      </c>
      <c r="O51" s="43" t="str">
        <f ca="1">IF(P51="","",IF(INDEX(Data!$BR:$BR,MATCH(P51,Data!$A:$A,0),1)=0,"",INDEX(Data!$BR:$BR,MATCH(P51,Data!$A:$A,0),1)))</f>
        <v/>
      </c>
      <c r="P51" s="43" t="str">
        <f ca="1">IFERROR(INDEX(Data!$A$1:O$1002,_xlfn.AGGREGATE(15,6,(OFFSET(Data!$A$1,0,MATCH(P$6,Data!$1:$1,0)-1,1000,1)=IF(P$7="","Yes",P$7))/(OFFSET(Data!$A$1,0,MATCH(P$6,Data!$1:$1,0)-1,1000,1)=IF(P$7="","Yes",P$7))*ROW(Data!$C$1:$C$1002),ROW(P51)-ROW(P$7)),1),"")</f>
        <v>ESPN 2</v>
      </c>
      <c r="Q51" s="43" t="str">
        <f ca="1">IF(R51="","",IF(INDEX(Data!$BR:$BR,MATCH(R51,Data!$A:$A,0),1)=0,"",INDEX(Data!$BR:$BR,MATCH(R51,Data!$A:$A,0),1)))</f>
        <v/>
      </c>
      <c r="R51" s="43" t="str">
        <f ca="1">IFERROR(INDEX(Data!$A$1:Q$1002,_xlfn.AGGREGATE(15,6,(OFFSET(Data!$A$1,0,MATCH(R$6,Data!$1:$1,0)-1,1000,1)=IF(R$7="","Yes",R$7))/(OFFSET(Data!$A$1,0,MATCH(R$6,Data!$1:$1,0)-1,1000,1)=IF(R$7="","Yes",R$7))*ROW(Data!$C$1:$C$1002),ROW(R51)-ROW(R$7)),1),"")</f>
        <v>ESPN</v>
      </c>
      <c r="S51" s="43" t="str">
        <f ca="1">IF(T51="","",IF(INDEX(Data!$BR:$BR,MATCH(T51,Data!$A:$A,0),1)=0,"",INDEX(Data!$BR:$BR,MATCH(T51,Data!$A:$A,0),1)))</f>
        <v/>
      </c>
      <c r="T51" s="43" t="str">
        <f ca="1">IFERROR(INDEX(Data!$A$1:R$1002,_xlfn.AGGREGATE(15,6,(OFFSET(Data!$A$1,0,MATCH(T$6,Data!$1:$1,0)-1,1000,1)=IF(T$7="","Yes",T$7))/(OFFSET(Data!$A$1,0,MATCH(T$6,Data!$1:$1,0)-1,1000,1)=IF(T$7="","Yes",T$7))*ROW(Data!$C$1:$C$1002),ROW(T51)-ROW(T$7)),1),"")</f>
        <v>ESPN Deportes</v>
      </c>
      <c r="U51" s="43" t="str">
        <f ca="1">IF(V51="","",IF(INDEX(Data!$BR:$BR,MATCH(V51,Data!$A:$A,0),1)=0,"",INDEX(Data!$BR:$BR,MATCH(V51,Data!$A:$A,0),1)))</f>
        <v/>
      </c>
      <c r="V51" s="43" t="str">
        <f ca="1">IFERROR(INDEX(Data!$A$1:T$1002,_xlfn.AGGREGATE(15,6,(OFFSET(Data!$A$1,0,MATCH(V$6,Data!$1:$1,0)-1,1000,1)=IF(V$7="","Yes",V$7))/(OFFSET(Data!$A$1,0,MATCH(V$6,Data!$1:$1,0)-1,1000,1)=IF(V$7="","Yes",V$7))*ROW(Data!$C$1:$C$1002),ROW(V51)-ROW(V$7)),1),"")</f>
        <v>IFC</v>
      </c>
      <c r="W51" s="43" t="str">
        <f ca="1">IF(X51="","",IF(INDEX(Data!$BR:$BR,MATCH(X51,Data!$A:$A,0),1)=0,"",INDEX(Data!$BR:$BR,MATCH(X51,Data!$A:$A,0),1)))</f>
        <v/>
      </c>
      <c r="X51" s="43" t="str">
        <f ca="1">IFERROR(INDEX(Data!$A$1:Y$1002,_xlfn.AGGREGATE(15,6,(OFFSET(Data!$A$1,0,MATCH(X$6,Data!$1:$1,0)-1,1000,1)=IF(X$7="","Yes",X$7))/(OFFSET(Data!$A$1,0,MATCH(X$6,Data!$1:$1,0)-1,1000,1)=IF(X$7="","Yes",X$7))*ROW(Data!$C$1:$C$1002),ROW(X51)-ROW(X$7)),1),"")</f>
        <v>History</v>
      </c>
      <c r="Y51" s="43" t="str">
        <f ca="1">IF(Z51="","",IF(INDEX(Data!$BR:$BR,MATCH(Z51,Data!$A:$A,0),1)=0,"",INDEX(Data!$BR:$BR,MATCH(Z51,Data!$A:$A,0),1)))</f>
        <v/>
      </c>
      <c r="Z51" s="43" t="str">
        <f ca="1">IFERROR(INDEX(Data!$A$1:AA$1002,_xlfn.AGGREGATE(15,6,(OFFSET(Data!$A$1,0,MATCH(Z$6,Data!$1:$1,0)-1,1000,1)=IF(Z$7="","Yes",Z$7))/(OFFSET(Data!$A$1,0,MATCH(Z$6,Data!$1:$1,0)-1,1000,1)=IF(Z$7="","Yes",Z$7))*ROW(Data!$C$1:$C$1002),ROW(Z51)-ROW(Z$7)),1),"")</f>
        <v>PS Vue Spotlight</v>
      </c>
      <c r="AA51" s="43" t="str">
        <f ca="1">IF(AB51="","",IF(INDEX(Data!$BR:$BR,MATCH(AB51,Data!$A:$A,0),1)=0,"",INDEX(Data!$BR:$BR,MATCH(AB51,Data!$A:$A,0),1)))</f>
        <v/>
      </c>
      <c r="AB51" s="43" t="str">
        <f ca="1">IFERROR(INDEX(Data!$A$1:AC$1002,_xlfn.AGGREGATE(15,6,(OFFSET(Data!$A$1,0,MATCH(AB$6,Data!$1:$1,0)-1,1000,1)=IF(AB$7="","Yes",AB$7))/(OFFSET(Data!$A$1,0,MATCH(AB$6,Data!$1:$1,0)-1,1000,1)=IF(AB$7="","Yes",AB$7))*ROW(Data!$C$1:$C$1002),ROW(AB51)-ROW(AB$7)),1),"")</f>
        <v>History</v>
      </c>
      <c r="AC51" s="43" t="str">
        <f ca="1">IF(AD51="","",IF(INDEX(Data!$BR:$BR,MATCH(AD51,Data!$A:$A,0),1)=0,"",INDEX(Data!$BR:$BR,MATCH(AD51,Data!$A:$A,0),1)))</f>
        <v/>
      </c>
      <c r="AD51" s="43" t="str">
        <f ca="1">IFERROR(INDEX(Data!$A$1:AE$1002,_xlfn.AGGREGATE(15,6,(OFFSET(Data!$A$1,0,MATCH(AD$6,Data!$1:$1,0)-1,1000,1)=IF(AD$7="","Yes",AD$7))/(OFFSET(Data!$A$1,0,MATCH(AD$6,Data!$1:$1,0)-1,1000,1)=IF(AD$7="","Yes",AD$7))*ROW(Data!$C$1:$C$1002),ROW(AD51)-ROW(AD$7)),1),"")</f>
        <v/>
      </c>
      <c r="AE51" s="43" t="str">
        <f ca="1">IF(AF51="","",IF(INDEX(Data!$BR:$BR,MATCH(AF51,Data!$A:$A,0),1)=0,"",INDEX(Data!$BR:$BR,MATCH(AF51,Data!$A:$A,0),1)))</f>
        <v/>
      </c>
      <c r="AF51" s="43" t="str">
        <f ca="1">IFERROR(INDEX(Data!$A$1:AM$1002,_xlfn.AGGREGATE(15,6,(OFFSET(Data!$A$1,0,MATCH(AF$6,Data!$1:$1,0)-1,1000,1)=IF(AF$7="","Yes",AF$7))/(OFFSET(Data!$A$1,0,MATCH(AF$6,Data!$1:$1,0)-1,1000,1)=IF(AF$7="","Yes",AF$7))*ROW(Data!$C$1:$C$1002),ROW(AF51)-ROW(AF$7)),1),"")</f>
        <v/>
      </c>
      <c r="AG51" s="43" t="str">
        <f ca="1">IF(AH51="","",IF(INDEX(Data!$BR:$BR,MATCH(AH51,Data!$A:$A,0),1)=0,"",INDEX(Data!$BR:$BR,MATCH(AH51,Data!$A:$A,0),1)))</f>
        <v/>
      </c>
      <c r="AH51" s="43" t="str">
        <f ca="1">IFERROR(INDEX(Data!$A$1:AO$1002,_xlfn.AGGREGATE(15,6,(OFFSET(Data!$A$1,0,MATCH(AH$6,Data!$1:$1,0)-1,1000,1)=IF(AH$7="","Yes",AH$7))/(OFFSET(Data!$A$1,0,MATCH(AH$6,Data!$1:$1,0)-1,1000,1)=IF(AH$7="","Yes",AH$7))*ROW(Data!$C$1:$C$1002),ROW(AH51)-ROW(AH$7)),1),"")</f>
        <v/>
      </c>
      <c r="AI51" s="43" t="str">
        <f ca="1">IF(AJ51="","",IF(INDEX(Data!$BR:$BR,MATCH(AJ51,Data!$A:$A,0),1)=0,"",INDEX(Data!$BR:$BR,MATCH(AJ51,Data!$A:$A,0),1)))</f>
        <v/>
      </c>
      <c r="AJ51" s="43" t="str">
        <f ca="1">IFERROR(INDEX(Data!$A$1:AQ$1002,_xlfn.AGGREGATE(15,6,(OFFSET(Data!$A$1,0,MATCH(AJ$6,Data!$1:$1,0)-1,1000,1)=IF(AJ$7="","Yes",AJ$7))/(OFFSET(Data!$A$1,0,MATCH(AJ$6,Data!$1:$1,0)-1,1000,1)=IF(AJ$7="","Yes",AJ$7))*ROW(Data!$C$1:$C$1002),ROW(AJ51)-ROW(AJ$7)),1),"")</f>
        <v>Lifetime</v>
      </c>
      <c r="AK51" s="43" t="str">
        <f ca="1">IF(AL51="","",IF(INDEX(Data!$BR:$BR,MATCH(AL51,Data!$A:$A,0),1)=0,"",INDEX(Data!$BR:$BR,MATCH(AL51,Data!$A:$A,0),1)))</f>
        <v/>
      </c>
      <c r="AL51" s="43" t="str">
        <f ca="1">IFERROR(INDEX(Data!$A$1:AS$1002,_xlfn.AGGREGATE(15,6,(OFFSET(Data!$A$1,0,MATCH(AL$6,Data!$1:$1,0)-1,1000,1)=IF(AL$7="","Yes",AL$7))/(OFFSET(Data!$A$1,0,MATCH(AL$6,Data!$1:$1,0)-1,1000,1)=IF(AL$7="","Yes",AL$7))*ROW(Data!$C$1:$C$1002),ROW(AL51)-ROW(AL$7)),1),"")</f>
        <v/>
      </c>
      <c r="AM51" s="43" t="str">
        <f ca="1">IF(AN51="","",IF(INDEX(Data!$BR:$BR,MATCH(AN51,Data!$A:$A,0),1)=0,"",INDEX(Data!$BR:$BR,MATCH(AN51,Data!$A:$A,0),1)))</f>
        <v/>
      </c>
      <c r="AN51" s="43" t="str">
        <f ca="1">IFERROR(INDEX(Data!$A$1:AU$1002,_xlfn.AGGREGATE(15,6,(OFFSET(Data!$A$1,0,MATCH(AN$6,Data!$1:$1,0)-1,1000,1)=IF(AN$7="","Yes",AN$7))/(OFFSET(Data!$A$1,0,MATCH(AN$6,Data!$1:$1,0)-1,1000,1)=IF(AN$7="","Yes",AN$7))*ROW(Data!$C$1:$C$1002),ROW(AN51)-ROW(AN$7)),1),"")</f>
        <v>Newsy</v>
      </c>
    </row>
    <row r="52" spans="1:40" ht="24" x14ac:dyDescent="0.4">
      <c r="A52" s="43" t="str">
        <f ca="1">IF(B52="","",IF(INDEX(Data!$BR:$BR,MATCH(B52,Data!$A:$A,0),1)=0,"",INDEX(Data!$BR:$BR,MATCH(B52,Data!$A:$A,0),1)))</f>
        <v/>
      </c>
      <c r="B52" s="43" t="str">
        <f ca="1">IFERROR(INDEX(Data!A$1:$A$1002,_xlfn.AGGREGATE(15,6,(OFFSET(Data!$A$1,0,MATCH(B$6,Data!$1:$1,0)-1,1000,1)=IF(B$7="","Yes",B$7))/(OFFSET(Data!$A$1,0,MATCH(B$6,Data!$1:$1,0)-1,1000,1)=IF(B$7="","Yes",B$7))*ROW(Data!$C$1:$C$1002),ROW(B52)-ROW(B$7)),1),"")</f>
        <v>Nicktoons</v>
      </c>
      <c r="C52" s="43" t="str">
        <f ca="1">IF(D52="","",IF(INDEX(Data!$BR:$BR,MATCH(D52,Data!$A:$A,0),1)=0,"",INDEX(Data!$BR:$BR,MATCH(D52,Data!$A:$A,0),1)))</f>
        <v/>
      </c>
      <c r="D52" s="43" t="str">
        <f ca="1">IFERROR(INDEX(Data!$A$1:C$1002,_xlfn.AGGREGATE(15,6,(OFFSET(Data!$A$1,0,MATCH(D$6,Data!$1:$1,0)-1,1000,1)=IF(D$7="","Yes",D$7))/(OFFSET(Data!$A$1,0,MATCH(D$6,Data!$1:$1,0)-1,1000,1)=IF(D$7="","Yes",D$7))*ROW(Data!$C$1:$C$1002),ROW(D52)-ROW(D$7)),1),"")</f>
        <v/>
      </c>
      <c r="E52" s="43" t="str">
        <f ca="1">IF(F52="","",IF(INDEX(Data!$BR:$BR,MATCH(F52,Data!$A:$A,0),1)=0,"",INDEX(Data!$BR:$BR,MATCH(F52,Data!$A:$A,0),1)))</f>
        <v/>
      </c>
      <c r="F52" s="43" t="str">
        <f ca="1">IFERROR(INDEX(Data!$A$1:E$1002,_xlfn.AGGREGATE(15,6,(OFFSET(Data!$A$1,0,MATCH(F$6,Data!$1:$1,0)-1,1000,1)=IF(F$7="","Yes",F$7))/(OFFSET(Data!$A$1,0,MATCH(F$6,Data!$1:$1,0)-1,1000,1)=IF(F$7="","Yes",F$7))*ROW(Data!$C$1:$C$1002),ROW(F52)-ROW(F$7)),1),"")</f>
        <v>Travel Channel</v>
      </c>
      <c r="G52" s="43" t="str">
        <f ca="1">IF(H52="","",IF(INDEX(Data!$BR:$BR,MATCH(H52,Data!$A:$A,0),1)=0,"",INDEX(Data!$BR:$BR,MATCH(H52,Data!$A:$A,0),1)))</f>
        <v/>
      </c>
      <c r="H52" s="43" t="str">
        <f ca="1">IFERROR(INDEX(Data!$A$1:G$1002,_xlfn.AGGREGATE(15,6,(OFFSET(Data!$A$1,0,MATCH(H$6,Data!$1:$1,0)-1,1000,1)=IF(H$7="","Yes",H$7))/(OFFSET(Data!$A$1,0,MATCH(H$6,Data!$1:$1,0)-1,1000,1)=IF(H$7="","Yes",H$7))*ROW(Data!$C$1:$C$1002),ROW(H52)-ROW(H$7)),1),"")</f>
        <v>Ovation</v>
      </c>
      <c r="I52" s="43" t="str">
        <f ca="1">IF(J52="","",IF(INDEX(Data!$BR:$BR,MATCH(J52,Data!$A:$A,0),1)=0,"",INDEX(Data!$BR:$BR,MATCH(J52,Data!$A:$A,0),1)))</f>
        <v/>
      </c>
      <c r="J52" s="43" t="str">
        <f ca="1">IFERROR(INDEX(Data!$A$1:I$1002,_xlfn.AGGREGATE(15,6,(OFFSET(Data!$A$1,0,MATCH(J$6,Data!$1:$1,0)-1,1000,1)=IF(J$7="","Yes",J$7))/(OFFSET(Data!$A$1,0,MATCH(J$6,Data!$1:$1,0)-1,1000,1)=IF(J$7="","Yes",J$7))*ROW(Data!$C$1:$C$1002),ROW(J52)-ROW(J$7)),1),"")</f>
        <v>MSG</v>
      </c>
      <c r="K52" s="43" t="str">
        <f ca="1">IF(L52="","",IF(INDEX(Data!$BR:$BR,MATCH(L52,Data!$A:$A,0),1)=0,"",INDEX(Data!$BR:$BR,MATCH(L52,Data!$A:$A,0),1)))</f>
        <v/>
      </c>
      <c r="L52" s="43" t="str">
        <f ca="1">IFERROR(INDEX(Data!$A$1:K$1002,_xlfn.AGGREGATE(15,6,(OFFSET(Data!$A$1,0,MATCH(L$6,Data!$1:$1,0)-1,1000,1)=IF(L$7="","Yes",L$7))/(OFFSET(Data!$A$1,0,MATCH(L$6,Data!$1:$1,0)-1,1000,1)=IF(L$7="","Yes",L$7))*ROW(Data!$C$1:$C$1002),ROW(L52)-ROW(L$7)),1),"")</f>
        <v>Investigation Discovery</v>
      </c>
      <c r="M52" s="43" t="str">
        <f ca="1">IF(N52="","",IF(INDEX(Data!$BR:$BR,MATCH(N52,Data!$A:$A,0),1)=0,"",INDEX(Data!$BR:$BR,MATCH(N52,Data!$A:$A,0),1)))</f>
        <v/>
      </c>
      <c r="N52" s="43" t="str">
        <f ca="1">IFERROR(INDEX(Data!$A$1:M$1002,_xlfn.AGGREGATE(15,6,(OFFSET(Data!$A$1,0,MATCH(N$6,Data!$1:$1,0)-1,1000,1)=IF(N$7="","Yes",N$7))/(OFFSET(Data!$A$1,0,MATCH(N$6,Data!$1:$1,0)-1,1000,1)=IF(N$7="","Yes",N$7))*ROW(Data!$C$1:$C$1002),ROW(N52)-ROW(N$7)),1),"")</f>
        <v>Fuse</v>
      </c>
      <c r="O52" s="43" t="str">
        <f ca="1">IF(P52="","",IF(INDEX(Data!$BR:$BR,MATCH(P52,Data!$A:$A,0),1)=0,"",INDEX(Data!$BR:$BR,MATCH(P52,Data!$A:$A,0),1)))</f>
        <v/>
      </c>
      <c r="P52" s="43" t="str">
        <f ca="1">IFERROR(INDEX(Data!$A$1:O$1002,_xlfn.AGGREGATE(15,6,(OFFSET(Data!$A$1,0,MATCH(P$6,Data!$1:$1,0)-1,1000,1)=IF(P$7="","Yes",P$7))/(OFFSET(Data!$A$1,0,MATCH(P$6,Data!$1:$1,0)-1,1000,1)=IF(P$7="","Yes",P$7))*ROW(Data!$C$1:$C$1002),ROW(P52)-ROW(P$7)),1),"")</f>
        <v>ESPNews</v>
      </c>
      <c r="Q52" s="43" t="str">
        <f ca="1">IF(R52="","",IF(INDEX(Data!$BR:$BR,MATCH(R52,Data!$A:$A,0),1)=0,"",INDEX(Data!$BR:$BR,MATCH(R52,Data!$A:$A,0),1)))</f>
        <v/>
      </c>
      <c r="R52" s="43" t="str">
        <f ca="1">IFERROR(INDEX(Data!$A$1:Q$1002,_xlfn.AGGREGATE(15,6,(OFFSET(Data!$A$1,0,MATCH(R$6,Data!$1:$1,0)-1,1000,1)=IF(R$7="","Yes",R$7))/(OFFSET(Data!$A$1,0,MATCH(R$6,Data!$1:$1,0)-1,1000,1)=IF(R$7="","Yes",R$7))*ROW(Data!$C$1:$C$1002),ROW(R52)-ROW(R$7)),1),"")</f>
        <v>ESPN 2</v>
      </c>
      <c r="S52" s="43" t="str">
        <f ca="1">IF(T52="","",IF(INDEX(Data!$BR:$BR,MATCH(T52,Data!$A:$A,0),1)=0,"",INDEX(Data!$BR:$BR,MATCH(T52,Data!$A:$A,0),1)))</f>
        <v/>
      </c>
      <c r="T52" s="43" t="str">
        <f ca="1">IFERROR(INDEX(Data!$A$1:R$1002,_xlfn.AGGREGATE(15,6,(OFFSET(Data!$A$1,0,MATCH(T$6,Data!$1:$1,0)-1,1000,1)=IF(T$7="","Yes",T$7))/(OFFSET(Data!$A$1,0,MATCH(T$6,Data!$1:$1,0)-1,1000,1)=IF(T$7="","Yes",T$7))*ROW(Data!$C$1:$C$1002),ROW(T52)-ROW(T$7)),1),"")</f>
        <v>Estrella TV</v>
      </c>
      <c r="U52" s="43" t="str">
        <f ca="1">IF(V52="","",IF(INDEX(Data!$BR:$BR,MATCH(V52,Data!$A:$A,0),1)=0,"",INDEX(Data!$BR:$BR,MATCH(V52,Data!$A:$A,0),1)))</f>
        <v/>
      </c>
      <c r="V52" s="43" t="str">
        <f ca="1">IFERROR(INDEX(Data!$A$1:T$1002,_xlfn.AGGREGATE(15,6,(OFFSET(Data!$A$1,0,MATCH(V$6,Data!$1:$1,0)-1,1000,1)=IF(V$7="","Yes",V$7))/(OFFSET(Data!$A$1,0,MATCH(V$6,Data!$1:$1,0)-1,1000,1)=IF(V$7="","Yes",V$7))*ROW(Data!$C$1:$C$1002),ROW(V52)-ROW(V$7)),1),"")</f>
        <v>Investigation Discovery</v>
      </c>
      <c r="W52" s="43" t="str">
        <f ca="1">IF(X52="","",IF(INDEX(Data!$BR:$BR,MATCH(X52,Data!$A:$A,0),1)=0,"",INDEX(Data!$BR:$BR,MATCH(X52,Data!$A:$A,0),1)))</f>
        <v/>
      </c>
      <c r="X52" s="43" t="str">
        <f ca="1">IFERROR(INDEX(Data!$A$1:Y$1002,_xlfn.AGGREGATE(15,6,(OFFSET(Data!$A$1,0,MATCH(X$6,Data!$1:$1,0)-1,1000,1)=IF(X$7="","Yes",X$7))/(OFFSET(Data!$A$1,0,MATCH(X$6,Data!$1:$1,0)-1,1000,1)=IF(X$7="","Yes",X$7))*ROW(Data!$C$1:$C$1002),ROW(X52)-ROW(X$7)),1),"")</f>
        <v>HLN</v>
      </c>
      <c r="Y52" s="43" t="str">
        <f ca="1">IF(Z52="","",IF(INDEX(Data!$BR:$BR,MATCH(Z52,Data!$A:$A,0),1)=0,"",INDEX(Data!$BR:$BR,MATCH(Z52,Data!$A:$A,0),1)))</f>
        <v/>
      </c>
      <c r="Z52" s="43" t="str">
        <f ca="1">IFERROR(INDEX(Data!$A$1:AA$1002,_xlfn.AGGREGATE(15,6,(OFFSET(Data!$A$1,0,MATCH(Z$6,Data!$1:$1,0)-1,1000,1)=IF(Z$7="","Yes",Z$7))/(OFFSET(Data!$A$1,0,MATCH(Z$6,Data!$1:$1,0)-1,1000,1)=IF(Z$7="","Yes",Z$7))*ROW(Data!$C$1:$C$1002),ROW(Z52)-ROW(Z$7)),1),"")</f>
        <v>Start TV</v>
      </c>
      <c r="AA52" s="43" t="str">
        <f ca="1">IF(AB52="","",IF(INDEX(Data!$BR:$BR,MATCH(AB52,Data!$A:$A,0),1)=0,"",INDEX(Data!$BR:$BR,MATCH(AB52,Data!$A:$A,0),1)))</f>
        <v/>
      </c>
      <c r="AB52" s="43" t="str">
        <f ca="1">IFERROR(INDEX(Data!$A$1:AC$1002,_xlfn.AGGREGATE(15,6,(OFFSET(Data!$A$1,0,MATCH(AB$6,Data!$1:$1,0)-1,1000,1)=IF(AB$7="","Yes",AB$7))/(OFFSET(Data!$A$1,0,MATCH(AB$6,Data!$1:$1,0)-1,1000,1)=IF(AB$7="","Yes",AB$7))*ROW(Data!$C$1:$C$1002),ROW(AB52)-ROW(AB$7)),1),"")</f>
        <v>HLN</v>
      </c>
      <c r="AC52" s="43" t="str">
        <f ca="1">IF(AD52="","",IF(INDEX(Data!$BR:$BR,MATCH(AD52,Data!$A:$A,0),1)=0,"",INDEX(Data!$BR:$BR,MATCH(AD52,Data!$A:$A,0),1)))</f>
        <v/>
      </c>
      <c r="AD52" s="43" t="str">
        <f ca="1">IFERROR(INDEX(Data!$A$1:AE$1002,_xlfn.AGGREGATE(15,6,(OFFSET(Data!$A$1,0,MATCH(AD$6,Data!$1:$1,0)-1,1000,1)=IF(AD$7="","Yes",AD$7))/(OFFSET(Data!$A$1,0,MATCH(AD$6,Data!$1:$1,0)-1,1000,1)=IF(AD$7="","Yes",AD$7))*ROW(Data!$C$1:$C$1002),ROW(AD52)-ROW(AD$7)),1),"")</f>
        <v/>
      </c>
      <c r="AE52" s="43" t="str">
        <f ca="1">IF(AF52="","",IF(INDEX(Data!$BR:$BR,MATCH(AF52,Data!$A:$A,0),1)=0,"",INDEX(Data!$BR:$BR,MATCH(AF52,Data!$A:$A,0),1)))</f>
        <v/>
      </c>
      <c r="AF52" s="43" t="str">
        <f ca="1">IFERROR(INDEX(Data!$A$1:AM$1002,_xlfn.AGGREGATE(15,6,(OFFSET(Data!$A$1,0,MATCH(AF$6,Data!$1:$1,0)-1,1000,1)=IF(AF$7="","Yes",AF$7))/(OFFSET(Data!$A$1,0,MATCH(AF$6,Data!$1:$1,0)-1,1000,1)=IF(AF$7="","Yes",AF$7))*ROW(Data!$C$1:$C$1002),ROW(AF52)-ROW(AF$7)),1),"")</f>
        <v/>
      </c>
      <c r="AG52" s="43" t="str">
        <f ca="1">IF(AH52="","",IF(INDEX(Data!$BR:$BR,MATCH(AH52,Data!$A:$A,0),1)=0,"",INDEX(Data!$BR:$BR,MATCH(AH52,Data!$A:$A,0),1)))</f>
        <v/>
      </c>
      <c r="AH52" s="43" t="str">
        <f ca="1">IFERROR(INDEX(Data!$A$1:AO$1002,_xlfn.AGGREGATE(15,6,(OFFSET(Data!$A$1,0,MATCH(AH$6,Data!$1:$1,0)-1,1000,1)=IF(AH$7="","Yes",AH$7))/(OFFSET(Data!$A$1,0,MATCH(AH$6,Data!$1:$1,0)-1,1000,1)=IF(AH$7="","Yes",AH$7))*ROW(Data!$C$1:$C$1002),ROW(AH52)-ROW(AH$7)),1),"")</f>
        <v/>
      </c>
      <c r="AI52" s="43" t="str">
        <f ca="1">IF(AJ52="","",IF(INDEX(Data!$BR:$BR,MATCH(AJ52,Data!$A:$A,0),1)=0,"",INDEX(Data!$BR:$BR,MATCH(AJ52,Data!$A:$A,0),1)))</f>
        <v/>
      </c>
      <c r="AJ52" s="43" t="str">
        <f ca="1">IFERROR(INDEX(Data!$A$1:AQ$1002,_xlfn.AGGREGATE(15,6,(OFFSET(Data!$A$1,0,MATCH(AJ$6,Data!$1:$1,0)-1,1000,1)=IF(AJ$7="","Yes",AJ$7))/(OFFSET(Data!$A$1,0,MATCH(AJ$6,Data!$1:$1,0)-1,1000,1)=IF(AJ$7="","Yes",AJ$7))*ROW(Data!$C$1:$C$1002),ROW(AJ52)-ROW(AJ$7)),1),"")</f>
        <v>Lifetime Movie Network</v>
      </c>
      <c r="AK52" s="43" t="str">
        <f ca="1">IF(AL52="","",IF(INDEX(Data!$BR:$BR,MATCH(AL52,Data!$A:$A,0),1)=0,"",INDEX(Data!$BR:$BR,MATCH(AL52,Data!$A:$A,0),1)))</f>
        <v/>
      </c>
      <c r="AL52" s="43" t="str">
        <f ca="1">IFERROR(INDEX(Data!$A$1:AS$1002,_xlfn.AGGREGATE(15,6,(OFFSET(Data!$A$1,0,MATCH(AL$6,Data!$1:$1,0)-1,1000,1)=IF(AL$7="","Yes",AL$7))/(OFFSET(Data!$A$1,0,MATCH(AL$6,Data!$1:$1,0)-1,1000,1)=IF(AL$7="","Yes",AL$7))*ROW(Data!$C$1:$C$1002),ROW(AL52)-ROW(AL$7)),1),"")</f>
        <v/>
      </c>
      <c r="AM52" s="43" t="str">
        <f ca="1">IF(AN52="","",IF(INDEX(Data!$BR:$BR,MATCH(AN52,Data!$A:$A,0),1)=0,"",INDEX(Data!$BR:$BR,MATCH(AN52,Data!$A:$A,0),1)))</f>
        <v/>
      </c>
      <c r="AN52" s="43" t="str">
        <f ca="1">IFERROR(INDEX(Data!$A$1:AU$1002,_xlfn.AGGREGATE(15,6,(OFFSET(Data!$A$1,0,MATCH(AN$6,Data!$1:$1,0)-1,1000,1)=IF(AN$7="","Yes",AN$7))/(OFFSET(Data!$A$1,0,MATCH(AN$6,Data!$1:$1,0)-1,1000,1)=IF(AN$7="","Yes",AN$7))*ROW(Data!$C$1:$C$1002),ROW(AN52)-ROW(AN$7)),1),"")</f>
        <v>Nick Jr.</v>
      </c>
    </row>
    <row r="53" spans="1:40" ht="24" x14ac:dyDescent="0.4">
      <c r="A53" s="43" t="str">
        <f ca="1">IF(B53="","",IF(INDEX(Data!$BR:$BR,MATCH(B53,Data!$A:$A,0),1)=0,"",INDEX(Data!$BR:$BR,MATCH(B53,Data!$A:$A,0),1)))</f>
        <v/>
      </c>
      <c r="B53" s="43" t="str">
        <f ca="1">IFERROR(INDEX(Data!A$1:$A$1002,_xlfn.AGGREGATE(15,6,(OFFSET(Data!$A$1,0,MATCH(B$6,Data!$1:$1,0)-1,1000,1)=IF(B$7="","Yes",B$7))/(OFFSET(Data!$A$1,0,MATCH(B$6,Data!$1:$1,0)-1,1000,1)=IF(B$7="","Yes",B$7))*ROW(Data!$C$1:$C$1002),ROW(B53)-ROW(B$7)),1),"")</f>
        <v>Own</v>
      </c>
      <c r="C53" s="43" t="str">
        <f ca="1">IF(D53="","",IF(INDEX(Data!$BR:$BR,MATCH(D53,Data!$A:$A,0),1)=0,"",INDEX(Data!$BR:$BR,MATCH(D53,Data!$A:$A,0),1)))</f>
        <v/>
      </c>
      <c r="D53" s="43" t="str">
        <f ca="1">IFERROR(INDEX(Data!$A$1:C$1002,_xlfn.AGGREGATE(15,6,(OFFSET(Data!$A$1,0,MATCH(D$6,Data!$1:$1,0)-1,1000,1)=IF(D$7="","Yes",D$7))/(OFFSET(Data!$A$1,0,MATCH(D$6,Data!$1:$1,0)-1,1000,1)=IF(D$7="","Yes",D$7))*ROW(Data!$C$1:$C$1002),ROW(D53)-ROW(D$7)),1),"")</f>
        <v/>
      </c>
      <c r="E53" s="43" t="str">
        <f ca="1">IF(F53="","",IF(INDEX(Data!$BR:$BR,MATCH(F53,Data!$A:$A,0),1)=0,"",INDEX(Data!$BR:$BR,MATCH(F53,Data!$A:$A,0),1)))</f>
        <v/>
      </c>
      <c r="F53" s="43" t="str">
        <f ca="1">IFERROR(INDEX(Data!$A$1:E$1002,_xlfn.AGGREGATE(15,6,(OFFSET(Data!$A$1,0,MATCH(F$6,Data!$1:$1,0)-1,1000,1)=IF(F$7="","Yes",F$7))/(OFFSET(Data!$A$1,0,MATCH(F$6,Data!$1:$1,0)-1,1000,1)=IF(F$7="","Yes",F$7))*ROW(Data!$C$1:$C$1002),ROW(F53)-ROW(F$7)),1),"")</f>
        <v>TruTV</v>
      </c>
      <c r="G53" s="43" t="str">
        <f ca="1">IF(H53="","",IF(INDEX(Data!$BR:$BR,MATCH(H53,Data!$A:$A,0),1)=0,"",INDEX(Data!$BR:$BR,MATCH(H53,Data!$A:$A,0),1)))</f>
        <v/>
      </c>
      <c r="H53" s="43" t="str">
        <f ca="1">IFERROR(INDEX(Data!$A$1:G$1002,_xlfn.AGGREGATE(15,6,(OFFSET(Data!$A$1,0,MATCH(H$6,Data!$1:$1,0)-1,1000,1)=IF(H$7="","Yes",H$7))/(OFFSET(Data!$A$1,0,MATCH(H$6,Data!$1:$1,0)-1,1000,1)=IF(H$7="","Yes",H$7))*ROW(Data!$C$1:$C$1002),ROW(H53)-ROW(H$7)),1),"")</f>
        <v>Oxygen</v>
      </c>
      <c r="I53" s="43" t="str">
        <f ca="1">IF(J53="","",IF(INDEX(Data!$BR:$BR,MATCH(J53,Data!$A:$A,0),1)=0,"",INDEX(Data!$BR:$BR,MATCH(J53,Data!$A:$A,0),1)))</f>
        <v/>
      </c>
      <c r="J53" s="43" t="str">
        <f ca="1">IFERROR(INDEX(Data!$A$1:I$1002,_xlfn.AGGREGATE(15,6,(OFFSET(Data!$A$1,0,MATCH(J$6,Data!$1:$1,0)-1,1000,1)=IF(J$7="","Yes",J$7))/(OFFSET(Data!$A$1,0,MATCH(J$6,Data!$1:$1,0)-1,1000,1)=IF(J$7="","Yes",J$7))*ROW(Data!$C$1:$C$1002),ROW(J53)-ROW(J$7)),1),"")</f>
        <v>MSG+</v>
      </c>
      <c r="K53" s="43" t="str">
        <f ca="1">IF(L53="","",IF(INDEX(Data!$BR:$BR,MATCH(L53,Data!$A:$A,0),1)=0,"",INDEX(Data!$BR:$BR,MATCH(L53,Data!$A:$A,0),1)))</f>
        <v/>
      </c>
      <c r="L53" s="43" t="str">
        <f ca="1">IFERROR(INDEX(Data!$A$1:K$1002,_xlfn.AGGREGATE(15,6,(OFFSET(Data!$A$1,0,MATCH(L$6,Data!$1:$1,0)-1,1000,1)=IF(L$7="","Yes",L$7))/(OFFSET(Data!$A$1,0,MATCH(L$6,Data!$1:$1,0)-1,1000,1)=IF(L$7="","Yes",L$7))*ROW(Data!$C$1:$C$1002),ROW(L53)-ROW(L$7)),1),"")</f>
        <v>Lifetime</v>
      </c>
      <c r="M53" s="43" t="str">
        <f ca="1">IF(N53="","",IF(INDEX(Data!$BR:$BR,MATCH(N53,Data!$A:$A,0),1)=0,"",INDEX(Data!$BR:$BR,MATCH(N53,Data!$A:$A,0),1)))</f>
        <v/>
      </c>
      <c r="N53" s="43" t="str">
        <f ca="1">IFERROR(INDEX(Data!$A$1:M$1002,_xlfn.AGGREGATE(15,6,(OFFSET(Data!$A$1,0,MATCH(N$6,Data!$1:$1,0)-1,1000,1)=IF(N$7="","Yes",N$7))/(OFFSET(Data!$A$1,0,MATCH(N$6,Data!$1:$1,0)-1,1000,1)=IF(N$7="","Yes",N$7))*ROW(Data!$C$1:$C$1002),ROW(N53)-ROW(N$7)),1),"")</f>
        <v>FX</v>
      </c>
      <c r="O53" s="43" t="str">
        <f ca="1">IF(P53="","",IF(INDEX(Data!$BR:$BR,MATCH(P53,Data!$A:$A,0),1)=0,"",INDEX(Data!$BR:$BR,MATCH(P53,Data!$A:$A,0),1)))</f>
        <v/>
      </c>
      <c r="P53" s="43" t="str">
        <f ca="1">IFERROR(INDEX(Data!$A$1:O$1002,_xlfn.AGGREGATE(15,6,(OFFSET(Data!$A$1,0,MATCH(P$6,Data!$1:$1,0)-1,1000,1)=IF(P$7="","Yes",P$7))/(OFFSET(Data!$A$1,0,MATCH(P$6,Data!$1:$1,0)-1,1000,1)=IF(P$7="","Yes",P$7))*ROW(Data!$C$1:$C$1002),ROW(P53)-ROW(P$7)),1),"")</f>
        <v>ESPNu</v>
      </c>
      <c r="Q53" s="43" t="str">
        <f ca="1">IF(R53="","",IF(INDEX(Data!$BR:$BR,MATCH(R53,Data!$A:$A,0),1)=0,"",INDEX(Data!$BR:$BR,MATCH(R53,Data!$A:$A,0),1)))</f>
        <v/>
      </c>
      <c r="R53" s="43" t="str">
        <f ca="1">IFERROR(INDEX(Data!$A$1:Q$1002,_xlfn.AGGREGATE(15,6,(OFFSET(Data!$A$1,0,MATCH(R$6,Data!$1:$1,0)-1,1000,1)=IF(R$7="","Yes",R$7))/(OFFSET(Data!$A$1,0,MATCH(R$6,Data!$1:$1,0)-1,1000,1)=IF(R$7="","Yes",R$7))*ROW(Data!$C$1:$C$1002),ROW(R53)-ROW(R$7)),1),"")</f>
        <v>ESPNews</v>
      </c>
      <c r="S53" s="43" t="str">
        <f ca="1">IF(T53="","",IF(INDEX(Data!$BR:$BR,MATCH(T53,Data!$A:$A,0),1)=0,"",INDEX(Data!$BR:$BR,MATCH(T53,Data!$A:$A,0),1)))</f>
        <v/>
      </c>
      <c r="T53" s="43" t="str">
        <f ca="1">IFERROR(INDEX(Data!$A$1:R$1002,_xlfn.AGGREGATE(15,6,(OFFSET(Data!$A$1,0,MATCH(T$6,Data!$1:$1,0)-1,1000,1)=IF(T$7="","Yes",T$7))/(OFFSET(Data!$A$1,0,MATCH(T$6,Data!$1:$1,0)-1,1000,1)=IF(T$7="","Yes",T$7))*ROW(Data!$C$1:$C$1002),ROW(T53)-ROW(T$7)),1),"")</f>
        <v>Food Network</v>
      </c>
      <c r="U53" s="43" t="str">
        <f ca="1">IF(V53="","",IF(INDEX(Data!$BR:$BR,MATCH(V53,Data!$A:$A,0),1)=0,"",INDEX(Data!$BR:$BR,MATCH(V53,Data!$A:$A,0),1)))</f>
        <v/>
      </c>
      <c r="V53" s="43" t="str">
        <f ca="1">IFERROR(INDEX(Data!$A$1:T$1002,_xlfn.AGGREGATE(15,6,(OFFSET(Data!$A$1,0,MATCH(V$6,Data!$1:$1,0)-1,1000,1)=IF(V$7="","Yes",V$7))/(OFFSET(Data!$A$1,0,MATCH(V$6,Data!$1:$1,0)-1,1000,1)=IF(V$7="","Yes",V$7))*ROW(Data!$C$1:$C$1002),ROW(V53)-ROW(V$7)),1),"")</f>
        <v>Local Now</v>
      </c>
      <c r="W53" s="43" t="str">
        <f ca="1">IF(X53="","",IF(INDEX(Data!$BR:$BR,MATCH(X53,Data!$A:$A,0),1)=0,"",INDEX(Data!$BR:$BR,MATCH(X53,Data!$A:$A,0),1)))</f>
        <v/>
      </c>
      <c r="X53" s="43" t="str">
        <f ca="1">IFERROR(INDEX(Data!$A$1:Y$1002,_xlfn.AGGREGATE(15,6,(OFFSET(Data!$A$1,0,MATCH(X$6,Data!$1:$1,0)-1,1000,1)=IF(X$7="","Yes",X$7))/(OFFSET(Data!$A$1,0,MATCH(X$6,Data!$1:$1,0)-1,1000,1)=IF(X$7="","Yes",X$7))*ROW(Data!$C$1:$C$1002),ROW(X53)-ROW(X$7)),1),"")</f>
        <v>Investigation Discovery</v>
      </c>
      <c r="Y53" s="43" t="str">
        <f ca="1">IF(Z53="","",IF(INDEX(Data!$BR:$BR,MATCH(Z53,Data!$A:$A,0),1)=0,"",INDEX(Data!$BR:$BR,MATCH(Z53,Data!$A:$A,0),1)))</f>
        <v/>
      </c>
      <c r="Z53" s="43" t="str">
        <f ca="1">IFERROR(INDEX(Data!$A$1:AA$1002,_xlfn.AGGREGATE(15,6,(OFFSET(Data!$A$1,0,MATCH(Z$6,Data!$1:$1,0)-1,1000,1)=IF(Z$7="","Yes",Z$7))/(OFFSET(Data!$A$1,0,MATCH(Z$6,Data!$1:$1,0)-1,1000,1)=IF(Z$7="","Yes",Z$7))*ROW(Data!$C$1:$C$1002),ROW(Z53)-ROW(Z$7)),1),"")</f>
        <v>Syfy</v>
      </c>
      <c r="AA53" s="43" t="str">
        <f ca="1">IF(AB53="","",IF(INDEX(Data!$BR:$BR,MATCH(AB53,Data!$A:$A,0),1)=0,"",INDEX(Data!$BR:$BR,MATCH(AB53,Data!$A:$A,0),1)))</f>
        <v/>
      </c>
      <c r="AB53" s="43" t="str">
        <f ca="1">IFERROR(INDEX(Data!$A$1:AC$1002,_xlfn.AGGREGATE(15,6,(OFFSET(Data!$A$1,0,MATCH(AB$6,Data!$1:$1,0)-1,1000,1)=IF(AB$7="","Yes",AB$7))/(OFFSET(Data!$A$1,0,MATCH(AB$6,Data!$1:$1,0)-1,1000,1)=IF(AB$7="","Yes",AB$7))*ROW(Data!$C$1:$C$1002),ROW(AB53)-ROW(AB$7)),1),"")</f>
        <v>IFC</v>
      </c>
      <c r="AC53" s="43" t="str">
        <f ca="1">IF(AD53="","",IF(INDEX(Data!$BR:$BR,MATCH(AD53,Data!$A:$A,0),1)=0,"",INDEX(Data!$BR:$BR,MATCH(AD53,Data!$A:$A,0),1)))</f>
        <v/>
      </c>
      <c r="AD53" s="43" t="str">
        <f ca="1">IFERROR(INDEX(Data!$A$1:AE$1002,_xlfn.AGGREGATE(15,6,(OFFSET(Data!$A$1,0,MATCH(AD$6,Data!$1:$1,0)-1,1000,1)=IF(AD$7="","Yes",AD$7))/(OFFSET(Data!$A$1,0,MATCH(AD$6,Data!$1:$1,0)-1,1000,1)=IF(AD$7="","Yes",AD$7))*ROW(Data!$C$1:$C$1002),ROW(AD53)-ROW(AD$7)),1),"")</f>
        <v/>
      </c>
      <c r="AE53" s="43" t="str">
        <f ca="1">IF(AF53="","",IF(INDEX(Data!$BR:$BR,MATCH(AF53,Data!$A:$A,0),1)=0,"",INDEX(Data!$BR:$BR,MATCH(AF53,Data!$A:$A,0),1)))</f>
        <v/>
      </c>
      <c r="AF53" s="43" t="str">
        <f ca="1">IFERROR(INDEX(Data!$A$1:AM$1002,_xlfn.AGGREGATE(15,6,(OFFSET(Data!$A$1,0,MATCH(AF$6,Data!$1:$1,0)-1,1000,1)=IF(AF$7="","Yes",AF$7))/(OFFSET(Data!$A$1,0,MATCH(AF$6,Data!$1:$1,0)-1,1000,1)=IF(AF$7="","Yes",AF$7))*ROW(Data!$C$1:$C$1002),ROW(AF53)-ROW(AF$7)),1),"")</f>
        <v/>
      </c>
      <c r="AG53" s="43" t="str">
        <f ca="1">IF(AH53="","",IF(INDEX(Data!$BR:$BR,MATCH(AH53,Data!$A:$A,0),1)=0,"",INDEX(Data!$BR:$BR,MATCH(AH53,Data!$A:$A,0),1)))</f>
        <v/>
      </c>
      <c r="AH53" s="43" t="str">
        <f ca="1">IFERROR(INDEX(Data!$A$1:AO$1002,_xlfn.AGGREGATE(15,6,(OFFSET(Data!$A$1,0,MATCH(AH$6,Data!$1:$1,0)-1,1000,1)=IF(AH$7="","Yes",AH$7))/(OFFSET(Data!$A$1,0,MATCH(AH$6,Data!$1:$1,0)-1,1000,1)=IF(AH$7="","Yes",AH$7))*ROW(Data!$C$1:$C$1002),ROW(AH53)-ROW(AH$7)),1),"")</f>
        <v/>
      </c>
      <c r="AI53" s="43" t="str">
        <f ca="1">IF(AJ53="","",IF(INDEX(Data!$BR:$BR,MATCH(AJ53,Data!$A:$A,0),1)=0,"",INDEX(Data!$BR:$BR,MATCH(AJ53,Data!$A:$A,0),1)))</f>
        <v/>
      </c>
      <c r="AJ53" s="43" t="str">
        <f ca="1">IFERROR(INDEX(Data!$A$1:AQ$1002,_xlfn.AGGREGATE(15,6,(OFFSET(Data!$A$1,0,MATCH(AJ$6,Data!$1:$1,0)-1,1000,1)=IF(AJ$7="","Yes",AJ$7))/(OFFSET(Data!$A$1,0,MATCH(AJ$6,Data!$1:$1,0)-1,1000,1)=IF(AJ$7="","Yes",AJ$7))*ROW(Data!$C$1:$C$1002),ROW(AJ53)-ROW(AJ$7)),1),"")</f>
        <v>Longhorn Network</v>
      </c>
      <c r="AK53" s="43" t="str">
        <f ca="1">IF(AL53="","",IF(INDEX(Data!$BR:$BR,MATCH(AL53,Data!$A:$A,0),1)=0,"",INDEX(Data!$BR:$BR,MATCH(AL53,Data!$A:$A,0),1)))</f>
        <v/>
      </c>
      <c r="AL53" s="43" t="str">
        <f ca="1">IFERROR(INDEX(Data!$A$1:AS$1002,_xlfn.AGGREGATE(15,6,(OFFSET(Data!$A$1,0,MATCH(AL$6,Data!$1:$1,0)-1,1000,1)=IF(AL$7="","Yes",AL$7))/(OFFSET(Data!$A$1,0,MATCH(AL$6,Data!$1:$1,0)-1,1000,1)=IF(AL$7="","Yes",AL$7))*ROW(Data!$C$1:$C$1002),ROW(AL53)-ROW(AL$7)),1),"")</f>
        <v/>
      </c>
      <c r="AM53" s="43" t="str">
        <f ca="1">IF(AN53="","",IF(INDEX(Data!$BR:$BR,MATCH(AN53,Data!$A:$A,0),1)=0,"",INDEX(Data!$BR:$BR,MATCH(AN53,Data!$A:$A,0),1)))</f>
        <v/>
      </c>
      <c r="AN53" s="43" t="str">
        <f ca="1">IFERROR(INDEX(Data!$A$1:AU$1002,_xlfn.AGGREGATE(15,6,(OFFSET(Data!$A$1,0,MATCH(AN$6,Data!$1:$1,0)-1,1000,1)=IF(AN$7="","Yes",AN$7))/(OFFSET(Data!$A$1,0,MATCH(AN$6,Data!$1:$1,0)-1,1000,1)=IF(AN$7="","Yes",AN$7))*ROW(Data!$C$1:$C$1002),ROW(AN53)-ROW(AN$7)),1),"")</f>
        <v>Nick Music</v>
      </c>
    </row>
    <row r="54" spans="1:40" ht="24" x14ac:dyDescent="0.4">
      <c r="A54" s="43" t="str">
        <f ca="1">IF(B54="","",IF(INDEX(Data!$BR:$BR,MATCH(B54,Data!$A:$A,0),1)=0,"",INDEX(Data!$BR:$BR,MATCH(B54,Data!$A:$A,0),1)))</f>
        <v/>
      </c>
      <c r="B54" s="43" t="str">
        <f ca="1">IFERROR(INDEX(Data!A$1:$A$1002,_xlfn.AGGREGATE(15,6,(OFFSET(Data!$A$1,0,MATCH(B$6,Data!$1:$1,0)-1,1000,1)=IF(B$7="","Yes",B$7))/(OFFSET(Data!$A$1,0,MATCH(B$6,Data!$1:$1,0)-1,1000,1)=IF(B$7="","Yes",B$7))*ROW(Data!$C$1:$C$1002),ROW(B54)-ROW(B$7)),1),"")</f>
        <v>Paramount Network</v>
      </c>
      <c r="C54" s="43" t="str">
        <f ca="1">IF(D54="","",IF(INDEX(Data!$BR:$BR,MATCH(D54,Data!$A:$A,0),1)=0,"",INDEX(Data!$BR:$BR,MATCH(D54,Data!$A:$A,0),1)))</f>
        <v/>
      </c>
      <c r="D54" s="43" t="str">
        <f ca="1">IFERROR(INDEX(Data!$A$1:C$1002,_xlfn.AGGREGATE(15,6,(OFFSET(Data!$A$1,0,MATCH(D$6,Data!$1:$1,0)-1,1000,1)=IF(D$7="","Yes",D$7))/(OFFSET(Data!$A$1,0,MATCH(D$6,Data!$1:$1,0)-1,1000,1)=IF(D$7="","Yes",D$7))*ROW(Data!$C$1:$C$1002),ROW(D54)-ROW(D$7)),1),"")</f>
        <v/>
      </c>
      <c r="E54" s="43" t="str">
        <f ca="1">IF(F54="","",IF(INDEX(Data!$BR:$BR,MATCH(F54,Data!$A:$A,0),1)=0,"",INDEX(Data!$BR:$BR,MATCH(F54,Data!$A:$A,0),1)))</f>
        <v/>
      </c>
      <c r="F54" s="43" t="str">
        <f ca="1">IFERROR(INDEX(Data!$A$1:E$1002,_xlfn.AGGREGATE(15,6,(OFFSET(Data!$A$1,0,MATCH(F$6,Data!$1:$1,0)-1,1000,1)=IF(F$7="","Yes",F$7))/(OFFSET(Data!$A$1,0,MATCH(F$6,Data!$1:$1,0)-1,1000,1)=IF(F$7="","Yes",F$7))*ROW(Data!$C$1:$C$1002),ROW(F54)-ROW(F$7)),1),"")</f>
        <v>USA Network</v>
      </c>
      <c r="G54" s="43" t="str">
        <f ca="1">IF(H54="","",IF(INDEX(Data!$BR:$BR,MATCH(H54,Data!$A:$A,0),1)=0,"",INDEX(Data!$BR:$BR,MATCH(H54,Data!$A:$A,0),1)))</f>
        <v/>
      </c>
      <c r="H54" s="43" t="str">
        <f ca="1">IFERROR(INDEX(Data!$A$1:G$1002,_xlfn.AGGREGATE(15,6,(OFFSET(Data!$A$1,0,MATCH(H$6,Data!$1:$1,0)-1,1000,1)=IF(H$7="","Yes",H$7))/(OFFSET(Data!$A$1,0,MATCH(H$6,Data!$1:$1,0)-1,1000,1)=IF(H$7="","Yes",H$7))*ROW(Data!$C$1:$C$1002),ROW(H54)-ROW(H$7)),1),"")</f>
        <v>QVC</v>
      </c>
      <c r="I54" s="43" t="str">
        <f ca="1">IF(J54="","",IF(INDEX(Data!$BR:$BR,MATCH(J54,Data!$A:$A,0),1)=0,"",INDEX(Data!$BR:$BR,MATCH(J54,Data!$A:$A,0),1)))</f>
        <v/>
      </c>
      <c r="J54" s="43" t="str">
        <f ca="1">IFERROR(INDEX(Data!$A$1:I$1002,_xlfn.AGGREGATE(15,6,(OFFSET(Data!$A$1,0,MATCH(J$6,Data!$1:$1,0)-1,1000,1)=IF(J$7="","Yes",J$7))/(OFFSET(Data!$A$1,0,MATCH(J$6,Data!$1:$1,0)-1,1000,1)=IF(J$7="","Yes",J$7))*ROW(Data!$C$1:$C$1002),ROW(J54)-ROW(J$7)),1),"")</f>
        <v>MSNBC</v>
      </c>
      <c r="K54" s="43" t="str">
        <f ca="1">IF(L54="","",IF(INDEX(Data!$BR:$BR,MATCH(L54,Data!$A:$A,0),1)=0,"",INDEX(Data!$BR:$BR,MATCH(L54,Data!$A:$A,0),1)))</f>
        <v/>
      </c>
      <c r="L54" s="43" t="str">
        <f ca="1">IFERROR(INDEX(Data!$A$1:K$1002,_xlfn.AGGREGATE(15,6,(OFFSET(Data!$A$1,0,MATCH(L$6,Data!$1:$1,0)-1,1000,1)=IF(L$7="","Yes",L$7))/(OFFSET(Data!$A$1,0,MATCH(L$6,Data!$1:$1,0)-1,1000,1)=IF(L$7="","Yes",L$7))*ROW(Data!$C$1:$C$1002),ROW(L54)-ROW(L$7)),1),"")</f>
        <v>Motor Trend</v>
      </c>
      <c r="M54" s="43" t="str">
        <f ca="1">IF(N54="","",IF(INDEX(Data!$BR:$BR,MATCH(N54,Data!$A:$A,0),1)=0,"",INDEX(Data!$BR:$BR,MATCH(N54,Data!$A:$A,0),1)))</f>
        <v/>
      </c>
      <c r="N54" s="43" t="str">
        <f ca="1">IFERROR(INDEX(Data!$A$1:M$1002,_xlfn.AGGREGATE(15,6,(OFFSET(Data!$A$1,0,MATCH(N$6,Data!$1:$1,0)-1,1000,1)=IF(N$7="","Yes",N$7))/(OFFSET(Data!$A$1,0,MATCH(N$6,Data!$1:$1,0)-1,1000,1)=IF(N$7="","Yes",N$7))*ROW(Data!$C$1:$C$1002),ROW(N54)-ROW(N$7)),1),"")</f>
        <v>FXX</v>
      </c>
      <c r="O54" s="43" t="str">
        <f ca="1">IF(P54="","",IF(INDEX(Data!$BR:$BR,MATCH(P54,Data!$A:$A,0),1)=0,"",INDEX(Data!$BR:$BR,MATCH(P54,Data!$A:$A,0),1)))</f>
        <v/>
      </c>
      <c r="P54" s="43" t="str">
        <f ca="1">IFERROR(INDEX(Data!$A$1:O$1002,_xlfn.AGGREGATE(15,6,(OFFSET(Data!$A$1,0,MATCH(P$6,Data!$1:$1,0)-1,1000,1)=IF(P$7="","Yes",P$7))/(OFFSET(Data!$A$1,0,MATCH(P$6,Data!$1:$1,0)-1,1000,1)=IF(P$7="","Yes",P$7))*ROW(Data!$C$1:$C$1002),ROW(P54)-ROW(P$7)),1),"")</f>
        <v>FM</v>
      </c>
      <c r="Q54" s="43" t="str">
        <f ca="1">IF(R54="","",IF(INDEX(Data!$BR:$BR,MATCH(R54,Data!$A:$A,0),1)=0,"",INDEX(Data!$BR:$BR,MATCH(R54,Data!$A:$A,0),1)))</f>
        <v/>
      </c>
      <c r="R54" s="43" t="str">
        <f ca="1">IFERROR(INDEX(Data!$A$1:Q$1002,_xlfn.AGGREGATE(15,6,(OFFSET(Data!$A$1,0,MATCH(R$6,Data!$1:$1,0)-1,1000,1)=IF(R$7="","Yes",R$7))/(OFFSET(Data!$A$1,0,MATCH(R$6,Data!$1:$1,0)-1,1000,1)=IF(R$7="","Yes",R$7))*ROW(Data!$C$1:$C$1002),ROW(R54)-ROW(R$7)),1),"")</f>
        <v>ESPNu</v>
      </c>
      <c r="S54" s="43" t="str">
        <f ca="1">IF(T54="","",IF(INDEX(Data!$BR:$BR,MATCH(T54,Data!$A:$A,0),1)=0,"",INDEX(Data!$BR:$BR,MATCH(T54,Data!$A:$A,0),1)))</f>
        <v/>
      </c>
      <c r="T54" s="43" t="str">
        <f ca="1">IFERROR(INDEX(Data!$A$1:R$1002,_xlfn.AGGREGATE(15,6,(OFFSET(Data!$A$1,0,MATCH(T$6,Data!$1:$1,0)-1,1000,1)=IF(T$7="","Yes",T$7))/(OFFSET(Data!$A$1,0,MATCH(T$6,Data!$1:$1,0)-1,1000,1)=IF(T$7="","Yes",T$7))*ROW(Data!$C$1:$C$1002),ROW(T54)-ROW(T$7)),1),"")</f>
        <v>ForoTV</v>
      </c>
      <c r="U54" s="43" t="str">
        <f ca="1">IF(V54="","",IF(INDEX(Data!$BR:$BR,MATCH(V54,Data!$A:$A,0),1)=0,"",INDEX(Data!$BR:$BR,MATCH(V54,Data!$A:$A,0),1)))</f>
        <v/>
      </c>
      <c r="V54" s="43" t="str">
        <f ca="1">IFERROR(INDEX(Data!$A$1:T$1002,_xlfn.AGGREGATE(15,6,(OFFSET(Data!$A$1,0,MATCH(V$6,Data!$1:$1,0)-1,1000,1)=IF(V$7="","Yes",V$7))/(OFFSET(Data!$A$1,0,MATCH(V$6,Data!$1:$1,0)-1,1000,1)=IF(V$7="","Yes",V$7))*ROW(Data!$C$1:$C$1002),ROW(V54)-ROW(V$7)),1),"")</f>
        <v>Los Angeles Football Club</v>
      </c>
      <c r="W54" s="43" t="str">
        <f ca="1">IF(X54="","",IF(INDEX(Data!$BR:$BR,MATCH(X54,Data!$A:$A,0),1)=0,"",INDEX(Data!$BR:$BR,MATCH(X54,Data!$A:$A,0),1)))</f>
        <v/>
      </c>
      <c r="X54" s="43" t="str">
        <f ca="1">IFERROR(INDEX(Data!$A$1:Y$1002,_xlfn.AGGREGATE(15,6,(OFFSET(Data!$A$1,0,MATCH(X$6,Data!$1:$1,0)-1,1000,1)=IF(X$7="","Yes",X$7))/(OFFSET(Data!$A$1,0,MATCH(X$6,Data!$1:$1,0)-1,1000,1)=IF(X$7="","Yes",X$7))*ROW(Data!$C$1:$C$1002),ROW(X54)-ROW(X$7)),1),"")</f>
        <v>Lifetime</v>
      </c>
      <c r="Y54" s="43" t="str">
        <f ca="1">IF(Z54="","",IF(INDEX(Data!$BR:$BR,MATCH(Z54,Data!$A:$A,0),1)=0,"",INDEX(Data!$BR:$BR,MATCH(Z54,Data!$A:$A,0),1)))</f>
        <v/>
      </c>
      <c r="Z54" s="43" t="str">
        <f ca="1">IFERROR(INDEX(Data!$A$1:AA$1002,_xlfn.AGGREGATE(15,6,(OFFSET(Data!$A$1,0,MATCH(Z$6,Data!$1:$1,0)-1,1000,1)=IF(Z$7="","Yes",Z$7))/(OFFSET(Data!$A$1,0,MATCH(Z$6,Data!$1:$1,0)-1,1000,1)=IF(Z$7="","Yes",Z$7))*ROW(Data!$C$1:$C$1002),ROW(Z54)-ROW(Z$7)),1),"")</f>
        <v>TBS</v>
      </c>
      <c r="AA54" s="43" t="str">
        <f ca="1">IF(AB54="","",IF(INDEX(Data!$BR:$BR,MATCH(AB54,Data!$A:$A,0),1)=0,"",INDEX(Data!$BR:$BR,MATCH(AB54,Data!$A:$A,0),1)))</f>
        <v/>
      </c>
      <c r="AB54" s="43" t="str">
        <f ca="1">IFERROR(INDEX(Data!$A$1:AC$1002,_xlfn.AGGREGATE(15,6,(OFFSET(Data!$A$1,0,MATCH(AB$6,Data!$1:$1,0)-1,1000,1)=IF(AB$7="","Yes",AB$7))/(OFFSET(Data!$A$1,0,MATCH(AB$6,Data!$1:$1,0)-1,1000,1)=IF(AB$7="","Yes",AB$7))*ROW(Data!$C$1:$C$1002),ROW(AB54)-ROW(AB$7)),1),"")</f>
        <v>Investigation Discovery</v>
      </c>
      <c r="AC54" s="43" t="str">
        <f ca="1">IF(AD54="","",IF(INDEX(Data!$BR:$BR,MATCH(AD54,Data!$A:$A,0),1)=0,"",INDEX(Data!$BR:$BR,MATCH(AD54,Data!$A:$A,0),1)))</f>
        <v/>
      </c>
      <c r="AD54" s="43" t="str">
        <f ca="1">IFERROR(INDEX(Data!$A$1:AE$1002,_xlfn.AGGREGATE(15,6,(OFFSET(Data!$A$1,0,MATCH(AD$6,Data!$1:$1,0)-1,1000,1)=IF(AD$7="","Yes",AD$7))/(OFFSET(Data!$A$1,0,MATCH(AD$6,Data!$1:$1,0)-1,1000,1)=IF(AD$7="","Yes",AD$7))*ROW(Data!$C$1:$C$1002),ROW(AD54)-ROW(AD$7)),1),"")</f>
        <v/>
      </c>
      <c r="AE54" s="43" t="str">
        <f ca="1">IF(AF54="","",IF(INDEX(Data!$BR:$BR,MATCH(AF54,Data!$A:$A,0),1)=0,"",INDEX(Data!$BR:$BR,MATCH(AF54,Data!$A:$A,0),1)))</f>
        <v/>
      </c>
      <c r="AF54" s="43" t="str">
        <f ca="1">IFERROR(INDEX(Data!$A$1:AM$1002,_xlfn.AGGREGATE(15,6,(OFFSET(Data!$A$1,0,MATCH(AF$6,Data!$1:$1,0)-1,1000,1)=IF(AF$7="","Yes",AF$7))/(OFFSET(Data!$A$1,0,MATCH(AF$6,Data!$1:$1,0)-1,1000,1)=IF(AF$7="","Yes",AF$7))*ROW(Data!$C$1:$C$1002),ROW(AF54)-ROW(AF$7)),1),"")</f>
        <v/>
      </c>
      <c r="AG54" s="43" t="str">
        <f ca="1">IF(AH54="","",IF(INDEX(Data!$BR:$BR,MATCH(AH54,Data!$A:$A,0),1)=0,"",INDEX(Data!$BR:$BR,MATCH(AH54,Data!$A:$A,0),1)))</f>
        <v/>
      </c>
      <c r="AH54" s="43" t="str">
        <f ca="1">IFERROR(INDEX(Data!$A$1:AO$1002,_xlfn.AGGREGATE(15,6,(OFFSET(Data!$A$1,0,MATCH(AH$6,Data!$1:$1,0)-1,1000,1)=IF(AH$7="","Yes",AH$7))/(OFFSET(Data!$A$1,0,MATCH(AH$6,Data!$1:$1,0)-1,1000,1)=IF(AH$7="","Yes",AH$7))*ROW(Data!$C$1:$C$1002),ROW(AH54)-ROW(AH$7)),1),"")</f>
        <v/>
      </c>
      <c r="AI54" s="43" t="str">
        <f ca="1">IF(AJ54="","",IF(INDEX(Data!$BR:$BR,MATCH(AJ54,Data!$A:$A,0),1)=0,"",INDEX(Data!$BR:$BR,MATCH(AJ54,Data!$A:$A,0),1)))</f>
        <v/>
      </c>
      <c r="AJ54" s="43" t="str">
        <f ca="1">IFERROR(INDEX(Data!$A$1:AQ$1002,_xlfn.AGGREGATE(15,6,(OFFSET(Data!$A$1,0,MATCH(AJ$6,Data!$1:$1,0)-1,1000,1)=IF(AJ$7="","Yes",AJ$7))/(OFFSET(Data!$A$1,0,MATCH(AJ$6,Data!$1:$1,0)-1,1000,1)=IF(AJ$7="","Yes",AJ$7))*ROW(Data!$C$1:$C$1002),ROW(AJ54)-ROW(AJ$7)),1),"")</f>
        <v>Mav TV</v>
      </c>
      <c r="AK54" s="43" t="str">
        <f ca="1">IF(AL54="","",IF(INDEX(Data!$BR:$BR,MATCH(AL54,Data!$A:$A,0),1)=0,"",INDEX(Data!$BR:$BR,MATCH(AL54,Data!$A:$A,0),1)))</f>
        <v/>
      </c>
      <c r="AL54" s="43" t="str">
        <f ca="1">IFERROR(INDEX(Data!$A$1:AS$1002,_xlfn.AGGREGATE(15,6,(OFFSET(Data!$A$1,0,MATCH(AL$6,Data!$1:$1,0)-1,1000,1)=IF(AL$7="","Yes",AL$7))/(OFFSET(Data!$A$1,0,MATCH(AL$6,Data!$1:$1,0)-1,1000,1)=IF(AL$7="","Yes",AL$7))*ROW(Data!$C$1:$C$1002),ROW(AL54)-ROW(AL$7)),1),"")</f>
        <v/>
      </c>
      <c r="AM54" s="43" t="str">
        <f ca="1">IF(AN54="","",IF(INDEX(Data!$BR:$BR,MATCH(AN54,Data!$A:$A,0),1)=0,"",INDEX(Data!$BR:$BR,MATCH(AN54,Data!$A:$A,0),1)))</f>
        <v/>
      </c>
      <c r="AN54" s="43" t="str">
        <f ca="1">IFERROR(INDEX(Data!$A$1:AU$1002,_xlfn.AGGREGATE(15,6,(OFFSET(Data!$A$1,0,MATCH(AN$6,Data!$1:$1,0)-1,1000,1)=IF(AN$7="","Yes",AN$7))/(OFFSET(Data!$A$1,0,MATCH(AN$6,Data!$1:$1,0)-1,1000,1)=IF(AN$7="","Yes",AN$7))*ROW(Data!$C$1:$C$1002),ROW(AN54)-ROW(AN$7)),1),"")</f>
        <v>Nickelodeon</v>
      </c>
    </row>
    <row r="55" spans="1:40" ht="24" x14ac:dyDescent="0.4">
      <c r="A55" s="43" t="str">
        <f ca="1">IF(B55="","",IF(INDEX(Data!$BR:$BR,MATCH(B55,Data!$A:$A,0),1)=0,"",INDEX(Data!$BR:$BR,MATCH(B55,Data!$A:$A,0),1)))</f>
        <v/>
      </c>
      <c r="B55" s="43" t="str">
        <f ca="1">IFERROR(INDEX(Data!A$1:$A$1002,_xlfn.AGGREGATE(15,6,(OFFSET(Data!$A$1,0,MATCH(B$6,Data!$1:$1,0)-1,1000,1)=IF(B$7="","Yes",B$7))/(OFFSET(Data!$A$1,0,MATCH(B$6,Data!$1:$1,0)-1,1000,1)=IF(B$7="","Yes",B$7))*ROW(Data!$C$1:$C$1002),ROW(B55)-ROW(B$7)),1),"")</f>
        <v>People TV</v>
      </c>
      <c r="C55" s="43" t="str">
        <f ca="1">IF(D55="","",IF(INDEX(Data!$BR:$BR,MATCH(D55,Data!$A:$A,0),1)=0,"",INDEX(Data!$BR:$BR,MATCH(D55,Data!$A:$A,0),1)))</f>
        <v/>
      </c>
      <c r="D55" s="43" t="str">
        <f ca="1">IFERROR(INDEX(Data!$A$1:C$1002,_xlfn.AGGREGATE(15,6,(OFFSET(Data!$A$1,0,MATCH(D$6,Data!$1:$1,0)-1,1000,1)=IF(D$7="","Yes",D$7))/(OFFSET(Data!$A$1,0,MATCH(D$6,Data!$1:$1,0)-1,1000,1)=IF(D$7="","Yes",D$7))*ROW(Data!$C$1:$C$1002),ROW(D55)-ROW(D$7)),1),"")</f>
        <v/>
      </c>
      <c r="E55" s="43" t="str">
        <f ca="1">IF(F55="","",IF(INDEX(Data!$BR:$BR,MATCH(F55,Data!$A:$A,0),1)=0,"",INDEX(Data!$BR:$BR,MATCH(F55,Data!$A:$A,0),1)))</f>
        <v/>
      </c>
      <c r="F55" s="43" t="str">
        <f ca="1">IFERROR(INDEX(Data!$A$1:E$1002,_xlfn.AGGREGATE(15,6,(OFFSET(Data!$A$1,0,MATCH(F$6,Data!$1:$1,0)-1,1000,1)=IF(F$7="","Yes",F$7))/(OFFSET(Data!$A$1,0,MATCH(F$6,Data!$1:$1,0)-1,1000,1)=IF(F$7="","Yes",F$7))*ROW(Data!$C$1:$C$1002),ROW(F55)-ROW(F$7)),1),"")</f>
        <v>Viceland</v>
      </c>
      <c r="G55" s="43" t="str">
        <f ca="1">IF(H55="","",IF(INDEX(Data!$BR:$BR,MATCH(H55,Data!$A:$A,0),1)=0,"",INDEX(Data!$BR:$BR,MATCH(H55,Data!$A:$A,0),1)))</f>
        <v/>
      </c>
      <c r="H55" s="43" t="str">
        <f ca="1">IFERROR(INDEX(Data!$A$1:G$1002,_xlfn.AGGREGATE(15,6,(OFFSET(Data!$A$1,0,MATCH(H$6,Data!$1:$1,0)-1,1000,1)=IF(H$7="","Yes",H$7))/(OFFSET(Data!$A$1,0,MATCH(H$6,Data!$1:$1,0)-1,1000,1)=IF(H$7="","Yes",H$7))*ROW(Data!$C$1:$C$1002),ROW(H55)-ROW(H$7)),1),"")</f>
        <v>QVC 2</v>
      </c>
      <c r="I55" s="43" t="str">
        <f ca="1">IF(J55="","",IF(INDEX(Data!$BR:$BR,MATCH(J55,Data!$A:$A,0),1)=0,"",INDEX(Data!$BR:$BR,MATCH(J55,Data!$A:$A,0),1)))</f>
        <v/>
      </c>
      <c r="J55" s="43" t="str">
        <f ca="1">IFERROR(INDEX(Data!$A$1:I$1002,_xlfn.AGGREGATE(15,6,(OFFSET(Data!$A$1,0,MATCH(J$6,Data!$1:$1,0)-1,1000,1)=IF(J$7="","Yes",J$7))/(OFFSET(Data!$A$1,0,MATCH(J$6,Data!$1:$1,0)-1,1000,1)=IF(J$7="","Yes",J$7))*ROW(Data!$C$1:$C$1002),ROW(J55)-ROW(J$7)),1),"")</f>
        <v>MTV</v>
      </c>
      <c r="K55" s="43" t="str">
        <f ca="1">IF(L55="","",IF(INDEX(Data!$BR:$BR,MATCH(L55,Data!$A:$A,0),1)=0,"",INDEX(Data!$BR:$BR,MATCH(L55,Data!$A:$A,0),1)))</f>
        <v/>
      </c>
      <c r="L55" s="43" t="str">
        <f ca="1">IFERROR(INDEX(Data!$A$1:K$1002,_xlfn.AGGREGATE(15,6,(OFFSET(Data!$A$1,0,MATCH(L$6,Data!$1:$1,0)-1,1000,1)=IF(L$7="","Yes",L$7))/(OFFSET(Data!$A$1,0,MATCH(L$6,Data!$1:$1,0)-1,1000,1)=IF(L$7="","Yes",L$7))*ROW(Data!$C$1:$C$1002),ROW(L55)-ROW(L$7)),1),"")</f>
        <v>MSNBC</v>
      </c>
      <c r="M55" s="43" t="str">
        <f ca="1">IF(N55="","",IF(INDEX(Data!$BR:$BR,MATCH(N55,Data!$A:$A,0),1)=0,"",INDEX(Data!$BR:$BR,MATCH(N55,Data!$A:$A,0),1)))</f>
        <v/>
      </c>
      <c r="N55" s="43" t="str">
        <f ca="1">IFERROR(INDEX(Data!$A$1:M$1002,_xlfn.AGGREGATE(15,6,(OFFSET(Data!$A$1,0,MATCH(N$6,Data!$1:$1,0)-1,1000,1)=IF(N$7="","Yes",N$7))/(OFFSET(Data!$A$1,0,MATCH(N$6,Data!$1:$1,0)-1,1000,1)=IF(N$7="","Yes",N$7))*ROW(Data!$C$1:$C$1002),ROW(N55)-ROW(N$7)),1),"")</f>
        <v>Galavision</v>
      </c>
      <c r="O55" s="43" t="str">
        <f ca="1">IF(P55="","",IF(INDEX(Data!$BR:$BR,MATCH(P55,Data!$A:$A,0),1)=0,"",INDEX(Data!$BR:$BR,MATCH(P55,Data!$A:$A,0),1)))</f>
        <v/>
      </c>
      <c r="P55" s="43" t="str">
        <f ca="1">IFERROR(INDEX(Data!$A$1:O$1002,_xlfn.AGGREGATE(15,6,(OFFSET(Data!$A$1,0,MATCH(P$6,Data!$1:$1,0)-1,1000,1)=IF(P$7="","Yes",P$7))/(OFFSET(Data!$A$1,0,MATCH(P$6,Data!$1:$1,0)-1,1000,1)=IF(P$7="","Yes",P$7))*ROW(Data!$C$1:$C$1002),ROW(P55)-ROW(P$7)),1),"")</f>
        <v>Food Network</v>
      </c>
      <c r="Q55" s="43" t="str">
        <f ca="1">IF(R55="","",IF(INDEX(Data!$BR:$BR,MATCH(R55,Data!$A:$A,0),1)=0,"",INDEX(Data!$BR:$BR,MATCH(R55,Data!$A:$A,0),1)))</f>
        <v/>
      </c>
      <c r="R55" s="43" t="str">
        <f ca="1">IFERROR(INDEX(Data!$A$1:Q$1002,_xlfn.AGGREGATE(15,6,(OFFSET(Data!$A$1,0,MATCH(R$6,Data!$1:$1,0)-1,1000,1)=IF(R$7="","Yes",R$7))/(OFFSET(Data!$A$1,0,MATCH(R$6,Data!$1:$1,0)-1,1000,1)=IF(R$7="","Yes",R$7))*ROW(Data!$C$1:$C$1002),ROW(R55)-ROW(R$7)),1),"")</f>
        <v>FM</v>
      </c>
      <c r="S55" s="43">
        <f ca="1">IF(T55="","",IF(INDEX(Data!$BR:$BR,MATCH(T55,Data!$A:$A,0),1)=0,"",INDEX(Data!$BR:$BR,MATCH(T55,Data!$A:$A,0),1)))</f>
        <v>1</v>
      </c>
      <c r="T55" s="43" t="str">
        <f ca="1">IFERROR(INDEX(Data!$A$1:R$1002,_xlfn.AGGREGATE(15,6,(OFFSET(Data!$A$1,0,MATCH(T$6,Data!$1:$1,0)-1,1000,1)=IF(T$7="","Yes",T$7))/(OFFSET(Data!$A$1,0,MATCH(T$6,Data!$1:$1,0)-1,1000,1)=IF(T$7="","Yes",T$7))*ROW(Data!$C$1:$C$1002),ROW(T55)-ROW(T$7)),1),"")</f>
        <v>FOX</v>
      </c>
      <c r="U55" s="43" t="str">
        <f ca="1">IF(V55="","",IF(INDEX(Data!$BR:$BR,MATCH(V55,Data!$A:$A,0),1)=0,"",INDEX(Data!$BR:$BR,MATCH(V55,Data!$A:$A,0),1)))</f>
        <v/>
      </c>
      <c r="V55" s="43" t="str">
        <f ca="1">IFERROR(INDEX(Data!$A$1:T$1002,_xlfn.AGGREGATE(15,6,(OFFSET(Data!$A$1,0,MATCH(V$6,Data!$1:$1,0)-1,1000,1)=IF(V$7="","Yes",V$7))/(OFFSET(Data!$A$1,0,MATCH(V$6,Data!$1:$1,0)-1,1000,1)=IF(V$7="","Yes",V$7))*ROW(Data!$C$1:$C$1002),ROW(V55)-ROW(V$7)),1),"")</f>
        <v>MLB Game of the Week</v>
      </c>
      <c r="W55" s="43" t="str">
        <f ca="1">IF(X55="","",IF(INDEX(Data!$BR:$BR,MATCH(X55,Data!$A:$A,0),1)=0,"",INDEX(Data!$BR:$BR,MATCH(X55,Data!$A:$A,0),1)))</f>
        <v/>
      </c>
      <c r="X55" s="43" t="str">
        <f ca="1">IFERROR(INDEX(Data!$A$1:Y$1002,_xlfn.AGGREGATE(15,6,(OFFSET(Data!$A$1,0,MATCH(X$6,Data!$1:$1,0)-1,1000,1)=IF(X$7="","Yes",X$7))/(OFFSET(Data!$A$1,0,MATCH(X$6,Data!$1:$1,0)-1,1000,1)=IF(X$7="","Yes",X$7))*ROW(Data!$C$1:$C$1002),ROW(X55)-ROW(X$7)),1),"")</f>
        <v>Motor Trend</v>
      </c>
      <c r="Y55" s="43" t="str">
        <f ca="1">IF(Z55="","",IF(INDEX(Data!$BR:$BR,MATCH(Z55,Data!$A:$A,0),1)=0,"",INDEX(Data!$BR:$BR,MATCH(Z55,Data!$A:$A,0),1)))</f>
        <v/>
      </c>
      <c r="Z55" s="43" t="str">
        <f ca="1">IFERROR(INDEX(Data!$A$1:AA$1002,_xlfn.AGGREGATE(15,6,(OFFSET(Data!$A$1,0,MATCH(Z$6,Data!$1:$1,0)-1,1000,1)=IF(Z$7="","Yes",Z$7))/(OFFSET(Data!$A$1,0,MATCH(Z$6,Data!$1:$1,0)-1,1000,1)=IF(Z$7="","Yes",Z$7))*ROW(Data!$C$1:$C$1002),ROW(Z55)-ROW(Z$7)),1),"")</f>
        <v>Telemundo</v>
      </c>
      <c r="AA55" s="43" t="str">
        <f ca="1">IF(AB55="","",IF(INDEX(Data!$BR:$BR,MATCH(AB55,Data!$A:$A,0),1)=0,"",INDEX(Data!$BR:$BR,MATCH(AB55,Data!$A:$A,0),1)))</f>
        <v/>
      </c>
      <c r="AB55" s="43" t="str">
        <f ca="1">IFERROR(INDEX(Data!$A$1:AC$1002,_xlfn.AGGREGATE(15,6,(OFFSET(Data!$A$1,0,MATCH(AB$6,Data!$1:$1,0)-1,1000,1)=IF(AB$7="","Yes",AB$7))/(OFFSET(Data!$A$1,0,MATCH(AB$6,Data!$1:$1,0)-1,1000,1)=IF(AB$7="","Yes",AB$7))*ROW(Data!$C$1:$C$1002),ROW(AB55)-ROW(AB$7)),1),"")</f>
        <v>Lifetime</v>
      </c>
      <c r="AC55" s="43" t="str">
        <f ca="1">IF(AD55="","",IF(INDEX(Data!$BR:$BR,MATCH(AD55,Data!$A:$A,0),1)=0,"",INDEX(Data!$BR:$BR,MATCH(AD55,Data!$A:$A,0),1)))</f>
        <v/>
      </c>
      <c r="AD55" s="43" t="str">
        <f ca="1">IFERROR(INDEX(Data!$A$1:AE$1002,_xlfn.AGGREGATE(15,6,(OFFSET(Data!$A$1,0,MATCH(AD$6,Data!$1:$1,0)-1,1000,1)=IF(AD$7="","Yes",AD$7))/(OFFSET(Data!$A$1,0,MATCH(AD$6,Data!$1:$1,0)-1,1000,1)=IF(AD$7="","Yes",AD$7))*ROW(Data!$C$1:$C$1002),ROW(AD55)-ROW(AD$7)),1),"")</f>
        <v/>
      </c>
      <c r="AE55" s="43" t="str">
        <f ca="1">IF(AF55="","",IF(INDEX(Data!$BR:$BR,MATCH(AF55,Data!$A:$A,0),1)=0,"",INDEX(Data!$BR:$BR,MATCH(AF55,Data!$A:$A,0),1)))</f>
        <v/>
      </c>
      <c r="AF55" s="43" t="str">
        <f ca="1">IFERROR(INDEX(Data!$A$1:AM$1002,_xlfn.AGGREGATE(15,6,(OFFSET(Data!$A$1,0,MATCH(AF$6,Data!$1:$1,0)-1,1000,1)=IF(AF$7="","Yes",AF$7))/(OFFSET(Data!$A$1,0,MATCH(AF$6,Data!$1:$1,0)-1,1000,1)=IF(AF$7="","Yes",AF$7))*ROW(Data!$C$1:$C$1002),ROW(AF55)-ROW(AF$7)),1),"")</f>
        <v/>
      </c>
      <c r="AG55" s="43" t="str">
        <f ca="1">IF(AH55="","",IF(INDEX(Data!$BR:$BR,MATCH(AH55,Data!$A:$A,0),1)=0,"",INDEX(Data!$BR:$BR,MATCH(AH55,Data!$A:$A,0),1)))</f>
        <v/>
      </c>
      <c r="AH55" s="43" t="str">
        <f ca="1">IFERROR(INDEX(Data!$A$1:AO$1002,_xlfn.AGGREGATE(15,6,(OFFSET(Data!$A$1,0,MATCH(AH$6,Data!$1:$1,0)-1,1000,1)=IF(AH$7="","Yes",AH$7))/(OFFSET(Data!$A$1,0,MATCH(AH$6,Data!$1:$1,0)-1,1000,1)=IF(AH$7="","Yes",AH$7))*ROW(Data!$C$1:$C$1002),ROW(AH55)-ROW(AH$7)),1),"")</f>
        <v/>
      </c>
      <c r="AI55" s="43" t="str">
        <f ca="1">IF(AJ55="","",IF(INDEX(Data!$BR:$BR,MATCH(AJ55,Data!$A:$A,0),1)=0,"",INDEX(Data!$BR:$BR,MATCH(AJ55,Data!$A:$A,0),1)))</f>
        <v/>
      </c>
      <c r="AJ55" s="43" t="str">
        <f ca="1">IFERROR(INDEX(Data!$A$1:AQ$1002,_xlfn.AGGREGATE(15,6,(OFFSET(Data!$A$1,0,MATCH(AJ$6,Data!$1:$1,0)-1,1000,1)=IF(AJ$7="","Yes",AJ$7))/(OFFSET(Data!$A$1,0,MATCH(AJ$6,Data!$1:$1,0)-1,1000,1)=IF(AJ$7="","Yes",AJ$7))*ROW(Data!$C$1:$C$1002),ROW(AJ55)-ROW(AJ$7)),1),"")</f>
        <v>Motor Trend</v>
      </c>
      <c r="AK55" s="43" t="str">
        <f ca="1">IF(AL55="","",IF(INDEX(Data!$BR:$BR,MATCH(AL55,Data!$A:$A,0),1)=0,"",INDEX(Data!$BR:$BR,MATCH(AL55,Data!$A:$A,0),1)))</f>
        <v/>
      </c>
      <c r="AL55" s="43" t="str">
        <f ca="1">IFERROR(INDEX(Data!$A$1:AS$1002,_xlfn.AGGREGATE(15,6,(OFFSET(Data!$A$1,0,MATCH(AL$6,Data!$1:$1,0)-1,1000,1)=IF(AL$7="","Yes",AL$7))/(OFFSET(Data!$A$1,0,MATCH(AL$6,Data!$1:$1,0)-1,1000,1)=IF(AL$7="","Yes",AL$7))*ROW(Data!$C$1:$C$1002),ROW(AL55)-ROW(AL$7)),1),"")</f>
        <v/>
      </c>
      <c r="AM55" s="43" t="str">
        <f ca="1">IF(AN55="","",IF(INDEX(Data!$BR:$BR,MATCH(AN55,Data!$A:$A,0),1)=0,"",INDEX(Data!$BR:$BR,MATCH(AN55,Data!$A:$A,0),1)))</f>
        <v/>
      </c>
      <c r="AN55" s="43" t="str">
        <f ca="1">IFERROR(INDEX(Data!$A$1:AU$1002,_xlfn.AGGREGATE(15,6,(OFFSET(Data!$A$1,0,MATCH(AN$6,Data!$1:$1,0)-1,1000,1)=IF(AN$7="","Yes",AN$7))/(OFFSET(Data!$A$1,0,MATCH(AN$6,Data!$1:$1,0)-1,1000,1)=IF(AN$7="","Yes",AN$7))*ROW(Data!$C$1:$C$1002),ROW(AN55)-ROW(AN$7)),1),"")</f>
        <v>Nicktoons</v>
      </c>
    </row>
    <row r="56" spans="1:40" ht="24" x14ac:dyDescent="0.4">
      <c r="A56" s="43" t="str">
        <f ca="1">IF(B56="","",IF(INDEX(Data!$BR:$BR,MATCH(B56,Data!$A:$A,0),1)=0,"",INDEX(Data!$BR:$BR,MATCH(B56,Data!$A:$A,0),1)))</f>
        <v/>
      </c>
      <c r="B56" s="43" t="str">
        <f ca="1">IFERROR(INDEX(Data!A$1:$A$1002,_xlfn.AGGREGATE(15,6,(OFFSET(Data!$A$1,0,MATCH(B$6,Data!$1:$1,0)-1,1000,1)=IF(B$7="","Yes",B$7))/(OFFSET(Data!$A$1,0,MATCH(B$6,Data!$1:$1,0)-1,1000,1)=IF(B$7="","Yes",B$7))*ROW(Data!$C$1:$C$1002),ROW(B56)-ROW(B$7)),1),"")</f>
        <v>Revolt</v>
      </c>
      <c r="C56" s="43" t="str">
        <f ca="1">IF(D56="","",IF(INDEX(Data!$BR:$BR,MATCH(D56,Data!$A:$A,0),1)=0,"",INDEX(Data!$BR:$BR,MATCH(D56,Data!$A:$A,0),1)))</f>
        <v/>
      </c>
      <c r="D56" s="43" t="str">
        <f ca="1">IFERROR(INDEX(Data!$A$1:C$1002,_xlfn.AGGREGATE(15,6,(OFFSET(Data!$A$1,0,MATCH(D$6,Data!$1:$1,0)-1,1000,1)=IF(D$7="","Yes",D$7))/(OFFSET(Data!$A$1,0,MATCH(D$6,Data!$1:$1,0)-1,1000,1)=IF(D$7="","Yes",D$7))*ROW(Data!$C$1:$C$1002),ROW(D56)-ROW(D$7)),1),"")</f>
        <v/>
      </c>
      <c r="E56" s="43" t="str">
        <f ca="1">IF(F56="","",IF(INDEX(Data!$BR:$BR,MATCH(F56,Data!$A:$A,0),1)=0,"",INDEX(Data!$BR:$BR,MATCH(F56,Data!$A:$A,0),1)))</f>
        <v/>
      </c>
      <c r="F56" s="43" t="str">
        <f ca="1">IFERROR(INDEX(Data!$A$1:E$1002,_xlfn.AGGREGATE(15,6,(OFFSET(Data!$A$1,0,MATCH(F$6,Data!$1:$1,0)-1,1000,1)=IF(F$7="","Yes",F$7))/(OFFSET(Data!$A$1,0,MATCH(F$6,Data!$1:$1,0)-1,1000,1)=IF(F$7="","Yes",F$7))*ROW(Data!$C$1:$C$1002),ROW(F56)-ROW(F$7)),1),"")</f>
        <v/>
      </c>
      <c r="G56" s="43" t="str">
        <f ca="1">IF(H56="","",IF(INDEX(Data!$BR:$BR,MATCH(H56,Data!$A:$A,0),1)=0,"",INDEX(Data!$BR:$BR,MATCH(H56,Data!$A:$A,0),1)))</f>
        <v/>
      </c>
      <c r="H56" s="43" t="str">
        <f ca="1">IFERROR(INDEX(Data!$A$1:G$1002,_xlfn.AGGREGATE(15,6,(OFFSET(Data!$A$1,0,MATCH(H$6,Data!$1:$1,0)-1,1000,1)=IF(H$7="","Yes",H$7))/(OFFSET(Data!$A$1,0,MATCH(H$6,Data!$1:$1,0)-1,1000,1)=IF(H$7="","Yes",H$7))*ROW(Data!$C$1:$C$1002),ROW(H56)-ROW(H$7)),1),"")</f>
        <v>Revolt</v>
      </c>
      <c r="I56" s="43" t="str">
        <f ca="1">IF(J56="","",IF(INDEX(Data!$BR:$BR,MATCH(J56,Data!$A:$A,0),1)=0,"",INDEX(Data!$BR:$BR,MATCH(J56,Data!$A:$A,0),1)))</f>
        <v/>
      </c>
      <c r="J56" s="43" t="str">
        <f ca="1">IFERROR(INDEX(Data!$A$1:I$1002,_xlfn.AGGREGATE(15,6,(OFFSET(Data!$A$1,0,MATCH(J$6,Data!$1:$1,0)-1,1000,1)=IF(J$7="","Yes",J$7))/(OFFSET(Data!$A$1,0,MATCH(J$6,Data!$1:$1,0)-1,1000,1)=IF(J$7="","Yes",J$7))*ROW(Data!$C$1:$C$1002),ROW(J56)-ROW(J$7)),1),"")</f>
        <v>MynetworkTV</v>
      </c>
      <c r="K56" s="43" t="str">
        <f ca="1">IF(L56="","",IF(INDEX(Data!$BR:$BR,MATCH(L56,Data!$A:$A,0),1)=0,"",INDEX(Data!$BR:$BR,MATCH(L56,Data!$A:$A,0),1)))</f>
        <v/>
      </c>
      <c r="L56" s="43" t="str">
        <f ca="1">IFERROR(INDEX(Data!$A$1:K$1002,_xlfn.AGGREGATE(15,6,(OFFSET(Data!$A$1,0,MATCH(L$6,Data!$1:$1,0)-1,1000,1)=IF(L$7="","Yes",L$7))/(OFFSET(Data!$A$1,0,MATCH(L$6,Data!$1:$1,0)-1,1000,1)=IF(L$7="","Yes",L$7))*ROW(Data!$C$1:$C$1002),ROW(L56)-ROW(L$7)),1),"")</f>
        <v>MTV</v>
      </c>
      <c r="M56" s="43" t="str">
        <f ca="1">IF(N56="","",IF(INDEX(Data!$BR:$BR,MATCH(N56,Data!$A:$A,0),1)=0,"",INDEX(Data!$BR:$BR,MATCH(N56,Data!$A:$A,0),1)))</f>
        <v/>
      </c>
      <c r="N56" s="43" t="str">
        <f ca="1">IFERROR(INDEX(Data!$A$1:M$1002,_xlfn.AGGREGATE(15,6,(OFFSET(Data!$A$1,0,MATCH(N$6,Data!$1:$1,0)-1,1000,1)=IF(N$7="","Yes",N$7))/(OFFSET(Data!$A$1,0,MATCH(N$6,Data!$1:$1,0)-1,1000,1)=IF(N$7="","Yes",N$7))*ROW(Data!$C$1:$C$1002),ROW(N56)-ROW(N$7)),1),"")</f>
        <v>Game Show Network</v>
      </c>
      <c r="O56" s="43">
        <f ca="1">IF(P56="","",IF(INDEX(Data!$BR:$BR,MATCH(P56,Data!$A:$A,0),1)=0,"",INDEX(Data!$BR:$BR,MATCH(P56,Data!$A:$A,0),1)))</f>
        <v>1</v>
      </c>
      <c r="P56" s="43" t="str">
        <f ca="1">IFERROR(INDEX(Data!$A$1:O$1002,_xlfn.AGGREGATE(15,6,(OFFSET(Data!$A$1,0,MATCH(P$6,Data!$1:$1,0)-1,1000,1)=IF(P$7="","Yes",P$7))/(OFFSET(Data!$A$1,0,MATCH(P$6,Data!$1:$1,0)-1,1000,1)=IF(P$7="","Yes",P$7))*ROW(Data!$C$1:$C$1002),ROW(P56)-ROW(P$7)),1),"")</f>
        <v>FOX</v>
      </c>
      <c r="Q56" s="43" t="str">
        <f ca="1">IF(R56="","",IF(INDEX(Data!$BR:$BR,MATCH(R56,Data!$A:$A,0),1)=0,"",INDEX(Data!$BR:$BR,MATCH(R56,Data!$A:$A,0),1)))</f>
        <v/>
      </c>
      <c r="R56" s="43" t="str">
        <f ca="1">IFERROR(INDEX(Data!$A$1:Q$1002,_xlfn.AGGREGATE(15,6,(OFFSET(Data!$A$1,0,MATCH(R$6,Data!$1:$1,0)-1,1000,1)=IF(R$7="","Yes",R$7))/(OFFSET(Data!$A$1,0,MATCH(R$6,Data!$1:$1,0)-1,1000,1)=IF(R$7="","Yes",R$7))*ROW(Data!$C$1:$C$1002),ROW(R56)-ROW(R$7)),1),"")</f>
        <v>Food Network</v>
      </c>
      <c r="S56" s="43" t="str">
        <f ca="1">IF(T56="","",IF(INDEX(Data!$BR:$BR,MATCH(T56,Data!$A:$A,0),1)=0,"",INDEX(Data!$BR:$BR,MATCH(T56,Data!$A:$A,0),1)))</f>
        <v/>
      </c>
      <c r="T56" s="43" t="str">
        <f ca="1">IFERROR(INDEX(Data!$A$1:R$1002,_xlfn.AGGREGATE(15,6,(OFFSET(Data!$A$1,0,MATCH(T$6,Data!$1:$1,0)-1,1000,1)=IF(T$7="","Yes",T$7))/(OFFSET(Data!$A$1,0,MATCH(T$6,Data!$1:$1,0)-1,1000,1)=IF(T$7="","Yes",T$7))*ROW(Data!$C$1:$C$1002),ROW(T56)-ROW(T$7)),1),"")</f>
        <v>Fox Deportes</v>
      </c>
      <c r="U56" s="43" t="str">
        <f ca="1">IF(V56="","",IF(INDEX(Data!$BR:$BR,MATCH(V56,Data!$A:$A,0),1)=0,"",INDEX(Data!$BR:$BR,MATCH(V56,Data!$A:$A,0),1)))</f>
        <v/>
      </c>
      <c r="V56" s="43" t="str">
        <f ca="1">IFERROR(INDEX(Data!$A$1:T$1002,_xlfn.AGGREGATE(15,6,(OFFSET(Data!$A$1,0,MATCH(V$6,Data!$1:$1,0)-1,1000,1)=IF(V$7="","Yes",V$7))/(OFFSET(Data!$A$1,0,MATCH(V$6,Data!$1:$1,0)-1,1000,1)=IF(V$7="","Yes",V$7))*ROW(Data!$C$1:$C$1002),ROW(V56)-ROW(V$7)),1),"")</f>
        <v>MLB Network</v>
      </c>
      <c r="W56" s="43" t="str">
        <f ca="1">IF(X56="","",IF(INDEX(Data!$BR:$BR,MATCH(X56,Data!$A:$A,0),1)=0,"",INDEX(Data!$BR:$BR,MATCH(X56,Data!$A:$A,0),1)))</f>
        <v/>
      </c>
      <c r="X56" s="43" t="str">
        <f ca="1">IFERROR(INDEX(Data!$A$1:Y$1002,_xlfn.AGGREGATE(15,6,(OFFSET(Data!$A$1,0,MATCH(X$6,Data!$1:$1,0)-1,1000,1)=IF(X$7="","Yes",X$7))/(OFFSET(Data!$A$1,0,MATCH(X$6,Data!$1:$1,0)-1,1000,1)=IF(X$7="","Yes",X$7))*ROW(Data!$C$1:$C$1002),ROW(X56)-ROW(X$7)),1),"")</f>
        <v>MSNBC</v>
      </c>
      <c r="Y56" s="43" t="str">
        <f ca="1">IF(Z56="","",IF(INDEX(Data!$BR:$BR,MATCH(Z56,Data!$A:$A,0),1)=0,"",INDEX(Data!$BR:$BR,MATCH(Z56,Data!$A:$A,0),1)))</f>
        <v/>
      </c>
      <c r="Z56" s="43" t="str">
        <f ca="1">IFERROR(INDEX(Data!$A$1:AA$1002,_xlfn.AGGREGATE(15,6,(OFFSET(Data!$A$1,0,MATCH(Z$6,Data!$1:$1,0)-1,1000,1)=IF(Z$7="","Yes",Z$7))/(OFFSET(Data!$A$1,0,MATCH(Z$6,Data!$1:$1,0)-1,1000,1)=IF(Z$7="","Yes",Z$7))*ROW(Data!$C$1:$C$1002),ROW(Z56)-ROW(Z$7)),1),"")</f>
        <v>TLC</v>
      </c>
      <c r="AA56" s="43" t="str">
        <f ca="1">IF(AB56="","",IF(INDEX(Data!$BR:$BR,MATCH(AB56,Data!$A:$A,0),1)=0,"",INDEX(Data!$BR:$BR,MATCH(AB56,Data!$A:$A,0),1)))</f>
        <v/>
      </c>
      <c r="AB56" s="43" t="str">
        <f ca="1">IFERROR(INDEX(Data!$A$1:AC$1002,_xlfn.AGGREGATE(15,6,(OFFSET(Data!$A$1,0,MATCH(AB$6,Data!$1:$1,0)-1,1000,1)=IF(AB$7="","Yes",AB$7))/(OFFSET(Data!$A$1,0,MATCH(AB$6,Data!$1:$1,0)-1,1000,1)=IF(AB$7="","Yes",AB$7))*ROW(Data!$C$1:$C$1002),ROW(AB56)-ROW(AB$7)),1),"")</f>
        <v>Lifetime Movie Network</v>
      </c>
      <c r="AC56" s="43" t="str">
        <f ca="1">IF(AD56="","",IF(INDEX(Data!$BR:$BR,MATCH(AD56,Data!$A:$A,0),1)=0,"",INDEX(Data!$BR:$BR,MATCH(AD56,Data!$A:$A,0),1)))</f>
        <v/>
      </c>
      <c r="AD56" s="43" t="str">
        <f ca="1">IFERROR(INDEX(Data!$A$1:AE$1002,_xlfn.AGGREGATE(15,6,(OFFSET(Data!$A$1,0,MATCH(AD$6,Data!$1:$1,0)-1,1000,1)=IF(AD$7="","Yes",AD$7))/(OFFSET(Data!$A$1,0,MATCH(AD$6,Data!$1:$1,0)-1,1000,1)=IF(AD$7="","Yes",AD$7))*ROW(Data!$C$1:$C$1002),ROW(AD56)-ROW(AD$7)),1),"")</f>
        <v/>
      </c>
      <c r="AE56" s="43" t="str">
        <f ca="1">IF(AF56="","",IF(INDEX(Data!$BR:$BR,MATCH(AF56,Data!$A:$A,0),1)=0,"",INDEX(Data!$BR:$BR,MATCH(AF56,Data!$A:$A,0),1)))</f>
        <v/>
      </c>
      <c r="AF56" s="43" t="str">
        <f ca="1">IFERROR(INDEX(Data!$A$1:AM$1002,_xlfn.AGGREGATE(15,6,(OFFSET(Data!$A$1,0,MATCH(AF$6,Data!$1:$1,0)-1,1000,1)=IF(AF$7="","Yes",AF$7))/(OFFSET(Data!$A$1,0,MATCH(AF$6,Data!$1:$1,0)-1,1000,1)=IF(AF$7="","Yes",AF$7))*ROW(Data!$C$1:$C$1002),ROW(AF56)-ROW(AF$7)),1),"")</f>
        <v/>
      </c>
      <c r="AG56" s="43" t="str">
        <f ca="1">IF(AH56="","",IF(INDEX(Data!$BR:$BR,MATCH(AH56,Data!$A:$A,0),1)=0,"",INDEX(Data!$BR:$BR,MATCH(AH56,Data!$A:$A,0),1)))</f>
        <v/>
      </c>
      <c r="AH56" s="43" t="str">
        <f ca="1">IFERROR(INDEX(Data!$A$1:AO$1002,_xlfn.AGGREGATE(15,6,(OFFSET(Data!$A$1,0,MATCH(AH$6,Data!$1:$1,0)-1,1000,1)=IF(AH$7="","Yes",AH$7))/(OFFSET(Data!$A$1,0,MATCH(AH$6,Data!$1:$1,0)-1,1000,1)=IF(AH$7="","Yes",AH$7))*ROW(Data!$C$1:$C$1002),ROW(AH56)-ROW(AH$7)),1),"")</f>
        <v/>
      </c>
      <c r="AI56" s="43" t="str">
        <f ca="1">IF(AJ56="","",IF(INDEX(Data!$BR:$BR,MATCH(AJ56,Data!$A:$A,0),1)=0,"",INDEX(Data!$BR:$BR,MATCH(AJ56,Data!$A:$A,0),1)))</f>
        <v/>
      </c>
      <c r="AJ56" s="43" t="str">
        <f ca="1">IFERROR(INDEX(Data!$A$1:AQ$1002,_xlfn.AGGREGATE(15,6,(OFFSET(Data!$A$1,0,MATCH(AJ$6,Data!$1:$1,0)-1,1000,1)=IF(AJ$7="","Yes",AJ$7))/(OFFSET(Data!$A$1,0,MATCH(AJ$6,Data!$1:$1,0)-1,1000,1)=IF(AJ$7="","Yes",AJ$7))*ROW(Data!$C$1:$C$1002),ROW(AJ56)-ROW(AJ$7)),1),"")</f>
        <v>MTV</v>
      </c>
      <c r="AK56" s="43" t="str">
        <f ca="1">IF(AL56="","",IF(INDEX(Data!$BR:$BR,MATCH(AL56,Data!$A:$A,0),1)=0,"",INDEX(Data!$BR:$BR,MATCH(AL56,Data!$A:$A,0),1)))</f>
        <v/>
      </c>
      <c r="AL56" s="43" t="str">
        <f ca="1">IFERROR(INDEX(Data!$A$1:AS$1002,_xlfn.AGGREGATE(15,6,(OFFSET(Data!$A$1,0,MATCH(AL$6,Data!$1:$1,0)-1,1000,1)=IF(AL$7="","Yes",AL$7))/(OFFSET(Data!$A$1,0,MATCH(AL$6,Data!$1:$1,0)-1,1000,1)=IF(AL$7="","Yes",AL$7))*ROW(Data!$C$1:$C$1002),ROW(AL56)-ROW(AL$7)),1),"")</f>
        <v/>
      </c>
      <c r="AM56" s="43" t="str">
        <f ca="1">IF(AN56="","",IF(INDEX(Data!$BR:$BR,MATCH(AN56,Data!$A:$A,0),1)=0,"",INDEX(Data!$BR:$BR,MATCH(AN56,Data!$A:$A,0),1)))</f>
        <v/>
      </c>
      <c r="AN56" s="43" t="str">
        <f ca="1">IFERROR(INDEX(Data!$A$1:AU$1002,_xlfn.AGGREGATE(15,6,(OFFSET(Data!$A$1,0,MATCH(AN$6,Data!$1:$1,0)-1,1000,1)=IF(AN$7="","Yes",AN$7))/(OFFSET(Data!$A$1,0,MATCH(AN$6,Data!$1:$1,0)-1,1000,1)=IF(AN$7="","Yes",AN$7))*ROW(Data!$C$1:$C$1002),ROW(AN56)-ROW(AN$7)),1),"")</f>
        <v>Outdoor Channel</v>
      </c>
    </row>
    <row r="57" spans="1:40" x14ac:dyDescent="0.4">
      <c r="A57" s="43" t="str">
        <f ca="1">IF(B57="","",IF(INDEX(Data!$BR:$BR,MATCH(B57,Data!$A:$A,0),1)=0,"",INDEX(Data!$BR:$BR,MATCH(B57,Data!$A:$A,0),1)))</f>
        <v/>
      </c>
      <c r="B57" s="43" t="str">
        <f ca="1">IFERROR(INDEX(Data!A$1:$A$1002,_xlfn.AGGREGATE(15,6,(OFFSET(Data!$A$1,0,MATCH(B$6,Data!$1:$1,0)-1,1000,1)=IF(B$7="","Yes",B$7))/(OFFSET(Data!$A$1,0,MATCH(B$6,Data!$1:$1,0)-1,1000,1)=IF(B$7="","Yes",B$7))*ROW(Data!$C$1:$C$1002),ROW(B57)-ROW(B$7)),1),"")</f>
        <v>Science</v>
      </c>
      <c r="C57" s="43" t="str">
        <f ca="1">IF(D57="","",IF(INDEX(Data!$BR:$BR,MATCH(D57,Data!$A:$A,0),1)=0,"",INDEX(Data!$BR:$BR,MATCH(D57,Data!$A:$A,0),1)))</f>
        <v/>
      </c>
      <c r="D57" s="43" t="str">
        <f ca="1">IFERROR(INDEX(Data!$A$1:C$1002,_xlfn.AGGREGATE(15,6,(OFFSET(Data!$A$1,0,MATCH(D$6,Data!$1:$1,0)-1,1000,1)=IF(D$7="","Yes",D$7))/(OFFSET(Data!$A$1,0,MATCH(D$6,Data!$1:$1,0)-1,1000,1)=IF(D$7="","Yes",D$7))*ROW(Data!$C$1:$C$1002),ROW(D57)-ROW(D$7)),1),"")</f>
        <v/>
      </c>
      <c r="E57" s="43" t="str">
        <f ca="1">IF(F57="","",IF(INDEX(Data!$BR:$BR,MATCH(F57,Data!$A:$A,0),1)=0,"",INDEX(Data!$BR:$BR,MATCH(F57,Data!$A:$A,0),1)))</f>
        <v/>
      </c>
      <c r="F57" s="43" t="str">
        <f ca="1">IFERROR(INDEX(Data!$A$1:E$1002,_xlfn.AGGREGATE(15,6,(OFFSET(Data!$A$1,0,MATCH(F$6,Data!$1:$1,0)-1,1000,1)=IF(F$7="","Yes",F$7))/(OFFSET(Data!$A$1,0,MATCH(F$6,Data!$1:$1,0)-1,1000,1)=IF(F$7="","Yes",F$7))*ROW(Data!$C$1:$C$1002),ROW(F57)-ROW(F$7)),1),"")</f>
        <v/>
      </c>
      <c r="G57" s="43" t="str">
        <f ca="1">IF(H57="","",IF(INDEX(Data!$BR:$BR,MATCH(H57,Data!$A:$A,0),1)=0,"",INDEX(Data!$BR:$BR,MATCH(H57,Data!$A:$A,0),1)))</f>
        <v/>
      </c>
      <c r="H57" s="43" t="str">
        <f ca="1">IFERROR(INDEX(Data!$A$1:G$1002,_xlfn.AGGREGATE(15,6,(OFFSET(Data!$A$1,0,MATCH(H$6,Data!$1:$1,0)-1,1000,1)=IF(H$7="","Yes",H$7))/(OFFSET(Data!$A$1,0,MATCH(H$6,Data!$1:$1,0)-1,1000,1)=IF(H$7="","Yes",H$7))*ROW(Data!$C$1:$C$1002),ROW(H57)-ROW(H$7)),1),"")</f>
        <v>Syfy</v>
      </c>
      <c r="I57" s="43" t="str">
        <f ca="1">IF(J57="","",IF(INDEX(Data!$BR:$BR,MATCH(J57,Data!$A:$A,0),1)=0,"",INDEX(Data!$BR:$BR,MATCH(J57,Data!$A:$A,0),1)))</f>
        <v/>
      </c>
      <c r="J57" s="43" t="str">
        <f ca="1">IFERROR(INDEX(Data!$A$1:I$1002,_xlfn.AGGREGATE(15,6,(OFFSET(Data!$A$1,0,MATCH(J$6,Data!$1:$1,0)-1,1000,1)=IF(J$7="","Yes",J$7))/(OFFSET(Data!$A$1,0,MATCH(J$6,Data!$1:$1,0)-1,1000,1)=IF(J$7="","Yes",J$7))*ROW(Data!$C$1:$C$1002),ROW(J57)-ROW(J$7)),1),"")</f>
        <v>Nat Geo Wild</v>
      </c>
      <c r="K57" s="43" t="str">
        <f ca="1">IF(L57="","",IF(INDEX(Data!$BR:$BR,MATCH(L57,Data!$A:$A,0),1)=0,"",INDEX(Data!$BR:$BR,MATCH(L57,Data!$A:$A,0),1)))</f>
        <v/>
      </c>
      <c r="L57" s="43" t="str">
        <f ca="1">IFERROR(INDEX(Data!$A$1:K$1002,_xlfn.AGGREGATE(15,6,(OFFSET(Data!$A$1,0,MATCH(L$6,Data!$1:$1,0)-1,1000,1)=IF(L$7="","Yes",L$7))/(OFFSET(Data!$A$1,0,MATCH(L$6,Data!$1:$1,0)-1,1000,1)=IF(L$7="","Yes",L$7))*ROW(Data!$C$1:$C$1002),ROW(L57)-ROW(L$7)),1),"")</f>
        <v>MTV2</v>
      </c>
      <c r="M57" s="43" t="str">
        <f ca="1">IF(N57="","",IF(INDEX(Data!$BR:$BR,MATCH(N57,Data!$A:$A,0),1)=0,"",INDEX(Data!$BR:$BR,MATCH(N57,Data!$A:$A,0),1)))</f>
        <v/>
      </c>
      <c r="N57" s="43" t="str">
        <f ca="1">IFERROR(INDEX(Data!$A$1:M$1002,_xlfn.AGGREGATE(15,6,(OFFSET(Data!$A$1,0,MATCH(N$6,Data!$1:$1,0)-1,1000,1)=IF(N$7="","Yes",N$7))/(OFFSET(Data!$A$1,0,MATCH(N$6,Data!$1:$1,0)-1,1000,1)=IF(N$7="","Yes",N$7))*ROW(Data!$C$1:$C$1002),ROW(N57)-ROW(N$7)),1),"")</f>
        <v>Hallmark</v>
      </c>
      <c r="O57" s="43" t="str">
        <f ca="1">IF(P57="","",IF(INDEX(Data!$BR:$BR,MATCH(P57,Data!$A:$A,0),1)=0,"",INDEX(Data!$BR:$BR,MATCH(P57,Data!$A:$A,0),1)))</f>
        <v/>
      </c>
      <c r="P57" s="43" t="str">
        <f ca="1">IFERROR(INDEX(Data!$A$1:O$1002,_xlfn.AGGREGATE(15,6,(OFFSET(Data!$A$1,0,MATCH(P$6,Data!$1:$1,0)-1,1000,1)=IF(P$7="","Yes",P$7))/(OFFSET(Data!$A$1,0,MATCH(P$6,Data!$1:$1,0)-1,1000,1)=IF(P$7="","Yes",P$7))*ROW(Data!$C$1:$C$1002),ROW(P57)-ROW(P$7)),1),"")</f>
        <v>Fox Business</v>
      </c>
      <c r="Q57" s="43">
        <f ca="1">IF(R57="","",IF(INDEX(Data!$BR:$BR,MATCH(R57,Data!$A:$A,0),1)=0,"",INDEX(Data!$BR:$BR,MATCH(R57,Data!$A:$A,0),1)))</f>
        <v>1</v>
      </c>
      <c r="R57" s="43" t="str">
        <f ca="1">IFERROR(INDEX(Data!$A$1:Q$1002,_xlfn.AGGREGATE(15,6,(OFFSET(Data!$A$1,0,MATCH(R$6,Data!$1:$1,0)-1,1000,1)=IF(R$7="","Yes",R$7))/(OFFSET(Data!$A$1,0,MATCH(R$6,Data!$1:$1,0)-1,1000,1)=IF(R$7="","Yes",R$7))*ROW(Data!$C$1:$C$1002),ROW(R57)-ROW(R$7)),1),"")</f>
        <v>FOX</v>
      </c>
      <c r="S57" s="43" t="str">
        <f ca="1">IF(T57="","",IF(INDEX(Data!$BR:$BR,MATCH(T57,Data!$A:$A,0),1)=0,"",INDEX(Data!$BR:$BR,MATCH(T57,Data!$A:$A,0),1)))</f>
        <v/>
      </c>
      <c r="T57" s="43" t="str">
        <f ca="1">IFERROR(INDEX(Data!$A$1:R$1002,_xlfn.AGGREGATE(15,6,(OFFSET(Data!$A$1,0,MATCH(T$6,Data!$1:$1,0)-1,1000,1)=IF(T$7="","Yes",T$7))/(OFFSET(Data!$A$1,0,MATCH(T$6,Data!$1:$1,0)-1,1000,1)=IF(T$7="","Yes",T$7))*ROW(Data!$C$1:$C$1002),ROW(T57)-ROW(T$7)),1),"")</f>
        <v>Fox Sports 1</v>
      </c>
      <c r="U57" s="43" t="str">
        <f ca="1">IF(V57="","",IF(INDEX(Data!$BR:$BR,MATCH(V57,Data!$A:$A,0),1)=0,"",INDEX(Data!$BR:$BR,MATCH(V57,Data!$A:$A,0),1)))</f>
        <v/>
      </c>
      <c r="V57" s="43" t="str">
        <f ca="1">IFERROR(INDEX(Data!$A$1:T$1002,_xlfn.AGGREGATE(15,6,(OFFSET(Data!$A$1,0,MATCH(V$6,Data!$1:$1,0)-1,1000,1)=IF(V$7="","Yes",V$7))/(OFFSET(Data!$A$1,0,MATCH(V$6,Data!$1:$1,0)-1,1000,1)=IF(V$7="","Yes",V$7))*ROW(Data!$C$1:$C$1002),ROW(V57)-ROW(V$7)),1),"")</f>
        <v>Motor Trend</v>
      </c>
      <c r="W57" s="43" t="str">
        <f ca="1">IF(X57="","",IF(INDEX(Data!$BR:$BR,MATCH(X57,Data!$A:$A,0),1)=0,"",INDEX(Data!$BR:$BR,MATCH(X57,Data!$A:$A,0),1)))</f>
        <v/>
      </c>
      <c r="X57" s="43" t="str">
        <f ca="1">IFERROR(INDEX(Data!$A$1:Y$1002,_xlfn.AGGREGATE(15,6,(OFFSET(Data!$A$1,0,MATCH(X$6,Data!$1:$1,0)-1,1000,1)=IF(X$7="","Yes",X$7))/(OFFSET(Data!$A$1,0,MATCH(X$6,Data!$1:$1,0)-1,1000,1)=IF(X$7="","Yes",X$7))*ROW(Data!$C$1:$C$1002),ROW(X57)-ROW(X$7)),1),"")</f>
        <v>NASA TV</v>
      </c>
      <c r="Y57" s="43" t="str">
        <f ca="1">IF(Z57="","",IF(INDEX(Data!$BR:$BR,MATCH(Z57,Data!$A:$A,0),1)=0,"",INDEX(Data!$BR:$BR,MATCH(Z57,Data!$A:$A,0),1)))</f>
        <v/>
      </c>
      <c r="Z57" s="43" t="str">
        <f ca="1">IFERROR(INDEX(Data!$A$1:AA$1002,_xlfn.AGGREGATE(15,6,(OFFSET(Data!$A$1,0,MATCH(Z$6,Data!$1:$1,0)-1,1000,1)=IF(Z$7="","Yes",Z$7))/(OFFSET(Data!$A$1,0,MATCH(Z$6,Data!$1:$1,0)-1,1000,1)=IF(Z$7="","Yes",Z$7))*ROW(Data!$C$1:$C$1002),ROW(Z57)-ROW(Z$7)),1),"")</f>
        <v>TNT</v>
      </c>
      <c r="AA57" s="43" t="str">
        <f ca="1">IF(AB57="","",IF(INDEX(Data!$BR:$BR,MATCH(AB57,Data!$A:$A,0),1)=0,"",INDEX(Data!$BR:$BR,MATCH(AB57,Data!$A:$A,0),1)))</f>
        <v/>
      </c>
      <c r="AB57" s="43" t="str">
        <f ca="1">IFERROR(INDEX(Data!$A$1:AC$1002,_xlfn.AGGREGATE(15,6,(OFFSET(Data!$A$1,0,MATCH(AB$6,Data!$1:$1,0)-1,1000,1)=IF(AB$7="","Yes",AB$7))/(OFFSET(Data!$A$1,0,MATCH(AB$6,Data!$1:$1,0)-1,1000,1)=IF(AB$7="","Yes",AB$7))*ROW(Data!$C$1:$C$1002),ROW(AB57)-ROW(AB$7)),1),"")</f>
        <v>Local Now</v>
      </c>
      <c r="AC57" s="43" t="str">
        <f ca="1">IF(AD57="","",IF(INDEX(Data!$BR:$BR,MATCH(AD57,Data!$A:$A,0),1)=0,"",INDEX(Data!$BR:$BR,MATCH(AD57,Data!$A:$A,0),1)))</f>
        <v/>
      </c>
      <c r="AD57" s="43" t="str">
        <f ca="1">IFERROR(INDEX(Data!$A$1:AE$1002,_xlfn.AGGREGATE(15,6,(OFFSET(Data!$A$1,0,MATCH(AD$6,Data!$1:$1,0)-1,1000,1)=IF(AD$7="","Yes",AD$7))/(OFFSET(Data!$A$1,0,MATCH(AD$6,Data!$1:$1,0)-1,1000,1)=IF(AD$7="","Yes",AD$7))*ROW(Data!$C$1:$C$1002),ROW(AD57)-ROW(AD$7)),1),"")</f>
        <v/>
      </c>
      <c r="AE57" s="43" t="str">
        <f ca="1">IF(AF57="","",IF(INDEX(Data!$BR:$BR,MATCH(AF57,Data!$A:$A,0),1)=0,"",INDEX(Data!$BR:$BR,MATCH(AF57,Data!$A:$A,0),1)))</f>
        <v/>
      </c>
      <c r="AF57" s="43" t="str">
        <f ca="1">IFERROR(INDEX(Data!$A$1:AM$1002,_xlfn.AGGREGATE(15,6,(OFFSET(Data!$A$1,0,MATCH(AF$6,Data!$1:$1,0)-1,1000,1)=IF(AF$7="","Yes",AF$7))/(OFFSET(Data!$A$1,0,MATCH(AF$6,Data!$1:$1,0)-1,1000,1)=IF(AF$7="","Yes",AF$7))*ROW(Data!$C$1:$C$1002),ROW(AF57)-ROW(AF$7)),1),"")</f>
        <v/>
      </c>
      <c r="AG57" s="43" t="str">
        <f ca="1">IF(AH57="","",IF(INDEX(Data!$BR:$BR,MATCH(AH57,Data!$A:$A,0),1)=0,"",INDEX(Data!$BR:$BR,MATCH(AH57,Data!$A:$A,0),1)))</f>
        <v/>
      </c>
      <c r="AH57" s="43" t="str">
        <f ca="1">IFERROR(INDEX(Data!$A$1:AO$1002,_xlfn.AGGREGATE(15,6,(OFFSET(Data!$A$1,0,MATCH(AH$6,Data!$1:$1,0)-1,1000,1)=IF(AH$7="","Yes",AH$7))/(OFFSET(Data!$A$1,0,MATCH(AH$6,Data!$1:$1,0)-1,1000,1)=IF(AH$7="","Yes",AH$7))*ROW(Data!$C$1:$C$1002),ROW(AH57)-ROW(AH$7)),1),"")</f>
        <v/>
      </c>
      <c r="AI57" s="43" t="str">
        <f ca="1">IF(AJ57="","",IF(INDEX(Data!$BR:$BR,MATCH(AJ57,Data!$A:$A,0),1)=0,"",INDEX(Data!$BR:$BR,MATCH(AJ57,Data!$A:$A,0),1)))</f>
        <v/>
      </c>
      <c r="AJ57" s="43" t="str">
        <f ca="1">IFERROR(INDEX(Data!$A$1:AQ$1002,_xlfn.AGGREGATE(15,6,(OFFSET(Data!$A$1,0,MATCH(AJ$6,Data!$1:$1,0)-1,1000,1)=IF(AJ$7="","Yes",AJ$7))/(OFFSET(Data!$A$1,0,MATCH(AJ$6,Data!$1:$1,0)-1,1000,1)=IF(AJ$7="","Yes",AJ$7))*ROW(Data!$C$1:$C$1002),ROW(AJ57)-ROW(AJ$7)),1),"")</f>
        <v>Nat Geo Wild</v>
      </c>
      <c r="AK57" s="43" t="str">
        <f ca="1">IF(AL57="","",IF(INDEX(Data!$BR:$BR,MATCH(AL57,Data!$A:$A,0),1)=0,"",INDEX(Data!$BR:$BR,MATCH(AL57,Data!$A:$A,0),1)))</f>
        <v/>
      </c>
      <c r="AL57" s="43" t="str">
        <f ca="1">IFERROR(INDEX(Data!$A$1:AS$1002,_xlfn.AGGREGATE(15,6,(OFFSET(Data!$A$1,0,MATCH(AL$6,Data!$1:$1,0)-1,1000,1)=IF(AL$7="","Yes",AL$7))/(OFFSET(Data!$A$1,0,MATCH(AL$6,Data!$1:$1,0)-1,1000,1)=IF(AL$7="","Yes",AL$7))*ROW(Data!$C$1:$C$1002),ROW(AL57)-ROW(AL$7)),1),"")</f>
        <v/>
      </c>
      <c r="AM57" s="43" t="str">
        <f ca="1">IF(AN57="","",IF(INDEX(Data!$BR:$BR,MATCH(AN57,Data!$A:$A,0),1)=0,"",INDEX(Data!$BR:$BR,MATCH(AN57,Data!$A:$A,0),1)))</f>
        <v/>
      </c>
      <c r="AN57" s="43" t="str">
        <f ca="1">IFERROR(INDEX(Data!$A$1:AU$1002,_xlfn.AGGREGATE(15,6,(OFFSET(Data!$A$1,0,MATCH(AN$6,Data!$1:$1,0)-1,1000,1)=IF(AN$7="","Yes",AN$7))/(OFFSET(Data!$A$1,0,MATCH(AN$6,Data!$1:$1,0)-1,1000,1)=IF(AN$7="","Yes",AN$7))*ROW(Data!$C$1:$C$1002),ROW(AN57)-ROW(AN$7)),1),"")</f>
        <v>Own</v>
      </c>
    </row>
    <row r="58" spans="1:40" ht="24" x14ac:dyDescent="0.4">
      <c r="A58" s="43" t="str">
        <f ca="1">IF(B58="","",IF(INDEX(Data!$BR:$BR,MATCH(B58,Data!$A:$A,0),1)=0,"",INDEX(Data!$BR:$BR,MATCH(B58,Data!$A:$A,0),1)))</f>
        <v/>
      </c>
      <c r="B58" s="43" t="str">
        <f ca="1">IFERROR(INDEX(Data!A$1:$A$1002,_xlfn.AGGREGATE(15,6,(OFFSET(Data!$A$1,0,MATCH(B$6,Data!$1:$1,0)-1,1000,1)=IF(B$7="","Yes",B$7))/(OFFSET(Data!$A$1,0,MATCH(B$6,Data!$1:$1,0)-1,1000,1)=IF(B$7="","Yes",B$7))*ROW(Data!$C$1:$C$1002),ROW(B58)-ROW(B$7)),1),"")</f>
        <v>Sundance TV</v>
      </c>
      <c r="C58" s="43" t="str">
        <f ca="1">IF(D58="","",IF(INDEX(Data!$BR:$BR,MATCH(D58,Data!$A:$A,0),1)=0,"",INDEX(Data!$BR:$BR,MATCH(D58,Data!$A:$A,0),1)))</f>
        <v/>
      </c>
      <c r="D58" s="43" t="str">
        <f ca="1">IFERROR(INDEX(Data!$A$1:C$1002,_xlfn.AGGREGATE(15,6,(OFFSET(Data!$A$1,0,MATCH(D$6,Data!$1:$1,0)-1,1000,1)=IF(D$7="","Yes",D$7))/(OFFSET(Data!$A$1,0,MATCH(D$6,Data!$1:$1,0)-1,1000,1)=IF(D$7="","Yes",D$7))*ROW(Data!$C$1:$C$1002),ROW(D58)-ROW(D$7)),1),"")</f>
        <v/>
      </c>
      <c r="E58" s="43" t="str">
        <f ca="1">IF(F58="","",IF(INDEX(Data!$BR:$BR,MATCH(F58,Data!$A:$A,0),1)=0,"",INDEX(Data!$BR:$BR,MATCH(F58,Data!$A:$A,0),1)))</f>
        <v/>
      </c>
      <c r="F58" s="43" t="str">
        <f ca="1">IFERROR(INDEX(Data!$A$1:E$1002,_xlfn.AGGREGATE(15,6,(OFFSET(Data!$A$1,0,MATCH(F$6,Data!$1:$1,0)-1,1000,1)=IF(F$7="","Yes",F$7))/(OFFSET(Data!$A$1,0,MATCH(F$6,Data!$1:$1,0)-1,1000,1)=IF(F$7="","Yes",F$7))*ROW(Data!$C$1:$C$1002),ROW(F58)-ROW(F$7)),1),"")</f>
        <v/>
      </c>
      <c r="G58" s="43" t="str">
        <f ca="1">IF(H58="","",IF(INDEX(Data!$BR:$BR,MATCH(H58,Data!$A:$A,0),1)=0,"",INDEX(Data!$BR:$BR,MATCH(H58,Data!$A:$A,0),1)))</f>
        <v/>
      </c>
      <c r="H58" s="43" t="str">
        <f ca="1">IFERROR(INDEX(Data!$A$1:G$1002,_xlfn.AGGREGATE(15,6,(OFFSET(Data!$A$1,0,MATCH(H$6,Data!$1:$1,0)-1,1000,1)=IF(H$7="","Yes",H$7))/(OFFSET(Data!$A$1,0,MATCH(H$6,Data!$1:$1,0)-1,1000,1)=IF(H$7="","Yes",H$7))*ROW(Data!$C$1:$C$1002),ROW(H58)-ROW(H$7)),1),"")</f>
        <v>TBS</v>
      </c>
      <c r="I58" s="43" t="str">
        <f ca="1">IF(J58="","",IF(INDEX(Data!$BR:$BR,MATCH(J58,Data!$A:$A,0),1)=0,"",INDEX(Data!$BR:$BR,MATCH(J58,Data!$A:$A,0),1)))</f>
        <v/>
      </c>
      <c r="J58" s="43" t="str">
        <f ca="1">IFERROR(INDEX(Data!$A$1:I$1002,_xlfn.AGGREGATE(15,6,(OFFSET(Data!$A$1,0,MATCH(J$6,Data!$1:$1,0)-1,1000,1)=IF(J$7="","Yes",J$7))/(OFFSET(Data!$A$1,0,MATCH(J$6,Data!$1:$1,0)-1,1000,1)=IF(J$7="","Yes",J$7))*ROW(Data!$C$1:$C$1002),ROW(J58)-ROW(J$7)),1),"")</f>
        <v>National Geographic</v>
      </c>
      <c r="K58" s="43" t="str">
        <f ca="1">IF(L58="","",IF(INDEX(Data!$BR:$BR,MATCH(L58,Data!$A:$A,0),1)=0,"",INDEX(Data!$BR:$BR,MATCH(L58,Data!$A:$A,0),1)))</f>
        <v/>
      </c>
      <c r="L58" s="43" t="str">
        <f ca="1">IFERROR(INDEX(Data!$A$1:K$1002,_xlfn.AGGREGATE(15,6,(OFFSET(Data!$A$1,0,MATCH(L$6,Data!$1:$1,0)-1,1000,1)=IF(L$7="","Yes",L$7))/(OFFSET(Data!$A$1,0,MATCH(L$6,Data!$1:$1,0)-1,1000,1)=IF(L$7="","Yes",L$7))*ROW(Data!$C$1:$C$1002),ROW(L58)-ROW(L$7)),1),"")</f>
        <v>National Geographic</v>
      </c>
      <c r="M58" s="43" t="str">
        <f ca="1">IF(N58="","",IF(INDEX(Data!$BR:$BR,MATCH(N58,Data!$A:$A,0),1)=0,"",INDEX(Data!$BR:$BR,MATCH(N58,Data!$A:$A,0),1)))</f>
        <v/>
      </c>
      <c r="N58" s="43" t="str">
        <f ca="1">IFERROR(INDEX(Data!$A$1:M$1002,_xlfn.AGGREGATE(15,6,(OFFSET(Data!$A$1,0,MATCH(N$6,Data!$1:$1,0)-1,1000,1)=IF(N$7="","Yes",N$7))/(OFFSET(Data!$A$1,0,MATCH(N$6,Data!$1:$1,0)-1,1000,1)=IF(N$7="","Yes",N$7))*ROW(Data!$C$1:$C$1002),ROW(N58)-ROW(N$7)),1),"")</f>
        <v>HGTV</v>
      </c>
      <c r="O58" s="43" t="str">
        <f ca="1">IF(P58="","",IF(INDEX(Data!$BR:$BR,MATCH(P58,Data!$A:$A,0),1)=0,"",INDEX(Data!$BR:$BR,MATCH(P58,Data!$A:$A,0),1)))</f>
        <v/>
      </c>
      <c r="P58" s="43" t="str">
        <f ca="1">IFERROR(INDEX(Data!$A$1:O$1002,_xlfn.AGGREGATE(15,6,(OFFSET(Data!$A$1,0,MATCH(P$6,Data!$1:$1,0)-1,1000,1)=IF(P$7="","Yes",P$7))/(OFFSET(Data!$A$1,0,MATCH(P$6,Data!$1:$1,0)-1,1000,1)=IF(P$7="","Yes",P$7))*ROW(Data!$C$1:$C$1002),ROW(P58)-ROW(P$7)),1),"")</f>
        <v>Fox News</v>
      </c>
      <c r="Q58" s="43" t="str">
        <f ca="1">IF(R58="","",IF(INDEX(Data!$BR:$BR,MATCH(R58,Data!$A:$A,0),1)=0,"",INDEX(Data!$BR:$BR,MATCH(R58,Data!$A:$A,0),1)))</f>
        <v/>
      </c>
      <c r="R58" s="43" t="str">
        <f ca="1">IFERROR(INDEX(Data!$A$1:Q$1002,_xlfn.AGGREGATE(15,6,(OFFSET(Data!$A$1,0,MATCH(R$6,Data!$1:$1,0)-1,1000,1)=IF(R$7="","Yes",R$7))/(OFFSET(Data!$A$1,0,MATCH(R$6,Data!$1:$1,0)-1,1000,1)=IF(R$7="","Yes",R$7))*ROW(Data!$C$1:$C$1002),ROW(R58)-ROW(R$7)),1),"")</f>
        <v>Fox Business</v>
      </c>
      <c r="S58" s="43">
        <f ca="1">IF(T58="","",IF(INDEX(Data!$BR:$BR,MATCH(T58,Data!$A:$A,0),1)=0,"",INDEX(Data!$BR:$BR,MATCH(T58,Data!$A:$A,0),1)))</f>
        <v>2</v>
      </c>
      <c r="T58" s="43" t="str">
        <f ca="1">IFERROR(INDEX(Data!$A$1:R$1002,_xlfn.AGGREGATE(15,6,(OFFSET(Data!$A$1,0,MATCH(T$6,Data!$1:$1,0)-1,1000,1)=IF(T$7="","Yes",T$7))/(OFFSET(Data!$A$1,0,MATCH(T$6,Data!$1:$1,0)-1,1000,1)=IF(T$7="","Yes",T$7))*ROW(Data!$C$1:$C$1002),ROW(T58)-ROW(T$7)),1),"")</f>
        <v>Fox Sports Regionals</v>
      </c>
      <c r="U58" s="43" t="str">
        <f ca="1">IF(V58="","",IF(INDEX(Data!$BR:$BR,MATCH(V58,Data!$A:$A,0),1)=0,"",INDEX(Data!$BR:$BR,MATCH(V58,Data!$A:$A,0),1)))</f>
        <v/>
      </c>
      <c r="V58" s="43" t="str">
        <f ca="1">IFERROR(INDEX(Data!$A$1:T$1002,_xlfn.AGGREGATE(15,6,(OFFSET(Data!$A$1,0,MATCH(V$6,Data!$1:$1,0)-1,1000,1)=IF(V$7="","Yes",V$7))/(OFFSET(Data!$A$1,0,MATCH(V$6,Data!$1:$1,0)-1,1000,1)=IF(V$7="","Yes",V$7))*ROW(Data!$C$1:$C$1002),ROW(V58)-ROW(V$7)),1),"")</f>
        <v>MSNBC</v>
      </c>
      <c r="W58" s="43" t="str">
        <f ca="1">IF(X58="","",IF(INDEX(Data!$BR:$BR,MATCH(X58,Data!$A:$A,0),1)=0,"",INDEX(Data!$BR:$BR,MATCH(X58,Data!$A:$A,0),1)))</f>
        <v/>
      </c>
      <c r="X58" s="43" t="str">
        <f ca="1">IFERROR(INDEX(Data!$A$1:Y$1002,_xlfn.AGGREGATE(15,6,(OFFSET(Data!$A$1,0,MATCH(X$6,Data!$1:$1,0)-1,1000,1)=IF(X$7="","Yes",X$7))/(OFFSET(Data!$A$1,0,MATCH(X$6,Data!$1:$1,0)-1,1000,1)=IF(X$7="","Yes",X$7))*ROW(Data!$C$1:$C$1002),ROW(X58)-ROW(X$7)),1),"")</f>
        <v>Nat Geo Wild</v>
      </c>
      <c r="Y58" s="43" t="str">
        <f ca="1">IF(Z58="","",IF(INDEX(Data!$BR:$BR,MATCH(Z58,Data!$A:$A,0),1)=0,"",INDEX(Data!$BR:$BR,MATCH(Z58,Data!$A:$A,0),1)))</f>
        <v/>
      </c>
      <c r="Z58" s="43" t="str">
        <f ca="1">IFERROR(INDEX(Data!$A$1:AA$1002,_xlfn.AGGREGATE(15,6,(OFFSET(Data!$A$1,0,MATCH(Z$6,Data!$1:$1,0)-1,1000,1)=IF(Z$7="","Yes",Z$7))/(OFFSET(Data!$A$1,0,MATCH(Z$6,Data!$1:$1,0)-1,1000,1)=IF(Z$7="","Yes",Z$7))*ROW(Data!$C$1:$C$1002),ROW(Z58)-ROW(Z$7)),1),"")</f>
        <v>Travel Channel</v>
      </c>
      <c r="AA58" s="43" t="str">
        <f ca="1">IF(AB58="","",IF(INDEX(Data!$BR:$BR,MATCH(AB58,Data!$A:$A,0),1)=0,"",INDEX(Data!$BR:$BR,MATCH(AB58,Data!$A:$A,0),1)))</f>
        <v/>
      </c>
      <c r="AB58" s="43" t="str">
        <f ca="1">IFERROR(INDEX(Data!$A$1:AC$1002,_xlfn.AGGREGATE(15,6,(OFFSET(Data!$A$1,0,MATCH(AB$6,Data!$1:$1,0)-1,1000,1)=IF(AB$7="","Yes",AB$7))/(OFFSET(Data!$A$1,0,MATCH(AB$6,Data!$1:$1,0)-1,1000,1)=IF(AB$7="","Yes",AB$7))*ROW(Data!$C$1:$C$1002),ROW(AB58)-ROW(AB$7)),1),"")</f>
        <v>Motor Trend</v>
      </c>
      <c r="AC58" s="43" t="str">
        <f ca="1">IF(AD58="","",IF(INDEX(Data!$BR:$BR,MATCH(AD58,Data!$A:$A,0),1)=0,"",INDEX(Data!$BR:$BR,MATCH(AD58,Data!$A:$A,0),1)))</f>
        <v/>
      </c>
      <c r="AD58" s="43" t="str">
        <f ca="1">IFERROR(INDEX(Data!$A$1:AE$1002,_xlfn.AGGREGATE(15,6,(OFFSET(Data!$A$1,0,MATCH(AD$6,Data!$1:$1,0)-1,1000,1)=IF(AD$7="","Yes",AD$7))/(OFFSET(Data!$A$1,0,MATCH(AD$6,Data!$1:$1,0)-1,1000,1)=IF(AD$7="","Yes",AD$7))*ROW(Data!$C$1:$C$1002),ROW(AD58)-ROW(AD$7)),1),"")</f>
        <v/>
      </c>
      <c r="AE58" s="43" t="str">
        <f ca="1">IF(AF58="","",IF(INDEX(Data!$BR:$BR,MATCH(AF58,Data!$A:$A,0),1)=0,"",INDEX(Data!$BR:$BR,MATCH(AF58,Data!$A:$A,0),1)))</f>
        <v/>
      </c>
      <c r="AF58" s="43" t="str">
        <f ca="1">IFERROR(INDEX(Data!$A$1:AM$1002,_xlfn.AGGREGATE(15,6,(OFFSET(Data!$A$1,0,MATCH(AF$6,Data!$1:$1,0)-1,1000,1)=IF(AF$7="","Yes",AF$7))/(OFFSET(Data!$A$1,0,MATCH(AF$6,Data!$1:$1,0)-1,1000,1)=IF(AF$7="","Yes",AF$7))*ROW(Data!$C$1:$C$1002),ROW(AF58)-ROW(AF$7)),1),"")</f>
        <v/>
      </c>
      <c r="AG58" s="43" t="str">
        <f ca="1">IF(AH58="","",IF(INDEX(Data!$BR:$BR,MATCH(AH58,Data!$A:$A,0),1)=0,"",INDEX(Data!$BR:$BR,MATCH(AH58,Data!$A:$A,0),1)))</f>
        <v/>
      </c>
      <c r="AH58" s="43" t="str">
        <f ca="1">IFERROR(INDEX(Data!$A$1:AO$1002,_xlfn.AGGREGATE(15,6,(OFFSET(Data!$A$1,0,MATCH(AH$6,Data!$1:$1,0)-1,1000,1)=IF(AH$7="","Yes",AH$7))/(OFFSET(Data!$A$1,0,MATCH(AH$6,Data!$1:$1,0)-1,1000,1)=IF(AH$7="","Yes",AH$7))*ROW(Data!$C$1:$C$1002),ROW(AH58)-ROW(AH$7)),1),"")</f>
        <v/>
      </c>
      <c r="AI58" s="43" t="str">
        <f ca="1">IF(AJ58="","",IF(INDEX(Data!$BR:$BR,MATCH(AJ58,Data!$A:$A,0),1)=0,"",INDEX(Data!$BR:$BR,MATCH(AJ58,Data!$A:$A,0),1)))</f>
        <v/>
      </c>
      <c r="AJ58" s="43" t="str">
        <f ca="1">IFERROR(INDEX(Data!$A$1:AQ$1002,_xlfn.AGGREGATE(15,6,(OFFSET(Data!$A$1,0,MATCH(AJ$6,Data!$1:$1,0)-1,1000,1)=IF(AJ$7="","Yes",AJ$7))/(OFFSET(Data!$A$1,0,MATCH(AJ$6,Data!$1:$1,0)-1,1000,1)=IF(AJ$7="","Yes",AJ$7))*ROW(Data!$C$1:$C$1002),ROW(AJ58)-ROW(AJ$7)),1),"")</f>
        <v>National Geographic</v>
      </c>
      <c r="AK58" s="43" t="str">
        <f ca="1">IF(AL58="","",IF(INDEX(Data!$BR:$BR,MATCH(AL58,Data!$A:$A,0),1)=0,"",INDEX(Data!$BR:$BR,MATCH(AL58,Data!$A:$A,0),1)))</f>
        <v/>
      </c>
      <c r="AL58" s="43" t="str">
        <f ca="1">IFERROR(INDEX(Data!$A$1:AS$1002,_xlfn.AGGREGATE(15,6,(OFFSET(Data!$A$1,0,MATCH(AL$6,Data!$1:$1,0)-1,1000,1)=IF(AL$7="","Yes",AL$7))/(OFFSET(Data!$A$1,0,MATCH(AL$6,Data!$1:$1,0)-1,1000,1)=IF(AL$7="","Yes",AL$7))*ROW(Data!$C$1:$C$1002),ROW(AL58)-ROW(AL$7)),1),"")</f>
        <v/>
      </c>
      <c r="AM58" s="43" t="str">
        <f ca="1">IF(AN58="","",IF(INDEX(Data!$BR:$BR,MATCH(AN58,Data!$A:$A,0),1)=0,"",INDEX(Data!$BR:$BR,MATCH(AN58,Data!$A:$A,0),1)))</f>
        <v/>
      </c>
      <c r="AN58" s="43" t="str">
        <f ca="1">IFERROR(INDEX(Data!$A$1:AU$1002,_xlfn.AGGREGATE(15,6,(OFFSET(Data!$A$1,0,MATCH(AN$6,Data!$1:$1,0)-1,1000,1)=IF(AN$7="","Yes",AN$7))/(OFFSET(Data!$A$1,0,MATCH(AN$6,Data!$1:$1,0)-1,1000,1)=IF(AN$7="","Yes",AN$7))*ROW(Data!$C$1:$C$1002),ROW(AN58)-ROW(AN$7)),1),"")</f>
        <v>Paramount Network</v>
      </c>
    </row>
    <row r="59" spans="1:40" x14ac:dyDescent="0.4">
      <c r="A59" s="43" t="str">
        <f ca="1">IF(B59="","",IF(INDEX(Data!$BR:$BR,MATCH(B59,Data!$A:$A,0),1)=0,"",INDEX(Data!$BR:$BR,MATCH(B59,Data!$A:$A,0),1)))</f>
        <v/>
      </c>
      <c r="B59" s="43" t="str">
        <f ca="1">IFERROR(INDEX(Data!A$1:$A$1002,_xlfn.AGGREGATE(15,6,(OFFSET(Data!$A$1,0,MATCH(B$6,Data!$1:$1,0)-1,1000,1)=IF(B$7="","Yes",B$7))/(OFFSET(Data!$A$1,0,MATCH(B$6,Data!$1:$1,0)-1,1000,1)=IF(B$7="","Yes",B$7))*ROW(Data!$C$1:$C$1002),ROW(B59)-ROW(B$7)),1),"")</f>
        <v>Tastemade</v>
      </c>
      <c r="C59" s="43" t="str">
        <f ca="1">IF(D59="","",IF(INDEX(Data!$BR:$BR,MATCH(D59,Data!$A:$A,0),1)=0,"",INDEX(Data!$BR:$BR,MATCH(D59,Data!$A:$A,0),1)))</f>
        <v/>
      </c>
      <c r="D59" s="43" t="str">
        <f ca="1">IFERROR(INDEX(Data!$A$1:C$1002,_xlfn.AGGREGATE(15,6,(OFFSET(Data!$A$1,0,MATCH(D$6,Data!$1:$1,0)-1,1000,1)=IF(D$7="","Yes",D$7))/(OFFSET(Data!$A$1,0,MATCH(D$6,Data!$1:$1,0)-1,1000,1)=IF(D$7="","Yes",D$7))*ROW(Data!$C$1:$C$1002),ROW(D59)-ROW(D$7)),1),"")</f>
        <v/>
      </c>
      <c r="E59" s="43" t="str">
        <f ca="1">IF(F59="","",IF(INDEX(Data!$BR:$BR,MATCH(F59,Data!$A:$A,0),1)=0,"",INDEX(Data!$BR:$BR,MATCH(F59,Data!$A:$A,0),1)))</f>
        <v/>
      </c>
      <c r="F59" s="43" t="str">
        <f ca="1">IFERROR(INDEX(Data!$A$1:E$1002,_xlfn.AGGREGATE(15,6,(OFFSET(Data!$A$1,0,MATCH(F$6,Data!$1:$1,0)-1,1000,1)=IF(F$7="","Yes",F$7))/(OFFSET(Data!$A$1,0,MATCH(F$6,Data!$1:$1,0)-1,1000,1)=IF(F$7="","Yes",F$7))*ROW(Data!$C$1:$C$1002),ROW(F59)-ROW(F$7)),1),"")</f>
        <v/>
      </c>
      <c r="G59" s="43" t="str">
        <f ca="1">IF(H59="","",IF(INDEX(Data!$BR:$BR,MATCH(H59,Data!$A:$A,0),1)=0,"",INDEX(Data!$BR:$BR,MATCH(H59,Data!$A:$A,0),1)))</f>
        <v/>
      </c>
      <c r="H59" s="43" t="str">
        <f ca="1">IFERROR(INDEX(Data!$A$1:G$1002,_xlfn.AGGREGATE(15,6,(OFFSET(Data!$A$1,0,MATCH(H$6,Data!$1:$1,0)-1,1000,1)=IF(H$7="","Yes",H$7))/(OFFSET(Data!$A$1,0,MATCH(H$6,Data!$1:$1,0)-1,1000,1)=IF(H$7="","Yes",H$7))*ROW(Data!$C$1:$C$1002),ROW(H59)-ROW(H$7)),1),"")</f>
        <v>Telemundo</v>
      </c>
      <c r="I59" s="43">
        <f ca="1">IF(J59="","",IF(INDEX(Data!$BR:$BR,MATCH(J59,Data!$A:$A,0),1)=0,"",INDEX(Data!$BR:$BR,MATCH(J59,Data!$A:$A,0),1)))</f>
        <v>1</v>
      </c>
      <c r="J59" s="43" t="str">
        <f ca="1">IFERROR(INDEX(Data!$A$1:I$1002,_xlfn.AGGREGATE(15,6,(OFFSET(Data!$A$1,0,MATCH(J$6,Data!$1:$1,0)-1,1000,1)=IF(J$7="","Yes",J$7))/(OFFSET(Data!$A$1,0,MATCH(J$6,Data!$1:$1,0)-1,1000,1)=IF(J$7="","Yes",J$7))*ROW(Data!$C$1:$C$1002),ROW(J59)-ROW(J$7)),1),"")</f>
        <v>NBC</v>
      </c>
      <c r="K59" s="43">
        <f ca="1">IF(L59="","",IF(INDEX(Data!$BR:$BR,MATCH(L59,Data!$A:$A,0),1)=0,"",INDEX(Data!$BR:$BR,MATCH(L59,Data!$A:$A,0),1)))</f>
        <v>1</v>
      </c>
      <c r="L59" s="43" t="str">
        <f ca="1">IFERROR(INDEX(Data!$A$1:K$1002,_xlfn.AGGREGATE(15,6,(OFFSET(Data!$A$1,0,MATCH(L$6,Data!$1:$1,0)-1,1000,1)=IF(L$7="","Yes",L$7))/(OFFSET(Data!$A$1,0,MATCH(L$6,Data!$1:$1,0)-1,1000,1)=IF(L$7="","Yes",L$7))*ROW(Data!$C$1:$C$1002),ROW(L59)-ROW(L$7)),1),"")</f>
        <v>NBC</v>
      </c>
      <c r="M59" s="43" t="str">
        <f ca="1">IF(N59="","",IF(INDEX(Data!$BR:$BR,MATCH(N59,Data!$A:$A,0),1)=0,"",INDEX(Data!$BR:$BR,MATCH(N59,Data!$A:$A,0),1)))</f>
        <v/>
      </c>
      <c r="N59" s="43" t="str">
        <f ca="1">IFERROR(INDEX(Data!$A$1:M$1002,_xlfn.AGGREGATE(15,6,(OFFSET(Data!$A$1,0,MATCH(N$6,Data!$1:$1,0)-1,1000,1)=IF(N$7="","Yes",N$7))/(OFFSET(Data!$A$1,0,MATCH(N$6,Data!$1:$1,0)-1,1000,1)=IF(N$7="","Yes",N$7))*ROW(Data!$C$1:$C$1002),ROW(N59)-ROW(N$7)),1),"")</f>
        <v>History</v>
      </c>
      <c r="O59" s="43" t="str">
        <f ca="1">IF(P59="","",IF(INDEX(Data!$BR:$BR,MATCH(P59,Data!$A:$A,0),1)=0,"",INDEX(Data!$BR:$BR,MATCH(P59,Data!$A:$A,0),1)))</f>
        <v/>
      </c>
      <c r="P59" s="43" t="str">
        <f ca="1">IFERROR(INDEX(Data!$A$1:O$1002,_xlfn.AGGREGATE(15,6,(OFFSET(Data!$A$1,0,MATCH(P$6,Data!$1:$1,0)-1,1000,1)=IF(P$7="","Yes",P$7))/(OFFSET(Data!$A$1,0,MATCH(P$6,Data!$1:$1,0)-1,1000,1)=IF(P$7="","Yes",P$7))*ROW(Data!$C$1:$C$1002),ROW(P59)-ROW(P$7)),1),"")</f>
        <v>Fox Sports 1</v>
      </c>
      <c r="Q59" s="43" t="str">
        <f ca="1">IF(R59="","",IF(INDEX(Data!$BR:$BR,MATCH(R59,Data!$A:$A,0),1)=0,"",INDEX(Data!$BR:$BR,MATCH(R59,Data!$A:$A,0),1)))</f>
        <v/>
      </c>
      <c r="R59" s="43" t="str">
        <f ca="1">IFERROR(INDEX(Data!$A$1:Q$1002,_xlfn.AGGREGATE(15,6,(OFFSET(Data!$A$1,0,MATCH(R$6,Data!$1:$1,0)-1,1000,1)=IF(R$7="","Yes",R$7))/(OFFSET(Data!$A$1,0,MATCH(R$6,Data!$1:$1,0)-1,1000,1)=IF(R$7="","Yes",R$7))*ROW(Data!$C$1:$C$1002),ROW(R59)-ROW(R$7)),1),"")</f>
        <v>Fox News</v>
      </c>
      <c r="S59" s="43" t="str">
        <f ca="1">IF(T59="","",IF(INDEX(Data!$BR:$BR,MATCH(T59,Data!$A:$A,0),1)=0,"",INDEX(Data!$BR:$BR,MATCH(T59,Data!$A:$A,0),1)))</f>
        <v/>
      </c>
      <c r="T59" s="43" t="str">
        <f ca="1">IFERROR(INDEX(Data!$A$1:R$1002,_xlfn.AGGREGATE(15,6,(OFFSET(Data!$A$1,0,MATCH(T$6,Data!$1:$1,0)-1,1000,1)=IF(T$7="","Yes",T$7))/(OFFSET(Data!$A$1,0,MATCH(T$6,Data!$1:$1,0)-1,1000,1)=IF(T$7="","Yes",T$7))*ROW(Data!$C$1:$C$1002),ROW(T59)-ROW(T$7)),1),"")</f>
        <v>Foxlife</v>
      </c>
      <c r="U59" s="43" t="str">
        <f ca="1">IF(V59="","",IF(INDEX(Data!$BR:$BR,MATCH(V59,Data!$A:$A,0),1)=0,"",INDEX(Data!$BR:$BR,MATCH(V59,Data!$A:$A,0),1)))</f>
        <v/>
      </c>
      <c r="V59" s="43" t="str">
        <f ca="1">IFERROR(INDEX(Data!$A$1:T$1002,_xlfn.AGGREGATE(15,6,(OFFSET(Data!$A$1,0,MATCH(V$6,Data!$1:$1,0)-1,1000,1)=IF(V$7="","Yes",V$7))/(OFFSET(Data!$A$1,0,MATCH(V$6,Data!$1:$1,0)-1,1000,1)=IF(V$7="","Yes",V$7))*ROW(Data!$C$1:$C$1002),ROW(V59)-ROW(V$7)),1),"")</f>
        <v>MynetworkTV</v>
      </c>
      <c r="W59" s="43">
        <f ca="1">IF(X59="","",IF(INDEX(Data!$BR:$BR,MATCH(X59,Data!$A:$A,0),1)=0,"",INDEX(Data!$BR:$BR,MATCH(X59,Data!$A:$A,0),1)))</f>
        <v>1</v>
      </c>
      <c r="X59" s="43" t="str">
        <f ca="1">IFERROR(INDEX(Data!$A$1:Y$1002,_xlfn.AGGREGATE(15,6,(OFFSET(Data!$A$1,0,MATCH(X$6,Data!$1:$1,0)-1,1000,1)=IF(X$7="","Yes",X$7))/(OFFSET(Data!$A$1,0,MATCH(X$6,Data!$1:$1,0)-1,1000,1)=IF(X$7="","Yes",X$7))*ROW(Data!$C$1:$C$1002),ROW(X59)-ROW(X$7)),1),"")</f>
        <v>NBC</v>
      </c>
      <c r="Y59" s="43" t="str">
        <f ca="1">IF(Z59="","",IF(INDEX(Data!$BR:$BR,MATCH(Z59,Data!$A:$A,0),1)=0,"",INDEX(Data!$BR:$BR,MATCH(Z59,Data!$A:$A,0),1)))</f>
        <v/>
      </c>
      <c r="Z59" s="43" t="str">
        <f ca="1">IFERROR(INDEX(Data!$A$1:AA$1002,_xlfn.AGGREGATE(15,6,(OFFSET(Data!$A$1,0,MATCH(Z$6,Data!$1:$1,0)-1,1000,1)=IF(Z$7="","Yes",Z$7))/(OFFSET(Data!$A$1,0,MATCH(Z$6,Data!$1:$1,0)-1,1000,1)=IF(Z$7="","Yes",Z$7))*ROW(Data!$C$1:$C$1002),ROW(Z59)-ROW(Z$7)),1),"")</f>
        <v>TruTV</v>
      </c>
      <c r="AA59" s="43" t="str">
        <f ca="1">IF(AB59="","",IF(INDEX(Data!$BR:$BR,MATCH(AB59,Data!$A:$A,0),1)=0,"",INDEX(Data!$BR:$BR,MATCH(AB59,Data!$A:$A,0),1)))</f>
        <v/>
      </c>
      <c r="AB59" s="43" t="str">
        <f ca="1">IFERROR(INDEX(Data!$A$1:AC$1002,_xlfn.AGGREGATE(15,6,(OFFSET(Data!$A$1,0,MATCH(AB$6,Data!$1:$1,0)-1,1000,1)=IF(AB$7="","Yes",AB$7))/(OFFSET(Data!$A$1,0,MATCH(AB$6,Data!$1:$1,0)-1,1000,1)=IF(AB$7="","Yes",AB$7))*ROW(Data!$C$1:$C$1002),ROW(AB59)-ROW(AB$7)),1),"")</f>
        <v>MSNBC</v>
      </c>
      <c r="AC59" s="43" t="str">
        <f ca="1">IF(AD59="","",IF(INDEX(Data!$BR:$BR,MATCH(AD59,Data!$A:$A,0),1)=0,"",INDEX(Data!$BR:$BR,MATCH(AD59,Data!$A:$A,0),1)))</f>
        <v/>
      </c>
      <c r="AD59" s="43" t="str">
        <f ca="1">IFERROR(INDEX(Data!$A$1:AE$1002,_xlfn.AGGREGATE(15,6,(OFFSET(Data!$A$1,0,MATCH(AD$6,Data!$1:$1,0)-1,1000,1)=IF(AD$7="","Yes",AD$7))/(OFFSET(Data!$A$1,0,MATCH(AD$6,Data!$1:$1,0)-1,1000,1)=IF(AD$7="","Yes",AD$7))*ROW(Data!$C$1:$C$1002),ROW(AD59)-ROW(AD$7)),1),"")</f>
        <v/>
      </c>
      <c r="AE59" s="43" t="str">
        <f ca="1">IF(AF59="","",IF(INDEX(Data!$BR:$BR,MATCH(AF59,Data!$A:$A,0),1)=0,"",INDEX(Data!$BR:$BR,MATCH(AF59,Data!$A:$A,0),1)))</f>
        <v/>
      </c>
      <c r="AF59" s="43" t="str">
        <f ca="1">IFERROR(INDEX(Data!$A$1:AM$1002,_xlfn.AGGREGATE(15,6,(OFFSET(Data!$A$1,0,MATCH(AF$6,Data!$1:$1,0)-1,1000,1)=IF(AF$7="","Yes",AF$7))/(OFFSET(Data!$A$1,0,MATCH(AF$6,Data!$1:$1,0)-1,1000,1)=IF(AF$7="","Yes",AF$7))*ROW(Data!$C$1:$C$1002),ROW(AF59)-ROW(AF$7)),1),"")</f>
        <v/>
      </c>
      <c r="AG59" s="43" t="str">
        <f ca="1">IF(AH59="","",IF(INDEX(Data!$BR:$BR,MATCH(AH59,Data!$A:$A,0),1)=0,"",INDEX(Data!$BR:$BR,MATCH(AH59,Data!$A:$A,0),1)))</f>
        <v/>
      </c>
      <c r="AH59" s="43" t="str">
        <f ca="1">IFERROR(INDEX(Data!$A$1:AO$1002,_xlfn.AGGREGATE(15,6,(OFFSET(Data!$A$1,0,MATCH(AH$6,Data!$1:$1,0)-1,1000,1)=IF(AH$7="","Yes",AH$7))/(OFFSET(Data!$A$1,0,MATCH(AH$6,Data!$1:$1,0)-1,1000,1)=IF(AH$7="","Yes",AH$7))*ROW(Data!$C$1:$C$1002),ROW(AH59)-ROW(AH$7)),1),"")</f>
        <v/>
      </c>
      <c r="AI59" s="43" t="str">
        <f ca="1">IF(AJ59="","",IF(INDEX(Data!$BR:$BR,MATCH(AJ59,Data!$A:$A,0),1)=0,"",INDEX(Data!$BR:$BR,MATCH(AJ59,Data!$A:$A,0),1)))</f>
        <v/>
      </c>
      <c r="AJ59" s="43" t="str">
        <f ca="1">IFERROR(INDEX(Data!$A$1:AQ$1002,_xlfn.AGGREGATE(15,6,(OFFSET(Data!$A$1,0,MATCH(AJ$6,Data!$1:$1,0)-1,1000,1)=IF(AJ$7="","Yes",AJ$7))/(OFFSET(Data!$A$1,0,MATCH(AJ$6,Data!$1:$1,0)-1,1000,1)=IF(AJ$7="","Yes",AJ$7))*ROW(Data!$C$1:$C$1002),ROW(AJ59)-ROW(AJ$7)),1),"")</f>
        <v>NFL Network</v>
      </c>
      <c r="AK59" s="43" t="str">
        <f ca="1">IF(AL59="","",IF(INDEX(Data!$BR:$BR,MATCH(AL59,Data!$A:$A,0),1)=0,"",INDEX(Data!$BR:$BR,MATCH(AL59,Data!$A:$A,0),1)))</f>
        <v/>
      </c>
      <c r="AL59" s="43" t="str">
        <f ca="1">IFERROR(INDEX(Data!$A$1:AS$1002,_xlfn.AGGREGATE(15,6,(OFFSET(Data!$A$1,0,MATCH(AL$6,Data!$1:$1,0)-1,1000,1)=IF(AL$7="","Yes",AL$7))/(OFFSET(Data!$A$1,0,MATCH(AL$6,Data!$1:$1,0)-1,1000,1)=IF(AL$7="","Yes",AL$7))*ROW(Data!$C$1:$C$1002),ROW(AL59)-ROW(AL$7)),1),"")</f>
        <v/>
      </c>
      <c r="AM59" s="43" t="str">
        <f ca="1">IF(AN59="","",IF(INDEX(Data!$BR:$BR,MATCH(AN59,Data!$A:$A,0),1)=0,"",INDEX(Data!$BR:$BR,MATCH(AN59,Data!$A:$A,0),1)))</f>
        <v/>
      </c>
      <c r="AN59" s="43" t="str">
        <f ca="1">IFERROR(INDEX(Data!$A$1:AU$1002,_xlfn.AGGREGATE(15,6,(OFFSET(Data!$A$1,0,MATCH(AN$6,Data!$1:$1,0)-1,1000,1)=IF(AN$7="","Yes",AN$7))/(OFFSET(Data!$A$1,0,MATCH(AN$6,Data!$1:$1,0)-1,1000,1)=IF(AN$7="","Yes",AN$7))*ROW(Data!$C$1:$C$1002),ROW(AN59)-ROW(AN$7)),1),"")</f>
        <v>Science</v>
      </c>
    </row>
    <row r="60" spans="1:40" ht="24" x14ac:dyDescent="0.4">
      <c r="A60" s="43" t="str">
        <f ca="1">IF(B60="","",IF(INDEX(Data!$BR:$BR,MATCH(B60,Data!$A:$A,0),1)=0,"",INDEX(Data!$BR:$BR,MATCH(B60,Data!$A:$A,0),1)))</f>
        <v/>
      </c>
      <c r="B60" s="43" t="str">
        <f ca="1">IFERROR(INDEX(Data!A$1:$A$1002,_xlfn.AGGREGATE(15,6,(OFFSET(Data!$A$1,0,MATCH(B$6,Data!$1:$1,0)-1,1000,1)=IF(B$7="","Yes",B$7))/(OFFSET(Data!$A$1,0,MATCH(B$6,Data!$1:$1,0)-1,1000,1)=IF(B$7="","Yes",B$7))*ROW(Data!$C$1:$C$1002),ROW(B60)-ROW(B$7)),1),"")</f>
        <v>Teen Nick</v>
      </c>
      <c r="C60" s="43" t="str">
        <f ca="1">IF(D60="","",IF(INDEX(Data!$BR:$BR,MATCH(D60,Data!$A:$A,0),1)=0,"",INDEX(Data!$BR:$BR,MATCH(D60,Data!$A:$A,0),1)))</f>
        <v/>
      </c>
      <c r="D60" s="43" t="str">
        <f ca="1">IFERROR(INDEX(Data!$A$1:C$1002,_xlfn.AGGREGATE(15,6,(OFFSET(Data!$A$1,0,MATCH(D$6,Data!$1:$1,0)-1,1000,1)=IF(D$7="","Yes",D$7))/(OFFSET(Data!$A$1,0,MATCH(D$6,Data!$1:$1,0)-1,1000,1)=IF(D$7="","Yes",D$7))*ROW(Data!$C$1:$C$1002),ROW(D60)-ROW(D$7)),1),"")</f>
        <v/>
      </c>
      <c r="E60" s="43" t="str">
        <f ca="1">IF(F60="","",IF(INDEX(Data!$BR:$BR,MATCH(F60,Data!$A:$A,0),1)=0,"",INDEX(Data!$BR:$BR,MATCH(F60,Data!$A:$A,0),1)))</f>
        <v/>
      </c>
      <c r="F60" s="43" t="str">
        <f ca="1">IFERROR(INDEX(Data!$A$1:E$1002,_xlfn.AGGREGATE(15,6,(OFFSET(Data!$A$1,0,MATCH(F$6,Data!$1:$1,0)-1,1000,1)=IF(F$7="","Yes",F$7))/(OFFSET(Data!$A$1,0,MATCH(F$6,Data!$1:$1,0)-1,1000,1)=IF(F$7="","Yes",F$7))*ROW(Data!$C$1:$C$1002),ROW(F60)-ROW(F$7)),1),"")</f>
        <v/>
      </c>
      <c r="G60" s="43" t="str">
        <f ca="1">IF(H60="","",IF(INDEX(Data!$BR:$BR,MATCH(H60,Data!$A:$A,0),1)=0,"",INDEX(Data!$BR:$BR,MATCH(H60,Data!$A:$A,0),1)))</f>
        <v/>
      </c>
      <c r="H60" s="43" t="str">
        <f ca="1">IFERROR(INDEX(Data!$A$1:G$1002,_xlfn.AGGREGATE(15,6,(OFFSET(Data!$A$1,0,MATCH(H$6,Data!$1:$1,0)-1,1000,1)=IF(H$7="","Yes",H$7))/(OFFSET(Data!$A$1,0,MATCH(H$6,Data!$1:$1,0)-1,1000,1)=IF(H$7="","Yes",H$7))*ROW(Data!$C$1:$C$1002),ROW(H60)-ROW(H$7)),1),"")</f>
        <v>TNT</v>
      </c>
      <c r="I60" s="43" t="str">
        <f ca="1">IF(J60="","",IF(INDEX(Data!$BR:$BR,MATCH(J60,Data!$A:$A,0),1)=0,"",INDEX(Data!$BR:$BR,MATCH(J60,Data!$A:$A,0),1)))</f>
        <v/>
      </c>
      <c r="J60" s="43" t="str">
        <f ca="1">IFERROR(INDEX(Data!$A$1:I$1002,_xlfn.AGGREGATE(15,6,(OFFSET(Data!$A$1,0,MATCH(J$6,Data!$1:$1,0)-1,1000,1)=IF(J$7="","Yes",J$7))/(OFFSET(Data!$A$1,0,MATCH(J$6,Data!$1:$1,0)-1,1000,1)=IF(J$7="","Yes",J$7))*ROW(Data!$C$1:$C$1002),ROW(J60)-ROW(J$7)),1),"")</f>
        <v>NBC Sports Network</v>
      </c>
      <c r="K60" s="43" t="str">
        <f ca="1">IF(L60="","",IF(INDEX(Data!$BR:$BR,MATCH(L60,Data!$A:$A,0),1)=0,"",INDEX(Data!$BR:$BR,MATCH(L60,Data!$A:$A,0),1)))</f>
        <v/>
      </c>
      <c r="L60" s="43" t="str">
        <f ca="1">IFERROR(INDEX(Data!$A$1:K$1002,_xlfn.AGGREGATE(15,6,(OFFSET(Data!$A$1,0,MATCH(L$6,Data!$1:$1,0)-1,1000,1)=IF(L$7="","Yes",L$7))/(OFFSET(Data!$A$1,0,MATCH(L$6,Data!$1:$1,0)-1,1000,1)=IF(L$7="","Yes",L$7))*ROW(Data!$C$1:$C$1002),ROW(L60)-ROW(L$7)),1),"")</f>
        <v>NBC Sports Network</v>
      </c>
      <c r="M60" s="43" t="str">
        <f ca="1">IF(N60="","",IF(INDEX(Data!$BR:$BR,MATCH(N60,Data!$A:$A,0),1)=0,"",INDEX(Data!$BR:$BR,MATCH(N60,Data!$A:$A,0),1)))</f>
        <v/>
      </c>
      <c r="N60" s="43" t="str">
        <f ca="1">IFERROR(INDEX(Data!$A$1:M$1002,_xlfn.AGGREGATE(15,6,(OFFSET(Data!$A$1,0,MATCH(N$6,Data!$1:$1,0)-1,1000,1)=IF(N$7="","Yes",N$7))/(OFFSET(Data!$A$1,0,MATCH(N$6,Data!$1:$1,0)-1,1000,1)=IF(N$7="","Yes",N$7))*ROW(Data!$C$1:$C$1002),ROW(N60)-ROW(N$7)),1),"")</f>
        <v>HLN</v>
      </c>
      <c r="O60" s="43" t="str">
        <f ca="1">IF(P60="","",IF(INDEX(Data!$BR:$BR,MATCH(P60,Data!$A:$A,0),1)=0,"",INDEX(Data!$BR:$BR,MATCH(P60,Data!$A:$A,0),1)))</f>
        <v/>
      </c>
      <c r="P60" s="43" t="str">
        <f ca="1">IFERROR(INDEX(Data!$A$1:O$1002,_xlfn.AGGREGATE(15,6,(OFFSET(Data!$A$1,0,MATCH(P$6,Data!$1:$1,0)-1,1000,1)=IF(P$7="","Yes",P$7))/(OFFSET(Data!$A$1,0,MATCH(P$6,Data!$1:$1,0)-1,1000,1)=IF(P$7="","Yes",P$7))*ROW(Data!$C$1:$C$1002),ROW(P60)-ROW(P$7)),1),"")</f>
        <v>Fox Sports 2</v>
      </c>
      <c r="Q60" s="43" t="str">
        <f ca="1">IF(R60="","",IF(INDEX(Data!$BR:$BR,MATCH(R60,Data!$A:$A,0),1)=0,"",INDEX(Data!$BR:$BR,MATCH(R60,Data!$A:$A,0),1)))</f>
        <v/>
      </c>
      <c r="R60" s="43" t="str">
        <f ca="1">IFERROR(INDEX(Data!$A$1:Q$1002,_xlfn.AGGREGATE(15,6,(OFFSET(Data!$A$1,0,MATCH(R$6,Data!$1:$1,0)-1,1000,1)=IF(R$7="","Yes",R$7))/(OFFSET(Data!$A$1,0,MATCH(R$6,Data!$1:$1,0)-1,1000,1)=IF(R$7="","Yes",R$7))*ROW(Data!$C$1:$C$1002),ROW(R60)-ROW(R$7)),1),"")</f>
        <v>Fox Sports 1</v>
      </c>
      <c r="S60" s="43" t="str">
        <f ca="1">IF(T60="","",IF(INDEX(Data!$BR:$BR,MATCH(T60,Data!$A:$A,0),1)=0,"",INDEX(Data!$BR:$BR,MATCH(T60,Data!$A:$A,0),1)))</f>
        <v/>
      </c>
      <c r="T60" s="43" t="str">
        <f ca="1">IFERROR(INDEX(Data!$A$1:R$1002,_xlfn.AGGREGATE(15,6,(OFFSET(Data!$A$1,0,MATCH(T$6,Data!$1:$1,0)-1,1000,1)=IF(T$7="","Yes",T$7))/(OFFSET(Data!$A$1,0,MATCH(T$6,Data!$1:$1,0)-1,1000,1)=IF(T$7="","Yes",T$7))*ROW(Data!$C$1:$C$1002),ROW(T60)-ROW(T$7)),1),"")</f>
        <v>Freeform</v>
      </c>
      <c r="U60" s="43" t="str">
        <f ca="1">IF(V60="","",IF(INDEX(Data!$BR:$BR,MATCH(V60,Data!$A:$A,0),1)=0,"",INDEX(Data!$BR:$BR,MATCH(V60,Data!$A:$A,0),1)))</f>
        <v/>
      </c>
      <c r="V60" s="43" t="str">
        <f ca="1">IFERROR(INDEX(Data!$A$1:T$1002,_xlfn.AGGREGATE(15,6,(OFFSET(Data!$A$1,0,MATCH(V$6,Data!$1:$1,0)-1,1000,1)=IF(V$7="","Yes",V$7))/(OFFSET(Data!$A$1,0,MATCH(V$6,Data!$1:$1,0)-1,1000,1)=IF(V$7="","Yes",V$7))*ROW(Data!$C$1:$C$1002),ROW(V60)-ROW(V$7)),1),"")</f>
        <v>Nat Geo Wild</v>
      </c>
      <c r="W60" s="43" t="str">
        <f ca="1">IF(X60="","",IF(INDEX(Data!$BR:$BR,MATCH(X60,Data!$A:$A,0),1)=0,"",INDEX(Data!$BR:$BR,MATCH(X60,Data!$A:$A,0),1)))</f>
        <v/>
      </c>
      <c r="X60" s="43" t="str">
        <f ca="1">IFERROR(INDEX(Data!$A$1:Y$1002,_xlfn.AGGREGATE(15,6,(OFFSET(Data!$A$1,0,MATCH(X$6,Data!$1:$1,0)-1,1000,1)=IF(X$7="","Yes",X$7))/(OFFSET(Data!$A$1,0,MATCH(X$6,Data!$1:$1,0)-1,1000,1)=IF(X$7="","Yes",X$7))*ROW(Data!$C$1:$C$1002),ROW(X60)-ROW(X$7)),1),"")</f>
        <v>NBC Sports Network</v>
      </c>
      <c r="Y60" s="43" t="str">
        <f ca="1">IF(Z60="","",IF(INDEX(Data!$BR:$BR,MATCH(Z60,Data!$A:$A,0),1)=0,"",INDEX(Data!$BR:$BR,MATCH(Z60,Data!$A:$A,0),1)))</f>
        <v/>
      </c>
      <c r="Z60" s="43" t="str">
        <f ca="1">IFERROR(INDEX(Data!$A$1:AA$1002,_xlfn.AGGREGATE(15,6,(OFFSET(Data!$A$1,0,MATCH(Z$6,Data!$1:$1,0)-1,1000,1)=IF(Z$7="","Yes",Z$7))/(OFFSET(Data!$A$1,0,MATCH(Z$6,Data!$1:$1,0)-1,1000,1)=IF(Z$7="","Yes",Z$7))*ROW(Data!$C$1:$C$1002),ROW(Z60)-ROW(Z$7)),1),"")</f>
        <v>USA Network</v>
      </c>
      <c r="AA60" s="43" t="str">
        <f ca="1">IF(AB60="","",IF(INDEX(Data!$BR:$BR,MATCH(AB60,Data!$A:$A,0),1)=0,"",INDEX(Data!$BR:$BR,MATCH(AB60,Data!$A:$A,0),1)))</f>
        <v/>
      </c>
      <c r="AB60" s="43" t="str">
        <f ca="1">IFERROR(INDEX(Data!$A$1:AC$1002,_xlfn.AGGREGATE(15,6,(OFFSET(Data!$A$1,0,MATCH(AB$6,Data!$1:$1,0)-1,1000,1)=IF(AB$7="","Yes",AB$7))/(OFFSET(Data!$A$1,0,MATCH(AB$6,Data!$1:$1,0)-1,1000,1)=IF(AB$7="","Yes",AB$7))*ROW(Data!$C$1:$C$1002),ROW(AB60)-ROW(AB$7)),1),"")</f>
        <v>MTV</v>
      </c>
      <c r="AC60" s="43" t="str">
        <f ca="1">IF(AD60="","",IF(INDEX(Data!$BR:$BR,MATCH(AD60,Data!$A:$A,0),1)=0,"",INDEX(Data!$BR:$BR,MATCH(AD60,Data!$A:$A,0),1)))</f>
        <v/>
      </c>
      <c r="AD60" s="43" t="str">
        <f ca="1">IFERROR(INDEX(Data!$A$1:AE$1002,_xlfn.AGGREGATE(15,6,(OFFSET(Data!$A$1,0,MATCH(AD$6,Data!$1:$1,0)-1,1000,1)=IF(AD$7="","Yes",AD$7))/(OFFSET(Data!$A$1,0,MATCH(AD$6,Data!$1:$1,0)-1,1000,1)=IF(AD$7="","Yes",AD$7))*ROW(Data!$C$1:$C$1002),ROW(AD60)-ROW(AD$7)),1),"")</f>
        <v/>
      </c>
      <c r="AE60" s="43" t="str">
        <f ca="1">IF(AF60="","",IF(INDEX(Data!$BR:$BR,MATCH(AF60,Data!$A:$A,0),1)=0,"",INDEX(Data!$BR:$BR,MATCH(AF60,Data!$A:$A,0),1)))</f>
        <v/>
      </c>
      <c r="AF60" s="43" t="str">
        <f ca="1">IFERROR(INDEX(Data!$A$1:AM$1002,_xlfn.AGGREGATE(15,6,(OFFSET(Data!$A$1,0,MATCH(AF$6,Data!$1:$1,0)-1,1000,1)=IF(AF$7="","Yes",AF$7))/(OFFSET(Data!$A$1,0,MATCH(AF$6,Data!$1:$1,0)-1,1000,1)=IF(AF$7="","Yes",AF$7))*ROW(Data!$C$1:$C$1002),ROW(AF60)-ROW(AF$7)),1),"")</f>
        <v/>
      </c>
      <c r="AG60" s="43" t="str">
        <f ca="1">IF(AH60="","",IF(INDEX(Data!$BR:$BR,MATCH(AH60,Data!$A:$A,0),1)=0,"",INDEX(Data!$BR:$BR,MATCH(AH60,Data!$A:$A,0),1)))</f>
        <v/>
      </c>
      <c r="AH60" s="43" t="str">
        <f ca="1">IFERROR(INDEX(Data!$A$1:AO$1002,_xlfn.AGGREGATE(15,6,(OFFSET(Data!$A$1,0,MATCH(AH$6,Data!$1:$1,0)-1,1000,1)=IF(AH$7="","Yes",AH$7))/(OFFSET(Data!$A$1,0,MATCH(AH$6,Data!$1:$1,0)-1,1000,1)=IF(AH$7="","Yes",AH$7))*ROW(Data!$C$1:$C$1002),ROW(AH60)-ROW(AH$7)),1),"")</f>
        <v/>
      </c>
      <c r="AI60" s="43" t="str">
        <f ca="1">IF(AJ60="","",IF(INDEX(Data!$BR:$BR,MATCH(AJ60,Data!$A:$A,0),1)=0,"",INDEX(Data!$BR:$BR,MATCH(AJ60,Data!$A:$A,0),1)))</f>
        <v/>
      </c>
      <c r="AJ60" s="43" t="str">
        <f ca="1">IFERROR(INDEX(Data!$A$1:AQ$1002,_xlfn.AGGREGATE(15,6,(OFFSET(Data!$A$1,0,MATCH(AJ$6,Data!$1:$1,0)-1,1000,1)=IF(AJ$7="","Yes",AJ$7))/(OFFSET(Data!$A$1,0,MATCH(AJ$6,Data!$1:$1,0)-1,1000,1)=IF(AJ$7="","Yes",AJ$7))*ROW(Data!$C$1:$C$1002),ROW(AJ60)-ROW(AJ$7)),1),"")</f>
        <v>Nick Jr.</v>
      </c>
      <c r="AK60" s="43" t="str">
        <f ca="1">IF(AL60="","",IF(INDEX(Data!$BR:$BR,MATCH(AL60,Data!$A:$A,0),1)=0,"",INDEX(Data!$BR:$BR,MATCH(AL60,Data!$A:$A,0),1)))</f>
        <v/>
      </c>
      <c r="AL60" s="43" t="str">
        <f ca="1">IFERROR(INDEX(Data!$A$1:AS$1002,_xlfn.AGGREGATE(15,6,(OFFSET(Data!$A$1,0,MATCH(AL$6,Data!$1:$1,0)-1,1000,1)=IF(AL$7="","Yes",AL$7))/(OFFSET(Data!$A$1,0,MATCH(AL$6,Data!$1:$1,0)-1,1000,1)=IF(AL$7="","Yes",AL$7))*ROW(Data!$C$1:$C$1002),ROW(AL60)-ROW(AL$7)),1),"")</f>
        <v/>
      </c>
      <c r="AM60" s="43" t="str">
        <f ca="1">IF(AN60="","",IF(INDEX(Data!$BR:$BR,MATCH(AN60,Data!$A:$A,0),1)=0,"",INDEX(Data!$BR:$BR,MATCH(AN60,Data!$A:$A,0),1)))</f>
        <v/>
      </c>
      <c r="AN60" s="43" t="str">
        <f ca="1">IFERROR(INDEX(Data!$A$1:AU$1002,_xlfn.AGGREGATE(15,6,(OFFSET(Data!$A$1,0,MATCH(AN$6,Data!$1:$1,0)-1,1000,1)=IF(AN$7="","Yes",AN$7))/(OFFSET(Data!$A$1,0,MATCH(AN$6,Data!$1:$1,0)-1,1000,1)=IF(AN$7="","Yes",AN$7))*ROW(Data!$C$1:$C$1002),ROW(AN60)-ROW(AN$7)),1),"")</f>
        <v>Teen Nick</v>
      </c>
    </row>
    <row r="61" spans="1:40" ht="24" x14ac:dyDescent="0.4">
      <c r="A61" s="43" t="str">
        <f ca="1">IF(B61="","",IF(INDEX(Data!$BR:$BR,MATCH(B61,Data!$A:$A,0),1)=0,"",INDEX(Data!$BR:$BR,MATCH(B61,Data!$A:$A,0),1)))</f>
        <v/>
      </c>
      <c r="B61" s="43" t="str">
        <f ca="1">IFERROR(INDEX(Data!A$1:$A$1002,_xlfn.AGGREGATE(15,6,(OFFSET(Data!$A$1,0,MATCH(B$6,Data!$1:$1,0)-1,1000,1)=IF(B$7="","Yes",B$7))/(OFFSET(Data!$A$1,0,MATCH(B$6,Data!$1:$1,0)-1,1000,1)=IF(B$7="","Yes",B$7))*ROW(Data!$C$1:$C$1002),ROW(B61)-ROW(B$7)),1),"")</f>
        <v>TLC</v>
      </c>
      <c r="C61" s="43" t="str">
        <f ca="1">IF(D61="","",IF(INDEX(Data!$BR:$BR,MATCH(D61,Data!$A:$A,0),1)=0,"",INDEX(Data!$BR:$BR,MATCH(D61,Data!$A:$A,0),1)))</f>
        <v/>
      </c>
      <c r="D61" s="43" t="str">
        <f ca="1">IFERROR(INDEX(Data!$A$1:C$1002,_xlfn.AGGREGATE(15,6,(OFFSET(Data!$A$1,0,MATCH(D$6,Data!$1:$1,0)-1,1000,1)=IF(D$7="","Yes",D$7))/(OFFSET(Data!$A$1,0,MATCH(D$6,Data!$1:$1,0)-1,1000,1)=IF(D$7="","Yes",D$7))*ROW(Data!$C$1:$C$1002),ROW(D61)-ROW(D$7)),1),"")</f>
        <v/>
      </c>
      <c r="E61" s="43" t="str">
        <f ca="1">IF(F61="","",IF(INDEX(Data!$BR:$BR,MATCH(F61,Data!$A:$A,0),1)=0,"",INDEX(Data!$BR:$BR,MATCH(F61,Data!$A:$A,0),1)))</f>
        <v/>
      </c>
      <c r="F61" s="43" t="str">
        <f ca="1">IFERROR(INDEX(Data!$A$1:E$1002,_xlfn.AGGREGATE(15,6,(OFFSET(Data!$A$1,0,MATCH(F$6,Data!$1:$1,0)-1,1000,1)=IF(F$7="","Yes",F$7))/(OFFSET(Data!$A$1,0,MATCH(F$6,Data!$1:$1,0)-1,1000,1)=IF(F$7="","Yes",F$7))*ROW(Data!$C$1:$C$1002),ROW(F61)-ROW(F$7)),1),"")</f>
        <v/>
      </c>
      <c r="G61" s="43" t="str">
        <f ca="1">IF(H61="","",IF(INDEX(Data!$BR:$BR,MATCH(H61,Data!$A:$A,0),1)=0,"",INDEX(Data!$BR:$BR,MATCH(H61,Data!$A:$A,0),1)))</f>
        <v/>
      </c>
      <c r="H61" s="43" t="str">
        <f ca="1">IFERROR(INDEX(Data!$A$1:G$1002,_xlfn.AGGREGATE(15,6,(OFFSET(Data!$A$1,0,MATCH(H$6,Data!$1:$1,0)-1,1000,1)=IF(H$7="","Yes",H$7))/(OFFSET(Data!$A$1,0,MATCH(H$6,Data!$1:$1,0)-1,1000,1)=IF(H$7="","Yes",H$7))*ROW(Data!$C$1:$C$1002),ROW(H61)-ROW(H$7)),1),"")</f>
        <v>TruTV</v>
      </c>
      <c r="I61" s="43" t="str">
        <f ca="1">IF(J61="","",IF(INDEX(Data!$BR:$BR,MATCH(J61,Data!$A:$A,0),1)=0,"",INDEX(Data!$BR:$BR,MATCH(J61,Data!$A:$A,0),1)))</f>
        <v/>
      </c>
      <c r="J61" s="43" t="str">
        <f ca="1">IFERROR(INDEX(Data!$A$1:I$1002,_xlfn.AGGREGATE(15,6,(OFFSET(Data!$A$1,0,MATCH(J$6,Data!$1:$1,0)-1,1000,1)=IF(J$7="","Yes",J$7))/(OFFSET(Data!$A$1,0,MATCH(J$6,Data!$1:$1,0)-1,1000,1)=IF(J$7="","Yes",J$7))*ROW(Data!$C$1:$C$1002),ROW(J61)-ROW(J$7)),1),"")</f>
        <v>Nick Jr.</v>
      </c>
      <c r="K61" s="43" t="str">
        <f ca="1">IF(L61="","",IF(INDEX(Data!$BR:$BR,MATCH(L61,Data!$A:$A,0),1)=0,"",INDEX(Data!$BR:$BR,MATCH(L61,Data!$A:$A,0),1)))</f>
        <v/>
      </c>
      <c r="L61" s="43" t="str">
        <f ca="1">IFERROR(INDEX(Data!$A$1:K$1002,_xlfn.AGGREGATE(15,6,(OFFSET(Data!$A$1,0,MATCH(L$6,Data!$1:$1,0)-1,1000,1)=IF(L$7="","Yes",L$7))/(OFFSET(Data!$A$1,0,MATCH(L$6,Data!$1:$1,0)-1,1000,1)=IF(L$7="","Yes",L$7))*ROW(Data!$C$1:$C$1002),ROW(L61)-ROW(L$7)),1),"")</f>
        <v>Nickelodeon</v>
      </c>
      <c r="M61" s="43" t="str">
        <f ca="1">IF(N61="","",IF(INDEX(Data!$BR:$BR,MATCH(N61,Data!$A:$A,0),1)=0,"",INDEX(Data!$BR:$BR,MATCH(N61,Data!$A:$A,0),1)))</f>
        <v/>
      </c>
      <c r="N61" s="43" t="str">
        <f ca="1">IFERROR(INDEX(Data!$A$1:M$1002,_xlfn.AGGREGATE(15,6,(OFFSET(Data!$A$1,0,MATCH(N$6,Data!$1:$1,0)-1,1000,1)=IF(N$7="","Yes",N$7))/(OFFSET(Data!$A$1,0,MATCH(N$6,Data!$1:$1,0)-1,1000,1)=IF(N$7="","Yes",N$7))*ROW(Data!$C$1:$C$1002),ROW(N61)-ROW(N$7)),1),"")</f>
        <v>IFC</v>
      </c>
      <c r="O61" s="43">
        <f ca="1">IF(P61="","",IF(INDEX(Data!$BR:$BR,MATCH(P61,Data!$A:$A,0),1)=0,"",INDEX(Data!$BR:$BR,MATCH(P61,Data!$A:$A,0),1)))</f>
        <v>2</v>
      </c>
      <c r="P61" s="43" t="str">
        <f ca="1">IFERROR(INDEX(Data!$A$1:O$1002,_xlfn.AGGREGATE(15,6,(OFFSET(Data!$A$1,0,MATCH(P$6,Data!$1:$1,0)-1,1000,1)=IF(P$7="","Yes",P$7))/(OFFSET(Data!$A$1,0,MATCH(P$6,Data!$1:$1,0)-1,1000,1)=IF(P$7="","Yes",P$7))*ROW(Data!$C$1:$C$1002),ROW(P61)-ROW(P$7)),1),"")</f>
        <v>Fox Sports Regionals</v>
      </c>
      <c r="Q61" s="43" t="str">
        <f ca="1">IF(R61="","",IF(INDEX(Data!$BR:$BR,MATCH(R61,Data!$A:$A,0),1)=0,"",INDEX(Data!$BR:$BR,MATCH(R61,Data!$A:$A,0),1)))</f>
        <v/>
      </c>
      <c r="R61" s="43" t="str">
        <f ca="1">IFERROR(INDEX(Data!$A$1:Q$1002,_xlfn.AGGREGATE(15,6,(OFFSET(Data!$A$1,0,MATCH(R$6,Data!$1:$1,0)-1,1000,1)=IF(R$7="","Yes",R$7))/(OFFSET(Data!$A$1,0,MATCH(R$6,Data!$1:$1,0)-1,1000,1)=IF(R$7="","Yes",R$7))*ROW(Data!$C$1:$C$1002),ROW(R61)-ROW(R$7)),1),"")</f>
        <v>Fox Sports 2</v>
      </c>
      <c r="S61" s="43" t="str">
        <f ca="1">IF(T61="","",IF(INDEX(Data!$BR:$BR,MATCH(T61,Data!$A:$A,0),1)=0,"",INDEX(Data!$BR:$BR,MATCH(T61,Data!$A:$A,0),1)))</f>
        <v/>
      </c>
      <c r="T61" s="43" t="str">
        <f ca="1">IFERROR(INDEX(Data!$A$1:R$1002,_xlfn.AGGREGATE(15,6,(OFFSET(Data!$A$1,0,MATCH(T$6,Data!$1:$1,0)-1,1000,1)=IF(T$7="","Yes",T$7))/(OFFSET(Data!$A$1,0,MATCH(T$6,Data!$1:$1,0)-1,1000,1)=IF(T$7="","Yes",T$7))*ROW(Data!$C$1:$C$1002),ROW(T61)-ROW(T$7)),1),"")</f>
        <v>FX</v>
      </c>
      <c r="U61" s="43" t="str">
        <f ca="1">IF(V61="","",IF(INDEX(Data!$BR:$BR,MATCH(V61,Data!$A:$A,0),1)=0,"",INDEX(Data!$BR:$BR,MATCH(V61,Data!$A:$A,0),1)))</f>
        <v/>
      </c>
      <c r="V61" s="43" t="str">
        <f ca="1">IFERROR(INDEX(Data!$A$1:T$1002,_xlfn.AGGREGATE(15,6,(OFFSET(Data!$A$1,0,MATCH(V$6,Data!$1:$1,0)-1,1000,1)=IF(V$7="","Yes",V$7))/(OFFSET(Data!$A$1,0,MATCH(V$6,Data!$1:$1,0)-1,1000,1)=IF(V$7="","Yes",V$7))*ROW(Data!$C$1:$C$1002),ROW(V61)-ROW(V$7)),1),"")</f>
        <v>National Geographic</v>
      </c>
      <c r="W61" s="43" t="str">
        <f ca="1">IF(X61="","",IF(INDEX(Data!$BR:$BR,MATCH(X61,Data!$A:$A,0),1)=0,"",INDEX(Data!$BR:$BR,MATCH(X61,Data!$A:$A,0),1)))</f>
        <v/>
      </c>
      <c r="X61" s="43" t="str">
        <f ca="1">IFERROR(INDEX(Data!$A$1:Y$1002,_xlfn.AGGREGATE(15,6,(OFFSET(Data!$A$1,0,MATCH(X$6,Data!$1:$1,0)-1,1000,1)=IF(X$7="","Yes",X$7))/(OFFSET(Data!$A$1,0,MATCH(X$6,Data!$1:$1,0)-1,1000,1)=IF(X$7="","Yes",X$7))*ROW(Data!$C$1:$C$1002),ROW(X61)-ROW(X$7)),1),"")</f>
        <v>Olympic Channel</v>
      </c>
      <c r="Y61" s="43" t="str">
        <f ca="1">IF(Z61="","",IF(INDEX(Data!$BR:$BR,MATCH(Z61,Data!$A:$A,0),1)=0,"",INDEX(Data!$BR:$BR,MATCH(Z61,Data!$A:$A,0),1)))</f>
        <v/>
      </c>
      <c r="Z61" s="43" t="str">
        <f ca="1">IFERROR(INDEX(Data!$A$1:AA$1002,_xlfn.AGGREGATE(15,6,(OFFSET(Data!$A$1,0,MATCH(Z$6,Data!$1:$1,0)-1,1000,1)=IF(Z$7="","Yes",Z$7))/(OFFSET(Data!$A$1,0,MATCH(Z$6,Data!$1:$1,0)-1,1000,1)=IF(Z$7="","Yes",Z$7))*ROW(Data!$C$1:$C$1002),ROW(Z61)-ROW(Z$7)),1),"")</f>
        <v>We TV</v>
      </c>
      <c r="AA61" s="43" t="str">
        <f ca="1">IF(AB61="","",IF(INDEX(Data!$BR:$BR,MATCH(AB61,Data!$A:$A,0),1)=0,"",INDEX(Data!$BR:$BR,MATCH(AB61,Data!$A:$A,0),1)))</f>
        <v/>
      </c>
      <c r="AB61" s="43" t="str">
        <f ca="1">IFERROR(INDEX(Data!$A$1:AC$1002,_xlfn.AGGREGATE(15,6,(OFFSET(Data!$A$1,0,MATCH(AB$6,Data!$1:$1,0)-1,1000,1)=IF(AB$7="","Yes",AB$7))/(OFFSET(Data!$A$1,0,MATCH(AB$6,Data!$1:$1,0)-1,1000,1)=IF(AB$7="","Yes",AB$7))*ROW(Data!$C$1:$C$1002),ROW(AB61)-ROW(AB$7)),1),"")</f>
        <v>NBA TV</v>
      </c>
      <c r="AC61" s="43" t="str">
        <f ca="1">IF(AD61="","",IF(INDEX(Data!$BR:$BR,MATCH(AD61,Data!$A:$A,0),1)=0,"",INDEX(Data!$BR:$BR,MATCH(AD61,Data!$A:$A,0),1)))</f>
        <v/>
      </c>
      <c r="AD61" s="43" t="str">
        <f ca="1">IFERROR(INDEX(Data!$A$1:AE$1002,_xlfn.AGGREGATE(15,6,(OFFSET(Data!$A$1,0,MATCH(AD$6,Data!$1:$1,0)-1,1000,1)=IF(AD$7="","Yes",AD$7))/(OFFSET(Data!$A$1,0,MATCH(AD$6,Data!$1:$1,0)-1,1000,1)=IF(AD$7="","Yes",AD$7))*ROW(Data!$C$1:$C$1002),ROW(AD61)-ROW(AD$7)),1),"")</f>
        <v/>
      </c>
      <c r="AE61" s="43" t="str">
        <f ca="1">IF(AF61="","",IF(INDEX(Data!$BR:$BR,MATCH(AF61,Data!$A:$A,0),1)=0,"",INDEX(Data!$BR:$BR,MATCH(AF61,Data!$A:$A,0),1)))</f>
        <v/>
      </c>
      <c r="AF61" s="43" t="str">
        <f ca="1">IFERROR(INDEX(Data!$A$1:AM$1002,_xlfn.AGGREGATE(15,6,(OFFSET(Data!$A$1,0,MATCH(AF$6,Data!$1:$1,0)-1,1000,1)=IF(AF$7="","Yes",AF$7))/(OFFSET(Data!$A$1,0,MATCH(AF$6,Data!$1:$1,0)-1,1000,1)=IF(AF$7="","Yes",AF$7))*ROW(Data!$C$1:$C$1002),ROW(AF61)-ROW(AF$7)),1),"")</f>
        <v/>
      </c>
      <c r="AG61" s="43" t="str">
        <f ca="1">IF(AH61="","",IF(INDEX(Data!$BR:$BR,MATCH(AH61,Data!$A:$A,0),1)=0,"",INDEX(Data!$BR:$BR,MATCH(AH61,Data!$A:$A,0),1)))</f>
        <v/>
      </c>
      <c r="AH61" s="43" t="str">
        <f ca="1">IFERROR(INDEX(Data!$A$1:AO$1002,_xlfn.AGGREGATE(15,6,(OFFSET(Data!$A$1,0,MATCH(AH$6,Data!$1:$1,0)-1,1000,1)=IF(AH$7="","Yes",AH$7))/(OFFSET(Data!$A$1,0,MATCH(AH$6,Data!$1:$1,0)-1,1000,1)=IF(AH$7="","Yes",AH$7))*ROW(Data!$C$1:$C$1002),ROW(AH61)-ROW(AH$7)),1),"")</f>
        <v/>
      </c>
      <c r="AI61" s="43" t="str">
        <f ca="1">IF(AJ61="","",IF(INDEX(Data!$BR:$BR,MATCH(AJ61,Data!$A:$A,0),1)=0,"",INDEX(Data!$BR:$BR,MATCH(AJ61,Data!$A:$A,0),1)))</f>
        <v/>
      </c>
      <c r="AJ61" s="43" t="str">
        <f ca="1">IFERROR(INDEX(Data!$A$1:AQ$1002,_xlfn.AGGREGATE(15,6,(OFFSET(Data!$A$1,0,MATCH(AJ$6,Data!$1:$1,0)-1,1000,1)=IF(AJ$7="","Yes",AJ$7))/(OFFSET(Data!$A$1,0,MATCH(AJ$6,Data!$1:$1,0)-1,1000,1)=IF(AJ$7="","Yes",AJ$7))*ROW(Data!$C$1:$C$1002),ROW(AJ61)-ROW(AJ$7)),1),"")</f>
        <v>Nickelodeon</v>
      </c>
      <c r="AK61" s="43" t="str">
        <f ca="1">IF(AL61="","",IF(INDEX(Data!$BR:$BR,MATCH(AL61,Data!$A:$A,0),1)=0,"",INDEX(Data!$BR:$BR,MATCH(AL61,Data!$A:$A,0),1)))</f>
        <v/>
      </c>
      <c r="AL61" s="43" t="str">
        <f ca="1">IFERROR(INDEX(Data!$A$1:AS$1002,_xlfn.AGGREGATE(15,6,(OFFSET(Data!$A$1,0,MATCH(AL$6,Data!$1:$1,0)-1,1000,1)=IF(AL$7="","Yes",AL$7))/(OFFSET(Data!$A$1,0,MATCH(AL$6,Data!$1:$1,0)-1,1000,1)=IF(AL$7="","Yes",AL$7))*ROW(Data!$C$1:$C$1002),ROW(AL61)-ROW(AL$7)),1),"")</f>
        <v/>
      </c>
      <c r="AM61" s="43" t="str">
        <f ca="1">IF(AN61="","",IF(INDEX(Data!$BR:$BR,MATCH(AN61,Data!$A:$A,0),1)=0,"",INDEX(Data!$BR:$BR,MATCH(AN61,Data!$A:$A,0),1)))</f>
        <v/>
      </c>
      <c r="AN61" s="43" t="str">
        <f ca="1">IFERROR(INDEX(Data!$A$1:AU$1002,_xlfn.AGGREGATE(15,6,(OFFSET(Data!$A$1,0,MATCH(AN$6,Data!$1:$1,0)-1,1000,1)=IF(AN$7="","Yes",AN$7))/(OFFSET(Data!$A$1,0,MATCH(AN$6,Data!$1:$1,0)-1,1000,1)=IF(AN$7="","Yes",AN$7))*ROW(Data!$C$1:$C$1002),ROW(AN61)-ROW(AN$7)),1),"")</f>
        <v>TLC</v>
      </c>
    </row>
    <row r="62" spans="1:40" ht="24" x14ac:dyDescent="0.4">
      <c r="A62" s="43" t="str">
        <f ca="1">IF(B62="","",IF(INDEX(Data!$BR:$BR,MATCH(B62,Data!$A:$A,0),1)=0,"",INDEX(Data!$BR:$BR,MATCH(B62,Data!$A:$A,0),1)))</f>
        <v/>
      </c>
      <c r="B62" s="43" t="str">
        <f ca="1">IFERROR(INDEX(Data!A$1:$A$1002,_xlfn.AGGREGATE(15,6,(OFFSET(Data!$A$1,0,MATCH(B$6,Data!$1:$1,0)-1,1000,1)=IF(B$7="","Yes",B$7))/(OFFSET(Data!$A$1,0,MATCH(B$6,Data!$1:$1,0)-1,1000,1)=IF(B$7="","Yes",B$7))*ROW(Data!$C$1:$C$1002),ROW(B62)-ROW(B$7)),1),"")</f>
        <v>Travel Channel</v>
      </c>
      <c r="C62" s="43" t="str">
        <f ca="1">IF(D62="","",IF(INDEX(Data!$BR:$BR,MATCH(D62,Data!$A:$A,0),1)=0,"",INDEX(Data!$BR:$BR,MATCH(D62,Data!$A:$A,0),1)))</f>
        <v/>
      </c>
      <c r="D62" s="43" t="str">
        <f ca="1">IFERROR(INDEX(Data!$A$1:C$1002,_xlfn.AGGREGATE(15,6,(OFFSET(Data!$A$1,0,MATCH(D$6,Data!$1:$1,0)-1,1000,1)=IF(D$7="","Yes",D$7))/(OFFSET(Data!$A$1,0,MATCH(D$6,Data!$1:$1,0)-1,1000,1)=IF(D$7="","Yes",D$7))*ROW(Data!$C$1:$C$1002),ROW(D62)-ROW(D$7)),1),"")</f>
        <v/>
      </c>
      <c r="E62" s="43" t="str">
        <f ca="1">IF(F62="","",IF(INDEX(Data!$BR:$BR,MATCH(F62,Data!$A:$A,0),1)=0,"",INDEX(Data!$BR:$BR,MATCH(F62,Data!$A:$A,0),1)))</f>
        <v/>
      </c>
      <c r="F62" s="43" t="str">
        <f ca="1">IFERROR(INDEX(Data!$A$1:E$1002,_xlfn.AGGREGATE(15,6,(OFFSET(Data!$A$1,0,MATCH(F$6,Data!$1:$1,0)-1,1000,1)=IF(F$7="","Yes",F$7))/(OFFSET(Data!$A$1,0,MATCH(F$6,Data!$1:$1,0)-1,1000,1)=IF(F$7="","Yes",F$7))*ROW(Data!$C$1:$C$1002),ROW(F62)-ROW(F$7)),1),"")</f>
        <v/>
      </c>
      <c r="G62" s="43" t="str">
        <f ca="1">IF(H62="","",IF(INDEX(Data!$BR:$BR,MATCH(H62,Data!$A:$A,0),1)=0,"",INDEX(Data!$BR:$BR,MATCH(H62,Data!$A:$A,0),1)))</f>
        <v/>
      </c>
      <c r="H62" s="43" t="str">
        <f ca="1">IFERROR(INDEX(Data!$A$1:G$1002,_xlfn.AGGREGATE(15,6,(OFFSET(Data!$A$1,0,MATCH(H$6,Data!$1:$1,0)-1,1000,1)=IF(H$7="","Yes",H$7))/(OFFSET(Data!$A$1,0,MATCH(H$6,Data!$1:$1,0)-1,1000,1)=IF(H$7="","Yes",H$7))*ROW(Data!$C$1:$C$1002),ROW(H62)-ROW(H$7)),1),"")</f>
        <v>Turner Classic Movies</v>
      </c>
      <c r="I62" s="43" t="str">
        <f ca="1">IF(J62="","",IF(INDEX(Data!$BR:$BR,MATCH(J62,Data!$A:$A,0),1)=0,"",INDEX(Data!$BR:$BR,MATCH(J62,Data!$A:$A,0),1)))</f>
        <v/>
      </c>
      <c r="J62" s="43" t="str">
        <f ca="1">IFERROR(INDEX(Data!$A$1:I$1002,_xlfn.AGGREGATE(15,6,(OFFSET(Data!$A$1,0,MATCH(J$6,Data!$1:$1,0)-1,1000,1)=IF(J$7="","Yes",J$7))/(OFFSET(Data!$A$1,0,MATCH(J$6,Data!$1:$1,0)-1,1000,1)=IF(J$7="","Yes",J$7))*ROW(Data!$C$1:$C$1002),ROW(J62)-ROW(J$7)),1),"")</f>
        <v>Nickelodeon</v>
      </c>
      <c r="K62" s="43" t="str">
        <f ca="1">IF(L62="","",IF(INDEX(Data!$BR:$BR,MATCH(L62,Data!$A:$A,0),1)=0,"",INDEX(Data!$BR:$BR,MATCH(L62,Data!$A:$A,0),1)))</f>
        <v/>
      </c>
      <c r="L62" s="43" t="str">
        <f ca="1">IFERROR(INDEX(Data!$A$1:K$1002,_xlfn.AGGREGATE(15,6,(OFFSET(Data!$A$1,0,MATCH(L$6,Data!$1:$1,0)-1,1000,1)=IF(L$7="","Yes",L$7))/(OFFSET(Data!$A$1,0,MATCH(L$6,Data!$1:$1,0)-1,1000,1)=IF(L$7="","Yes",L$7))*ROW(Data!$C$1:$C$1002),ROW(L62)-ROW(L$7)),1),"")</f>
        <v>One American News</v>
      </c>
      <c r="M62" s="43" t="str">
        <f ca="1">IF(N62="","",IF(INDEX(Data!$BR:$BR,MATCH(N62,Data!$A:$A,0),1)=0,"",INDEX(Data!$BR:$BR,MATCH(N62,Data!$A:$A,0),1)))</f>
        <v/>
      </c>
      <c r="N62" s="43" t="str">
        <f ca="1">IFERROR(INDEX(Data!$A$1:M$1002,_xlfn.AGGREGATE(15,6,(OFFSET(Data!$A$1,0,MATCH(N$6,Data!$1:$1,0)-1,1000,1)=IF(N$7="","Yes",N$7))/(OFFSET(Data!$A$1,0,MATCH(N$6,Data!$1:$1,0)-1,1000,1)=IF(N$7="","Yes",N$7))*ROW(Data!$C$1:$C$1002),ROW(N62)-ROW(N$7)),1),"")</f>
        <v>Investigation Discovery</v>
      </c>
      <c r="O62" s="43" t="str">
        <f ca="1">IF(P62="","",IF(INDEX(Data!$BR:$BR,MATCH(P62,Data!$A:$A,0),1)=0,"",INDEX(Data!$BR:$BR,MATCH(P62,Data!$A:$A,0),1)))</f>
        <v/>
      </c>
      <c r="P62" s="43" t="str">
        <f ca="1">IFERROR(INDEX(Data!$A$1:O$1002,_xlfn.AGGREGATE(15,6,(OFFSET(Data!$A$1,0,MATCH(P$6,Data!$1:$1,0)-1,1000,1)=IF(P$7="","Yes",P$7))/(OFFSET(Data!$A$1,0,MATCH(P$6,Data!$1:$1,0)-1,1000,1)=IF(P$7="","Yes",P$7))*ROW(Data!$C$1:$C$1002),ROW(P62)-ROW(P$7)),1),"")</f>
        <v>Freeform</v>
      </c>
      <c r="Q62" s="43">
        <f ca="1">IF(R62="","",IF(INDEX(Data!$BR:$BR,MATCH(R62,Data!$A:$A,0),1)=0,"",INDEX(Data!$BR:$BR,MATCH(R62,Data!$A:$A,0),1)))</f>
        <v>2</v>
      </c>
      <c r="R62" s="43" t="str">
        <f ca="1">IFERROR(INDEX(Data!$A$1:Q$1002,_xlfn.AGGREGATE(15,6,(OFFSET(Data!$A$1,0,MATCH(R$6,Data!$1:$1,0)-1,1000,1)=IF(R$7="","Yes",R$7))/(OFFSET(Data!$A$1,0,MATCH(R$6,Data!$1:$1,0)-1,1000,1)=IF(R$7="","Yes",R$7))*ROW(Data!$C$1:$C$1002),ROW(R62)-ROW(R$7)),1),"")</f>
        <v>Fox Sports Regionals</v>
      </c>
      <c r="S62" s="43" t="str">
        <f ca="1">IF(T62="","",IF(INDEX(Data!$BR:$BR,MATCH(T62,Data!$A:$A,0),1)=0,"",INDEX(Data!$BR:$BR,MATCH(T62,Data!$A:$A,0),1)))</f>
        <v/>
      </c>
      <c r="T62" s="43" t="str">
        <f ca="1">IFERROR(INDEX(Data!$A$1:R$1002,_xlfn.AGGREGATE(15,6,(OFFSET(Data!$A$1,0,MATCH(T$6,Data!$1:$1,0)-1,1000,1)=IF(T$7="","Yes",T$7))/(OFFSET(Data!$A$1,0,MATCH(T$6,Data!$1:$1,0)-1,1000,1)=IF(T$7="","Yes",T$7))*ROW(Data!$C$1:$C$1002),ROW(T62)-ROW(T$7)),1),"")</f>
        <v>FXX</v>
      </c>
      <c r="U62" s="43" t="str">
        <f ca="1">IF(V62="","",IF(INDEX(Data!$BR:$BR,MATCH(V62,Data!$A:$A,0),1)=0,"",INDEX(Data!$BR:$BR,MATCH(V62,Data!$A:$A,0),1)))</f>
        <v/>
      </c>
      <c r="V62" s="43" t="str">
        <f ca="1">IFERROR(INDEX(Data!$A$1:T$1002,_xlfn.AGGREGATE(15,6,(OFFSET(Data!$A$1,0,MATCH(V$6,Data!$1:$1,0)-1,1000,1)=IF(V$7="","Yes",V$7))/(OFFSET(Data!$A$1,0,MATCH(V$6,Data!$1:$1,0)-1,1000,1)=IF(V$7="","Yes",V$7))*ROW(Data!$C$1:$C$1002),ROW(V62)-ROW(V$7)),1),"")</f>
        <v>NBA TV</v>
      </c>
      <c r="W62" s="43" t="str">
        <f ca="1">IF(X62="","",IF(INDEX(Data!$BR:$BR,MATCH(X62,Data!$A:$A,0),1)=0,"",INDEX(Data!$BR:$BR,MATCH(X62,Data!$A:$A,0),1)))</f>
        <v/>
      </c>
      <c r="X62" s="43" t="str">
        <f ca="1">IFERROR(INDEX(Data!$A$1:Y$1002,_xlfn.AGGREGATE(15,6,(OFFSET(Data!$A$1,0,MATCH(X$6,Data!$1:$1,0)-1,1000,1)=IF(X$7="","Yes",X$7))/(OFFSET(Data!$A$1,0,MATCH(X$6,Data!$1:$1,0)-1,1000,1)=IF(X$7="","Yes",X$7))*ROW(Data!$C$1:$C$1002),ROW(X62)-ROW(X$7)),1),"")</f>
        <v>Oxygen</v>
      </c>
      <c r="Y62" s="43" t="str">
        <f ca="1">IF(Z62="","",IF(INDEX(Data!$BR:$BR,MATCH(Z62,Data!$A:$A,0),1)=0,"",INDEX(Data!$BR:$BR,MATCH(Z62,Data!$A:$A,0),1)))</f>
        <v/>
      </c>
      <c r="Z62" s="43" t="str">
        <f ca="1">IFERROR(INDEX(Data!$A$1:AA$1002,_xlfn.AGGREGATE(15,6,(OFFSET(Data!$A$1,0,MATCH(Z$6,Data!$1:$1,0)-1,1000,1)=IF(Z$7="","Yes",Z$7))/(OFFSET(Data!$A$1,0,MATCH(Z$6,Data!$1:$1,0)-1,1000,1)=IF(Z$7="","Yes",Z$7))*ROW(Data!$C$1:$C$1002),ROW(Z62)-ROW(Z$7)),1),"")</f>
        <v/>
      </c>
      <c r="AA62" s="43">
        <f ca="1">IF(AB62="","",IF(INDEX(Data!$BR:$BR,MATCH(AB62,Data!$A:$A,0),1)=0,"",INDEX(Data!$BR:$BR,MATCH(AB62,Data!$A:$A,0),1)))</f>
        <v>1</v>
      </c>
      <c r="AB62" s="43" t="str">
        <f ca="1">IFERROR(INDEX(Data!$A$1:AC$1002,_xlfn.AGGREGATE(15,6,(OFFSET(Data!$A$1,0,MATCH(AB$6,Data!$1:$1,0)-1,1000,1)=IF(AB$7="","Yes",AB$7))/(OFFSET(Data!$A$1,0,MATCH(AB$6,Data!$1:$1,0)-1,1000,1)=IF(AB$7="","Yes",AB$7))*ROW(Data!$C$1:$C$1002),ROW(AB62)-ROW(AB$7)),1),"")</f>
        <v>NBC</v>
      </c>
      <c r="AC62" s="43" t="str">
        <f ca="1">IF(AD62="","",IF(INDEX(Data!$BR:$BR,MATCH(AD62,Data!$A:$A,0),1)=0,"",INDEX(Data!$BR:$BR,MATCH(AD62,Data!$A:$A,0),1)))</f>
        <v/>
      </c>
      <c r="AD62" s="43" t="str">
        <f ca="1">IFERROR(INDEX(Data!$A$1:AE$1002,_xlfn.AGGREGATE(15,6,(OFFSET(Data!$A$1,0,MATCH(AD$6,Data!$1:$1,0)-1,1000,1)=IF(AD$7="","Yes",AD$7))/(OFFSET(Data!$A$1,0,MATCH(AD$6,Data!$1:$1,0)-1,1000,1)=IF(AD$7="","Yes",AD$7))*ROW(Data!$C$1:$C$1002),ROW(AD62)-ROW(AD$7)),1),"")</f>
        <v/>
      </c>
      <c r="AE62" s="43" t="str">
        <f ca="1">IF(AF62="","",IF(INDEX(Data!$BR:$BR,MATCH(AF62,Data!$A:$A,0),1)=0,"",INDEX(Data!$BR:$BR,MATCH(AF62,Data!$A:$A,0),1)))</f>
        <v/>
      </c>
      <c r="AF62" s="43" t="str">
        <f ca="1">IFERROR(INDEX(Data!$A$1:AM$1002,_xlfn.AGGREGATE(15,6,(OFFSET(Data!$A$1,0,MATCH(AF$6,Data!$1:$1,0)-1,1000,1)=IF(AF$7="","Yes",AF$7))/(OFFSET(Data!$A$1,0,MATCH(AF$6,Data!$1:$1,0)-1,1000,1)=IF(AF$7="","Yes",AF$7))*ROW(Data!$C$1:$C$1002),ROW(AF62)-ROW(AF$7)),1),"")</f>
        <v/>
      </c>
      <c r="AG62" s="43" t="str">
        <f ca="1">IF(AH62="","",IF(INDEX(Data!$BR:$BR,MATCH(AH62,Data!$A:$A,0),1)=0,"",INDEX(Data!$BR:$BR,MATCH(AH62,Data!$A:$A,0),1)))</f>
        <v/>
      </c>
      <c r="AH62" s="43" t="str">
        <f ca="1">IFERROR(INDEX(Data!$A$1:AO$1002,_xlfn.AGGREGATE(15,6,(OFFSET(Data!$A$1,0,MATCH(AH$6,Data!$1:$1,0)-1,1000,1)=IF(AH$7="","Yes",AH$7))/(OFFSET(Data!$A$1,0,MATCH(AH$6,Data!$1:$1,0)-1,1000,1)=IF(AH$7="","Yes",AH$7))*ROW(Data!$C$1:$C$1002),ROW(AH62)-ROW(AH$7)),1),"")</f>
        <v/>
      </c>
      <c r="AI62" s="43" t="str">
        <f ca="1">IF(AJ62="","",IF(INDEX(Data!$BR:$BR,MATCH(AJ62,Data!$A:$A,0),1)=0,"",INDEX(Data!$BR:$BR,MATCH(AJ62,Data!$A:$A,0),1)))</f>
        <v/>
      </c>
      <c r="AJ62" s="43" t="str">
        <f ca="1">IFERROR(INDEX(Data!$A$1:AQ$1002,_xlfn.AGGREGATE(15,6,(OFFSET(Data!$A$1,0,MATCH(AJ$6,Data!$1:$1,0)-1,1000,1)=IF(AJ$7="","Yes",AJ$7))/(OFFSET(Data!$A$1,0,MATCH(AJ$6,Data!$1:$1,0)-1,1000,1)=IF(AJ$7="","Yes",AJ$7))*ROW(Data!$C$1:$C$1002),ROW(AJ62)-ROW(AJ$7)),1),"")</f>
        <v>Own</v>
      </c>
      <c r="AK62" s="43" t="str">
        <f ca="1">IF(AL62="","",IF(INDEX(Data!$BR:$BR,MATCH(AL62,Data!$A:$A,0),1)=0,"",INDEX(Data!$BR:$BR,MATCH(AL62,Data!$A:$A,0),1)))</f>
        <v/>
      </c>
      <c r="AL62" s="43" t="str">
        <f ca="1">IFERROR(INDEX(Data!$A$1:AS$1002,_xlfn.AGGREGATE(15,6,(OFFSET(Data!$A$1,0,MATCH(AL$6,Data!$1:$1,0)-1,1000,1)=IF(AL$7="","Yes",AL$7))/(OFFSET(Data!$A$1,0,MATCH(AL$6,Data!$1:$1,0)-1,1000,1)=IF(AL$7="","Yes",AL$7))*ROW(Data!$C$1:$C$1002),ROW(AL62)-ROW(AL$7)),1),"")</f>
        <v/>
      </c>
      <c r="AM62" s="43" t="str">
        <f ca="1">IF(AN62="","",IF(INDEX(Data!$BR:$BR,MATCH(AN62,Data!$A:$A,0),1)=0,"",INDEX(Data!$BR:$BR,MATCH(AN62,Data!$A:$A,0),1)))</f>
        <v/>
      </c>
      <c r="AN62" s="43" t="str">
        <f ca="1">IFERROR(INDEX(Data!$A$1:AU$1002,_xlfn.AGGREGATE(15,6,(OFFSET(Data!$A$1,0,MATCH(AN$6,Data!$1:$1,0)-1,1000,1)=IF(AN$7="","Yes",AN$7))/(OFFSET(Data!$A$1,0,MATCH(AN$6,Data!$1:$1,0)-1,1000,1)=IF(AN$7="","Yes",AN$7))*ROW(Data!$C$1:$C$1002),ROW(AN62)-ROW(AN$7)),1),"")</f>
        <v>Travel Channel</v>
      </c>
    </row>
    <row r="63" spans="1:40" ht="24" x14ac:dyDescent="0.4">
      <c r="A63" s="43" t="str">
        <f ca="1">IF(B63="","",IF(INDEX(Data!$BR:$BR,MATCH(B63,Data!$A:$A,0),1)=0,"",INDEX(Data!$BR:$BR,MATCH(B63,Data!$A:$A,0),1)))</f>
        <v/>
      </c>
      <c r="B63" s="43" t="str">
        <f ca="1">IFERROR(INDEX(Data!A$1:$A$1002,_xlfn.AGGREGATE(15,6,(OFFSET(Data!$A$1,0,MATCH(B$6,Data!$1:$1,0)-1,1000,1)=IF(B$7="","Yes",B$7))/(OFFSET(Data!$A$1,0,MATCH(B$6,Data!$1:$1,0)-1,1000,1)=IF(B$7="","Yes",B$7))*ROW(Data!$C$1:$C$1002),ROW(B63)-ROW(B$7)),1),"")</f>
        <v>TV Land</v>
      </c>
      <c r="C63" s="43" t="str">
        <f ca="1">IF(D63="","",IF(INDEX(Data!$BR:$BR,MATCH(D63,Data!$A:$A,0),1)=0,"",INDEX(Data!$BR:$BR,MATCH(D63,Data!$A:$A,0),1)))</f>
        <v/>
      </c>
      <c r="D63" s="43" t="str">
        <f ca="1">IFERROR(INDEX(Data!$A$1:C$1002,_xlfn.AGGREGATE(15,6,(OFFSET(Data!$A$1,0,MATCH(D$6,Data!$1:$1,0)-1,1000,1)=IF(D$7="","Yes",D$7))/(OFFSET(Data!$A$1,0,MATCH(D$6,Data!$1:$1,0)-1,1000,1)=IF(D$7="","Yes",D$7))*ROW(Data!$C$1:$C$1002),ROW(D63)-ROW(D$7)),1),"")</f>
        <v/>
      </c>
      <c r="E63" s="43" t="str">
        <f ca="1">IF(F63="","",IF(INDEX(Data!$BR:$BR,MATCH(F63,Data!$A:$A,0),1)=0,"",INDEX(Data!$BR:$BR,MATCH(F63,Data!$A:$A,0),1)))</f>
        <v/>
      </c>
      <c r="F63" s="43" t="str">
        <f ca="1">IFERROR(INDEX(Data!$A$1:E$1002,_xlfn.AGGREGATE(15,6,(OFFSET(Data!$A$1,0,MATCH(F$6,Data!$1:$1,0)-1,1000,1)=IF(F$7="","Yes",F$7))/(OFFSET(Data!$A$1,0,MATCH(F$6,Data!$1:$1,0)-1,1000,1)=IF(F$7="","Yes",F$7))*ROW(Data!$C$1:$C$1002),ROW(F63)-ROW(F$7)),1),"")</f>
        <v/>
      </c>
      <c r="G63" s="43" t="str">
        <f ca="1">IF(H63="","",IF(INDEX(Data!$BR:$BR,MATCH(H63,Data!$A:$A,0),1)=0,"",INDEX(Data!$BR:$BR,MATCH(H63,Data!$A:$A,0),1)))</f>
        <v/>
      </c>
      <c r="H63" s="43" t="str">
        <f ca="1">IFERROR(INDEX(Data!$A$1:G$1002,_xlfn.AGGREGATE(15,6,(OFFSET(Data!$A$1,0,MATCH(H$6,Data!$1:$1,0)-1,1000,1)=IF(H$7="","Yes",H$7))/(OFFSET(Data!$A$1,0,MATCH(H$6,Data!$1:$1,0)-1,1000,1)=IF(H$7="","Yes",H$7))*ROW(Data!$C$1:$C$1002),ROW(H63)-ROW(H$7)),1),"")</f>
        <v>Universal Kids</v>
      </c>
      <c r="I63" s="43" t="str">
        <f ca="1">IF(J63="","",IF(INDEX(Data!$BR:$BR,MATCH(J63,Data!$A:$A,0),1)=0,"",INDEX(Data!$BR:$BR,MATCH(J63,Data!$A:$A,0),1)))</f>
        <v/>
      </c>
      <c r="J63" s="43" t="str">
        <f ca="1">IFERROR(INDEX(Data!$A$1:I$1002,_xlfn.AGGREGATE(15,6,(OFFSET(Data!$A$1,0,MATCH(J$6,Data!$1:$1,0)-1,1000,1)=IF(J$7="","Yes",J$7))/(OFFSET(Data!$A$1,0,MATCH(J$6,Data!$1:$1,0)-1,1000,1)=IF(J$7="","Yes",J$7))*ROW(Data!$C$1:$C$1002),ROW(J63)-ROW(J$7)),1),"")</f>
        <v>Olympic Channel</v>
      </c>
      <c r="K63" s="43" t="str">
        <f ca="1">IF(L63="","",IF(INDEX(Data!$BR:$BR,MATCH(L63,Data!$A:$A,0),1)=0,"",INDEX(Data!$BR:$BR,MATCH(L63,Data!$A:$A,0),1)))</f>
        <v/>
      </c>
      <c r="L63" s="43" t="str">
        <f ca="1">IFERROR(INDEX(Data!$A$1:K$1002,_xlfn.AGGREGATE(15,6,(OFFSET(Data!$A$1,0,MATCH(L$6,Data!$1:$1,0)-1,1000,1)=IF(L$7="","Yes",L$7))/(OFFSET(Data!$A$1,0,MATCH(L$6,Data!$1:$1,0)-1,1000,1)=IF(L$7="","Yes",L$7))*ROW(Data!$C$1:$C$1002),ROW(L63)-ROW(L$7)),1),"")</f>
        <v>Ovation</v>
      </c>
      <c r="M63" s="43" t="str">
        <f ca="1">IF(N63="","",IF(INDEX(Data!$BR:$BR,MATCH(N63,Data!$A:$A,0),1)=0,"",INDEX(Data!$BR:$BR,MATCH(N63,Data!$A:$A,0),1)))</f>
        <v/>
      </c>
      <c r="N63" s="43" t="str">
        <f ca="1">IFERROR(INDEX(Data!$A$1:M$1002,_xlfn.AGGREGATE(15,6,(OFFSET(Data!$A$1,0,MATCH(N$6,Data!$1:$1,0)-1,1000,1)=IF(N$7="","Yes",N$7))/(OFFSET(Data!$A$1,0,MATCH(N$6,Data!$1:$1,0)-1,1000,1)=IF(N$7="","Yes",N$7))*ROW(Data!$C$1:$C$1002),ROW(N63)-ROW(N$7)),1),"")</f>
        <v>Justice Central</v>
      </c>
      <c r="O63" s="43" t="str">
        <f ca="1">IF(P63="","",IF(INDEX(Data!$BR:$BR,MATCH(P63,Data!$A:$A,0),1)=0,"",INDEX(Data!$BR:$BR,MATCH(P63,Data!$A:$A,0),1)))</f>
        <v/>
      </c>
      <c r="P63" s="43" t="str">
        <f ca="1">IFERROR(INDEX(Data!$A$1:O$1002,_xlfn.AGGREGATE(15,6,(OFFSET(Data!$A$1,0,MATCH(P$6,Data!$1:$1,0)-1,1000,1)=IF(P$7="","Yes",P$7))/(OFFSET(Data!$A$1,0,MATCH(P$6,Data!$1:$1,0)-1,1000,1)=IF(P$7="","Yes",P$7))*ROW(Data!$C$1:$C$1002),ROW(P63)-ROW(P$7)),1),"")</f>
        <v>Fuse</v>
      </c>
      <c r="Q63" s="43" t="str">
        <f ca="1">IF(R63="","",IF(INDEX(Data!$BR:$BR,MATCH(R63,Data!$A:$A,0),1)=0,"",INDEX(Data!$BR:$BR,MATCH(R63,Data!$A:$A,0),1)))</f>
        <v/>
      </c>
      <c r="R63" s="43" t="str">
        <f ca="1">IFERROR(INDEX(Data!$A$1:Q$1002,_xlfn.AGGREGATE(15,6,(OFFSET(Data!$A$1,0,MATCH(R$6,Data!$1:$1,0)-1,1000,1)=IF(R$7="","Yes",R$7))/(OFFSET(Data!$A$1,0,MATCH(R$6,Data!$1:$1,0)-1,1000,1)=IF(R$7="","Yes",R$7))*ROW(Data!$C$1:$C$1002),ROW(R63)-ROW(R$7)),1),"")</f>
        <v>Freeform</v>
      </c>
      <c r="S63" s="43" t="str">
        <f ca="1">IF(T63="","",IF(INDEX(Data!$BR:$BR,MATCH(T63,Data!$A:$A,0),1)=0,"",INDEX(Data!$BR:$BR,MATCH(T63,Data!$A:$A,0),1)))</f>
        <v/>
      </c>
      <c r="T63" s="43" t="str">
        <f ca="1">IFERROR(INDEX(Data!$A$1:R$1002,_xlfn.AGGREGATE(15,6,(OFFSET(Data!$A$1,0,MATCH(T$6,Data!$1:$1,0)-1,1000,1)=IF(T$7="","Yes",T$7))/(OFFSET(Data!$A$1,0,MATCH(T$6,Data!$1:$1,0)-1,1000,1)=IF(T$7="","Yes",T$7))*ROW(Data!$C$1:$C$1002),ROW(T63)-ROW(T$7)),1),"")</f>
        <v>Galavision</v>
      </c>
      <c r="U63" s="43">
        <f ca="1">IF(V63="","",IF(INDEX(Data!$BR:$BR,MATCH(V63,Data!$A:$A,0),1)=0,"",INDEX(Data!$BR:$BR,MATCH(V63,Data!$A:$A,0),1)))</f>
        <v>1</v>
      </c>
      <c r="V63" s="43" t="str">
        <f ca="1">IFERROR(INDEX(Data!$A$1:T$1002,_xlfn.AGGREGATE(15,6,(OFFSET(Data!$A$1,0,MATCH(V$6,Data!$1:$1,0)-1,1000,1)=IF(V$7="","Yes",V$7))/(OFFSET(Data!$A$1,0,MATCH(V$6,Data!$1:$1,0)-1,1000,1)=IF(V$7="","Yes",V$7))*ROW(Data!$C$1:$C$1002),ROW(V63)-ROW(V$7)),1),"")</f>
        <v>NBC</v>
      </c>
      <c r="W63" s="43" t="str">
        <f ca="1">IF(X63="","",IF(INDEX(Data!$BR:$BR,MATCH(X63,Data!$A:$A,0),1)=0,"",INDEX(Data!$BR:$BR,MATCH(X63,Data!$A:$A,0),1)))</f>
        <v/>
      </c>
      <c r="X63" s="43" t="str">
        <f ca="1">IFERROR(INDEX(Data!$A$1:Y$1002,_xlfn.AGGREGATE(15,6,(OFFSET(Data!$A$1,0,MATCH(X$6,Data!$1:$1,0)-1,1000,1)=IF(X$7="","Yes",X$7))/(OFFSET(Data!$A$1,0,MATCH(X$6,Data!$1:$1,0)-1,1000,1)=IF(X$7="","Yes",X$7))*ROW(Data!$C$1:$C$1002),ROW(X63)-ROW(X$7)),1),"")</f>
        <v>POP</v>
      </c>
      <c r="Y63" s="43" t="str">
        <f ca="1">IF(Z63="","",IF(INDEX(Data!$BR:$BR,MATCH(Z63,Data!$A:$A,0),1)=0,"",INDEX(Data!$BR:$BR,MATCH(Z63,Data!$A:$A,0),1)))</f>
        <v/>
      </c>
      <c r="Z63" s="43" t="str">
        <f ca="1">IFERROR(INDEX(Data!$A$1:AA$1002,_xlfn.AGGREGATE(15,6,(OFFSET(Data!$A$1,0,MATCH(Z$6,Data!$1:$1,0)-1,1000,1)=IF(Z$7="","Yes",Z$7))/(OFFSET(Data!$A$1,0,MATCH(Z$6,Data!$1:$1,0)-1,1000,1)=IF(Z$7="","Yes",Z$7))*ROW(Data!$C$1:$C$1002),ROW(Z63)-ROW(Z$7)),1),"")</f>
        <v/>
      </c>
      <c r="AA63" s="43" t="str">
        <f ca="1">IF(AB63="","",IF(INDEX(Data!$BR:$BR,MATCH(AB63,Data!$A:$A,0),1)=0,"",INDEX(Data!$BR:$BR,MATCH(AB63,Data!$A:$A,0),1)))</f>
        <v/>
      </c>
      <c r="AB63" s="43" t="str">
        <f ca="1">IFERROR(INDEX(Data!$A$1:AC$1002,_xlfn.AGGREGATE(15,6,(OFFSET(Data!$A$1,0,MATCH(AB$6,Data!$1:$1,0)-1,1000,1)=IF(AB$7="","Yes",AB$7))/(OFFSET(Data!$A$1,0,MATCH(AB$6,Data!$1:$1,0)-1,1000,1)=IF(AB$7="","Yes",AB$7))*ROW(Data!$C$1:$C$1002),ROW(AB63)-ROW(AB$7)),1),"")</f>
        <v>NBC Sports Network</v>
      </c>
      <c r="AC63" s="43" t="str">
        <f ca="1">IF(AD63="","",IF(INDEX(Data!$BR:$BR,MATCH(AD63,Data!$A:$A,0),1)=0,"",INDEX(Data!$BR:$BR,MATCH(AD63,Data!$A:$A,0),1)))</f>
        <v/>
      </c>
      <c r="AD63" s="43" t="str">
        <f ca="1">IFERROR(INDEX(Data!$A$1:AE$1002,_xlfn.AGGREGATE(15,6,(OFFSET(Data!$A$1,0,MATCH(AD$6,Data!$1:$1,0)-1,1000,1)=IF(AD$7="","Yes",AD$7))/(OFFSET(Data!$A$1,0,MATCH(AD$6,Data!$1:$1,0)-1,1000,1)=IF(AD$7="","Yes",AD$7))*ROW(Data!$C$1:$C$1002),ROW(AD63)-ROW(AD$7)),1),"")</f>
        <v/>
      </c>
      <c r="AE63" s="43" t="str">
        <f ca="1">IF(AF63="","",IF(INDEX(Data!$BR:$BR,MATCH(AF63,Data!$A:$A,0),1)=0,"",INDEX(Data!$BR:$BR,MATCH(AF63,Data!$A:$A,0),1)))</f>
        <v/>
      </c>
      <c r="AF63" s="43" t="str">
        <f ca="1">IFERROR(INDEX(Data!$A$1:AM$1002,_xlfn.AGGREGATE(15,6,(OFFSET(Data!$A$1,0,MATCH(AF$6,Data!$1:$1,0)-1,1000,1)=IF(AF$7="","Yes",AF$7))/(OFFSET(Data!$A$1,0,MATCH(AF$6,Data!$1:$1,0)-1,1000,1)=IF(AF$7="","Yes",AF$7))*ROW(Data!$C$1:$C$1002),ROW(AF63)-ROW(AF$7)),1),"")</f>
        <v/>
      </c>
      <c r="AG63" s="43" t="str">
        <f ca="1">IF(AH63="","",IF(INDEX(Data!$BR:$BR,MATCH(AH63,Data!$A:$A,0),1)=0,"",INDEX(Data!$BR:$BR,MATCH(AH63,Data!$A:$A,0),1)))</f>
        <v/>
      </c>
      <c r="AH63" s="43" t="str">
        <f ca="1">IFERROR(INDEX(Data!$A$1:AO$1002,_xlfn.AGGREGATE(15,6,(OFFSET(Data!$A$1,0,MATCH(AH$6,Data!$1:$1,0)-1,1000,1)=IF(AH$7="","Yes",AH$7))/(OFFSET(Data!$A$1,0,MATCH(AH$6,Data!$1:$1,0)-1,1000,1)=IF(AH$7="","Yes",AH$7))*ROW(Data!$C$1:$C$1002),ROW(AH63)-ROW(AH$7)),1),"")</f>
        <v/>
      </c>
      <c r="AI63" s="43" t="str">
        <f ca="1">IF(AJ63="","",IF(INDEX(Data!$BR:$BR,MATCH(AJ63,Data!$A:$A,0),1)=0,"",INDEX(Data!$BR:$BR,MATCH(AJ63,Data!$A:$A,0),1)))</f>
        <v/>
      </c>
      <c r="AJ63" s="43" t="str">
        <f ca="1">IFERROR(INDEX(Data!$A$1:AQ$1002,_xlfn.AGGREGATE(15,6,(OFFSET(Data!$A$1,0,MATCH(AJ$6,Data!$1:$1,0)-1,1000,1)=IF(AJ$7="","Yes",AJ$7))/(OFFSET(Data!$A$1,0,MATCH(AJ$6,Data!$1:$1,0)-1,1000,1)=IF(AJ$7="","Yes",AJ$7))*ROW(Data!$C$1:$C$1002),ROW(AJ63)-ROW(AJ$7)),1),"")</f>
        <v>Pac-12 National Feed</v>
      </c>
      <c r="AK63" s="43" t="str">
        <f ca="1">IF(AL63="","",IF(INDEX(Data!$BR:$BR,MATCH(AL63,Data!$A:$A,0),1)=0,"",INDEX(Data!$BR:$BR,MATCH(AL63,Data!$A:$A,0),1)))</f>
        <v/>
      </c>
      <c r="AL63" s="43" t="str">
        <f ca="1">IFERROR(INDEX(Data!$A$1:AS$1002,_xlfn.AGGREGATE(15,6,(OFFSET(Data!$A$1,0,MATCH(AL$6,Data!$1:$1,0)-1,1000,1)=IF(AL$7="","Yes",AL$7))/(OFFSET(Data!$A$1,0,MATCH(AL$6,Data!$1:$1,0)-1,1000,1)=IF(AL$7="","Yes",AL$7))*ROW(Data!$C$1:$C$1002),ROW(AL63)-ROW(AL$7)),1),"")</f>
        <v/>
      </c>
      <c r="AM63" s="43" t="str">
        <f ca="1">IF(AN63="","",IF(INDEX(Data!$BR:$BR,MATCH(AN63,Data!$A:$A,0),1)=0,"",INDEX(Data!$BR:$BR,MATCH(AN63,Data!$A:$A,0),1)))</f>
        <v/>
      </c>
      <c r="AN63" s="43" t="str">
        <f ca="1">IFERROR(INDEX(Data!$A$1:AU$1002,_xlfn.AGGREGATE(15,6,(OFFSET(Data!$A$1,0,MATCH(AN$6,Data!$1:$1,0)-1,1000,1)=IF(AN$7="","Yes",AN$7))/(OFFSET(Data!$A$1,0,MATCH(AN$6,Data!$1:$1,0)-1,1000,1)=IF(AN$7="","Yes",AN$7))*ROW(Data!$C$1:$C$1002),ROW(AN63)-ROW(AN$7)),1),"")</f>
        <v>TV Land</v>
      </c>
    </row>
    <row r="64" spans="1:40" ht="24" x14ac:dyDescent="0.4">
      <c r="A64" s="43" t="str">
        <f ca="1">IF(B64="","",IF(INDEX(Data!$BR:$BR,MATCH(B64,Data!$A:$A,0),1)=0,"",INDEX(Data!$BR:$BR,MATCH(B64,Data!$A:$A,0),1)))</f>
        <v/>
      </c>
      <c r="B64" s="43" t="str">
        <f ca="1">IFERROR(INDEX(Data!A$1:$A$1002,_xlfn.AGGREGATE(15,6,(OFFSET(Data!$A$1,0,MATCH(B$6,Data!$1:$1,0)-1,1000,1)=IF(B$7="","Yes",B$7))/(OFFSET(Data!$A$1,0,MATCH(B$6,Data!$1:$1,0)-1,1000,1)=IF(B$7="","Yes",B$7))*ROW(Data!$C$1:$C$1002),ROW(B64)-ROW(B$7)),1),"")</f>
        <v>Up</v>
      </c>
      <c r="C64" s="43" t="str">
        <f ca="1">IF(D64="","",IF(INDEX(Data!$BR:$BR,MATCH(D64,Data!$A:$A,0),1)=0,"",INDEX(Data!$BR:$BR,MATCH(D64,Data!$A:$A,0),1)))</f>
        <v/>
      </c>
      <c r="D64" s="43" t="str">
        <f ca="1">IFERROR(INDEX(Data!$A$1:C$1002,_xlfn.AGGREGATE(15,6,(OFFSET(Data!$A$1,0,MATCH(D$6,Data!$1:$1,0)-1,1000,1)=IF(D$7="","Yes",D$7))/(OFFSET(Data!$A$1,0,MATCH(D$6,Data!$1:$1,0)-1,1000,1)=IF(D$7="","Yes",D$7))*ROW(Data!$C$1:$C$1002),ROW(D64)-ROW(D$7)),1),"")</f>
        <v/>
      </c>
      <c r="E64" s="43" t="str">
        <f ca="1">IF(F64="","",IF(INDEX(Data!$BR:$BR,MATCH(F64,Data!$A:$A,0),1)=0,"",INDEX(Data!$BR:$BR,MATCH(F64,Data!$A:$A,0),1)))</f>
        <v/>
      </c>
      <c r="F64" s="43" t="str">
        <f ca="1">IFERROR(INDEX(Data!$A$1:E$1002,_xlfn.AGGREGATE(15,6,(OFFSET(Data!$A$1,0,MATCH(F$6,Data!$1:$1,0)-1,1000,1)=IF(F$7="","Yes",F$7))/(OFFSET(Data!$A$1,0,MATCH(F$6,Data!$1:$1,0)-1,1000,1)=IF(F$7="","Yes",F$7))*ROW(Data!$C$1:$C$1002),ROW(F64)-ROW(F$7)),1),"")</f>
        <v/>
      </c>
      <c r="G64" s="43" t="str">
        <f ca="1">IF(H64="","",IF(INDEX(Data!$BR:$BR,MATCH(H64,Data!$A:$A,0),1)=0,"",INDEX(Data!$BR:$BR,MATCH(H64,Data!$A:$A,0),1)))</f>
        <v/>
      </c>
      <c r="H64" s="43" t="str">
        <f ca="1">IFERROR(INDEX(Data!$A$1:G$1002,_xlfn.AGGREGATE(15,6,(OFFSET(Data!$A$1,0,MATCH(H$6,Data!$1:$1,0)-1,1000,1)=IF(H$7="","Yes",H$7))/(OFFSET(Data!$A$1,0,MATCH(H$6,Data!$1:$1,0)-1,1000,1)=IF(H$7="","Yes",H$7))*ROW(Data!$C$1:$C$1002),ROW(H64)-ROW(H$7)),1),"")</f>
        <v>USA Network</v>
      </c>
      <c r="I64" s="43" t="str">
        <f ca="1">IF(J64="","",IF(INDEX(Data!$BR:$BR,MATCH(J64,Data!$A:$A,0),1)=0,"",INDEX(Data!$BR:$BR,MATCH(J64,Data!$A:$A,0),1)))</f>
        <v/>
      </c>
      <c r="J64" s="43" t="str">
        <f ca="1">IFERROR(INDEX(Data!$A$1:I$1002,_xlfn.AGGREGATE(15,6,(OFFSET(Data!$A$1,0,MATCH(J$6,Data!$1:$1,0)-1,1000,1)=IF(J$7="","Yes",J$7))/(OFFSET(Data!$A$1,0,MATCH(J$6,Data!$1:$1,0)-1,1000,1)=IF(J$7="","Yes",J$7))*ROW(Data!$C$1:$C$1002),ROW(J64)-ROW(J$7)),1),"")</f>
        <v>Ovation</v>
      </c>
      <c r="K64" s="43" t="str">
        <f ca="1">IF(L64="","",IF(INDEX(Data!$BR:$BR,MATCH(L64,Data!$A:$A,0),1)=0,"",INDEX(Data!$BR:$BR,MATCH(L64,Data!$A:$A,0),1)))</f>
        <v/>
      </c>
      <c r="L64" s="43" t="str">
        <f ca="1">IFERROR(INDEX(Data!$A$1:K$1002,_xlfn.AGGREGATE(15,6,(OFFSET(Data!$A$1,0,MATCH(L$6,Data!$1:$1,0)-1,1000,1)=IF(L$7="","Yes",L$7))/(OFFSET(Data!$A$1,0,MATCH(L$6,Data!$1:$1,0)-1,1000,1)=IF(L$7="","Yes",L$7))*ROW(Data!$C$1:$C$1002),ROW(L64)-ROW(L$7)),1),"")</f>
        <v>Paramount Network</v>
      </c>
      <c r="M64" s="43" t="str">
        <f ca="1">IF(N64="","",IF(INDEX(Data!$BR:$BR,MATCH(N64,Data!$A:$A,0),1)=0,"",INDEX(Data!$BR:$BR,MATCH(N64,Data!$A:$A,0),1)))</f>
        <v/>
      </c>
      <c r="N64" s="43" t="str">
        <f ca="1">IFERROR(INDEX(Data!$A$1:M$1002,_xlfn.AGGREGATE(15,6,(OFFSET(Data!$A$1,0,MATCH(N$6,Data!$1:$1,0)-1,1000,1)=IF(N$7="","Yes",N$7))/(OFFSET(Data!$A$1,0,MATCH(N$6,Data!$1:$1,0)-1,1000,1)=IF(N$7="","Yes",N$7))*ROW(Data!$C$1:$C$1002),ROW(N64)-ROW(N$7)),1),"")</f>
        <v>Lifetime</v>
      </c>
      <c r="O64" s="43" t="str">
        <f ca="1">IF(P64="","",IF(INDEX(Data!$BR:$BR,MATCH(P64,Data!$A:$A,0),1)=0,"",INDEX(Data!$BR:$BR,MATCH(P64,Data!$A:$A,0),1)))</f>
        <v/>
      </c>
      <c r="P64" s="43" t="str">
        <f ca="1">IFERROR(INDEX(Data!$A$1:O$1002,_xlfn.AGGREGATE(15,6,(OFFSET(Data!$A$1,0,MATCH(P$6,Data!$1:$1,0)-1,1000,1)=IF(P$7="","Yes",P$7))/(OFFSET(Data!$A$1,0,MATCH(P$6,Data!$1:$1,0)-1,1000,1)=IF(P$7="","Yes",P$7))*ROW(Data!$C$1:$C$1002),ROW(P64)-ROW(P$7)),1),"")</f>
        <v>FX</v>
      </c>
      <c r="Q64" s="43" t="str">
        <f ca="1">IF(R64="","",IF(INDEX(Data!$BR:$BR,MATCH(R64,Data!$A:$A,0),1)=0,"",INDEX(Data!$BR:$BR,MATCH(R64,Data!$A:$A,0),1)))</f>
        <v/>
      </c>
      <c r="R64" s="43" t="str">
        <f ca="1">IFERROR(INDEX(Data!$A$1:Q$1002,_xlfn.AGGREGATE(15,6,(OFFSET(Data!$A$1,0,MATCH(R$6,Data!$1:$1,0)-1,1000,1)=IF(R$7="","Yes",R$7))/(OFFSET(Data!$A$1,0,MATCH(R$6,Data!$1:$1,0)-1,1000,1)=IF(R$7="","Yes",R$7))*ROW(Data!$C$1:$C$1002),ROW(R64)-ROW(R$7)),1),"")</f>
        <v>Fuse</v>
      </c>
      <c r="S64" s="43" t="str">
        <f ca="1">IF(T64="","",IF(INDEX(Data!$BR:$BR,MATCH(T64,Data!$A:$A,0),1)=0,"",INDEX(Data!$BR:$BR,MATCH(T64,Data!$A:$A,0),1)))</f>
        <v/>
      </c>
      <c r="T64" s="43" t="str">
        <f ca="1">IFERROR(INDEX(Data!$A$1:R$1002,_xlfn.AGGREGATE(15,6,(OFFSET(Data!$A$1,0,MATCH(T$6,Data!$1:$1,0)-1,1000,1)=IF(T$7="","Yes",T$7))/(OFFSET(Data!$A$1,0,MATCH(T$6,Data!$1:$1,0)-1,1000,1)=IF(T$7="","Yes",T$7))*ROW(Data!$C$1:$C$1002),ROW(T64)-ROW(T$7)),1),"")</f>
        <v>GolTV</v>
      </c>
      <c r="U64" s="43" t="str">
        <f ca="1">IF(V64="","",IF(INDEX(Data!$BR:$BR,MATCH(V64,Data!$A:$A,0),1)=0,"",INDEX(Data!$BR:$BR,MATCH(V64,Data!$A:$A,0),1)))</f>
        <v/>
      </c>
      <c r="V64" s="43" t="str">
        <f ca="1">IFERROR(INDEX(Data!$A$1:T$1002,_xlfn.AGGREGATE(15,6,(OFFSET(Data!$A$1,0,MATCH(V$6,Data!$1:$1,0)-1,1000,1)=IF(V$7="","Yes",V$7))/(OFFSET(Data!$A$1,0,MATCH(V$6,Data!$1:$1,0)-1,1000,1)=IF(V$7="","Yes",V$7))*ROW(Data!$C$1:$C$1002),ROW(V64)-ROW(V$7)),1),"")</f>
        <v>NBC Sports Network</v>
      </c>
      <c r="W64" s="43" t="str">
        <f ca="1">IF(X64="","",IF(INDEX(Data!$BR:$BR,MATCH(X64,Data!$A:$A,0),1)=0,"",INDEX(Data!$BR:$BR,MATCH(X64,Data!$A:$A,0),1)))</f>
        <v/>
      </c>
      <c r="X64" s="43" t="str">
        <f ca="1">IFERROR(INDEX(Data!$A$1:Y$1002,_xlfn.AGGREGATE(15,6,(OFFSET(Data!$A$1,0,MATCH(X$6,Data!$1:$1,0)-1,1000,1)=IF(X$7="","Yes",X$7))/(OFFSET(Data!$A$1,0,MATCH(X$6,Data!$1:$1,0)-1,1000,1)=IF(X$7="","Yes",X$7))*ROW(Data!$C$1:$C$1002),ROW(X64)-ROW(X$7)),1),"")</f>
        <v>SEC Network</v>
      </c>
      <c r="Y64" s="43" t="str">
        <f ca="1">IF(Z64="","",IF(INDEX(Data!$BR:$BR,MATCH(Z64,Data!$A:$A,0),1)=0,"",INDEX(Data!$BR:$BR,MATCH(Z64,Data!$A:$A,0),1)))</f>
        <v/>
      </c>
      <c r="Z64" s="43" t="str">
        <f ca="1">IFERROR(INDEX(Data!$A$1:AA$1002,_xlfn.AGGREGATE(15,6,(OFFSET(Data!$A$1,0,MATCH(Z$6,Data!$1:$1,0)-1,1000,1)=IF(Z$7="","Yes",Z$7))/(OFFSET(Data!$A$1,0,MATCH(Z$6,Data!$1:$1,0)-1,1000,1)=IF(Z$7="","Yes",Z$7))*ROW(Data!$C$1:$C$1002),ROW(Z64)-ROW(Z$7)),1),"")</f>
        <v/>
      </c>
      <c r="AA64" s="43" t="str">
        <f ca="1">IF(AB64="","",IF(INDEX(Data!$BR:$BR,MATCH(AB64,Data!$A:$A,0),1)=0,"",INDEX(Data!$BR:$BR,MATCH(AB64,Data!$A:$A,0),1)))</f>
        <v/>
      </c>
      <c r="AB64" s="43" t="str">
        <f ca="1">IFERROR(INDEX(Data!$A$1:AC$1002,_xlfn.AGGREGATE(15,6,(OFFSET(Data!$A$1,0,MATCH(AB$6,Data!$1:$1,0)-1,1000,1)=IF(AB$7="","Yes",AB$7))/(OFFSET(Data!$A$1,0,MATCH(AB$6,Data!$1:$1,0)-1,1000,1)=IF(AB$7="","Yes",AB$7))*ROW(Data!$C$1:$C$1002),ROW(AB64)-ROW(AB$7)),1),"")</f>
        <v>NFL Network</v>
      </c>
      <c r="AC64" s="43" t="str">
        <f ca="1">IF(AD64="","",IF(INDEX(Data!$BR:$BR,MATCH(AD64,Data!$A:$A,0),1)=0,"",INDEX(Data!$BR:$BR,MATCH(AD64,Data!$A:$A,0),1)))</f>
        <v/>
      </c>
      <c r="AD64" s="43" t="str">
        <f ca="1">IFERROR(INDEX(Data!$A$1:AE$1002,_xlfn.AGGREGATE(15,6,(OFFSET(Data!$A$1,0,MATCH(AD$6,Data!$1:$1,0)-1,1000,1)=IF(AD$7="","Yes",AD$7))/(OFFSET(Data!$A$1,0,MATCH(AD$6,Data!$1:$1,0)-1,1000,1)=IF(AD$7="","Yes",AD$7))*ROW(Data!$C$1:$C$1002),ROW(AD64)-ROW(AD$7)),1),"")</f>
        <v/>
      </c>
      <c r="AE64" s="43" t="str">
        <f ca="1">IF(AF64="","",IF(INDEX(Data!$BR:$BR,MATCH(AF64,Data!$A:$A,0),1)=0,"",INDEX(Data!$BR:$BR,MATCH(AF64,Data!$A:$A,0),1)))</f>
        <v/>
      </c>
      <c r="AF64" s="43" t="str">
        <f ca="1">IFERROR(INDEX(Data!$A$1:AM$1002,_xlfn.AGGREGATE(15,6,(OFFSET(Data!$A$1,0,MATCH(AF$6,Data!$1:$1,0)-1,1000,1)=IF(AF$7="","Yes",AF$7))/(OFFSET(Data!$A$1,0,MATCH(AF$6,Data!$1:$1,0)-1,1000,1)=IF(AF$7="","Yes",AF$7))*ROW(Data!$C$1:$C$1002),ROW(AF64)-ROW(AF$7)),1),"")</f>
        <v/>
      </c>
      <c r="AG64" s="43" t="str">
        <f ca="1">IF(AH64="","",IF(INDEX(Data!$BR:$BR,MATCH(AH64,Data!$A:$A,0),1)=0,"",INDEX(Data!$BR:$BR,MATCH(AH64,Data!$A:$A,0),1)))</f>
        <v/>
      </c>
      <c r="AH64" s="43" t="str">
        <f ca="1">IFERROR(INDEX(Data!$A$1:AO$1002,_xlfn.AGGREGATE(15,6,(OFFSET(Data!$A$1,0,MATCH(AH$6,Data!$1:$1,0)-1,1000,1)=IF(AH$7="","Yes",AH$7))/(OFFSET(Data!$A$1,0,MATCH(AH$6,Data!$1:$1,0)-1,1000,1)=IF(AH$7="","Yes",AH$7))*ROW(Data!$C$1:$C$1002),ROW(AH64)-ROW(AH$7)),1),"")</f>
        <v/>
      </c>
      <c r="AI64" s="43" t="str">
        <f ca="1">IF(AJ64="","",IF(INDEX(Data!$BR:$BR,MATCH(AJ64,Data!$A:$A,0),1)=0,"",INDEX(Data!$BR:$BR,MATCH(AJ64,Data!$A:$A,0),1)))</f>
        <v/>
      </c>
      <c r="AJ64" s="43" t="str">
        <f ca="1">IFERROR(INDEX(Data!$A$1:AQ$1002,_xlfn.AGGREGATE(15,6,(OFFSET(Data!$A$1,0,MATCH(AJ$6,Data!$1:$1,0)-1,1000,1)=IF(AJ$7="","Yes",AJ$7))/(OFFSET(Data!$A$1,0,MATCH(AJ$6,Data!$1:$1,0)-1,1000,1)=IF(AJ$7="","Yes",AJ$7))*ROW(Data!$C$1:$C$1002),ROW(AJ64)-ROW(AJ$7)),1),"")</f>
        <v>Paramount Network</v>
      </c>
      <c r="AK64" s="43" t="str">
        <f ca="1">IF(AL64="","",IF(INDEX(Data!$BR:$BR,MATCH(AL64,Data!$A:$A,0),1)=0,"",INDEX(Data!$BR:$BR,MATCH(AL64,Data!$A:$A,0),1)))</f>
        <v/>
      </c>
      <c r="AL64" s="43" t="str">
        <f ca="1">IFERROR(INDEX(Data!$A$1:AS$1002,_xlfn.AGGREGATE(15,6,(OFFSET(Data!$A$1,0,MATCH(AL$6,Data!$1:$1,0)-1,1000,1)=IF(AL$7="","Yes",AL$7))/(OFFSET(Data!$A$1,0,MATCH(AL$6,Data!$1:$1,0)-1,1000,1)=IF(AL$7="","Yes",AL$7))*ROW(Data!$C$1:$C$1002),ROW(AL64)-ROW(AL$7)),1),"")</f>
        <v/>
      </c>
      <c r="AM64" s="43" t="str">
        <f ca="1">IF(AN64="","",IF(INDEX(Data!$BR:$BR,MATCH(AN64,Data!$A:$A,0),1)=0,"",INDEX(Data!$BR:$BR,MATCH(AN64,Data!$A:$A,0),1)))</f>
        <v/>
      </c>
      <c r="AN64" s="43" t="str">
        <f ca="1">IFERROR(INDEX(Data!$A$1:AU$1002,_xlfn.AGGREGATE(15,6,(OFFSET(Data!$A$1,0,MATCH(AN$6,Data!$1:$1,0)-1,1000,1)=IF(AN$7="","Yes",AN$7))/(OFFSET(Data!$A$1,0,MATCH(AN$6,Data!$1:$1,0)-1,1000,1)=IF(AN$7="","Yes",AN$7))*ROW(Data!$C$1:$C$1002),ROW(AN64)-ROW(AN$7)),1),"")</f>
        <v>VH1</v>
      </c>
    </row>
    <row r="65" spans="1:40" ht="24" x14ac:dyDescent="0.4">
      <c r="A65" s="43" t="str">
        <f ca="1">IF(B65="","",IF(INDEX(Data!$BR:$BR,MATCH(B65,Data!$A:$A,0),1)=0,"",INDEX(Data!$BR:$BR,MATCH(B65,Data!$A:$A,0),1)))</f>
        <v/>
      </c>
      <c r="B65" s="43" t="str">
        <f ca="1">IFERROR(INDEX(Data!A$1:$A$1002,_xlfn.AGGREGATE(15,6,(OFFSET(Data!$A$1,0,MATCH(B$6,Data!$1:$1,0)-1,1000,1)=IF(B$7="","Yes",B$7))/(OFFSET(Data!$A$1,0,MATCH(B$6,Data!$1:$1,0)-1,1000,1)=IF(B$7="","Yes",B$7))*ROW(Data!$C$1:$C$1002),ROW(B65)-ROW(B$7)),1),"")</f>
        <v>VH1</v>
      </c>
      <c r="C65" s="43" t="str">
        <f ca="1">IF(D65="","",IF(INDEX(Data!$BR:$BR,MATCH(D65,Data!$A:$A,0),1)=0,"",INDEX(Data!$BR:$BR,MATCH(D65,Data!$A:$A,0),1)))</f>
        <v/>
      </c>
      <c r="D65" s="43" t="str">
        <f ca="1">IFERROR(INDEX(Data!$A$1:C$1002,_xlfn.AGGREGATE(15,6,(OFFSET(Data!$A$1,0,MATCH(D$6,Data!$1:$1,0)-1,1000,1)=IF(D$7="","Yes",D$7))/(OFFSET(Data!$A$1,0,MATCH(D$6,Data!$1:$1,0)-1,1000,1)=IF(D$7="","Yes",D$7))*ROW(Data!$C$1:$C$1002),ROW(D65)-ROW(D$7)),1),"")</f>
        <v/>
      </c>
      <c r="E65" s="43" t="str">
        <f ca="1">IF(F65="","",IF(INDEX(Data!$BR:$BR,MATCH(F65,Data!$A:$A,0),1)=0,"",INDEX(Data!$BR:$BR,MATCH(F65,Data!$A:$A,0),1)))</f>
        <v/>
      </c>
      <c r="F65" s="43" t="str">
        <f ca="1">IFERROR(INDEX(Data!$A$1:E$1002,_xlfn.AGGREGATE(15,6,(OFFSET(Data!$A$1,0,MATCH(F$6,Data!$1:$1,0)-1,1000,1)=IF(F$7="","Yes",F$7))/(OFFSET(Data!$A$1,0,MATCH(F$6,Data!$1:$1,0)-1,1000,1)=IF(F$7="","Yes",F$7))*ROW(Data!$C$1:$C$1002),ROW(F65)-ROW(F$7)),1),"")</f>
        <v/>
      </c>
      <c r="G65" s="43" t="str">
        <f ca="1">IF(H65="","",IF(INDEX(Data!$BR:$BR,MATCH(H65,Data!$A:$A,0),1)=0,"",INDEX(Data!$BR:$BR,MATCH(H65,Data!$A:$A,0),1)))</f>
        <v/>
      </c>
      <c r="H65" s="43" t="str">
        <f ca="1">IFERROR(INDEX(Data!$A$1:G$1002,_xlfn.AGGREGATE(15,6,(OFFSET(Data!$A$1,0,MATCH(H$6,Data!$1:$1,0)-1,1000,1)=IF(H$7="","Yes",H$7))/(OFFSET(Data!$A$1,0,MATCH(H$6,Data!$1:$1,0)-1,1000,1)=IF(H$7="","Yes",H$7))*ROW(Data!$C$1:$C$1002),ROW(H65)-ROW(H$7)),1),"")</f>
        <v>VH1</v>
      </c>
      <c r="I65" s="43" t="str">
        <f ca="1">IF(J65="","",IF(INDEX(Data!$BR:$BR,MATCH(J65,Data!$A:$A,0),1)=0,"",INDEX(Data!$BR:$BR,MATCH(J65,Data!$A:$A,0),1)))</f>
        <v/>
      </c>
      <c r="J65" s="43" t="str">
        <f ca="1">IFERROR(INDEX(Data!$A$1:I$1002,_xlfn.AGGREGATE(15,6,(OFFSET(Data!$A$1,0,MATCH(J$6,Data!$1:$1,0)-1,1000,1)=IF(J$7="","Yes",J$7))/(OFFSET(Data!$A$1,0,MATCH(J$6,Data!$1:$1,0)-1,1000,1)=IF(J$7="","Yes",J$7))*ROW(Data!$C$1:$C$1002),ROW(J65)-ROW(J$7)),1),"")</f>
        <v>Oxygen</v>
      </c>
      <c r="K65" s="43" t="str">
        <f ca="1">IF(L65="","",IF(INDEX(Data!$BR:$BR,MATCH(L65,Data!$A:$A,0),1)=0,"",INDEX(Data!$BR:$BR,MATCH(L65,Data!$A:$A,0),1)))</f>
        <v/>
      </c>
      <c r="L65" s="43" t="str">
        <f ca="1">IFERROR(INDEX(Data!$A$1:K$1002,_xlfn.AGGREGATE(15,6,(OFFSET(Data!$A$1,0,MATCH(L$6,Data!$1:$1,0)-1,1000,1)=IF(L$7="","Yes",L$7))/(OFFSET(Data!$A$1,0,MATCH(L$6,Data!$1:$1,0)-1,1000,1)=IF(L$7="","Yes",L$7))*ROW(Data!$C$1:$C$1002),ROW(L65)-ROW(L$7)),1),"")</f>
        <v>QVC</v>
      </c>
      <c r="M65" s="43" t="str">
        <f ca="1">IF(N65="","",IF(INDEX(Data!$BR:$BR,MATCH(N65,Data!$A:$A,0),1)=0,"",INDEX(Data!$BR:$BR,MATCH(N65,Data!$A:$A,0),1)))</f>
        <v/>
      </c>
      <c r="N65" s="43" t="str">
        <f ca="1">IFERROR(INDEX(Data!$A$1:M$1002,_xlfn.AGGREGATE(15,6,(OFFSET(Data!$A$1,0,MATCH(N$6,Data!$1:$1,0)-1,1000,1)=IF(N$7="","Yes",N$7))/(OFFSET(Data!$A$1,0,MATCH(N$6,Data!$1:$1,0)-1,1000,1)=IF(N$7="","Yes",N$7))*ROW(Data!$C$1:$C$1002),ROW(N65)-ROW(N$7)),1),"")</f>
        <v>MLB Network</v>
      </c>
      <c r="O65" s="43" t="str">
        <f ca="1">IF(P65="","",IF(INDEX(Data!$BR:$BR,MATCH(P65,Data!$A:$A,0),1)=0,"",INDEX(Data!$BR:$BR,MATCH(P65,Data!$A:$A,0),1)))</f>
        <v/>
      </c>
      <c r="P65" s="43" t="str">
        <f ca="1">IFERROR(INDEX(Data!$A$1:O$1002,_xlfn.AGGREGATE(15,6,(OFFSET(Data!$A$1,0,MATCH(P$6,Data!$1:$1,0)-1,1000,1)=IF(P$7="","Yes",P$7))/(OFFSET(Data!$A$1,0,MATCH(P$6,Data!$1:$1,0)-1,1000,1)=IF(P$7="","Yes",P$7))*ROW(Data!$C$1:$C$1002),ROW(P65)-ROW(P$7)),1),"")</f>
        <v>FX Movie Channel</v>
      </c>
      <c r="Q65" s="43" t="str">
        <f ca="1">IF(R65="","",IF(INDEX(Data!$BR:$BR,MATCH(R65,Data!$A:$A,0),1)=0,"",INDEX(Data!$BR:$BR,MATCH(R65,Data!$A:$A,0),1)))</f>
        <v/>
      </c>
      <c r="R65" s="43" t="str">
        <f ca="1">IFERROR(INDEX(Data!$A$1:Q$1002,_xlfn.AGGREGATE(15,6,(OFFSET(Data!$A$1,0,MATCH(R$6,Data!$1:$1,0)-1,1000,1)=IF(R$7="","Yes",R$7))/(OFFSET(Data!$A$1,0,MATCH(R$6,Data!$1:$1,0)-1,1000,1)=IF(R$7="","Yes",R$7))*ROW(Data!$C$1:$C$1002),ROW(R65)-ROW(R$7)),1),"")</f>
        <v>FX</v>
      </c>
      <c r="S65" s="43" t="str">
        <f ca="1">IF(T65="","",IF(INDEX(Data!$BR:$BR,MATCH(T65,Data!$A:$A,0),1)=0,"",INDEX(Data!$BR:$BR,MATCH(T65,Data!$A:$A,0),1)))</f>
        <v/>
      </c>
      <c r="T65" s="43" t="str">
        <f ca="1">IFERROR(INDEX(Data!$A$1:R$1002,_xlfn.AGGREGATE(15,6,(OFFSET(Data!$A$1,0,MATCH(T$6,Data!$1:$1,0)-1,1000,1)=IF(T$7="","Yes",T$7))/(OFFSET(Data!$A$1,0,MATCH(T$6,Data!$1:$1,0)-1,1000,1)=IF(T$7="","Yes",T$7))*ROW(Data!$C$1:$C$1002),ROW(T65)-ROW(T$7)),1),"")</f>
        <v>Great American Country</v>
      </c>
      <c r="U65" s="43" t="str">
        <f ca="1">IF(V65="","",IF(INDEX(Data!$BR:$BR,MATCH(V65,Data!$A:$A,0),1)=0,"",INDEX(Data!$BR:$BR,MATCH(V65,Data!$A:$A,0),1)))</f>
        <v/>
      </c>
      <c r="V65" s="43" t="str">
        <f ca="1">IFERROR(INDEX(Data!$A$1:T$1002,_xlfn.AGGREGATE(15,6,(OFFSET(Data!$A$1,0,MATCH(V$6,Data!$1:$1,0)-1,1000,1)=IF(V$7="","Yes",V$7))/(OFFSET(Data!$A$1,0,MATCH(V$6,Data!$1:$1,0)-1,1000,1)=IF(V$7="","Yes",V$7))*ROW(Data!$C$1:$C$1002),ROW(V65)-ROW(V$7)),1),"")</f>
        <v>NECN</v>
      </c>
      <c r="W65" s="43" t="str">
        <f ca="1">IF(X65="","",IF(INDEX(Data!$BR:$BR,MATCH(X65,Data!$A:$A,0),1)=0,"",INDEX(Data!$BR:$BR,MATCH(X65,Data!$A:$A,0),1)))</f>
        <v/>
      </c>
      <c r="X65" s="43" t="str">
        <f ca="1">IFERROR(INDEX(Data!$A$1:Y$1002,_xlfn.AGGREGATE(15,6,(OFFSET(Data!$A$1,0,MATCH(X$6,Data!$1:$1,0)-1,1000,1)=IF(X$7="","Yes",X$7))/(OFFSET(Data!$A$1,0,MATCH(X$6,Data!$1:$1,0)-1,1000,1)=IF(X$7="","Yes",X$7))*ROW(Data!$C$1:$C$1002),ROW(X65)-ROW(X$7)),1),"")</f>
        <v>Smithsonian</v>
      </c>
      <c r="Y65" s="43" t="str">
        <f ca="1">IF(Z65="","",IF(INDEX(Data!$BR:$BR,MATCH(Z65,Data!$A:$A,0),1)=0,"",INDEX(Data!$BR:$BR,MATCH(Z65,Data!$A:$A,0),1)))</f>
        <v/>
      </c>
      <c r="Z65" s="43" t="str">
        <f ca="1">IFERROR(INDEX(Data!$A$1:AA$1002,_xlfn.AGGREGATE(15,6,(OFFSET(Data!$A$1,0,MATCH(Z$6,Data!$1:$1,0)-1,1000,1)=IF(Z$7="","Yes",Z$7))/(OFFSET(Data!$A$1,0,MATCH(Z$6,Data!$1:$1,0)-1,1000,1)=IF(Z$7="","Yes",Z$7))*ROW(Data!$C$1:$C$1002),ROW(Z65)-ROW(Z$7)),1),"")</f>
        <v/>
      </c>
      <c r="AA65" s="43" t="str">
        <f ca="1">IF(AB65="","",IF(INDEX(Data!$BR:$BR,MATCH(AB65,Data!$A:$A,0),1)=0,"",INDEX(Data!$BR:$BR,MATCH(AB65,Data!$A:$A,0),1)))</f>
        <v/>
      </c>
      <c r="AB65" s="43" t="str">
        <f ca="1">IFERROR(INDEX(Data!$A$1:AC$1002,_xlfn.AGGREGATE(15,6,(OFFSET(Data!$A$1,0,MATCH(AB$6,Data!$1:$1,0)-1,1000,1)=IF(AB$7="","Yes",AB$7))/(OFFSET(Data!$A$1,0,MATCH(AB$6,Data!$1:$1,0)-1,1000,1)=IF(AB$7="","Yes",AB$7))*ROW(Data!$C$1:$C$1002),ROW(AB65)-ROW(AB$7)),1),"")</f>
        <v>Nick Jr.</v>
      </c>
      <c r="AC65" s="43" t="str">
        <f ca="1">IF(AD65="","",IF(INDEX(Data!$BR:$BR,MATCH(AD65,Data!$A:$A,0),1)=0,"",INDEX(Data!$BR:$BR,MATCH(AD65,Data!$A:$A,0),1)))</f>
        <v/>
      </c>
      <c r="AD65" s="43" t="str">
        <f ca="1">IFERROR(INDEX(Data!$A$1:AE$1002,_xlfn.AGGREGATE(15,6,(OFFSET(Data!$A$1,0,MATCH(AD$6,Data!$1:$1,0)-1,1000,1)=IF(AD$7="","Yes",AD$7))/(OFFSET(Data!$A$1,0,MATCH(AD$6,Data!$1:$1,0)-1,1000,1)=IF(AD$7="","Yes",AD$7))*ROW(Data!$C$1:$C$1002),ROW(AD65)-ROW(AD$7)),1),"")</f>
        <v/>
      </c>
      <c r="AE65" s="43" t="str">
        <f ca="1">IF(AF65="","",IF(INDEX(Data!$BR:$BR,MATCH(AF65,Data!$A:$A,0),1)=0,"",INDEX(Data!$BR:$BR,MATCH(AF65,Data!$A:$A,0),1)))</f>
        <v/>
      </c>
      <c r="AF65" s="43" t="str">
        <f ca="1">IFERROR(INDEX(Data!$A$1:AM$1002,_xlfn.AGGREGATE(15,6,(OFFSET(Data!$A$1,0,MATCH(AF$6,Data!$1:$1,0)-1,1000,1)=IF(AF$7="","Yes",AF$7))/(OFFSET(Data!$A$1,0,MATCH(AF$6,Data!$1:$1,0)-1,1000,1)=IF(AF$7="","Yes",AF$7))*ROW(Data!$C$1:$C$1002),ROW(AF65)-ROW(AF$7)),1),"")</f>
        <v/>
      </c>
      <c r="AG65" s="43" t="str">
        <f ca="1">IF(AH65="","",IF(INDEX(Data!$BR:$BR,MATCH(AH65,Data!$A:$A,0),1)=0,"",INDEX(Data!$BR:$BR,MATCH(AH65,Data!$A:$A,0),1)))</f>
        <v/>
      </c>
      <c r="AH65" s="43" t="str">
        <f ca="1">IFERROR(INDEX(Data!$A$1:AO$1002,_xlfn.AGGREGATE(15,6,(OFFSET(Data!$A$1,0,MATCH(AH$6,Data!$1:$1,0)-1,1000,1)=IF(AH$7="","Yes",AH$7))/(OFFSET(Data!$A$1,0,MATCH(AH$6,Data!$1:$1,0)-1,1000,1)=IF(AH$7="","Yes",AH$7))*ROW(Data!$C$1:$C$1002),ROW(AH65)-ROW(AH$7)),1),"")</f>
        <v/>
      </c>
      <c r="AI65" s="43" t="str">
        <f ca="1">IF(AJ65="","",IF(INDEX(Data!$BR:$BR,MATCH(AJ65,Data!$A:$A,0),1)=0,"",INDEX(Data!$BR:$BR,MATCH(AJ65,Data!$A:$A,0),1)))</f>
        <v/>
      </c>
      <c r="AJ65" s="43" t="str">
        <f ca="1">IFERROR(INDEX(Data!$A$1:AQ$1002,_xlfn.AGGREGATE(15,6,(OFFSET(Data!$A$1,0,MATCH(AJ$6,Data!$1:$1,0)-1,1000,1)=IF(AJ$7="","Yes",AJ$7))/(OFFSET(Data!$A$1,0,MATCH(AJ$6,Data!$1:$1,0)-1,1000,1)=IF(AJ$7="","Yes",AJ$7))*ROW(Data!$C$1:$C$1002),ROW(AJ65)-ROW(AJ$7)),1),"")</f>
        <v>Science</v>
      </c>
      <c r="AK65" s="43" t="str">
        <f ca="1">IF(AL65="","",IF(INDEX(Data!$BR:$BR,MATCH(AL65,Data!$A:$A,0),1)=0,"",INDEX(Data!$BR:$BR,MATCH(AL65,Data!$A:$A,0),1)))</f>
        <v/>
      </c>
      <c r="AL65" s="43" t="str">
        <f ca="1">IFERROR(INDEX(Data!$A$1:AS$1002,_xlfn.AGGREGATE(15,6,(OFFSET(Data!$A$1,0,MATCH(AL$6,Data!$1:$1,0)-1,1000,1)=IF(AL$7="","Yes",AL$7))/(OFFSET(Data!$A$1,0,MATCH(AL$6,Data!$1:$1,0)-1,1000,1)=IF(AL$7="","Yes",AL$7))*ROW(Data!$C$1:$C$1002),ROW(AL65)-ROW(AL$7)),1),"")</f>
        <v/>
      </c>
      <c r="AM65" s="43" t="str">
        <f ca="1">IF(AN65="","",IF(INDEX(Data!$BR:$BR,MATCH(AN65,Data!$A:$A,0),1)=0,"",INDEX(Data!$BR:$BR,MATCH(AN65,Data!$A:$A,0),1)))</f>
        <v/>
      </c>
      <c r="AN65" s="43" t="str">
        <f ca="1">IFERROR(INDEX(Data!$A$1:AU$1002,_xlfn.AGGREGATE(15,6,(OFFSET(Data!$A$1,0,MATCH(AN$6,Data!$1:$1,0)-1,1000,1)=IF(AN$7="","Yes",AN$7))/(OFFSET(Data!$A$1,0,MATCH(AN$6,Data!$1:$1,0)-1,1000,1)=IF(AN$7="","Yes",AN$7))*ROW(Data!$C$1:$C$1002),ROW(AN65)-ROW(AN$7)),1),"")</f>
        <v>Viceland</v>
      </c>
    </row>
    <row r="66" spans="1:40" ht="24" x14ac:dyDescent="0.4">
      <c r="A66" s="43" t="str">
        <f ca="1">IF(B66="","",IF(INDEX(Data!$BR:$BR,MATCH(B66,Data!$A:$A,0),1)=0,"",INDEX(Data!$BR:$BR,MATCH(B66,Data!$A:$A,0),1)))</f>
        <v/>
      </c>
      <c r="B66" s="43" t="str">
        <f ca="1">IFERROR(INDEX(Data!A$1:$A$1002,_xlfn.AGGREGATE(15,6,(OFFSET(Data!$A$1,0,MATCH(B$6,Data!$1:$1,0)-1,1000,1)=IF(B$7="","Yes",B$7))/(OFFSET(Data!$A$1,0,MATCH(B$6,Data!$1:$1,0)-1,1000,1)=IF(B$7="","Yes",B$7))*ROW(Data!$C$1:$C$1002),ROW(B66)-ROW(B$7)),1),"")</f>
        <v>Viceland</v>
      </c>
      <c r="C66" s="43" t="str">
        <f ca="1">IF(D66="","",IF(INDEX(Data!$BR:$BR,MATCH(D66,Data!$A:$A,0),1)=0,"",INDEX(Data!$BR:$BR,MATCH(D66,Data!$A:$A,0),1)))</f>
        <v/>
      </c>
      <c r="D66" s="43" t="str">
        <f ca="1">IFERROR(INDEX(Data!$A$1:C$1002,_xlfn.AGGREGATE(15,6,(OFFSET(Data!$A$1,0,MATCH(D$6,Data!$1:$1,0)-1,1000,1)=IF(D$7="","Yes",D$7))/(OFFSET(Data!$A$1,0,MATCH(D$6,Data!$1:$1,0)-1,1000,1)=IF(D$7="","Yes",D$7))*ROW(Data!$C$1:$C$1002),ROW(D66)-ROW(D$7)),1),"")</f>
        <v/>
      </c>
      <c r="E66" s="43" t="str">
        <f ca="1">IF(F66="","",IF(INDEX(Data!$BR:$BR,MATCH(F66,Data!$A:$A,0),1)=0,"",INDEX(Data!$BR:$BR,MATCH(F66,Data!$A:$A,0),1)))</f>
        <v/>
      </c>
      <c r="F66" s="43" t="str">
        <f ca="1">IFERROR(INDEX(Data!$A$1:E$1002,_xlfn.AGGREGATE(15,6,(OFFSET(Data!$A$1,0,MATCH(F$6,Data!$1:$1,0)-1,1000,1)=IF(F$7="","Yes",F$7))/(OFFSET(Data!$A$1,0,MATCH(F$6,Data!$1:$1,0)-1,1000,1)=IF(F$7="","Yes",F$7))*ROW(Data!$C$1:$C$1002),ROW(F66)-ROW(F$7)),1),"")</f>
        <v/>
      </c>
      <c r="G66" s="43" t="str">
        <f ca="1">IF(H66="","",IF(INDEX(Data!$BR:$BR,MATCH(H66,Data!$A:$A,0),1)=0,"",INDEX(Data!$BR:$BR,MATCH(H66,Data!$A:$A,0),1)))</f>
        <v/>
      </c>
      <c r="H66" s="43" t="str">
        <f ca="1">IFERROR(INDEX(Data!$A$1:G$1002,_xlfn.AGGREGATE(15,6,(OFFSET(Data!$A$1,0,MATCH(H$6,Data!$1:$1,0)-1,1000,1)=IF(H$7="","Yes",H$7))/(OFFSET(Data!$A$1,0,MATCH(H$6,Data!$1:$1,0)-1,1000,1)=IF(H$7="","Yes",H$7))*ROW(Data!$C$1:$C$1002),ROW(H66)-ROW(H$7)),1),"")</f>
        <v/>
      </c>
      <c r="I66" s="43" t="str">
        <f ca="1">IF(J66="","",IF(INDEX(Data!$BR:$BR,MATCH(J66,Data!$A:$A,0),1)=0,"",INDEX(Data!$BR:$BR,MATCH(J66,Data!$A:$A,0),1)))</f>
        <v/>
      </c>
      <c r="J66" s="43" t="str">
        <f ca="1">IFERROR(INDEX(Data!$A$1:I$1002,_xlfn.AGGREGATE(15,6,(OFFSET(Data!$A$1,0,MATCH(J$6,Data!$1:$1,0)-1,1000,1)=IF(J$7="","Yes",J$7))/(OFFSET(Data!$A$1,0,MATCH(J$6,Data!$1:$1,0)-1,1000,1)=IF(J$7="","Yes",J$7))*ROW(Data!$C$1:$C$1002),ROW(J66)-ROW(J$7)),1),"")</f>
        <v>Paramount Network</v>
      </c>
      <c r="K66" s="43" t="str">
        <f ca="1">IF(L66="","",IF(INDEX(Data!$BR:$BR,MATCH(L66,Data!$A:$A,0),1)=0,"",INDEX(Data!$BR:$BR,MATCH(L66,Data!$A:$A,0),1)))</f>
        <v/>
      </c>
      <c r="L66" s="43" t="str">
        <f ca="1">IFERROR(INDEX(Data!$A$1:K$1002,_xlfn.AGGREGATE(15,6,(OFFSET(Data!$A$1,0,MATCH(L$6,Data!$1:$1,0)-1,1000,1)=IF(L$7="","Yes",L$7))/(OFFSET(Data!$A$1,0,MATCH(L$6,Data!$1:$1,0)-1,1000,1)=IF(L$7="","Yes",L$7))*ROW(Data!$C$1:$C$1002),ROW(L66)-ROW(L$7)),1),"")</f>
        <v>QVC 2</v>
      </c>
      <c r="M66" s="43" t="str">
        <f ca="1">IF(N66="","",IF(INDEX(Data!$BR:$BR,MATCH(N66,Data!$A:$A,0),1)=0,"",INDEX(Data!$BR:$BR,MATCH(N66,Data!$A:$A,0),1)))</f>
        <v/>
      </c>
      <c r="N66" s="43" t="str">
        <f ca="1">IFERROR(INDEX(Data!$A$1:M$1002,_xlfn.AGGREGATE(15,6,(OFFSET(Data!$A$1,0,MATCH(N$6,Data!$1:$1,0)-1,1000,1)=IF(N$7="","Yes",N$7))/(OFFSET(Data!$A$1,0,MATCH(N$6,Data!$1:$1,0)-1,1000,1)=IF(N$7="","Yes",N$7))*ROW(Data!$C$1:$C$1002),ROW(N66)-ROW(N$7)),1),"")</f>
        <v>Motor Trend</v>
      </c>
      <c r="O66" s="43" t="str">
        <f ca="1">IF(P66="","",IF(INDEX(Data!$BR:$BR,MATCH(P66,Data!$A:$A,0),1)=0,"",INDEX(Data!$BR:$BR,MATCH(P66,Data!$A:$A,0),1)))</f>
        <v/>
      </c>
      <c r="P66" s="43" t="str">
        <f ca="1">IFERROR(INDEX(Data!$A$1:O$1002,_xlfn.AGGREGATE(15,6,(OFFSET(Data!$A$1,0,MATCH(P$6,Data!$1:$1,0)-1,1000,1)=IF(P$7="","Yes",P$7))/(OFFSET(Data!$A$1,0,MATCH(P$6,Data!$1:$1,0)-1,1000,1)=IF(P$7="","Yes",P$7))*ROW(Data!$C$1:$C$1002),ROW(P66)-ROW(P$7)),1),"")</f>
        <v>FXX</v>
      </c>
      <c r="Q66" s="43" t="str">
        <f ca="1">IF(R66="","",IF(INDEX(Data!$BR:$BR,MATCH(R66,Data!$A:$A,0),1)=0,"",INDEX(Data!$BR:$BR,MATCH(R66,Data!$A:$A,0),1)))</f>
        <v/>
      </c>
      <c r="R66" s="43" t="str">
        <f ca="1">IFERROR(INDEX(Data!$A$1:Q$1002,_xlfn.AGGREGATE(15,6,(OFFSET(Data!$A$1,0,MATCH(R$6,Data!$1:$1,0)-1,1000,1)=IF(R$7="","Yes",R$7))/(OFFSET(Data!$A$1,0,MATCH(R$6,Data!$1:$1,0)-1,1000,1)=IF(R$7="","Yes",R$7))*ROW(Data!$C$1:$C$1002),ROW(R66)-ROW(R$7)),1),"")</f>
        <v>FX Movie Channel</v>
      </c>
      <c r="S66" s="43" t="str">
        <f ca="1">IF(T66="","",IF(INDEX(Data!$BR:$BR,MATCH(T66,Data!$A:$A,0),1)=0,"",INDEX(Data!$BR:$BR,MATCH(T66,Data!$A:$A,0),1)))</f>
        <v/>
      </c>
      <c r="T66" s="43" t="str">
        <f ca="1">IFERROR(INDEX(Data!$A$1:R$1002,_xlfn.AGGREGATE(15,6,(OFFSET(Data!$A$1,0,MATCH(T$6,Data!$1:$1,0)-1,1000,1)=IF(T$7="","Yes",T$7))/(OFFSET(Data!$A$1,0,MATCH(T$6,Data!$1:$1,0)-1,1000,1)=IF(T$7="","Yes",T$7))*ROW(Data!$C$1:$C$1002),ROW(T66)-ROW(T$7)),1),"")</f>
        <v>History</v>
      </c>
      <c r="U66" s="43" t="str">
        <f ca="1">IF(V66="","",IF(INDEX(Data!$BR:$BR,MATCH(V66,Data!$A:$A,0),1)=0,"",INDEX(Data!$BR:$BR,MATCH(V66,Data!$A:$A,0),1)))</f>
        <v/>
      </c>
      <c r="V66" s="43" t="str">
        <f ca="1">IFERROR(INDEX(Data!$A$1:T$1002,_xlfn.AGGREGATE(15,6,(OFFSET(Data!$A$1,0,MATCH(V$6,Data!$1:$1,0)-1,1000,1)=IF(V$7="","Yes",V$7))/(OFFSET(Data!$A$1,0,MATCH(V$6,Data!$1:$1,0)-1,1000,1)=IF(V$7="","Yes",V$7))*ROW(Data!$C$1:$C$1002),ROW(V66)-ROW(V$7)),1),"")</f>
        <v>NESN National</v>
      </c>
      <c r="W66" s="43" t="str">
        <f ca="1">IF(X66="","",IF(INDEX(Data!$BR:$BR,MATCH(X66,Data!$A:$A,0),1)=0,"",INDEX(Data!$BR:$BR,MATCH(X66,Data!$A:$A,0),1)))</f>
        <v/>
      </c>
      <c r="X66" s="43" t="str">
        <f ca="1">IFERROR(INDEX(Data!$A$1:Y$1002,_xlfn.AGGREGATE(15,6,(OFFSET(Data!$A$1,0,MATCH(X$6,Data!$1:$1,0)-1,1000,1)=IF(X$7="","Yes",X$7))/(OFFSET(Data!$A$1,0,MATCH(X$6,Data!$1:$1,0)-1,1000,1)=IF(X$7="","Yes",X$7))*ROW(Data!$C$1:$C$1002),ROW(X66)-ROW(X$7)),1),"")</f>
        <v>Syfy</v>
      </c>
      <c r="Y66" s="43" t="str">
        <f ca="1">IF(Z66="","",IF(INDEX(Data!$BR:$BR,MATCH(Z66,Data!$A:$A,0),1)=0,"",INDEX(Data!$BR:$BR,MATCH(Z66,Data!$A:$A,0),1)))</f>
        <v/>
      </c>
      <c r="Z66" s="43" t="str">
        <f ca="1">IFERROR(INDEX(Data!$A$1:AA$1002,_xlfn.AGGREGATE(15,6,(OFFSET(Data!$A$1,0,MATCH(Z$6,Data!$1:$1,0)-1,1000,1)=IF(Z$7="","Yes",Z$7))/(OFFSET(Data!$A$1,0,MATCH(Z$6,Data!$1:$1,0)-1,1000,1)=IF(Z$7="","Yes",Z$7))*ROW(Data!$C$1:$C$1002),ROW(Z66)-ROW(Z$7)),1),"")</f>
        <v/>
      </c>
      <c r="AA66" s="43" t="str">
        <f ca="1">IF(AB66="","",IF(INDEX(Data!$BR:$BR,MATCH(AB66,Data!$A:$A,0),1)=0,"",INDEX(Data!$BR:$BR,MATCH(AB66,Data!$A:$A,0),1)))</f>
        <v/>
      </c>
      <c r="AB66" s="43" t="str">
        <f ca="1">IFERROR(INDEX(Data!$A$1:AC$1002,_xlfn.AGGREGATE(15,6,(OFFSET(Data!$A$1,0,MATCH(AB$6,Data!$1:$1,0)-1,1000,1)=IF(AB$7="","Yes",AB$7))/(OFFSET(Data!$A$1,0,MATCH(AB$6,Data!$1:$1,0)-1,1000,1)=IF(AB$7="","Yes",AB$7))*ROW(Data!$C$1:$C$1002),ROW(AB66)-ROW(AB$7)),1),"")</f>
        <v>Nickelodeon</v>
      </c>
      <c r="AC66" s="43" t="str">
        <f ca="1">IF(AD66="","",IF(INDEX(Data!$BR:$BR,MATCH(AD66,Data!$A:$A,0),1)=0,"",INDEX(Data!$BR:$BR,MATCH(AD66,Data!$A:$A,0),1)))</f>
        <v/>
      </c>
      <c r="AD66" s="43" t="str">
        <f ca="1">IFERROR(INDEX(Data!$A$1:AE$1002,_xlfn.AGGREGATE(15,6,(OFFSET(Data!$A$1,0,MATCH(AD$6,Data!$1:$1,0)-1,1000,1)=IF(AD$7="","Yes",AD$7))/(OFFSET(Data!$A$1,0,MATCH(AD$6,Data!$1:$1,0)-1,1000,1)=IF(AD$7="","Yes",AD$7))*ROW(Data!$C$1:$C$1002),ROW(AD66)-ROW(AD$7)),1),"")</f>
        <v/>
      </c>
      <c r="AE66" s="43" t="str">
        <f ca="1">IF(AF66="","",IF(INDEX(Data!$BR:$BR,MATCH(AF66,Data!$A:$A,0),1)=0,"",INDEX(Data!$BR:$BR,MATCH(AF66,Data!$A:$A,0),1)))</f>
        <v/>
      </c>
      <c r="AF66" s="43" t="str">
        <f ca="1">IFERROR(INDEX(Data!$A$1:AM$1002,_xlfn.AGGREGATE(15,6,(OFFSET(Data!$A$1,0,MATCH(AF$6,Data!$1:$1,0)-1,1000,1)=IF(AF$7="","Yes",AF$7))/(OFFSET(Data!$A$1,0,MATCH(AF$6,Data!$1:$1,0)-1,1000,1)=IF(AF$7="","Yes",AF$7))*ROW(Data!$C$1:$C$1002),ROW(AF66)-ROW(AF$7)),1),"")</f>
        <v/>
      </c>
      <c r="AG66" s="43" t="str">
        <f ca="1">IF(AH66="","",IF(INDEX(Data!$BR:$BR,MATCH(AH66,Data!$A:$A,0),1)=0,"",INDEX(Data!$BR:$BR,MATCH(AH66,Data!$A:$A,0),1)))</f>
        <v/>
      </c>
      <c r="AH66" s="43" t="str">
        <f ca="1">IFERROR(INDEX(Data!$A$1:AO$1002,_xlfn.AGGREGATE(15,6,(OFFSET(Data!$A$1,0,MATCH(AH$6,Data!$1:$1,0)-1,1000,1)=IF(AH$7="","Yes",AH$7))/(OFFSET(Data!$A$1,0,MATCH(AH$6,Data!$1:$1,0)-1,1000,1)=IF(AH$7="","Yes",AH$7))*ROW(Data!$C$1:$C$1002),ROW(AH66)-ROW(AH$7)),1),"")</f>
        <v/>
      </c>
      <c r="AI66" s="43" t="str">
        <f ca="1">IF(AJ66="","",IF(INDEX(Data!$BR:$BR,MATCH(AJ66,Data!$A:$A,0),1)=0,"",INDEX(Data!$BR:$BR,MATCH(AJ66,Data!$A:$A,0),1)))</f>
        <v/>
      </c>
      <c r="AJ66" s="43" t="str">
        <f ca="1">IFERROR(INDEX(Data!$A$1:AQ$1002,_xlfn.AGGREGATE(15,6,(OFFSET(Data!$A$1,0,MATCH(AJ$6,Data!$1:$1,0)-1,1000,1)=IF(AJ$7="","Yes",AJ$7))/(OFFSET(Data!$A$1,0,MATCH(AJ$6,Data!$1:$1,0)-1,1000,1)=IF(AJ$7="","Yes",AJ$7))*ROW(Data!$C$1:$C$1002),ROW(AJ66)-ROW(AJ$7)),1),"")</f>
        <v>SEC Network</v>
      </c>
      <c r="AK66" s="43" t="str">
        <f ca="1">IF(AL66="","",IF(INDEX(Data!$BR:$BR,MATCH(AL66,Data!$A:$A,0),1)=0,"",INDEX(Data!$BR:$BR,MATCH(AL66,Data!$A:$A,0),1)))</f>
        <v/>
      </c>
      <c r="AL66" s="43" t="str">
        <f ca="1">IFERROR(INDEX(Data!$A$1:AS$1002,_xlfn.AGGREGATE(15,6,(OFFSET(Data!$A$1,0,MATCH(AL$6,Data!$1:$1,0)-1,1000,1)=IF(AL$7="","Yes",AL$7))/(OFFSET(Data!$A$1,0,MATCH(AL$6,Data!$1:$1,0)-1,1000,1)=IF(AL$7="","Yes",AL$7))*ROW(Data!$C$1:$C$1002),ROW(AL66)-ROW(AL$7)),1),"")</f>
        <v/>
      </c>
      <c r="AM66" s="43" t="str">
        <f ca="1">IF(AN66="","",IF(INDEX(Data!$BR:$BR,MATCH(AN66,Data!$A:$A,0),1)=0,"",INDEX(Data!$BR:$BR,MATCH(AN66,Data!$A:$A,0),1)))</f>
        <v/>
      </c>
      <c r="AN66" s="43" t="str">
        <f ca="1">IFERROR(INDEX(Data!$A$1:AU$1002,_xlfn.AGGREGATE(15,6,(OFFSET(Data!$A$1,0,MATCH(AN$6,Data!$1:$1,0)-1,1000,1)=IF(AN$7="","Yes",AN$7))/(OFFSET(Data!$A$1,0,MATCH(AN$6,Data!$1:$1,0)-1,1000,1)=IF(AN$7="","Yes",AN$7))*ROW(Data!$C$1:$C$1002),ROW(AN66)-ROW(AN$7)),1),"")</f>
        <v>We TV</v>
      </c>
    </row>
    <row r="67" spans="1:40" x14ac:dyDescent="0.4">
      <c r="A67" s="43" t="str">
        <f ca="1">IF(B67="","",IF(INDEX(Data!$BR:$BR,MATCH(B67,Data!$A:$A,0),1)=0,"",INDEX(Data!$BR:$BR,MATCH(B67,Data!$A:$A,0),1)))</f>
        <v/>
      </c>
      <c r="B67" s="43" t="str">
        <f ca="1">IFERROR(INDEX(Data!A$1:$A$1002,_xlfn.AGGREGATE(15,6,(OFFSET(Data!$A$1,0,MATCH(B$6,Data!$1:$1,0)-1,1000,1)=IF(B$7="","Yes",B$7))/(OFFSET(Data!$A$1,0,MATCH(B$6,Data!$1:$1,0)-1,1000,1)=IF(B$7="","Yes",B$7))*ROW(Data!$C$1:$C$1002),ROW(B67)-ROW(B$7)),1),"")</f>
        <v>We TV</v>
      </c>
      <c r="C67" s="43" t="str">
        <f ca="1">IF(D67="","",IF(INDEX(Data!$BR:$BR,MATCH(D67,Data!$A:$A,0),1)=0,"",INDEX(Data!$BR:$BR,MATCH(D67,Data!$A:$A,0),1)))</f>
        <v/>
      </c>
      <c r="D67" s="43" t="str">
        <f ca="1">IFERROR(INDEX(Data!$A$1:C$1002,_xlfn.AGGREGATE(15,6,(OFFSET(Data!$A$1,0,MATCH(D$6,Data!$1:$1,0)-1,1000,1)=IF(D$7="","Yes",D$7))/(OFFSET(Data!$A$1,0,MATCH(D$6,Data!$1:$1,0)-1,1000,1)=IF(D$7="","Yes",D$7))*ROW(Data!$C$1:$C$1002),ROW(D67)-ROW(D$7)),1),"")</f>
        <v/>
      </c>
      <c r="E67" s="43" t="str">
        <f ca="1">IF(F67="","",IF(INDEX(Data!$BR:$BR,MATCH(F67,Data!$A:$A,0),1)=0,"",INDEX(Data!$BR:$BR,MATCH(F67,Data!$A:$A,0),1)))</f>
        <v/>
      </c>
      <c r="F67" s="43" t="str">
        <f ca="1">IFERROR(INDEX(Data!$A$1:E$1002,_xlfn.AGGREGATE(15,6,(OFFSET(Data!$A$1,0,MATCH(F$6,Data!$1:$1,0)-1,1000,1)=IF(F$7="","Yes",F$7))/(OFFSET(Data!$A$1,0,MATCH(F$6,Data!$1:$1,0)-1,1000,1)=IF(F$7="","Yes",F$7))*ROW(Data!$C$1:$C$1002),ROW(F67)-ROW(F$7)),1),"")</f>
        <v/>
      </c>
      <c r="G67" s="43" t="str">
        <f ca="1">IF(H67="","",IF(INDEX(Data!$BR:$BR,MATCH(H67,Data!$A:$A,0),1)=0,"",INDEX(Data!$BR:$BR,MATCH(H67,Data!$A:$A,0),1)))</f>
        <v/>
      </c>
      <c r="H67" s="43" t="str">
        <f ca="1">IFERROR(INDEX(Data!$A$1:G$1002,_xlfn.AGGREGATE(15,6,(OFFSET(Data!$A$1,0,MATCH(H$6,Data!$1:$1,0)-1,1000,1)=IF(H$7="","Yes",H$7))/(OFFSET(Data!$A$1,0,MATCH(H$6,Data!$1:$1,0)-1,1000,1)=IF(H$7="","Yes",H$7))*ROW(Data!$C$1:$C$1002),ROW(H67)-ROW(H$7)),1),"")</f>
        <v/>
      </c>
      <c r="I67" s="43" t="str">
        <f ca="1">IF(J67="","",IF(INDEX(Data!$BR:$BR,MATCH(J67,Data!$A:$A,0),1)=0,"",INDEX(Data!$BR:$BR,MATCH(J67,Data!$A:$A,0),1)))</f>
        <v/>
      </c>
      <c r="J67" s="43" t="str">
        <f ca="1">IFERROR(INDEX(Data!$A$1:I$1002,_xlfn.AGGREGATE(15,6,(OFFSET(Data!$A$1,0,MATCH(J$6,Data!$1:$1,0)-1,1000,1)=IF(J$7="","Yes",J$7))/(OFFSET(Data!$A$1,0,MATCH(J$6,Data!$1:$1,0)-1,1000,1)=IF(J$7="","Yes",J$7))*ROW(Data!$C$1:$C$1002),ROW(J67)-ROW(J$7)),1),"")</f>
        <v>QVC</v>
      </c>
      <c r="K67" s="43" t="str">
        <f ca="1">IF(L67="","",IF(INDEX(Data!$BR:$BR,MATCH(L67,Data!$A:$A,0),1)=0,"",INDEX(Data!$BR:$BR,MATCH(L67,Data!$A:$A,0),1)))</f>
        <v/>
      </c>
      <c r="L67" s="43" t="str">
        <f ca="1">IFERROR(INDEX(Data!$A$1:K$1002,_xlfn.AGGREGATE(15,6,(OFFSET(Data!$A$1,0,MATCH(L$6,Data!$1:$1,0)-1,1000,1)=IF(L$7="","Yes",L$7))/(OFFSET(Data!$A$1,0,MATCH(L$6,Data!$1:$1,0)-1,1000,1)=IF(L$7="","Yes",L$7))*ROW(Data!$C$1:$C$1002),ROW(L67)-ROW(L$7)),1),"")</f>
        <v>Reelz</v>
      </c>
      <c r="M67" s="43" t="str">
        <f ca="1">IF(N67="","",IF(INDEX(Data!$BR:$BR,MATCH(N67,Data!$A:$A,0),1)=0,"",INDEX(Data!$BR:$BR,MATCH(N67,Data!$A:$A,0),1)))</f>
        <v/>
      </c>
      <c r="N67" s="43" t="str">
        <f ca="1">IFERROR(INDEX(Data!$A$1:M$1002,_xlfn.AGGREGATE(15,6,(OFFSET(Data!$A$1,0,MATCH(N$6,Data!$1:$1,0)-1,1000,1)=IF(N$7="","Yes",N$7))/(OFFSET(Data!$A$1,0,MATCH(N$6,Data!$1:$1,0)-1,1000,1)=IF(N$7="","Yes",N$7))*ROW(Data!$C$1:$C$1002),ROW(N67)-ROW(N$7)),1),"")</f>
        <v>MSNBC</v>
      </c>
      <c r="O67" s="43" t="str">
        <f ca="1">IF(P67="","",IF(INDEX(Data!$BR:$BR,MATCH(P67,Data!$A:$A,0),1)=0,"",INDEX(Data!$BR:$BR,MATCH(P67,Data!$A:$A,0),1)))</f>
        <v/>
      </c>
      <c r="P67" s="43" t="str">
        <f ca="1">IFERROR(INDEX(Data!$A$1:O$1002,_xlfn.AGGREGATE(15,6,(OFFSET(Data!$A$1,0,MATCH(P$6,Data!$1:$1,0)-1,1000,1)=IF(P$7="","Yes",P$7))/(OFFSET(Data!$A$1,0,MATCH(P$6,Data!$1:$1,0)-1,1000,1)=IF(P$7="","Yes",P$7))*ROW(Data!$C$1:$C$1002),ROW(P67)-ROW(P$7)),1),"")</f>
        <v>FYI</v>
      </c>
      <c r="Q67" s="43" t="str">
        <f ca="1">IF(R67="","",IF(INDEX(Data!$BR:$BR,MATCH(R67,Data!$A:$A,0),1)=0,"",INDEX(Data!$BR:$BR,MATCH(R67,Data!$A:$A,0),1)))</f>
        <v/>
      </c>
      <c r="R67" s="43" t="str">
        <f ca="1">IFERROR(INDEX(Data!$A$1:Q$1002,_xlfn.AGGREGATE(15,6,(OFFSET(Data!$A$1,0,MATCH(R$6,Data!$1:$1,0)-1,1000,1)=IF(R$7="","Yes",R$7))/(OFFSET(Data!$A$1,0,MATCH(R$6,Data!$1:$1,0)-1,1000,1)=IF(R$7="","Yes",R$7))*ROW(Data!$C$1:$C$1002),ROW(R67)-ROW(R$7)),1),"")</f>
        <v>FXX</v>
      </c>
      <c r="S67" s="43" t="str">
        <f ca="1">IF(T67="","",IF(INDEX(Data!$BR:$BR,MATCH(T67,Data!$A:$A,0),1)=0,"",INDEX(Data!$BR:$BR,MATCH(T67,Data!$A:$A,0),1)))</f>
        <v/>
      </c>
      <c r="T67" s="43" t="str">
        <f ca="1">IFERROR(INDEX(Data!$A$1:R$1002,_xlfn.AGGREGATE(15,6,(OFFSET(Data!$A$1,0,MATCH(T$6,Data!$1:$1,0)-1,1000,1)=IF(T$7="","Yes",T$7))/(OFFSET(Data!$A$1,0,MATCH(T$6,Data!$1:$1,0)-1,1000,1)=IF(T$7="","Yes",T$7))*ROW(Data!$C$1:$C$1002),ROW(T67)-ROW(T$7)),1),"")</f>
        <v>History En Español</v>
      </c>
      <c r="U67" s="43" t="str">
        <f ca="1">IF(V67="","",IF(INDEX(Data!$BR:$BR,MATCH(V67,Data!$A:$A,0),1)=0,"",INDEX(Data!$BR:$BR,MATCH(V67,Data!$A:$A,0),1)))</f>
        <v/>
      </c>
      <c r="V67" s="43" t="str">
        <f ca="1">IFERROR(INDEX(Data!$A$1:T$1002,_xlfn.AGGREGATE(15,6,(OFFSET(Data!$A$1,0,MATCH(V$6,Data!$1:$1,0)-1,1000,1)=IF(V$7="","Yes",V$7))/(OFFSET(Data!$A$1,0,MATCH(V$6,Data!$1:$1,0)-1,1000,1)=IF(V$7="","Yes",V$7))*ROW(Data!$C$1:$C$1002),ROW(V67)-ROW(V$7)),1),"")</f>
        <v>Newsy</v>
      </c>
      <c r="W67" s="43" t="str">
        <f ca="1">IF(X67="","",IF(INDEX(Data!$BR:$BR,MATCH(X67,Data!$A:$A,0),1)=0,"",INDEX(Data!$BR:$BR,MATCH(X67,Data!$A:$A,0),1)))</f>
        <v/>
      </c>
      <c r="X67" s="43" t="str">
        <f ca="1">IFERROR(INDEX(Data!$A$1:Y$1002,_xlfn.AGGREGATE(15,6,(OFFSET(Data!$A$1,0,MATCH(X$6,Data!$1:$1,0)-1,1000,1)=IF(X$7="","Yes",X$7))/(OFFSET(Data!$A$1,0,MATCH(X$6,Data!$1:$1,0)-1,1000,1)=IF(X$7="","Yes",X$7))*ROW(Data!$C$1:$C$1002),ROW(X67)-ROW(X$7)),1),"")</f>
        <v>TBS</v>
      </c>
      <c r="Y67" s="43" t="str">
        <f ca="1">IF(Z67="","",IF(INDEX(Data!$BR:$BR,MATCH(Z67,Data!$A:$A,0),1)=0,"",INDEX(Data!$BR:$BR,MATCH(Z67,Data!$A:$A,0),1)))</f>
        <v/>
      </c>
      <c r="Z67" s="43" t="str">
        <f ca="1">IFERROR(INDEX(Data!$A$1:AA$1002,_xlfn.AGGREGATE(15,6,(OFFSET(Data!$A$1,0,MATCH(Z$6,Data!$1:$1,0)-1,1000,1)=IF(Z$7="","Yes",Z$7))/(OFFSET(Data!$A$1,0,MATCH(Z$6,Data!$1:$1,0)-1,1000,1)=IF(Z$7="","Yes",Z$7))*ROW(Data!$C$1:$C$1002),ROW(Z67)-ROW(Z$7)),1),"")</f>
        <v/>
      </c>
      <c r="AA67" s="43" t="str">
        <f ca="1">IF(AB67="","",IF(INDEX(Data!$BR:$BR,MATCH(AB67,Data!$A:$A,0),1)=0,"",INDEX(Data!$BR:$BR,MATCH(AB67,Data!$A:$A,0),1)))</f>
        <v/>
      </c>
      <c r="AB67" s="43" t="str">
        <f ca="1">IFERROR(INDEX(Data!$A$1:AC$1002,_xlfn.AGGREGATE(15,6,(OFFSET(Data!$A$1,0,MATCH(AB$6,Data!$1:$1,0)-1,1000,1)=IF(AB$7="","Yes",AB$7))/(OFFSET(Data!$A$1,0,MATCH(AB$6,Data!$1:$1,0)-1,1000,1)=IF(AB$7="","Yes",AB$7))*ROW(Data!$C$1:$C$1002),ROW(AB67)-ROW(AB$7)),1),"")</f>
        <v>Olympic Channel</v>
      </c>
      <c r="AC67" s="43" t="str">
        <f ca="1">IF(AD67="","",IF(INDEX(Data!$BR:$BR,MATCH(AD67,Data!$A:$A,0),1)=0,"",INDEX(Data!$BR:$BR,MATCH(AD67,Data!$A:$A,0),1)))</f>
        <v/>
      </c>
      <c r="AD67" s="43" t="str">
        <f ca="1">IFERROR(INDEX(Data!$A$1:AE$1002,_xlfn.AGGREGATE(15,6,(OFFSET(Data!$A$1,0,MATCH(AD$6,Data!$1:$1,0)-1,1000,1)=IF(AD$7="","Yes",AD$7))/(OFFSET(Data!$A$1,0,MATCH(AD$6,Data!$1:$1,0)-1,1000,1)=IF(AD$7="","Yes",AD$7))*ROW(Data!$C$1:$C$1002),ROW(AD67)-ROW(AD$7)),1),"")</f>
        <v/>
      </c>
      <c r="AE67" s="43" t="str">
        <f ca="1">IF(AF67="","",IF(INDEX(Data!$BR:$BR,MATCH(AF67,Data!$A:$A,0),1)=0,"",INDEX(Data!$BR:$BR,MATCH(AF67,Data!$A:$A,0),1)))</f>
        <v/>
      </c>
      <c r="AF67" s="43" t="str">
        <f ca="1">IFERROR(INDEX(Data!$A$1:AM$1002,_xlfn.AGGREGATE(15,6,(OFFSET(Data!$A$1,0,MATCH(AF$6,Data!$1:$1,0)-1,1000,1)=IF(AF$7="","Yes",AF$7))/(OFFSET(Data!$A$1,0,MATCH(AF$6,Data!$1:$1,0)-1,1000,1)=IF(AF$7="","Yes",AF$7))*ROW(Data!$C$1:$C$1002),ROW(AF67)-ROW(AF$7)),1),"")</f>
        <v/>
      </c>
      <c r="AG67" s="43" t="str">
        <f ca="1">IF(AH67="","",IF(INDEX(Data!$BR:$BR,MATCH(AH67,Data!$A:$A,0),1)=0,"",INDEX(Data!$BR:$BR,MATCH(AH67,Data!$A:$A,0),1)))</f>
        <v/>
      </c>
      <c r="AH67" s="43" t="str">
        <f ca="1">IFERROR(INDEX(Data!$A$1:AO$1002,_xlfn.AGGREGATE(15,6,(OFFSET(Data!$A$1,0,MATCH(AH$6,Data!$1:$1,0)-1,1000,1)=IF(AH$7="","Yes",AH$7))/(OFFSET(Data!$A$1,0,MATCH(AH$6,Data!$1:$1,0)-1,1000,1)=IF(AH$7="","Yes",AH$7))*ROW(Data!$C$1:$C$1002),ROW(AH67)-ROW(AH$7)),1),"")</f>
        <v/>
      </c>
      <c r="AI67" s="43" t="str">
        <f ca="1">IF(AJ67="","",IF(INDEX(Data!$BR:$BR,MATCH(AJ67,Data!$A:$A,0),1)=0,"",INDEX(Data!$BR:$BR,MATCH(AJ67,Data!$A:$A,0),1)))</f>
        <v/>
      </c>
      <c r="AJ67" s="43" t="str">
        <f ca="1">IFERROR(INDEX(Data!$A$1:AQ$1002,_xlfn.AGGREGATE(15,6,(OFFSET(Data!$A$1,0,MATCH(AJ$6,Data!$1:$1,0)-1,1000,1)=IF(AJ$7="","Yes",AJ$7))/(OFFSET(Data!$A$1,0,MATCH(AJ$6,Data!$1:$1,0)-1,1000,1)=IF(AJ$7="","Yes",AJ$7))*ROW(Data!$C$1:$C$1002),ROW(AJ67)-ROW(AJ$7)),1),"")</f>
        <v>Stadium</v>
      </c>
      <c r="AK67" s="43" t="str">
        <f ca="1">IF(AL67="","",IF(INDEX(Data!$BR:$BR,MATCH(AL67,Data!$A:$A,0),1)=0,"",INDEX(Data!$BR:$BR,MATCH(AL67,Data!$A:$A,0),1)))</f>
        <v/>
      </c>
      <c r="AL67" s="43" t="str">
        <f ca="1">IFERROR(INDEX(Data!$A$1:AS$1002,_xlfn.AGGREGATE(15,6,(OFFSET(Data!$A$1,0,MATCH(AL$6,Data!$1:$1,0)-1,1000,1)=IF(AL$7="","Yes",AL$7))/(OFFSET(Data!$A$1,0,MATCH(AL$6,Data!$1:$1,0)-1,1000,1)=IF(AL$7="","Yes",AL$7))*ROW(Data!$C$1:$C$1002),ROW(AL67)-ROW(AL$7)),1),"")</f>
        <v/>
      </c>
      <c r="AM67" s="43" t="str">
        <f ca="1">IF(AN67="","",IF(INDEX(Data!$BR:$BR,MATCH(AN67,Data!$A:$A,0),1)=0,"",INDEX(Data!$BR:$BR,MATCH(AN67,Data!$A:$A,0),1)))</f>
        <v/>
      </c>
      <c r="AN67" s="43" t="str">
        <f ca="1">IFERROR(INDEX(Data!$A$1:AU$1002,_xlfn.AGGREGATE(15,6,(OFFSET(Data!$A$1,0,MATCH(AN$6,Data!$1:$1,0)-1,1000,1)=IF(AN$7="","Yes",AN$7))/(OFFSET(Data!$A$1,0,MATCH(AN$6,Data!$1:$1,0)-1,1000,1)=IF(AN$7="","Yes",AN$7))*ROW(Data!$C$1:$C$1002),ROW(AN67)-ROW(AN$7)),1),"")</f>
        <v>Weather Channel</v>
      </c>
    </row>
    <row r="68" spans="1:40" x14ac:dyDescent="0.4">
      <c r="A68" s="43" t="str">
        <f ca="1">IF(B68="","",IF(INDEX(Data!$BR:$BR,MATCH(B68,Data!$A:$A,0),1)=0,"",INDEX(Data!$BR:$BR,MATCH(B68,Data!$A:$A,0),1)))</f>
        <v/>
      </c>
      <c r="B68" s="43" t="str">
        <f ca="1">IFERROR(INDEX(Data!A$1:$A$1002,_xlfn.AGGREGATE(15,6,(OFFSET(Data!$A$1,0,MATCH(B$6,Data!$1:$1,0)-1,1000,1)=IF(B$7="","Yes",B$7))/(OFFSET(Data!$A$1,0,MATCH(B$6,Data!$1:$1,0)-1,1000,1)=IF(B$7="","Yes",B$7))*ROW(Data!$C$1:$C$1002),ROW(B68)-ROW(B$7)),1),"")</f>
        <v/>
      </c>
      <c r="C68" s="43" t="str">
        <f ca="1">IF(D68="","",IF(INDEX(Data!$BR:$BR,MATCH(D68,Data!$A:$A,0),1)=0,"",INDEX(Data!$BR:$BR,MATCH(D68,Data!$A:$A,0),1)))</f>
        <v/>
      </c>
      <c r="D68" s="43" t="str">
        <f ca="1">IFERROR(INDEX(Data!$A$1:C$1002,_xlfn.AGGREGATE(15,6,(OFFSET(Data!$A$1,0,MATCH(D$6,Data!$1:$1,0)-1,1000,1)=IF(D$7="","Yes",D$7))/(OFFSET(Data!$A$1,0,MATCH(D$6,Data!$1:$1,0)-1,1000,1)=IF(D$7="","Yes",D$7))*ROW(Data!$C$1:$C$1002),ROW(D68)-ROW(D$7)),1),"")</f>
        <v/>
      </c>
      <c r="E68" s="43" t="str">
        <f ca="1">IF(F68="","",IF(INDEX(Data!$BR:$BR,MATCH(F68,Data!$A:$A,0),1)=0,"",INDEX(Data!$BR:$BR,MATCH(F68,Data!$A:$A,0),1)))</f>
        <v/>
      </c>
      <c r="F68" s="43" t="str">
        <f ca="1">IFERROR(INDEX(Data!$A$1:E$1002,_xlfn.AGGREGATE(15,6,(OFFSET(Data!$A$1,0,MATCH(F$6,Data!$1:$1,0)-1,1000,1)=IF(F$7="","Yes",F$7))/(OFFSET(Data!$A$1,0,MATCH(F$6,Data!$1:$1,0)-1,1000,1)=IF(F$7="","Yes",F$7))*ROW(Data!$C$1:$C$1002),ROW(F68)-ROW(F$7)),1),"")</f>
        <v/>
      </c>
      <c r="G68" s="43" t="str">
        <f ca="1">IF(H68="","",IF(INDEX(Data!$BR:$BR,MATCH(H68,Data!$A:$A,0),1)=0,"",INDEX(Data!$BR:$BR,MATCH(H68,Data!$A:$A,0),1)))</f>
        <v/>
      </c>
      <c r="H68" s="43" t="str">
        <f ca="1">IFERROR(INDEX(Data!$A$1:G$1002,_xlfn.AGGREGATE(15,6,(OFFSET(Data!$A$1,0,MATCH(H$6,Data!$1:$1,0)-1,1000,1)=IF(H$7="","Yes",H$7))/(OFFSET(Data!$A$1,0,MATCH(H$6,Data!$1:$1,0)-1,1000,1)=IF(H$7="","Yes",H$7))*ROW(Data!$C$1:$C$1002),ROW(H68)-ROW(H$7)),1),"")</f>
        <v/>
      </c>
      <c r="I68" s="43" t="str">
        <f ca="1">IF(J68="","",IF(INDEX(Data!$BR:$BR,MATCH(J68,Data!$A:$A,0),1)=0,"",INDEX(Data!$BR:$BR,MATCH(J68,Data!$A:$A,0),1)))</f>
        <v/>
      </c>
      <c r="J68" s="43" t="str">
        <f ca="1">IFERROR(INDEX(Data!$A$1:I$1002,_xlfn.AGGREGATE(15,6,(OFFSET(Data!$A$1,0,MATCH(J$6,Data!$1:$1,0)-1,1000,1)=IF(J$7="","Yes",J$7))/(OFFSET(Data!$A$1,0,MATCH(J$6,Data!$1:$1,0)-1,1000,1)=IF(J$7="","Yes",J$7))*ROW(Data!$C$1:$C$1002),ROW(J68)-ROW(J$7)),1),"")</f>
        <v>QVC 2</v>
      </c>
      <c r="K68" s="43" t="str">
        <f ca="1">IF(L68="","",IF(INDEX(Data!$BR:$BR,MATCH(L68,Data!$A:$A,0),1)=0,"",INDEX(Data!$BR:$BR,MATCH(L68,Data!$A:$A,0),1)))</f>
        <v/>
      </c>
      <c r="L68" s="43" t="str">
        <f ca="1">IFERROR(INDEX(Data!$A$1:K$1002,_xlfn.AGGREGATE(15,6,(OFFSET(Data!$A$1,0,MATCH(L$6,Data!$1:$1,0)-1,1000,1)=IF(L$7="","Yes",L$7))/(OFFSET(Data!$A$1,0,MATCH(L$6,Data!$1:$1,0)-1,1000,1)=IF(L$7="","Yes",L$7))*ROW(Data!$C$1:$C$1002),ROW(L68)-ROW(L$7)),1),"")</f>
        <v>RFD-TV</v>
      </c>
      <c r="M68" s="43" t="str">
        <f ca="1">IF(N68="","",IF(INDEX(Data!$BR:$BR,MATCH(N68,Data!$A:$A,0),1)=0,"",INDEX(Data!$BR:$BR,MATCH(N68,Data!$A:$A,0),1)))</f>
        <v/>
      </c>
      <c r="N68" s="43" t="str">
        <f ca="1">IFERROR(INDEX(Data!$A$1:M$1002,_xlfn.AGGREGATE(15,6,(OFFSET(Data!$A$1,0,MATCH(N$6,Data!$1:$1,0)-1,1000,1)=IF(N$7="","Yes",N$7))/(OFFSET(Data!$A$1,0,MATCH(N$6,Data!$1:$1,0)-1,1000,1)=IF(N$7="","Yes",N$7))*ROW(Data!$C$1:$C$1002),ROW(N68)-ROW(N$7)),1),"")</f>
        <v>MTV</v>
      </c>
      <c r="O68" s="43" t="str">
        <f ca="1">IF(P68="","",IF(INDEX(Data!$BR:$BR,MATCH(P68,Data!$A:$A,0),1)=0,"",INDEX(Data!$BR:$BR,MATCH(P68,Data!$A:$A,0),1)))</f>
        <v/>
      </c>
      <c r="P68" s="43" t="str">
        <f ca="1">IFERROR(INDEX(Data!$A$1:O$1002,_xlfn.AGGREGATE(15,6,(OFFSET(Data!$A$1,0,MATCH(P$6,Data!$1:$1,0)-1,1000,1)=IF(P$7="","Yes",P$7))/(OFFSET(Data!$A$1,0,MATCH(P$6,Data!$1:$1,0)-1,1000,1)=IF(P$7="","Yes",P$7))*ROW(Data!$C$1:$C$1002),ROW(P68)-ROW(P$7)),1),"")</f>
        <v>Galavision</v>
      </c>
      <c r="Q68" s="43" t="str">
        <f ca="1">IF(R68="","",IF(INDEX(Data!$BR:$BR,MATCH(R68,Data!$A:$A,0),1)=0,"",INDEX(Data!$BR:$BR,MATCH(R68,Data!$A:$A,0),1)))</f>
        <v/>
      </c>
      <c r="R68" s="43" t="str">
        <f ca="1">IFERROR(INDEX(Data!$A$1:Q$1002,_xlfn.AGGREGATE(15,6,(OFFSET(Data!$A$1,0,MATCH(R$6,Data!$1:$1,0)-1,1000,1)=IF(R$7="","Yes",R$7))/(OFFSET(Data!$A$1,0,MATCH(R$6,Data!$1:$1,0)-1,1000,1)=IF(R$7="","Yes",R$7))*ROW(Data!$C$1:$C$1002),ROW(R68)-ROW(R$7)),1),"")</f>
        <v>FYI</v>
      </c>
      <c r="S68" s="43" t="str">
        <f ca="1">IF(T68="","",IF(INDEX(Data!$BR:$BR,MATCH(T68,Data!$A:$A,0),1)=0,"",INDEX(Data!$BR:$BR,MATCH(T68,Data!$A:$A,0),1)))</f>
        <v/>
      </c>
      <c r="T68" s="43" t="str">
        <f ca="1">IFERROR(INDEX(Data!$A$1:R$1002,_xlfn.AGGREGATE(15,6,(OFFSET(Data!$A$1,0,MATCH(T$6,Data!$1:$1,0)-1,1000,1)=IF(T$7="","Yes",T$7))/(OFFSET(Data!$A$1,0,MATCH(T$6,Data!$1:$1,0)-1,1000,1)=IF(T$7="","Yes",T$7))*ROW(Data!$C$1:$C$1002),ROW(T68)-ROW(T$7)),1),"")</f>
        <v>HITN TV</v>
      </c>
      <c r="U68" s="43" t="str">
        <f ca="1">IF(V68="","",IF(INDEX(Data!$BR:$BR,MATCH(V68,Data!$A:$A,0),1)=0,"",INDEX(Data!$BR:$BR,MATCH(V68,Data!$A:$A,0),1)))</f>
        <v/>
      </c>
      <c r="V68" s="43" t="str">
        <f ca="1">IFERROR(INDEX(Data!$A$1:T$1002,_xlfn.AGGREGATE(15,6,(OFFSET(Data!$A$1,0,MATCH(V$6,Data!$1:$1,0)-1,1000,1)=IF(V$7="","Yes",V$7))/(OFFSET(Data!$A$1,0,MATCH(V$6,Data!$1:$1,0)-1,1000,1)=IF(V$7="","Yes",V$7))*ROW(Data!$C$1:$C$1002),ROW(V68)-ROW(V$7)),1),"")</f>
        <v>Olympic Channel</v>
      </c>
      <c r="W68" s="43" t="str">
        <f ca="1">IF(X68="","",IF(INDEX(Data!$BR:$BR,MATCH(X68,Data!$A:$A,0),1)=0,"",INDEX(Data!$BR:$BR,MATCH(X68,Data!$A:$A,0),1)))</f>
        <v/>
      </c>
      <c r="X68" s="43" t="str">
        <f ca="1">IFERROR(INDEX(Data!$A$1:Y$1002,_xlfn.AGGREGATE(15,6,(OFFSET(Data!$A$1,0,MATCH(X$6,Data!$1:$1,0)-1,1000,1)=IF(X$7="","Yes",X$7))/(OFFSET(Data!$A$1,0,MATCH(X$6,Data!$1:$1,0)-1,1000,1)=IF(X$7="","Yes",X$7))*ROW(Data!$C$1:$C$1002),ROW(X68)-ROW(X$7)),1),"")</f>
        <v>Telemundo</v>
      </c>
      <c r="Y68" s="43" t="str">
        <f ca="1">IF(Z68="","",IF(INDEX(Data!$BR:$BR,MATCH(Z68,Data!$A:$A,0),1)=0,"",INDEX(Data!$BR:$BR,MATCH(Z68,Data!$A:$A,0),1)))</f>
        <v/>
      </c>
      <c r="Z68" s="43" t="str">
        <f ca="1">IFERROR(INDEX(Data!$A$1:AA$1002,_xlfn.AGGREGATE(15,6,(OFFSET(Data!$A$1,0,MATCH(Z$6,Data!$1:$1,0)-1,1000,1)=IF(Z$7="","Yes",Z$7))/(OFFSET(Data!$A$1,0,MATCH(Z$6,Data!$1:$1,0)-1,1000,1)=IF(Z$7="","Yes",Z$7))*ROW(Data!$C$1:$C$1002),ROW(Z68)-ROW(Z$7)),1),"")</f>
        <v/>
      </c>
      <c r="AA68" s="43" t="str">
        <f ca="1">IF(AB68="","",IF(INDEX(Data!$BR:$BR,MATCH(AB68,Data!$A:$A,0),1)=0,"",INDEX(Data!$BR:$BR,MATCH(AB68,Data!$A:$A,0),1)))</f>
        <v/>
      </c>
      <c r="AB68" s="43" t="str">
        <f ca="1">IFERROR(INDEX(Data!$A$1:AC$1002,_xlfn.AGGREGATE(15,6,(OFFSET(Data!$A$1,0,MATCH(AB$6,Data!$1:$1,0)-1,1000,1)=IF(AB$7="","Yes",AB$7))/(OFFSET(Data!$A$1,0,MATCH(AB$6,Data!$1:$1,0)-1,1000,1)=IF(AB$7="","Yes",AB$7))*ROW(Data!$C$1:$C$1002),ROW(AB68)-ROW(AB$7)),1),"")</f>
        <v>Own</v>
      </c>
      <c r="AC68" s="43" t="str">
        <f ca="1">IF(AD68="","",IF(INDEX(Data!$BR:$BR,MATCH(AD68,Data!$A:$A,0),1)=0,"",INDEX(Data!$BR:$BR,MATCH(AD68,Data!$A:$A,0),1)))</f>
        <v/>
      </c>
      <c r="AD68" s="43" t="str">
        <f ca="1">IFERROR(INDEX(Data!$A$1:AE$1002,_xlfn.AGGREGATE(15,6,(OFFSET(Data!$A$1,0,MATCH(AD$6,Data!$1:$1,0)-1,1000,1)=IF(AD$7="","Yes",AD$7))/(OFFSET(Data!$A$1,0,MATCH(AD$6,Data!$1:$1,0)-1,1000,1)=IF(AD$7="","Yes",AD$7))*ROW(Data!$C$1:$C$1002),ROW(AD68)-ROW(AD$7)),1),"")</f>
        <v/>
      </c>
      <c r="AE68" s="43" t="str">
        <f ca="1">IF(AF68="","",IF(INDEX(Data!$BR:$BR,MATCH(AF68,Data!$A:$A,0),1)=0,"",INDEX(Data!$BR:$BR,MATCH(AF68,Data!$A:$A,0),1)))</f>
        <v/>
      </c>
      <c r="AF68" s="43" t="str">
        <f ca="1">IFERROR(INDEX(Data!$A$1:AM$1002,_xlfn.AGGREGATE(15,6,(OFFSET(Data!$A$1,0,MATCH(AF$6,Data!$1:$1,0)-1,1000,1)=IF(AF$7="","Yes",AF$7))/(OFFSET(Data!$A$1,0,MATCH(AF$6,Data!$1:$1,0)-1,1000,1)=IF(AF$7="","Yes",AF$7))*ROW(Data!$C$1:$C$1002),ROW(AF68)-ROW(AF$7)),1),"")</f>
        <v/>
      </c>
      <c r="AG68" s="43" t="str">
        <f ca="1">IF(AH68="","",IF(INDEX(Data!$BR:$BR,MATCH(AH68,Data!$A:$A,0),1)=0,"",INDEX(Data!$BR:$BR,MATCH(AH68,Data!$A:$A,0),1)))</f>
        <v/>
      </c>
      <c r="AH68" s="43" t="str">
        <f ca="1">IFERROR(INDEX(Data!$A$1:AO$1002,_xlfn.AGGREGATE(15,6,(OFFSET(Data!$A$1,0,MATCH(AH$6,Data!$1:$1,0)-1,1000,1)=IF(AH$7="","Yes",AH$7))/(OFFSET(Data!$A$1,0,MATCH(AH$6,Data!$1:$1,0)-1,1000,1)=IF(AH$7="","Yes",AH$7))*ROW(Data!$C$1:$C$1002),ROW(AH68)-ROW(AH$7)),1),"")</f>
        <v/>
      </c>
      <c r="AI68" s="43" t="str">
        <f ca="1">IF(AJ68="","",IF(INDEX(Data!$BR:$BR,MATCH(AJ68,Data!$A:$A,0),1)=0,"",INDEX(Data!$BR:$BR,MATCH(AJ68,Data!$A:$A,0),1)))</f>
        <v/>
      </c>
      <c r="AJ68" s="43" t="str">
        <f ca="1">IFERROR(INDEX(Data!$A$1:AQ$1002,_xlfn.AGGREGATE(15,6,(OFFSET(Data!$A$1,0,MATCH(AJ$6,Data!$1:$1,0)-1,1000,1)=IF(AJ$7="","Yes",AJ$7))/(OFFSET(Data!$A$1,0,MATCH(AJ$6,Data!$1:$1,0)-1,1000,1)=IF(AJ$7="","Yes",AJ$7))*ROW(Data!$C$1:$C$1002),ROW(AJ68)-ROW(AJ$7)),1),"")</f>
        <v>Teen Nick</v>
      </c>
      <c r="AK68" s="43" t="str">
        <f ca="1">IF(AL68="","",IF(INDEX(Data!$BR:$BR,MATCH(AL68,Data!$A:$A,0),1)=0,"",INDEX(Data!$BR:$BR,MATCH(AL68,Data!$A:$A,0),1)))</f>
        <v/>
      </c>
      <c r="AL68" s="43" t="str">
        <f ca="1">IFERROR(INDEX(Data!$A$1:AS$1002,_xlfn.AGGREGATE(15,6,(OFFSET(Data!$A$1,0,MATCH(AL$6,Data!$1:$1,0)-1,1000,1)=IF(AL$7="","Yes",AL$7))/(OFFSET(Data!$A$1,0,MATCH(AL$6,Data!$1:$1,0)-1,1000,1)=IF(AL$7="","Yes",AL$7))*ROW(Data!$C$1:$C$1002),ROW(AL68)-ROW(AL$7)),1),"")</f>
        <v/>
      </c>
      <c r="AM68" s="43" t="str">
        <f ca="1">IF(AN68="","",IF(INDEX(Data!$BR:$BR,MATCH(AN68,Data!$A:$A,0),1)=0,"",INDEX(Data!$BR:$BR,MATCH(AN68,Data!$A:$A,0),1)))</f>
        <v/>
      </c>
      <c r="AN68" s="43" t="str">
        <f ca="1">IFERROR(INDEX(Data!$A$1:AU$1002,_xlfn.AGGREGATE(15,6,(OFFSET(Data!$A$1,0,MATCH(AN$6,Data!$1:$1,0)-1,1000,1)=IF(AN$7="","Yes",AN$7))/(OFFSET(Data!$A$1,0,MATCH(AN$6,Data!$1:$1,0)-1,1000,1)=IF(AN$7="","Yes",AN$7))*ROW(Data!$C$1:$C$1002),ROW(AN68)-ROW(AN$7)),1),"")</f>
        <v/>
      </c>
    </row>
    <row r="69" spans="1:40" ht="24" x14ac:dyDescent="0.4">
      <c r="A69" s="43" t="str">
        <f ca="1">IF(B69="","",IF(INDEX(Data!$BR:$BR,MATCH(B69,Data!$A:$A,0),1)=0,"",INDEX(Data!$BR:$BR,MATCH(B69,Data!$A:$A,0),1)))</f>
        <v/>
      </c>
      <c r="B69" s="43" t="str">
        <f ca="1">IFERROR(INDEX(Data!A$1:$A$1002,_xlfn.AGGREGATE(15,6,(OFFSET(Data!$A$1,0,MATCH(B$6,Data!$1:$1,0)-1,1000,1)=IF(B$7="","Yes",B$7))/(OFFSET(Data!$A$1,0,MATCH(B$6,Data!$1:$1,0)-1,1000,1)=IF(B$7="","Yes",B$7))*ROW(Data!$C$1:$C$1002),ROW(B69)-ROW(B$7)),1),"")</f>
        <v/>
      </c>
      <c r="C69" s="43" t="str">
        <f ca="1">IF(D69="","",IF(INDEX(Data!$BR:$BR,MATCH(D69,Data!$A:$A,0),1)=0,"",INDEX(Data!$BR:$BR,MATCH(D69,Data!$A:$A,0),1)))</f>
        <v/>
      </c>
      <c r="D69" s="43" t="str">
        <f ca="1">IFERROR(INDEX(Data!$A$1:C$1002,_xlfn.AGGREGATE(15,6,(OFFSET(Data!$A$1,0,MATCH(D$6,Data!$1:$1,0)-1,1000,1)=IF(D$7="","Yes",D$7))/(OFFSET(Data!$A$1,0,MATCH(D$6,Data!$1:$1,0)-1,1000,1)=IF(D$7="","Yes",D$7))*ROW(Data!$C$1:$C$1002),ROW(D69)-ROW(D$7)),1),"")</f>
        <v/>
      </c>
      <c r="E69" s="43" t="str">
        <f ca="1">IF(F69="","",IF(INDEX(Data!$BR:$BR,MATCH(F69,Data!$A:$A,0),1)=0,"",INDEX(Data!$BR:$BR,MATCH(F69,Data!$A:$A,0),1)))</f>
        <v/>
      </c>
      <c r="F69" s="43" t="str">
        <f ca="1">IFERROR(INDEX(Data!$A$1:E$1002,_xlfn.AGGREGATE(15,6,(OFFSET(Data!$A$1,0,MATCH(F$6,Data!$1:$1,0)-1,1000,1)=IF(F$7="","Yes",F$7))/(OFFSET(Data!$A$1,0,MATCH(F$6,Data!$1:$1,0)-1,1000,1)=IF(F$7="","Yes",F$7))*ROW(Data!$C$1:$C$1002),ROW(F69)-ROW(F$7)),1),"")</f>
        <v/>
      </c>
      <c r="G69" s="43" t="str">
        <f ca="1">IF(H69="","",IF(INDEX(Data!$BR:$BR,MATCH(H69,Data!$A:$A,0),1)=0,"",INDEX(Data!$BR:$BR,MATCH(H69,Data!$A:$A,0),1)))</f>
        <v/>
      </c>
      <c r="H69" s="43" t="str">
        <f ca="1">IFERROR(INDEX(Data!$A$1:G$1002,_xlfn.AGGREGATE(15,6,(OFFSET(Data!$A$1,0,MATCH(H$6,Data!$1:$1,0)-1,1000,1)=IF(H$7="","Yes",H$7))/(OFFSET(Data!$A$1,0,MATCH(H$6,Data!$1:$1,0)-1,1000,1)=IF(H$7="","Yes",H$7))*ROW(Data!$C$1:$C$1002),ROW(H69)-ROW(H$7)),1),"")</f>
        <v/>
      </c>
      <c r="I69" s="43" t="str">
        <f ca="1">IF(J69="","",IF(INDEX(Data!$BR:$BR,MATCH(J69,Data!$A:$A,0),1)=0,"",INDEX(Data!$BR:$BR,MATCH(J69,Data!$A:$A,0),1)))</f>
        <v/>
      </c>
      <c r="J69" s="43" t="str">
        <f ca="1">IFERROR(INDEX(Data!$A$1:I$1002,_xlfn.AGGREGATE(15,6,(OFFSET(Data!$A$1,0,MATCH(J$6,Data!$1:$1,0)-1,1000,1)=IF(J$7="","Yes",J$7))/(OFFSET(Data!$A$1,0,MATCH(J$6,Data!$1:$1,0)-1,1000,1)=IF(J$7="","Yes",J$7))*ROW(Data!$C$1:$C$1002),ROW(J69)-ROW(J$7)),1),"")</f>
        <v>Revolt</v>
      </c>
      <c r="K69" s="43" t="str">
        <f ca="1">IF(L69="","",IF(INDEX(Data!$BR:$BR,MATCH(L69,Data!$A:$A,0),1)=0,"",INDEX(Data!$BR:$BR,MATCH(L69,Data!$A:$A,0),1)))</f>
        <v/>
      </c>
      <c r="L69" s="43" t="str">
        <f ca="1">IFERROR(INDEX(Data!$A$1:K$1002,_xlfn.AGGREGATE(15,6,(OFFSET(Data!$A$1,0,MATCH(L$6,Data!$1:$1,0)-1,1000,1)=IF(L$7="","Yes",L$7))/(OFFSET(Data!$A$1,0,MATCH(L$6,Data!$1:$1,0)-1,1000,1)=IF(L$7="","Yes",L$7))*ROW(Data!$C$1:$C$1002),ROW(L69)-ROW(L$7)),1),"")</f>
        <v>Syfy</v>
      </c>
      <c r="M69" s="43" t="str">
        <f ca="1">IF(N69="","",IF(INDEX(Data!$BR:$BR,MATCH(N69,Data!$A:$A,0),1)=0,"",INDEX(Data!$BR:$BR,MATCH(N69,Data!$A:$A,0),1)))</f>
        <v/>
      </c>
      <c r="N69" s="43" t="str">
        <f ca="1">IFERROR(INDEX(Data!$A$1:M$1002,_xlfn.AGGREGATE(15,6,(OFFSET(Data!$A$1,0,MATCH(N$6,Data!$1:$1,0)-1,1000,1)=IF(N$7="","Yes",N$7))/(OFFSET(Data!$A$1,0,MATCH(N$6,Data!$1:$1,0)-1,1000,1)=IF(N$7="","Yes",N$7))*ROW(Data!$C$1:$C$1002),ROW(N69)-ROW(N$7)),1),"")</f>
        <v>MTV2</v>
      </c>
      <c r="O69" s="43" t="str">
        <f ca="1">IF(P69="","",IF(INDEX(Data!$BR:$BR,MATCH(P69,Data!$A:$A,0),1)=0,"",INDEX(Data!$BR:$BR,MATCH(P69,Data!$A:$A,0),1)))</f>
        <v/>
      </c>
      <c r="P69" s="43" t="str">
        <f ca="1">IFERROR(INDEX(Data!$A$1:O$1002,_xlfn.AGGREGATE(15,6,(OFFSET(Data!$A$1,0,MATCH(P$6,Data!$1:$1,0)-1,1000,1)=IF(P$7="","Yes",P$7))/(OFFSET(Data!$A$1,0,MATCH(P$6,Data!$1:$1,0)-1,1000,1)=IF(P$7="","Yes",P$7))*ROW(Data!$C$1:$C$1002),ROW(P69)-ROW(P$7)),1),"")</f>
        <v>Game Show Network</v>
      </c>
      <c r="Q69" s="43" t="str">
        <f ca="1">IF(R69="","",IF(INDEX(Data!$BR:$BR,MATCH(R69,Data!$A:$A,0),1)=0,"",INDEX(Data!$BR:$BR,MATCH(R69,Data!$A:$A,0),1)))</f>
        <v/>
      </c>
      <c r="R69" s="43" t="str">
        <f ca="1">IFERROR(INDEX(Data!$A$1:Q$1002,_xlfn.AGGREGATE(15,6,(OFFSET(Data!$A$1,0,MATCH(R$6,Data!$1:$1,0)-1,1000,1)=IF(R$7="","Yes",R$7))/(OFFSET(Data!$A$1,0,MATCH(R$6,Data!$1:$1,0)-1,1000,1)=IF(R$7="","Yes",R$7))*ROW(Data!$C$1:$C$1002),ROW(R69)-ROW(R$7)),1),"")</f>
        <v>Galavision</v>
      </c>
      <c r="S69" s="43" t="str">
        <f ca="1">IF(T69="","",IF(INDEX(Data!$BR:$BR,MATCH(T69,Data!$A:$A,0),1)=0,"",INDEX(Data!$BR:$BR,MATCH(T69,Data!$A:$A,0),1)))</f>
        <v/>
      </c>
      <c r="T69" s="43" t="str">
        <f ca="1">IFERROR(INDEX(Data!$A$1:R$1002,_xlfn.AGGREGATE(15,6,(OFFSET(Data!$A$1,0,MATCH(T$6,Data!$1:$1,0)-1,1000,1)=IF(T$7="","Yes",T$7))/(OFFSET(Data!$A$1,0,MATCH(T$6,Data!$1:$1,0)-1,1000,1)=IF(T$7="","Yes",T$7))*ROW(Data!$C$1:$C$1002),ROW(T69)-ROW(T$7)),1),"")</f>
        <v>HLN</v>
      </c>
      <c r="U69" s="43" t="str">
        <f ca="1">IF(V69="","",IF(INDEX(Data!$BR:$BR,MATCH(V69,Data!$A:$A,0),1)=0,"",INDEX(Data!$BR:$BR,MATCH(V69,Data!$A:$A,0),1)))</f>
        <v/>
      </c>
      <c r="V69" s="43" t="str">
        <f ca="1">IFERROR(INDEX(Data!$A$1:T$1002,_xlfn.AGGREGATE(15,6,(OFFSET(Data!$A$1,0,MATCH(V$6,Data!$1:$1,0)-1,1000,1)=IF(V$7="","Yes",V$7))/(OFFSET(Data!$A$1,0,MATCH(V$6,Data!$1:$1,0)-1,1000,1)=IF(V$7="","Yes",V$7))*ROW(Data!$C$1:$C$1002),ROW(V69)-ROW(V$7)),1),"")</f>
        <v>Orlando City</v>
      </c>
      <c r="W69" s="43" t="str">
        <f ca="1">IF(X69="","",IF(INDEX(Data!$BR:$BR,MATCH(X69,Data!$A:$A,0),1)=0,"",INDEX(Data!$BR:$BR,MATCH(X69,Data!$A:$A,0),1)))</f>
        <v/>
      </c>
      <c r="X69" s="43" t="str">
        <f ca="1">IFERROR(INDEX(Data!$A$1:Y$1002,_xlfn.AGGREGATE(15,6,(OFFSET(Data!$A$1,0,MATCH(X$6,Data!$1:$1,0)-1,1000,1)=IF(X$7="","Yes",X$7))/(OFFSET(Data!$A$1,0,MATCH(X$6,Data!$1:$1,0)-1,1000,1)=IF(X$7="","Yes",X$7))*ROW(Data!$C$1:$C$1002),ROW(X69)-ROW(X$7)),1),"")</f>
        <v>TLC</v>
      </c>
      <c r="Y69" s="43" t="str">
        <f ca="1">IF(Z69="","",IF(INDEX(Data!$BR:$BR,MATCH(Z69,Data!$A:$A,0),1)=0,"",INDEX(Data!$BR:$BR,MATCH(Z69,Data!$A:$A,0),1)))</f>
        <v/>
      </c>
      <c r="Z69" s="43" t="str">
        <f ca="1">IFERROR(INDEX(Data!$A$1:AA$1002,_xlfn.AGGREGATE(15,6,(OFFSET(Data!$A$1,0,MATCH(Z$6,Data!$1:$1,0)-1,1000,1)=IF(Z$7="","Yes",Z$7))/(OFFSET(Data!$A$1,0,MATCH(Z$6,Data!$1:$1,0)-1,1000,1)=IF(Z$7="","Yes",Z$7))*ROW(Data!$C$1:$C$1002),ROW(Z69)-ROW(Z$7)),1),"")</f>
        <v/>
      </c>
      <c r="AA69" s="43" t="str">
        <f ca="1">IF(AB69="","",IF(INDEX(Data!$BR:$BR,MATCH(AB69,Data!$A:$A,0),1)=0,"",INDEX(Data!$BR:$BR,MATCH(AB69,Data!$A:$A,0),1)))</f>
        <v/>
      </c>
      <c r="AB69" s="43" t="str">
        <f ca="1">IFERROR(INDEX(Data!$A$1:AC$1002,_xlfn.AGGREGATE(15,6,(OFFSET(Data!$A$1,0,MATCH(AB$6,Data!$1:$1,0)-1,1000,1)=IF(AB$7="","Yes",AB$7))/(OFFSET(Data!$A$1,0,MATCH(AB$6,Data!$1:$1,0)-1,1000,1)=IF(AB$7="","Yes",AB$7))*ROW(Data!$C$1:$C$1002),ROW(AB69)-ROW(AB$7)),1),"")</f>
        <v>Oxygen</v>
      </c>
      <c r="AC69" s="43" t="str">
        <f ca="1">IF(AD69="","",IF(INDEX(Data!$BR:$BR,MATCH(AD69,Data!$A:$A,0),1)=0,"",INDEX(Data!$BR:$BR,MATCH(AD69,Data!$A:$A,0),1)))</f>
        <v/>
      </c>
      <c r="AD69" s="43" t="str">
        <f ca="1">IFERROR(INDEX(Data!$A$1:AE$1002,_xlfn.AGGREGATE(15,6,(OFFSET(Data!$A$1,0,MATCH(AD$6,Data!$1:$1,0)-1,1000,1)=IF(AD$7="","Yes",AD$7))/(OFFSET(Data!$A$1,0,MATCH(AD$6,Data!$1:$1,0)-1,1000,1)=IF(AD$7="","Yes",AD$7))*ROW(Data!$C$1:$C$1002),ROW(AD69)-ROW(AD$7)),1),"")</f>
        <v/>
      </c>
      <c r="AE69" s="43" t="str">
        <f ca="1">IF(AF69="","",IF(INDEX(Data!$BR:$BR,MATCH(AF69,Data!$A:$A,0),1)=0,"",INDEX(Data!$BR:$BR,MATCH(AF69,Data!$A:$A,0),1)))</f>
        <v/>
      </c>
      <c r="AF69" s="43" t="str">
        <f ca="1">IFERROR(INDEX(Data!$A$1:AM$1002,_xlfn.AGGREGATE(15,6,(OFFSET(Data!$A$1,0,MATCH(AF$6,Data!$1:$1,0)-1,1000,1)=IF(AF$7="","Yes",AF$7))/(OFFSET(Data!$A$1,0,MATCH(AF$6,Data!$1:$1,0)-1,1000,1)=IF(AF$7="","Yes",AF$7))*ROW(Data!$C$1:$C$1002),ROW(AF69)-ROW(AF$7)),1),"")</f>
        <v/>
      </c>
      <c r="AG69" s="43" t="str">
        <f ca="1">IF(AH69="","",IF(INDEX(Data!$BR:$BR,MATCH(AH69,Data!$A:$A,0),1)=0,"",INDEX(Data!$BR:$BR,MATCH(AH69,Data!$A:$A,0),1)))</f>
        <v/>
      </c>
      <c r="AH69" s="43" t="str">
        <f ca="1">IFERROR(INDEX(Data!$A$1:AO$1002,_xlfn.AGGREGATE(15,6,(OFFSET(Data!$A$1,0,MATCH(AH$6,Data!$1:$1,0)-1,1000,1)=IF(AH$7="","Yes",AH$7))/(OFFSET(Data!$A$1,0,MATCH(AH$6,Data!$1:$1,0)-1,1000,1)=IF(AH$7="","Yes",AH$7))*ROW(Data!$C$1:$C$1002),ROW(AH69)-ROW(AH$7)),1),"")</f>
        <v/>
      </c>
      <c r="AI69" s="43" t="str">
        <f ca="1">IF(AJ69="","",IF(INDEX(Data!$BR:$BR,MATCH(AJ69,Data!$A:$A,0),1)=0,"",INDEX(Data!$BR:$BR,MATCH(AJ69,Data!$A:$A,0),1)))</f>
        <v/>
      </c>
      <c r="AJ69" s="43" t="str">
        <f ca="1">IFERROR(INDEX(Data!$A$1:AQ$1002,_xlfn.AGGREGATE(15,6,(OFFSET(Data!$A$1,0,MATCH(AJ$6,Data!$1:$1,0)-1,1000,1)=IF(AJ$7="","Yes",AJ$7))/(OFFSET(Data!$A$1,0,MATCH(AJ$6,Data!$1:$1,0)-1,1000,1)=IF(AJ$7="","Yes",AJ$7))*ROW(Data!$C$1:$C$1002),ROW(AJ69)-ROW(AJ$7)),1),"")</f>
        <v>TLC</v>
      </c>
      <c r="AK69" s="43" t="str">
        <f ca="1">IF(AL69="","",IF(INDEX(Data!$BR:$BR,MATCH(AL69,Data!$A:$A,0),1)=0,"",INDEX(Data!$BR:$BR,MATCH(AL69,Data!$A:$A,0),1)))</f>
        <v/>
      </c>
      <c r="AL69" s="43" t="str">
        <f ca="1">IFERROR(INDEX(Data!$A$1:AS$1002,_xlfn.AGGREGATE(15,6,(OFFSET(Data!$A$1,0,MATCH(AL$6,Data!$1:$1,0)-1,1000,1)=IF(AL$7="","Yes",AL$7))/(OFFSET(Data!$A$1,0,MATCH(AL$6,Data!$1:$1,0)-1,1000,1)=IF(AL$7="","Yes",AL$7))*ROW(Data!$C$1:$C$1002),ROW(AL69)-ROW(AL$7)),1),"")</f>
        <v/>
      </c>
      <c r="AM69" s="43" t="str">
        <f ca="1">IF(AN69="","",IF(INDEX(Data!$BR:$BR,MATCH(AN69,Data!$A:$A,0),1)=0,"",INDEX(Data!$BR:$BR,MATCH(AN69,Data!$A:$A,0),1)))</f>
        <v/>
      </c>
      <c r="AN69" s="43" t="str">
        <f ca="1">IFERROR(INDEX(Data!$A$1:AU$1002,_xlfn.AGGREGATE(15,6,(OFFSET(Data!$A$1,0,MATCH(AN$6,Data!$1:$1,0)-1,1000,1)=IF(AN$7="","Yes",AN$7))/(OFFSET(Data!$A$1,0,MATCH(AN$6,Data!$1:$1,0)-1,1000,1)=IF(AN$7="","Yes",AN$7))*ROW(Data!$C$1:$C$1002),ROW(AN69)-ROW(AN$7)),1),"")</f>
        <v/>
      </c>
    </row>
    <row r="70" spans="1:40" ht="24" x14ac:dyDescent="0.4">
      <c r="A70" s="43" t="str">
        <f ca="1">IF(B70="","",IF(INDEX(Data!$BR:$BR,MATCH(B70,Data!$A:$A,0),1)=0,"",INDEX(Data!$BR:$BR,MATCH(B70,Data!$A:$A,0),1)))</f>
        <v/>
      </c>
      <c r="B70" s="43" t="str">
        <f ca="1">IFERROR(INDEX(Data!A$1:$A$1002,_xlfn.AGGREGATE(15,6,(OFFSET(Data!$A$1,0,MATCH(B$6,Data!$1:$1,0)-1,1000,1)=IF(B$7="","Yes",B$7))/(OFFSET(Data!$A$1,0,MATCH(B$6,Data!$1:$1,0)-1,1000,1)=IF(B$7="","Yes",B$7))*ROW(Data!$C$1:$C$1002),ROW(B70)-ROW(B$7)),1),"")</f>
        <v/>
      </c>
      <c r="C70" s="43" t="str">
        <f ca="1">IF(D70="","",IF(INDEX(Data!$BR:$BR,MATCH(D70,Data!$A:$A,0),1)=0,"",INDEX(Data!$BR:$BR,MATCH(D70,Data!$A:$A,0),1)))</f>
        <v/>
      </c>
      <c r="D70" s="43" t="str">
        <f ca="1">IFERROR(INDEX(Data!$A$1:C$1002,_xlfn.AGGREGATE(15,6,(OFFSET(Data!$A$1,0,MATCH(D$6,Data!$1:$1,0)-1,1000,1)=IF(D$7="","Yes",D$7))/(OFFSET(Data!$A$1,0,MATCH(D$6,Data!$1:$1,0)-1,1000,1)=IF(D$7="","Yes",D$7))*ROW(Data!$C$1:$C$1002),ROW(D70)-ROW(D$7)),1),"")</f>
        <v/>
      </c>
      <c r="E70" s="43" t="str">
        <f ca="1">IF(F70="","",IF(INDEX(Data!$BR:$BR,MATCH(F70,Data!$A:$A,0),1)=0,"",INDEX(Data!$BR:$BR,MATCH(F70,Data!$A:$A,0),1)))</f>
        <v/>
      </c>
      <c r="F70" s="43" t="str">
        <f ca="1">IFERROR(INDEX(Data!$A$1:E$1002,_xlfn.AGGREGATE(15,6,(OFFSET(Data!$A$1,0,MATCH(F$6,Data!$1:$1,0)-1,1000,1)=IF(F$7="","Yes",F$7))/(OFFSET(Data!$A$1,0,MATCH(F$6,Data!$1:$1,0)-1,1000,1)=IF(F$7="","Yes",F$7))*ROW(Data!$C$1:$C$1002),ROW(F70)-ROW(F$7)),1),"")</f>
        <v/>
      </c>
      <c r="G70" s="43" t="str">
        <f ca="1">IF(H70="","",IF(INDEX(Data!$BR:$BR,MATCH(H70,Data!$A:$A,0),1)=0,"",INDEX(Data!$BR:$BR,MATCH(H70,Data!$A:$A,0),1)))</f>
        <v/>
      </c>
      <c r="H70" s="43" t="str">
        <f ca="1">IFERROR(INDEX(Data!$A$1:G$1002,_xlfn.AGGREGATE(15,6,(OFFSET(Data!$A$1,0,MATCH(H$6,Data!$1:$1,0)-1,1000,1)=IF(H$7="","Yes",H$7))/(OFFSET(Data!$A$1,0,MATCH(H$6,Data!$1:$1,0)-1,1000,1)=IF(H$7="","Yes",H$7))*ROW(Data!$C$1:$C$1002),ROW(H70)-ROW(H$7)),1),"")</f>
        <v/>
      </c>
      <c r="I70" s="43" t="str">
        <f ca="1">IF(J70="","",IF(INDEX(Data!$BR:$BR,MATCH(J70,Data!$A:$A,0),1)=0,"",INDEX(Data!$BR:$BR,MATCH(J70,Data!$A:$A,0),1)))</f>
        <v/>
      </c>
      <c r="J70" s="43" t="str">
        <f ca="1">IFERROR(INDEX(Data!$A$1:I$1002,_xlfn.AGGREGATE(15,6,(OFFSET(Data!$A$1,0,MATCH(J$6,Data!$1:$1,0)-1,1000,1)=IF(J$7="","Yes",J$7))/(OFFSET(Data!$A$1,0,MATCH(J$6,Data!$1:$1,0)-1,1000,1)=IF(J$7="","Yes",J$7))*ROW(Data!$C$1:$C$1002),ROW(J70)-ROW(J$7)),1),"")</f>
        <v>SEC Network</v>
      </c>
      <c r="K70" s="43" t="str">
        <f ca="1">IF(L70="","",IF(INDEX(Data!$BR:$BR,MATCH(L70,Data!$A:$A,0),1)=0,"",INDEX(Data!$BR:$BR,MATCH(L70,Data!$A:$A,0),1)))</f>
        <v/>
      </c>
      <c r="L70" s="43" t="str">
        <f ca="1">IFERROR(INDEX(Data!$A$1:K$1002,_xlfn.AGGREGATE(15,6,(OFFSET(Data!$A$1,0,MATCH(L$6,Data!$1:$1,0)-1,1000,1)=IF(L$7="","Yes",L$7))/(OFFSET(Data!$A$1,0,MATCH(L$6,Data!$1:$1,0)-1,1000,1)=IF(L$7="","Yes",L$7))*ROW(Data!$C$1:$C$1002),ROW(L70)-ROW(L$7)),1),"")</f>
        <v>TBS</v>
      </c>
      <c r="M70" s="43" t="str">
        <f ca="1">IF(N70="","",IF(INDEX(Data!$BR:$BR,MATCH(N70,Data!$A:$A,0),1)=0,"",INDEX(Data!$BR:$BR,MATCH(N70,Data!$A:$A,0),1)))</f>
        <v/>
      </c>
      <c r="N70" s="43" t="str">
        <f ca="1">IFERROR(INDEX(Data!$A$1:M$1002,_xlfn.AGGREGATE(15,6,(OFFSET(Data!$A$1,0,MATCH(N$6,Data!$1:$1,0)-1,1000,1)=IF(N$7="","Yes",N$7))/(OFFSET(Data!$A$1,0,MATCH(N$6,Data!$1:$1,0)-1,1000,1)=IF(N$7="","Yes",N$7))*ROW(Data!$C$1:$C$1002),ROW(N70)-ROW(N$7)),1),"")</f>
        <v>National Geographic</v>
      </c>
      <c r="O70" s="43" t="str">
        <f ca="1">IF(P70="","",IF(INDEX(Data!$BR:$BR,MATCH(P70,Data!$A:$A,0),1)=0,"",INDEX(Data!$BR:$BR,MATCH(P70,Data!$A:$A,0),1)))</f>
        <v/>
      </c>
      <c r="P70" s="43" t="str">
        <f ca="1">IFERROR(INDEX(Data!$A$1:O$1002,_xlfn.AGGREGATE(15,6,(OFFSET(Data!$A$1,0,MATCH(P$6,Data!$1:$1,0)-1,1000,1)=IF(P$7="","Yes",P$7))/(OFFSET(Data!$A$1,0,MATCH(P$6,Data!$1:$1,0)-1,1000,1)=IF(P$7="","Yes",P$7))*ROW(Data!$C$1:$C$1002),ROW(P70)-ROW(P$7)),1),"")</f>
        <v>Golf Channel</v>
      </c>
      <c r="Q70" s="43" t="str">
        <f ca="1">IF(R70="","",IF(INDEX(Data!$BR:$BR,MATCH(R70,Data!$A:$A,0),1)=0,"",INDEX(Data!$BR:$BR,MATCH(R70,Data!$A:$A,0),1)))</f>
        <v/>
      </c>
      <c r="R70" s="43" t="str">
        <f ca="1">IFERROR(INDEX(Data!$A$1:Q$1002,_xlfn.AGGREGATE(15,6,(OFFSET(Data!$A$1,0,MATCH(R$6,Data!$1:$1,0)-1,1000,1)=IF(R$7="","Yes",R$7))/(OFFSET(Data!$A$1,0,MATCH(R$6,Data!$1:$1,0)-1,1000,1)=IF(R$7="","Yes",R$7))*ROW(Data!$C$1:$C$1002),ROW(R70)-ROW(R$7)),1),"")</f>
        <v>Game Show Network</v>
      </c>
      <c r="S70" s="43" t="str">
        <f ca="1">IF(T70="","",IF(INDEX(Data!$BR:$BR,MATCH(T70,Data!$A:$A,0),1)=0,"",INDEX(Data!$BR:$BR,MATCH(T70,Data!$A:$A,0),1)))</f>
        <v/>
      </c>
      <c r="T70" s="43" t="str">
        <f ca="1">IFERROR(INDEX(Data!$A$1:R$1002,_xlfn.AGGREGATE(15,6,(OFFSET(Data!$A$1,0,MATCH(T$6,Data!$1:$1,0)-1,1000,1)=IF(T$7="","Yes",T$7))/(OFFSET(Data!$A$1,0,MATCH(T$6,Data!$1:$1,0)-1,1000,1)=IF(T$7="","Yes",T$7))*ROW(Data!$C$1:$C$1002),ROW(T70)-ROW(T$7)),1),"")</f>
        <v>IVC Net</v>
      </c>
      <c r="U70" s="43" t="str">
        <f ca="1">IF(V70="","",IF(INDEX(Data!$BR:$BR,MATCH(V70,Data!$A:$A,0),1)=0,"",INDEX(Data!$BR:$BR,MATCH(V70,Data!$A:$A,0),1)))</f>
        <v/>
      </c>
      <c r="V70" s="43" t="str">
        <f ca="1">IFERROR(INDEX(Data!$A$1:T$1002,_xlfn.AGGREGATE(15,6,(OFFSET(Data!$A$1,0,MATCH(V$6,Data!$1:$1,0)-1,1000,1)=IF(V$7="","Yes",V$7))/(OFFSET(Data!$A$1,0,MATCH(V$6,Data!$1:$1,0)-1,1000,1)=IF(V$7="","Yes",V$7))*ROW(Data!$C$1:$C$1002),ROW(V70)-ROW(V$7)),1),"")</f>
        <v>Own</v>
      </c>
      <c r="W70" s="43" t="str">
        <f ca="1">IF(X70="","",IF(INDEX(Data!$BR:$BR,MATCH(X70,Data!$A:$A,0),1)=0,"",INDEX(Data!$BR:$BR,MATCH(X70,Data!$A:$A,0),1)))</f>
        <v/>
      </c>
      <c r="X70" s="43" t="str">
        <f ca="1">IFERROR(INDEX(Data!$A$1:Y$1002,_xlfn.AGGREGATE(15,6,(OFFSET(Data!$A$1,0,MATCH(X$6,Data!$1:$1,0)-1,1000,1)=IF(X$7="","Yes",X$7))/(OFFSET(Data!$A$1,0,MATCH(X$6,Data!$1:$1,0)-1,1000,1)=IF(X$7="","Yes",X$7))*ROW(Data!$C$1:$C$1002),ROW(X70)-ROW(X$7)),1),"")</f>
        <v>TNT</v>
      </c>
      <c r="Y70" s="43" t="str">
        <f ca="1">IF(Z70="","",IF(INDEX(Data!$BR:$BR,MATCH(Z70,Data!$A:$A,0),1)=0,"",INDEX(Data!$BR:$BR,MATCH(Z70,Data!$A:$A,0),1)))</f>
        <v/>
      </c>
      <c r="Z70" s="43" t="str">
        <f ca="1">IFERROR(INDEX(Data!$A$1:AA$1002,_xlfn.AGGREGATE(15,6,(OFFSET(Data!$A$1,0,MATCH(Z$6,Data!$1:$1,0)-1,1000,1)=IF(Z$7="","Yes",Z$7))/(OFFSET(Data!$A$1,0,MATCH(Z$6,Data!$1:$1,0)-1,1000,1)=IF(Z$7="","Yes",Z$7))*ROW(Data!$C$1:$C$1002),ROW(Z70)-ROW(Z$7)),1),"")</f>
        <v/>
      </c>
      <c r="AA70" s="43" t="str">
        <f ca="1">IF(AB70="","",IF(INDEX(Data!$BR:$BR,MATCH(AB70,Data!$A:$A,0),1)=0,"",INDEX(Data!$BR:$BR,MATCH(AB70,Data!$A:$A,0),1)))</f>
        <v/>
      </c>
      <c r="AB70" s="43" t="str">
        <f ca="1">IFERROR(INDEX(Data!$A$1:AC$1002,_xlfn.AGGREGATE(15,6,(OFFSET(Data!$A$1,0,MATCH(AB$6,Data!$1:$1,0)-1,1000,1)=IF(AB$7="","Yes",AB$7))/(OFFSET(Data!$A$1,0,MATCH(AB$6,Data!$1:$1,0)-1,1000,1)=IF(AB$7="","Yes",AB$7))*ROW(Data!$C$1:$C$1002),ROW(AB70)-ROW(AB$7)),1),"")</f>
        <v>Pac-12 National Feed</v>
      </c>
      <c r="AC70" s="43" t="str">
        <f ca="1">IF(AD70="","",IF(INDEX(Data!$BR:$BR,MATCH(AD70,Data!$A:$A,0),1)=0,"",INDEX(Data!$BR:$BR,MATCH(AD70,Data!$A:$A,0),1)))</f>
        <v/>
      </c>
      <c r="AD70" s="43" t="str">
        <f ca="1">IFERROR(INDEX(Data!$A$1:AE$1002,_xlfn.AGGREGATE(15,6,(OFFSET(Data!$A$1,0,MATCH(AD$6,Data!$1:$1,0)-1,1000,1)=IF(AD$7="","Yes",AD$7))/(OFFSET(Data!$A$1,0,MATCH(AD$6,Data!$1:$1,0)-1,1000,1)=IF(AD$7="","Yes",AD$7))*ROW(Data!$C$1:$C$1002),ROW(AD70)-ROW(AD$7)),1),"")</f>
        <v/>
      </c>
      <c r="AE70" s="43" t="str">
        <f ca="1">IF(AF70="","",IF(INDEX(Data!$BR:$BR,MATCH(AF70,Data!$A:$A,0),1)=0,"",INDEX(Data!$BR:$BR,MATCH(AF70,Data!$A:$A,0),1)))</f>
        <v/>
      </c>
      <c r="AF70" s="43" t="str">
        <f ca="1">IFERROR(INDEX(Data!$A$1:AM$1002,_xlfn.AGGREGATE(15,6,(OFFSET(Data!$A$1,0,MATCH(AF$6,Data!$1:$1,0)-1,1000,1)=IF(AF$7="","Yes",AF$7))/(OFFSET(Data!$A$1,0,MATCH(AF$6,Data!$1:$1,0)-1,1000,1)=IF(AF$7="","Yes",AF$7))*ROW(Data!$C$1:$C$1002),ROW(AF70)-ROW(AF$7)),1),"")</f>
        <v/>
      </c>
      <c r="AG70" s="43" t="str">
        <f ca="1">IF(AH70="","",IF(INDEX(Data!$BR:$BR,MATCH(AH70,Data!$A:$A,0),1)=0,"",INDEX(Data!$BR:$BR,MATCH(AH70,Data!$A:$A,0),1)))</f>
        <v/>
      </c>
      <c r="AH70" s="43" t="str">
        <f ca="1">IFERROR(INDEX(Data!$A$1:AO$1002,_xlfn.AGGREGATE(15,6,(OFFSET(Data!$A$1,0,MATCH(AH$6,Data!$1:$1,0)-1,1000,1)=IF(AH$7="","Yes",AH$7))/(OFFSET(Data!$A$1,0,MATCH(AH$6,Data!$1:$1,0)-1,1000,1)=IF(AH$7="","Yes",AH$7))*ROW(Data!$C$1:$C$1002),ROW(AH70)-ROW(AH$7)),1),"")</f>
        <v/>
      </c>
      <c r="AI70" s="43" t="str">
        <f ca="1">IF(AJ70="","",IF(INDEX(Data!$BR:$BR,MATCH(AJ70,Data!$A:$A,0),1)=0,"",INDEX(Data!$BR:$BR,MATCH(AJ70,Data!$A:$A,0),1)))</f>
        <v/>
      </c>
      <c r="AJ70" s="43" t="str">
        <f ca="1">IFERROR(INDEX(Data!$A$1:AQ$1002,_xlfn.AGGREGATE(15,6,(OFFSET(Data!$A$1,0,MATCH(AJ$6,Data!$1:$1,0)-1,1000,1)=IF(AJ$7="","Yes",AJ$7))/(OFFSET(Data!$A$1,0,MATCH(AJ$6,Data!$1:$1,0)-1,1000,1)=IF(AJ$7="","Yes",AJ$7))*ROW(Data!$C$1:$C$1002),ROW(AJ70)-ROW(AJ$7)),1),"")</f>
        <v>Travel Channel</v>
      </c>
      <c r="AK70" s="43" t="str">
        <f ca="1">IF(AL70="","",IF(INDEX(Data!$BR:$BR,MATCH(AL70,Data!$A:$A,0),1)=0,"",INDEX(Data!$BR:$BR,MATCH(AL70,Data!$A:$A,0),1)))</f>
        <v/>
      </c>
      <c r="AL70" s="43" t="str">
        <f ca="1">IFERROR(INDEX(Data!$A$1:AS$1002,_xlfn.AGGREGATE(15,6,(OFFSET(Data!$A$1,0,MATCH(AL$6,Data!$1:$1,0)-1,1000,1)=IF(AL$7="","Yes",AL$7))/(OFFSET(Data!$A$1,0,MATCH(AL$6,Data!$1:$1,0)-1,1000,1)=IF(AL$7="","Yes",AL$7))*ROW(Data!$C$1:$C$1002),ROW(AL70)-ROW(AL$7)),1),"")</f>
        <v/>
      </c>
      <c r="AM70" s="43" t="str">
        <f ca="1">IF(AN70="","",IF(INDEX(Data!$BR:$BR,MATCH(AN70,Data!$A:$A,0),1)=0,"",INDEX(Data!$BR:$BR,MATCH(AN70,Data!$A:$A,0),1)))</f>
        <v/>
      </c>
      <c r="AN70" s="43" t="str">
        <f ca="1">IFERROR(INDEX(Data!$A$1:AU$1002,_xlfn.AGGREGATE(15,6,(OFFSET(Data!$A$1,0,MATCH(AN$6,Data!$1:$1,0)-1,1000,1)=IF(AN$7="","Yes",AN$7))/(OFFSET(Data!$A$1,0,MATCH(AN$6,Data!$1:$1,0)-1,1000,1)=IF(AN$7="","Yes",AN$7))*ROW(Data!$C$1:$C$1002),ROW(AN70)-ROW(AN$7)),1),"")</f>
        <v/>
      </c>
    </row>
    <row r="71" spans="1:40" ht="24" x14ac:dyDescent="0.4">
      <c r="A71" s="43" t="str">
        <f ca="1">IF(B71="","",IF(INDEX(Data!$BR:$BR,MATCH(B71,Data!$A:$A,0),1)=0,"",INDEX(Data!$BR:$BR,MATCH(B71,Data!$A:$A,0),1)))</f>
        <v/>
      </c>
      <c r="B71" s="43" t="str">
        <f ca="1">IFERROR(INDEX(Data!A$1:$A$1002,_xlfn.AGGREGATE(15,6,(OFFSET(Data!$A$1,0,MATCH(B$6,Data!$1:$1,0)-1,1000,1)=IF(B$7="","Yes",B$7))/(OFFSET(Data!$A$1,0,MATCH(B$6,Data!$1:$1,0)-1,1000,1)=IF(B$7="","Yes",B$7))*ROW(Data!$C$1:$C$1002),ROW(B71)-ROW(B$7)),1),"")</f>
        <v/>
      </c>
      <c r="C71" s="43" t="str">
        <f ca="1">IF(D71="","",IF(INDEX(Data!$BR:$BR,MATCH(D71,Data!$A:$A,0),1)=0,"",INDEX(Data!$BR:$BR,MATCH(D71,Data!$A:$A,0),1)))</f>
        <v/>
      </c>
      <c r="D71" s="43" t="str">
        <f ca="1">IFERROR(INDEX(Data!$A$1:C$1002,_xlfn.AGGREGATE(15,6,(OFFSET(Data!$A$1,0,MATCH(D$6,Data!$1:$1,0)-1,1000,1)=IF(D$7="","Yes",D$7))/(OFFSET(Data!$A$1,0,MATCH(D$6,Data!$1:$1,0)-1,1000,1)=IF(D$7="","Yes",D$7))*ROW(Data!$C$1:$C$1002),ROW(D71)-ROW(D$7)),1),"")</f>
        <v/>
      </c>
      <c r="E71" s="43" t="str">
        <f ca="1">IF(F71="","",IF(INDEX(Data!$BR:$BR,MATCH(F71,Data!$A:$A,0),1)=0,"",INDEX(Data!$BR:$BR,MATCH(F71,Data!$A:$A,0),1)))</f>
        <v/>
      </c>
      <c r="F71" s="43" t="str">
        <f ca="1">IFERROR(INDEX(Data!$A$1:E$1002,_xlfn.AGGREGATE(15,6,(OFFSET(Data!$A$1,0,MATCH(F$6,Data!$1:$1,0)-1,1000,1)=IF(F$7="","Yes",F$7))/(OFFSET(Data!$A$1,0,MATCH(F$6,Data!$1:$1,0)-1,1000,1)=IF(F$7="","Yes",F$7))*ROW(Data!$C$1:$C$1002),ROW(F71)-ROW(F$7)),1),"")</f>
        <v/>
      </c>
      <c r="G71" s="43" t="str">
        <f ca="1">IF(H71="","",IF(INDEX(Data!$BR:$BR,MATCH(H71,Data!$A:$A,0),1)=0,"",INDEX(Data!$BR:$BR,MATCH(H71,Data!$A:$A,0),1)))</f>
        <v/>
      </c>
      <c r="H71" s="43" t="str">
        <f ca="1">IFERROR(INDEX(Data!$A$1:G$1002,_xlfn.AGGREGATE(15,6,(OFFSET(Data!$A$1,0,MATCH(H$6,Data!$1:$1,0)-1,1000,1)=IF(H$7="","Yes",H$7))/(OFFSET(Data!$A$1,0,MATCH(H$6,Data!$1:$1,0)-1,1000,1)=IF(H$7="","Yes",H$7))*ROW(Data!$C$1:$C$1002),ROW(H71)-ROW(H$7)),1),"")</f>
        <v/>
      </c>
      <c r="I71" s="43" t="str">
        <f ca="1">IF(J71="","",IF(INDEX(Data!$BR:$BR,MATCH(J71,Data!$A:$A,0),1)=0,"",INDEX(Data!$BR:$BR,MATCH(J71,Data!$A:$A,0),1)))</f>
        <v/>
      </c>
      <c r="J71" s="43" t="str">
        <f ca="1">IFERROR(INDEX(Data!$A$1:I$1002,_xlfn.AGGREGATE(15,6,(OFFSET(Data!$A$1,0,MATCH(J$6,Data!$1:$1,0)-1,1000,1)=IF(J$7="","Yes",J$7))/(OFFSET(Data!$A$1,0,MATCH(J$6,Data!$1:$1,0)-1,1000,1)=IF(J$7="","Yes",J$7))*ROW(Data!$C$1:$C$1002),ROW(J71)-ROW(J$7)),1),"")</f>
        <v>Syfy</v>
      </c>
      <c r="K71" s="43" t="str">
        <f ca="1">IF(L71="","",IF(INDEX(Data!$BR:$BR,MATCH(L71,Data!$A:$A,0),1)=0,"",INDEX(Data!$BR:$BR,MATCH(L71,Data!$A:$A,0),1)))</f>
        <v/>
      </c>
      <c r="L71" s="43" t="str">
        <f ca="1">IFERROR(INDEX(Data!$A$1:K$1002,_xlfn.AGGREGATE(15,6,(OFFSET(Data!$A$1,0,MATCH(L$6,Data!$1:$1,0)-1,1000,1)=IF(L$7="","Yes",L$7))/(OFFSET(Data!$A$1,0,MATCH(L$6,Data!$1:$1,0)-1,1000,1)=IF(L$7="","Yes",L$7))*ROW(Data!$C$1:$C$1002),ROW(L71)-ROW(L$7)),1),"")</f>
        <v>Teen Nick</v>
      </c>
      <c r="M71" s="43">
        <f ca="1">IF(N71="","",IF(INDEX(Data!$BR:$BR,MATCH(N71,Data!$A:$A,0),1)=0,"",INDEX(Data!$BR:$BR,MATCH(N71,Data!$A:$A,0),1)))</f>
        <v>1</v>
      </c>
      <c r="N71" s="43" t="str">
        <f ca="1">IFERROR(INDEX(Data!$A$1:M$1002,_xlfn.AGGREGATE(15,6,(OFFSET(Data!$A$1,0,MATCH(N$6,Data!$1:$1,0)-1,1000,1)=IF(N$7="","Yes",N$7))/(OFFSET(Data!$A$1,0,MATCH(N$6,Data!$1:$1,0)-1,1000,1)=IF(N$7="","Yes",N$7))*ROW(Data!$C$1:$C$1002),ROW(N71)-ROW(N$7)),1),"")</f>
        <v>NBC</v>
      </c>
      <c r="O71" s="43" t="str">
        <f ca="1">IF(P71="","",IF(INDEX(Data!$BR:$BR,MATCH(P71,Data!$A:$A,0),1)=0,"",INDEX(Data!$BR:$BR,MATCH(P71,Data!$A:$A,0),1)))</f>
        <v/>
      </c>
      <c r="P71" s="43" t="str">
        <f ca="1">IFERROR(INDEX(Data!$A$1:O$1002,_xlfn.AGGREGATE(15,6,(OFFSET(Data!$A$1,0,MATCH(P$6,Data!$1:$1,0)-1,1000,1)=IF(P$7="","Yes",P$7))/(OFFSET(Data!$A$1,0,MATCH(P$6,Data!$1:$1,0)-1,1000,1)=IF(P$7="","Yes",P$7))*ROW(Data!$C$1:$C$1002),ROW(P71)-ROW(P$7)),1),"")</f>
        <v>Great American Country</v>
      </c>
      <c r="Q71" s="43" t="str">
        <f ca="1">IF(R71="","",IF(INDEX(Data!$BR:$BR,MATCH(R71,Data!$A:$A,0),1)=0,"",INDEX(Data!$BR:$BR,MATCH(R71,Data!$A:$A,0),1)))</f>
        <v/>
      </c>
      <c r="R71" s="43" t="str">
        <f ca="1">IFERROR(INDEX(Data!$A$1:Q$1002,_xlfn.AGGREGATE(15,6,(OFFSET(Data!$A$1,0,MATCH(R$6,Data!$1:$1,0)-1,1000,1)=IF(R$7="","Yes",R$7))/(OFFSET(Data!$A$1,0,MATCH(R$6,Data!$1:$1,0)-1,1000,1)=IF(R$7="","Yes",R$7))*ROW(Data!$C$1:$C$1002),ROW(R71)-ROW(R$7)),1),"")</f>
        <v>Golf Channel</v>
      </c>
      <c r="S71" s="43" t="str">
        <f ca="1">IF(T71="","",IF(INDEX(Data!$BR:$BR,MATCH(T71,Data!$A:$A,0),1)=0,"",INDEX(Data!$BR:$BR,MATCH(T71,Data!$A:$A,0),1)))</f>
        <v/>
      </c>
      <c r="T71" s="43" t="str">
        <f ca="1">IFERROR(INDEX(Data!$A$1:R$1002,_xlfn.AGGREGATE(15,6,(OFFSET(Data!$A$1,0,MATCH(T$6,Data!$1:$1,0)-1,1000,1)=IF(T$7="","Yes",T$7))/(OFFSET(Data!$A$1,0,MATCH(T$6,Data!$1:$1,0)-1,1000,1)=IF(T$7="","Yes",T$7))*ROW(Data!$C$1:$C$1002),ROW(T71)-ROW(T$7)),1),"")</f>
        <v>Lifetime</v>
      </c>
      <c r="U71" s="43" t="str">
        <f ca="1">IF(V71="","",IF(INDEX(Data!$BR:$BR,MATCH(V71,Data!$A:$A,0),1)=0,"",INDEX(Data!$BR:$BR,MATCH(V71,Data!$A:$A,0),1)))</f>
        <v/>
      </c>
      <c r="V71" s="43" t="str">
        <f ca="1">IFERROR(INDEX(Data!$A$1:T$1002,_xlfn.AGGREGATE(15,6,(OFFSET(Data!$A$1,0,MATCH(V$6,Data!$1:$1,0)-1,1000,1)=IF(V$7="","Yes",V$7))/(OFFSET(Data!$A$1,0,MATCH(V$6,Data!$1:$1,0)-1,1000,1)=IF(V$7="","Yes",V$7))*ROW(Data!$C$1:$C$1002),ROW(V71)-ROW(V$7)),1),"")</f>
        <v>Oxygen</v>
      </c>
      <c r="W71" s="43" t="str">
        <f ca="1">IF(X71="","",IF(INDEX(Data!$BR:$BR,MATCH(X71,Data!$A:$A,0),1)=0,"",INDEX(Data!$BR:$BR,MATCH(X71,Data!$A:$A,0),1)))</f>
        <v/>
      </c>
      <c r="X71" s="43" t="str">
        <f ca="1">IFERROR(INDEX(Data!$A$1:Y$1002,_xlfn.AGGREGATE(15,6,(OFFSET(Data!$A$1,0,MATCH(X$6,Data!$1:$1,0)-1,1000,1)=IF(X$7="","Yes",X$7))/(OFFSET(Data!$A$1,0,MATCH(X$6,Data!$1:$1,0)-1,1000,1)=IF(X$7="","Yes",X$7))*ROW(Data!$C$1:$C$1002),ROW(X71)-ROW(X$7)),1),"")</f>
        <v>Travel Channel</v>
      </c>
      <c r="Y71" s="43" t="str">
        <f ca="1">IF(Z71="","",IF(INDEX(Data!$BR:$BR,MATCH(Z71,Data!$A:$A,0),1)=0,"",INDEX(Data!$BR:$BR,MATCH(Z71,Data!$A:$A,0),1)))</f>
        <v/>
      </c>
      <c r="Z71" s="43" t="str">
        <f ca="1">IFERROR(INDEX(Data!$A$1:AA$1002,_xlfn.AGGREGATE(15,6,(OFFSET(Data!$A$1,0,MATCH(Z$6,Data!$1:$1,0)-1,1000,1)=IF(Z$7="","Yes",Z$7))/(OFFSET(Data!$A$1,0,MATCH(Z$6,Data!$1:$1,0)-1,1000,1)=IF(Z$7="","Yes",Z$7))*ROW(Data!$C$1:$C$1002),ROW(Z71)-ROW(Z$7)),1),"")</f>
        <v/>
      </c>
      <c r="AA71" s="43" t="str">
        <f ca="1">IF(AB71="","",IF(INDEX(Data!$BR:$BR,MATCH(AB71,Data!$A:$A,0),1)=0,"",INDEX(Data!$BR:$BR,MATCH(AB71,Data!$A:$A,0),1)))</f>
        <v/>
      </c>
      <c r="AB71" s="43" t="str">
        <f ca="1">IFERROR(INDEX(Data!$A$1:AC$1002,_xlfn.AGGREGATE(15,6,(OFFSET(Data!$A$1,0,MATCH(AB$6,Data!$1:$1,0)-1,1000,1)=IF(AB$7="","Yes",AB$7))/(OFFSET(Data!$A$1,0,MATCH(AB$6,Data!$1:$1,0)-1,1000,1)=IF(AB$7="","Yes",AB$7))*ROW(Data!$C$1:$C$1002),ROW(AB71)-ROW(AB$7)),1),"")</f>
        <v>Paramount Network</v>
      </c>
      <c r="AC71" s="43" t="str">
        <f ca="1">IF(AD71="","",IF(INDEX(Data!$BR:$BR,MATCH(AD71,Data!$A:$A,0),1)=0,"",INDEX(Data!$BR:$BR,MATCH(AD71,Data!$A:$A,0),1)))</f>
        <v/>
      </c>
      <c r="AD71" s="43" t="str">
        <f ca="1">IFERROR(INDEX(Data!$A$1:AE$1002,_xlfn.AGGREGATE(15,6,(OFFSET(Data!$A$1,0,MATCH(AD$6,Data!$1:$1,0)-1,1000,1)=IF(AD$7="","Yes",AD$7))/(OFFSET(Data!$A$1,0,MATCH(AD$6,Data!$1:$1,0)-1,1000,1)=IF(AD$7="","Yes",AD$7))*ROW(Data!$C$1:$C$1002),ROW(AD71)-ROW(AD$7)),1),"")</f>
        <v/>
      </c>
      <c r="AE71" s="43" t="str">
        <f ca="1">IF(AF71="","",IF(INDEX(Data!$BR:$BR,MATCH(AF71,Data!$A:$A,0),1)=0,"",INDEX(Data!$BR:$BR,MATCH(AF71,Data!$A:$A,0),1)))</f>
        <v/>
      </c>
      <c r="AF71" s="43" t="str">
        <f ca="1">IFERROR(INDEX(Data!$A$1:AM$1002,_xlfn.AGGREGATE(15,6,(OFFSET(Data!$A$1,0,MATCH(AF$6,Data!$1:$1,0)-1,1000,1)=IF(AF$7="","Yes",AF$7))/(OFFSET(Data!$A$1,0,MATCH(AF$6,Data!$1:$1,0)-1,1000,1)=IF(AF$7="","Yes",AF$7))*ROW(Data!$C$1:$C$1002),ROW(AF71)-ROW(AF$7)),1),"")</f>
        <v/>
      </c>
      <c r="AG71" s="43" t="str">
        <f ca="1">IF(AH71="","",IF(INDEX(Data!$BR:$BR,MATCH(AH71,Data!$A:$A,0),1)=0,"",INDEX(Data!$BR:$BR,MATCH(AH71,Data!$A:$A,0),1)))</f>
        <v/>
      </c>
      <c r="AH71" s="43" t="str">
        <f ca="1">IFERROR(INDEX(Data!$A$1:AO$1002,_xlfn.AGGREGATE(15,6,(OFFSET(Data!$A$1,0,MATCH(AH$6,Data!$1:$1,0)-1,1000,1)=IF(AH$7="","Yes",AH$7))/(OFFSET(Data!$A$1,0,MATCH(AH$6,Data!$1:$1,0)-1,1000,1)=IF(AH$7="","Yes",AH$7))*ROW(Data!$C$1:$C$1002),ROW(AH71)-ROW(AH$7)),1),"")</f>
        <v/>
      </c>
      <c r="AI71" s="43" t="str">
        <f ca="1">IF(AJ71="","",IF(INDEX(Data!$BR:$BR,MATCH(AJ71,Data!$A:$A,0),1)=0,"",INDEX(Data!$BR:$BR,MATCH(AJ71,Data!$A:$A,0),1)))</f>
        <v/>
      </c>
      <c r="AJ71" s="43" t="str">
        <f ca="1">IFERROR(INDEX(Data!$A$1:AQ$1002,_xlfn.AGGREGATE(15,6,(OFFSET(Data!$A$1,0,MATCH(AJ$6,Data!$1:$1,0)-1,1000,1)=IF(AJ$7="","Yes",AJ$7))/(OFFSET(Data!$A$1,0,MATCH(AJ$6,Data!$1:$1,0)-1,1000,1)=IF(AJ$7="","Yes",AJ$7))*ROW(Data!$C$1:$C$1002),ROW(AJ71)-ROW(AJ$7)),1),"")</f>
        <v>TV Land</v>
      </c>
      <c r="AK71" s="43" t="str">
        <f ca="1">IF(AL71="","",IF(INDEX(Data!$BR:$BR,MATCH(AL71,Data!$A:$A,0),1)=0,"",INDEX(Data!$BR:$BR,MATCH(AL71,Data!$A:$A,0),1)))</f>
        <v/>
      </c>
      <c r="AL71" s="43" t="str">
        <f ca="1">IFERROR(INDEX(Data!$A$1:AS$1002,_xlfn.AGGREGATE(15,6,(OFFSET(Data!$A$1,0,MATCH(AL$6,Data!$1:$1,0)-1,1000,1)=IF(AL$7="","Yes",AL$7))/(OFFSET(Data!$A$1,0,MATCH(AL$6,Data!$1:$1,0)-1,1000,1)=IF(AL$7="","Yes",AL$7))*ROW(Data!$C$1:$C$1002),ROW(AL71)-ROW(AL$7)),1),"")</f>
        <v/>
      </c>
      <c r="AM71" s="43" t="str">
        <f ca="1">IF(AN71="","",IF(INDEX(Data!$BR:$BR,MATCH(AN71,Data!$A:$A,0),1)=0,"",INDEX(Data!$BR:$BR,MATCH(AN71,Data!$A:$A,0),1)))</f>
        <v/>
      </c>
      <c r="AN71" s="43" t="str">
        <f ca="1">IFERROR(INDEX(Data!$A$1:AU$1002,_xlfn.AGGREGATE(15,6,(OFFSET(Data!$A$1,0,MATCH(AN$6,Data!$1:$1,0)-1,1000,1)=IF(AN$7="","Yes",AN$7))/(OFFSET(Data!$A$1,0,MATCH(AN$6,Data!$1:$1,0)-1,1000,1)=IF(AN$7="","Yes",AN$7))*ROW(Data!$C$1:$C$1002),ROW(AN71)-ROW(AN$7)),1),"")</f>
        <v/>
      </c>
    </row>
    <row r="72" spans="1:40" ht="24" x14ac:dyDescent="0.4">
      <c r="A72" s="43" t="str">
        <f ca="1">IF(B72="","",IF(INDEX(Data!$BR:$BR,MATCH(B72,Data!$A:$A,0),1)=0,"",INDEX(Data!$BR:$BR,MATCH(B72,Data!$A:$A,0),1)))</f>
        <v/>
      </c>
      <c r="B72" s="43" t="str">
        <f ca="1">IFERROR(INDEX(Data!A$1:$A$1002,_xlfn.AGGREGATE(15,6,(OFFSET(Data!$A$1,0,MATCH(B$6,Data!$1:$1,0)-1,1000,1)=IF(B$7="","Yes",B$7))/(OFFSET(Data!$A$1,0,MATCH(B$6,Data!$1:$1,0)-1,1000,1)=IF(B$7="","Yes",B$7))*ROW(Data!$C$1:$C$1002),ROW(B72)-ROW(B$7)),1),"")</f>
        <v/>
      </c>
      <c r="C72" s="43" t="str">
        <f ca="1">IF(D72="","",IF(INDEX(Data!$BR:$BR,MATCH(D72,Data!$A:$A,0),1)=0,"",INDEX(Data!$BR:$BR,MATCH(D72,Data!$A:$A,0),1)))</f>
        <v/>
      </c>
      <c r="D72" s="43" t="str">
        <f ca="1">IFERROR(INDEX(Data!$A$1:C$1002,_xlfn.AGGREGATE(15,6,(OFFSET(Data!$A$1,0,MATCH(D$6,Data!$1:$1,0)-1,1000,1)=IF(D$7="","Yes",D$7))/(OFFSET(Data!$A$1,0,MATCH(D$6,Data!$1:$1,0)-1,1000,1)=IF(D$7="","Yes",D$7))*ROW(Data!$C$1:$C$1002),ROW(D72)-ROW(D$7)),1),"")</f>
        <v/>
      </c>
      <c r="E72" s="43" t="str">
        <f ca="1">IF(F72="","",IF(INDEX(Data!$BR:$BR,MATCH(F72,Data!$A:$A,0),1)=0,"",INDEX(Data!$BR:$BR,MATCH(F72,Data!$A:$A,0),1)))</f>
        <v/>
      </c>
      <c r="F72" s="43" t="str">
        <f ca="1">IFERROR(INDEX(Data!$A$1:E$1002,_xlfn.AGGREGATE(15,6,(OFFSET(Data!$A$1,0,MATCH(F$6,Data!$1:$1,0)-1,1000,1)=IF(F$7="","Yes",F$7))/(OFFSET(Data!$A$1,0,MATCH(F$6,Data!$1:$1,0)-1,1000,1)=IF(F$7="","Yes",F$7))*ROW(Data!$C$1:$C$1002),ROW(F72)-ROW(F$7)),1),"")</f>
        <v/>
      </c>
      <c r="G72" s="43" t="str">
        <f ca="1">IF(H72="","",IF(INDEX(Data!$BR:$BR,MATCH(H72,Data!$A:$A,0),1)=0,"",INDEX(Data!$BR:$BR,MATCH(H72,Data!$A:$A,0),1)))</f>
        <v/>
      </c>
      <c r="H72" s="43" t="str">
        <f ca="1">IFERROR(INDEX(Data!$A$1:G$1002,_xlfn.AGGREGATE(15,6,(OFFSET(Data!$A$1,0,MATCH(H$6,Data!$1:$1,0)-1,1000,1)=IF(H$7="","Yes",H$7))/(OFFSET(Data!$A$1,0,MATCH(H$6,Data!$1:$1,0)-1,1000,1)=IF(H$7="","Yes",H$7))*ROW(Data!$C$1:$C$1002),ROW(H72)-ROW(H$7)),1),"")</f>
        <v/>
      </c>
      <c r="I72" s="43" t="str">
        <f ca="1">IF(J72="","",IF(INDEX(Data!$BR:$BR,MATCH(J72,Data!$A:$A,0),1)=0,"",INDEX(Data!$BR:$BR,MATCH(J72,Data!$A:$A,0),1)))</f>
        <v/>
      </c>
      <c r="J72" s="43" t="str">
        <f ca="1">IFERROR(INDEX(Data!$A$1:I$1002,_xlfn.AGGREGATE(15,6,(OFFSET(Data!$A$1,0,MATCH(J$6,Data!$1:$1,0)-1,1000,1)=IF(J$7="","Yes",J$7))/(OFFSET(Data!$A$1,0,MATCH(J$6,Data!$1:$1,0)-1,1000,1)=IF(J$7="","Yes",J$7))*ROW(Data!$C$1:$C$1002),ROW(J72)-ROW(J$7)),1),"")</f>
        <v>TBS</v>
      </c>
      <c r="K72" s="43" t="str">
        <f ca="1">IF(L72="","",IF(INDEX(Data!$BR:$BR,MATCH(L72,Data!$A:$A,0),1)=0,"",INDEX(Data!$BR:$BR,MATCH(L72,Data!$A:$A,0),1)))</f>
        <v/>
      </c>
      <c r="L72" s="43" t="str">
        <f ca="1">IFERROR(INDEX(Data!$A$1:K$1002,_xlfn.AGGREGATE(15,6,(OFFSET(Data!$A$1,0,MATCH(L$6,Data!$1:$1,0)-1,1000,1)=IF(L$7="","Yes",L$7))/(OFFSET(Data!$A$1,0,MATCH(L$6,Data!$1:$1,0)-1,1000,1)=IF(L$7="","Yes",L$7))*ROW(Data!$C$1:$C$1002),ROW(L72)-ROW(L$7)),1),"")</f>
        <v>Telemundo</v>
      </c>
      <c r="M72" s="43" t="str">
        <f ca="1">IF(N72="","",IF(INDEX(Data!$BR:$BR,MATCH(N72,Data!$A:$A,0),1)=0,"",INDEX(Data!$BR:$BR,MATCH(N72,Data!$A:$A,0),1)))</f>
        <v/>
      </c>
      <c r="N72" s="43" t="str">
        <f ca="1">IFERROR(INDEX(Data!$A$1:M$1002,_xlfn.AGGREGATE(15,6,(OFFSET(Data!$A$1,0,MATCH(N$6,Data!$1:$1,0)-1,1000,1)=IF(N$7="","Yes",N$7))/(OFFSET(Data!$A$1,0,MATCH(N$6,Data!$1:$1,0)-1,1000,1)=IF(N$7="","Yes",N$7))*ROW(Data!$C$1:$C$1002),ROW(N72)-ROW(N$7)),1),"")</f>
        <v>NBC Sports Network</v>
      </c>
      <c r="O72" s="43" t="str">
        <f ca="1">IF(P72="","",IF(INDEX(Data!$BR:$BR,MATCH(P72,Data!$A:$A,0),1)=0,"",INDEX(Data!$BR:$BR,MATCH(P72,Data!$A:$A,0),1)))</f>
        <v/>
      </c>
      <c r="P72" s="43" t="str">
        <f ca="1">IFERROR(INDEX(Data!$A$1:O$1002,_xlfn.AGGREGATE(15,6,(OFFSET(Data!$A$1,0,MATCH(P$6,Data!$1:$1,0)-1,1000,1)=IF(P$7="","Yes",P$7))/(OFFSET(Data!$A$1,0,MATCH(P$6,Data!$1:$1,0)-1,1000,1)=IF(P$7="","Yes",P$7))*ROW(Data!$C$1:$C$1002),ROW(P72)-ROW(P$7)),1),"")</f>
        <v>Hallmark</v>
      </c>
      <c r="Q72" s="43" t="str">
        <f ca="1">IF(R72="","",IF(INDEX(Data!$BR:$BR,MATCH(R72,Data!$A:$A,0),1)=0,"",INDEX(Data!$BR:$BR,MATCH(R72,Data!$A:$A,0),1)))</f>
        <v/>
      </c>
      <c r="R72" s="43" t="str">
        <f ca="1">IFERROR(INDEX(Data!$A$1:Q$1002,_xlfn.AGGREGATE(15,6,(OFFSET(Data!$A$1,0,MATCH(R$6,Data!$1:$1,0)-1,1000,1)=IF(R$7="","Yes",R$7))/(OFFSET(Data!$A$1,0,MATCH(R$6,Data!$1:$1,0)-1,1000,1)=IF(R$7="","Yes",R$7))*ROW(Data!$C$1:$C$1002),ROW(R72)-ROW(R$7)),1),"")</f>
        <v>Great American Country</v>
      </c>
      <c r="S72" s="43" t="str">
        <f ca="1">IF(T72="","",IF(INDEX(Data!$BR:$BR,MATCH(T72,Data!$A:$A,0),1)=0,"",INDEX(Data!$BR:$BR,MATCH(T72,Data!$A:$A,0),1)))</f>
        <v/>
      </c>
      <c r="T72" s="43" t="str">
        <f ca="1">IFERROR(INDEX(Data!$A$1:R$1002,_xlfn.AGGREGATE(15,6,(OFFSET(Data!$A$1,0,MATCH(T$6,Data!$1:$1,0)-1,1000,1)=IF(T$7="","Yes",T$7))/(OFFSET(Data!$A$1,0,MATCH(T$6,Data!$1:$1,0)-1,1000,1)=IF(T$7="","Yes",T$7))*ROW(Data!$C$1:$C$1002),ROW(T72)-ROW(T$7)),1),"")</f>
        <v>MegaTV</v>
      </c>
      <c r="U72" s="43" t="str">
        <f ca="1">IF(V72="","",IF(INDEX(Data!$BR:$BR,MATCH(V72,Data!$A:$A,0),1)=0,"",INDEX(Data!$BR:$BR,MATCH(V72,Data!$A:$A,0),1)))</f>
        <v/>
      </c>
      <c r="V72" s="43" t="str">
        <f ca="1">IFERROR(INDEX(Data!$A$1:T$1002,_xlfn.AGGREGATE(15,6,(OFFSET(Data!$A$1,0,MATCH(V$6,Data!$1:$1,0)-1,1000,1)=IF(V$7="","Yes",V$7))/(OFFSET(Data!$A$1,0,MATCH(V$6,Data!$1:$1,0)-1,1000,1)=IF(V$7="","Yes",V$7))*ROW(Data!$C$1:$C$1002),ROW(V72)-ROW(V$7)),1),"")</f>
        <v>PBS</v>
      </c>
      <c r="W72" s="43" t="str">
        <f ca="1">IF(X72="","",IF(INDEX(Data!$BR:$BR,MATCH(X72,Data!$A:$A,0),1)=0,"",INDEX(Data!$BR:$BR,MATCH(X72,Data!$A:$A,0),1)))</f>
        <v/>
      </c>
      <c r="X72" s="43" t="str">
        <f ca="1">IFERROR(INDEX(Data!$A$1:Y$1002,_xlfn.AGGREGATE(15,6,(OFFSET(Data!$A$1,0,MATCH(X$6,Data!$1:$1,0)-1,1000,1)=IF(X$7="","Yes",X$7))/(OFFSET(Data!$A$1,0,MATCH(X$6,Data!$1:$1,0)-1,1000,1)=IF(X$7="","Yes",X$7))*ROW(Data!$C$1:$C$1002),ROW(X72)-ROW(X$7)),1),"")</f>
        <v>TruTV</v>
      </c>
      <c r="Y72" s="43" t="str">
        <f ca="1">IF(Z72="","",IF(INDEX(Data!$BR:$BR,MATCH(Z72,Data!$A:$A,0),1)=0,"",INDEX(Data!$BR:$BR,MATCH(Z72,Data!$A:$A,0),1)))</f>
        <v/>
      </c>
      <c r="Z72" s="43" t="str">
        <f ca="1">IFERROR(INDEX(Data!$A$1:AA$1002,_xlfn.AGGREGATE(15,6,(OFFSET(Data!$A$1,0,MATCH(Z$6,Data!$1:$1,0)-1,1000,1)=IF(Z$7="","Yes",Z$7))/(OFFSET(Data!$A$1,0,MATCH(Z$6,Data!$1:$1,0)-1,1000,1)=IF(Z$7="","Yes",Z$7))*ROW(Data!$C$1:$C$1002),ROW(Z72)-ROW(Z$7)),1),"")</f>
        <v/>
      </c>
      <c r="AA72" s="43" t="str">
        <f ca="1">IF(AB72="","",IF(INDEX(Data!$BR:$BR,MATCH(AB72,Data!$A:$A,0),1)=0,"",INDEX(Data!$BR:$BR,MATCH(AB72,Data!$A:$A,0),1)))</f>
        <v/>
      </c>
      <c r="AB72" s="43" t="str">
        <f ca="1">IFERROR(INDEX(Data!$A$1:AC$1002,_xlfn.AGGREGATE(15,6,(OFFSET(Data!$A$1,0,MATCH(AB$6,Data!$1:$1,0)-1,1000,1)=IF(AB$7="","Yes",AB$7))/(OFFSET(Data!$A$1,0,MATCH(AB$6,Data!$1:$1,0)-1,1000,1)=IF(AB$7="","Yes",AB$7))*ROW(Data!$C$1:$C$1002),ROW(AB72)-ROW(AB$7)),1),"")</f>
        <v>POP</v>
      </c>
      <c r="AC72" s="43" t="str">
        <f ca="1">IF(AD72="","",IF(INDEX(Data!$BR:$BR,MATCH(AD72,Data!$A:$A,0),1)=0,"",INDEX(Data!$BR:$BR,MATCH(AD72,Data!$A:$A,0),1)))</f>
        <v/>
      </c>
      <c r="AD72" s="43" t="str">
        <f ca="1">IFERROR(INDEX(Data!$A$1:AE$1002,_xlfn.AGGREGATE(15,6,(OFFSET(Data!$A$1,0,MATCH(AD$6,Data!$1:$1,0)-1,1000,1)=IF(AD$7="","Yes",AD$7))/(OFFSET(Data!$A$1,0,MATCH(AD$6,Data!$1:$1,0)-1,1000,1)=IF(AD$7="","Yes",AD$7))*ROW(Data!$C$1:$C$1002),ROW(AD72)-ROW(AD$7)),1),"")</f>
        <v/>
      </c>
      <c r="AE72" s="43" t="str">
        <f ca="1">IF(AF72="","",IF(INDEX(Data!$BR:$BR,MATCH(AF72,Data!$A:$A,0),1)=0,"",INDEX(Data!$BR:$BR,MATCH(AF72,Data!$A:$A,0),1)))</f>
        <v/>
      </c>
      <c r="AF72" s="43" t="str">
        <f ca="1">IFERROR(INDEX(Data!$A$1:AM$1002,_xlfn.AGGREGATE(15,6,(OFFSET(Data!$A$1,0,MATCH(AF$6,Data!$1:$1,0)-1,1000,1)=IF(AF$7="","Yes",AF$7))/(OFFSET(Data!$A$1,0,MATCH(AF$6,Data!$1:$1,0)-1,1000,1)=IF(AF$7="","Yes",AF$7))*ROW(Data!$C$1:$C$1002),ROW(AF72)-ROW(AF$7)),1),"")</f>
        <v/>
      </c>
      <c r="AG72" s="43" t="str">
        <f ca="1">IF(AH72="","",IF(INDEX(Data!$BR:$BR,MATCH(AH72,Data!$A:$A,0),1)=0,"",INDEX(Data!$BR:$BR,MATCH(AH72,Data!$A:$A,0),1)))</f>
        <v/>
      </c>
      <c r="AH72" s="43" t="str">
        <f ca="1">IFERROR(INDEX(Data!$A$1:AO$1002,_xlfn.AGGREGATE(15,6,(OFFSET(Data!$A$1,0,MATCH(AH$6,Data!$1:$1,0)-1,1000,1)=IF(AH$7="","Yes",AH$7))/(OFFSET(Data!$A$1,0,MATCH(AH$6,Data!$1:$1,0)-1,1000,1)=IF(AH$7="","Yes",AH$7))*ROW(Data!$C$1:$C$1002),ROW(AH72)-ROW(AH$7)),1),"")</f>
        <v/>
      </c>
      <c r="AI72" s="43" t="str">
        <f ca="1">IF(AJ72="","",IF(INDEX(Data!$BR:$BR,MATCH(AJ72,Data!$A:$A,0),1)=0,"",INDEX(Data!$BR:$BR,MATCH(AJ72,Data!$A:$A,0),1)))</f>
        <v/>
      </c>
      <c r="AJ72" s="43" t="str">
        <f ca="1">IFERROR(INDEX(Data!$A$1:AQ$1002,_xlfn.AGGREGATE(15,6,(OFFSET(Data!$A$1,0,MATCH(AJ$6,Data!$1:$1,0)-1,1000,1)=IF(AJ$7="","Yes",AJ$7))/(OFFSET(Data!$A$1,0,MATCH(AJ$6,Data!$1:$1,0)-1,1000,1)=IF(AJ$7="","Yes",AJ$7))*ROW(Data!$C$1:$C$1002),ROW(AJ72)-ROW(AJ$7)),1),"")</f>
        <v>Up</v>
      </c>
      <c r="AK72" s="43" t="str">
        <f ca="1">IF(AL72="","",IF(INDEX(Data!$BR:$BR,MATCH(AL72,Data!$A:$A,0),1)=0,"",INDEX(Data!$BR:$BR,MATCH(AL72,Data!$A:$A,0),1)))</f>
        <v/>
      </c>
      <c r="AL72" s="43" t="str">
        <f ca="1">IFERROR(INDEX(Data!$A$1:AS$1002,_xlfn.AGGREGATE(15,6,(OFFSET(Data!$A$1,0,MATCH(AL$6,Data!$1:$1,0)-1,1000,1)=IF(AL$7="","Yes",AL$7))/(OFFSET(Data!$A$1,0,MATCH(AL$6,Data!$1:$1,0)-1,1000,1)=IF(AL$7="","Yes",AL$7))*ROW(Data!$C$1:$C$1002),ROW(AL72)-ROW(AL$7)),1),"")</f>
        <v/>
      </c>
      <c r="AM72" s="43" t="str">
        <f ca="1">IF(AN72="","",IF(INDEX(Data!$BR:$BR,MATCH(AN72,Data!$A:$A,0),1)=0,"",INDEX(Data!$BR:$BR,MATCH(AN72,Data!$A:$A,0),1)))</f>
        <v/>
      </c>
      <c r="AN72" s="43" t="str">
        <f ca="1">IFERROR(INDEX(Data!$A$1:AU$1002,_xlfn.AGGREGATE(15,6,(OFFSET(Data!$A$1,0,MATCH(AN$6,Data!$1:$1,0)-1,1000,1)=IF(AN$7="","Yes",AN$7))/(OFFSET(Data!$A$1,0,MATCH(AN$6,Data!$1:$1,0)-1,1000,1)=IF(AN$7="","Yes",AN$7))*ROW(Data!$C$1:$C$1002),ROW(AN72)-ROW(AN$7)),1),"")</f>
        <v/>
      </c>
    </row>
    <row r="73" spans="1:40" ht="24" x14ac:dyDescent="0.4">
      <c r="A73" s="43" t="str">
        <f ca="1">IF(B73="","",IF(INDEX(Data!$BR:$BR,MATCH(B73,Data!$A:$A,0),1)=0,"",INDEX(Data!$BR:$BR,MATCH(B73,Data!$A:$A,0),1)))</f>
        <v/>
      </c>
      <c r="B73" s="43" t="str">
        <f ca="1">IFERROR(INDEX(Data!A$1:$A$1002,_xlfn.AGGREGATE(15,6,(OFFSET(Data!$A$1,0,MATCH(B$6,Data!$1:$1,0)-1,1000,1)=IF(B$7="","Yes",B$7))/(OFFSET(Data!$A$1,0,MATCH(B$6,Data!$1:$1,0)-1,1000,1)=IF(B$7="","Yes",B$7))*ROW(Data!$C$1:$C$1002),ROW(B73)-ROW(B$7)),1),"")</f>
        <v/>
      </c>
      <c r="C73" s="43" t="str">
        <f ca="1">IF(D73="","",IF(INDEX(Data!$BR:$BR,MATCH(D73,Data!$A:$A,0),1)=0,"",INDEX(Data!$BR:$BR,MATCH(D73,Data!$A:$A,0),1)))</f>
        <v/>
      </c>
      <c r="D73" s="43" t="str">
        <f ca="1">IFERROR(INDEX(Data!$A$1:C$1002,_xlfn.AGGREGATE(15,6,(OFFSET(Data!$A$1,0,MATCH(D$6,Data!$1:$1,0)-1,1000,1)=IF(D$7="","Yes",D$7))/(OFFSET(Data!$A$1,0,MATCH(D$6,Data!$1:$1,0)-1,1000,1)=IF(D$7="","Yes",D$7))*ROW(Data!$C$1:$C$1002),ROW(D73)-ROW(D$7)),1),"")</f>
        <v/>
      </c>
      <c r="E73" s="43" t="str">
        <f ca="1">IF(F73="","",IF(INDEX(Data!$BR:$BR,MATCH(F73,Data!$A:$A,0),1)=0,"",INDEX(Data!$BR:$BR,MATCH(F73,Data!$A:$A,0),1)))</f>
        <v/>
      </c>
      <c r="F73" s="43" t="str">
        <f ca="1">IFERROR(INDEX(Data!$A$1:E$1002,_xlfn.AGGREGATE(15,6,(OFFSET(Data!$A$1,0,MATCH(F$6,Data!$1:$1,0)-1,1000,1)=IF(F$7="","Yes",F$7))/(OFFSET(Data!$A$1,0,MATCH(F$6,Data!$1:$1,0)-1,1000,1)=IF(F$7="","Yes",F$7))*ROW(Data!$C$1:$C$1002),ROW(F73)-ROW(F$7)),1),"")</f>
        <v/>
      </c>
      <c r="G73" s="43" t="str">
        <f ca="1">IF(H73="","",IF(INDEX(Data!$BR:$BR,MATCH(H73,Data!$A:$A,0),1)=0,"",INDEX(Data!$BR:$BR,MATCH(H73,Data!$A:$A,0),1)))</f>
        <v/>
      </c>
      <c r="H73" s="43" t="str">
        <f ca="1">IFERROR(INDEX(Data!$A$1:G$1002,_xlfn.AGGREGATE(15,6,(OFFSET(Data!$A$1,0,MATCH(H$6,Data!$1:$1,0)-1,1000,1)=IF(H$7="","Yes",H$7))/(OFFSET(Data!$A$1,0,MATCH(H$6,Data!$1:$1,0)-1,1000,1)=IF(H$7="","Yes",H$7))*ROW(Data!$C$1:$C$1002),ROW(H73)-ROW(H$7)),1),"")</f>
        <v/>
      </c>
      <c r="I73" s="43" t="str">
        <f ca="1">IF(J73="","",IF(INDEX(Data!$BR:$BR,MATCH(J73,Data!$A:$A,0),1)=0,"",INDEX(Data!$BR:$BR,MATCH(J73,Data!$A:$A,0),1)))</f>
        <v/>
      </c>
      <c r="J73" s="43" t="str">
        <f ca="1">IFERROR(INDEX(Data!$A$1:I$1002,_xlfn.AGGREGATE(15,6,(OFFSET(Data!$A$1,0,MATCH(J$6,Data!$1:$1,0)-1,1000,1)=IF(J$7="","Yes",J$7))/(OFFSET(Data!$A$1,0,MATCH(J$6,Data!$1:$1,0)-1,1000,1)=IF(J$7="","Yes",J$7))*ROW(Data!$C$1:$C$1002),ROW(J73)-ROW(J$7)),1),"")</f>
        <v>Telemundo</v>
      </c>
      <c r="K73" s="43" t="str">
        <f ca="1">IF(L73="","",IF(INDEX(Data!$BR:$BR,MATCH(L73,Data!$A:$A,0),1)=0,"",INDEX(Data!$BR:$BR,MATCH(L73,Data!$A:$A,0),1)))</f>
        <v/>
      </c>
      <c r="L73" s="43" t="str">
        <f ca="1">IFERROR(INDEX(Data!$A$1:K$1002,_xlfn.AGGREGATE(15,6,(OFFSET(Data!$A$1,0,MATCH(L$6,Data!$1:$1,0)-1,1000,1)=IF(L$7="","Yes",L$7))/(OFFSET(Data!$A$1,0,MATCH(L$6,Data!$1:$1,0)-1,1000,1)=IF(L$7="","Yes",L$7))*ROW(Data!$C$1:$C$1002),ROW(L73)-ROW(L$7)),1),"")</f>
        <v>TLC</v>
      </c>
      <c r="M73" s="43" t="str">
        <f ca="1">IF(N73="","",IF(INDEX(Data!$BR:$BR,MATCH(N73,Data!$A:$A,0),1)=0,"",INDEX(Data!$BR:$BR,MATCH(N73,Data!$A:$A,0),1)))</f>
        <v/>
      </c>
      <c r="N73" s="43" t="str">
        <f ca="1">IFERROR(INDEX(Data!$A$1:M$1002,_xlfn.AGGREGATE(15,6,(OFFSET(Data!$A$1,0,MATCH(N$6,Data!$1:$1,0)-1,1000,1)=IF(N$7="","Yes",N$7))/(OFFSET(Data!$A$1,0,MATCH(N$6,Data!$1:$1,0)-1,1000,1)=IF(N$7="","Yes",N$7))*ROW(Data!$C$1:$C$1002),ROW(N73)-ROW(N$7)),1),"")</f>
        <v>Nick Jr.</v>
      </c>
      <c r="O73" s="43" t="str">
        <f ca="1">IF(P73="","",IF(INDEX(Data!$BR:$BR,MATCH(P73,Data!$A:$A,0),1)=0,"",INDEX(Data!$BR:$BR,MATCH(P73,Data!$A:$A,0),1)))</f>
        <v/>
      </c>
      <c r="P73" s="43" t="str">
        <f ca="1">IFERROR(INDEX(Data!$A$1:O$1002,_xlfn.AGGREGATE(15,6,(OFFSET(Data!$A$1,0,MATCH(P$6,Data!$1:$1,0)-1,1000,1)=IF(P$7="","Yes",P$7))/(OFFSET(Data!$A$1,0,MATCH(P$6,Data!$1:$1,0)-1,1000,1)=IF(P$7="","Yes",P$7))*ROW(Data!$C$1:$C$1002),ROW(P73)-ROW(P$7)),1),"")</f>
        <v>HGTV</v>
      </c>
      <c r="Q73" s="43" t="str">
        <f ca="1">IF(R73="","",IF(INDEX(Data!$BR:$BR,MATCH(R73,Data!$A:$A,0),1)=0,"",INDEX(Data!$BR:$BR,MATCH(R73,Data!$A:$A,0),1)))</f>
        <v/>
      </c>
      <c r="R73" s="43" t="str">
        <f ca="1">IFERROR(INDEX(Data!$A$1:Q$1002,_xlfn.AGGREGATE(15,6,(OFFSET(Data!$A$1,0,MATCH(R$6,Data!$1:$1,0)-1,1000,1)=IF(R$7="","Yes",R$7))/(OFFSET(Data!$A$1,0,MATCH(R$6,Data!$1:$1,0)-1,1000,1)=IF(R$7="","Yes",R$7))*ROW(Data!$C$1:$C$1002),ROW(R73)-ROW(R$7)),1),"")</f>
        <v>Hallmark</v>
      </c>
      <c r="S73" s="43" t="str">
        <f ca="1">IF(T73="","",IF(INDEX(Data!$BR:$BR,MATCH(T73,Data!$A:$A,0),1)=0,"",INDEX(Data!$BR:$BR,MATCH(T73,Data!$A:$A,0),1)))</f>
        <v/>
      </c>
      <c r="T73" s="43" t="str">
        <f ca="1">IFERROR(INDEX(Data!$A$1:R$1002,_xlfn.AGGREGATE(15,6,(OFFSET(Data!$A$1,0,MATCH(T$6,Data!$1:$1,0)-1,1000,1)=IF(T$7="","Yes",T$7))/(OFFSET(Data!$A$1,0,MATCH(T$6,Data!$1:$1,0)-1,1000,1)=IF(T$7="","Yes",T$7))*ROW(Data!$C$1:$C$1002),ROW(T73)-ROW(T$7)),1),"")</f>
        <v>Motor Trend</v>
      </c>
      <c r="U73" s="43" t="str">
        <f ca="1">IF(V73="","",IF(INDEX(Data!$BR:$BR,MATCH(V73,Data!$A:$A,0),1)=0,"",INDEX(Data!$BR:$BR,MATCH(V73,Data!$A:$A,0),1)))</f>
        <v/>
      </c>
      <c r="V73" s="43" t="str">
        <f ca="1">IFERROR(INDEX(Data!$A$1:T$1002,_xlfn.AGGREGATE(15,6,(OFFSET(Data!$A$1,0,MATCH(V$6,Data!$1:$1,0)-1,1000,1)=IF(V$7="","Yes",V$7))/(OFFSET(Data!$A$1,0,MATCH(V$6,Data!$1:$1,0)-1,1000,1)=IF(V$7="","Yes",V$7))*ROW(Data!$C$1:$C$1002),ROW(V73)-ROW(V$7)),1),"")</f>
        <v>PBS Kids</v>
      </c>
      <c r="W73" s="43" t="str">
        <f ca="1">IF(X73="","",IF(INDEX(Data!$BR:$BR,MATCH(X73,Data!$A:$A,0),1)=0,"",INDEX(Data!$BR:$BR,MATCH(X73,Data!$A:$A,0),1)))</f>
        <v/>
      </c>
      <c r="X73" s="43" t="str">
        <f ca="1">IFERROR(INDEX(Data!$A$1:Y$1002,_xlfn.AGGREGATE(15,6,(OFFSET(Data!$A$1,0,MATCH(X$6,Data!$1:$1,0)-1,1000,1)=IF(X$7="","Yes",X$7))/(OFFSET(Data!$A$1,0,MATCH(X$6,Data!$1:$1,0)-1,1000,1)=IF(X$7="","Yes",X$7))*ROW(Data!$C$1:$C$1002),ROW(X73)-ROW(X$7)),1),"")</f>
        <v>Turner Classic Movies</v>
      </c>
      <c r="Y73" s="43" t="str">
        <f ca="1">IF(Z73="","",IF(INDEX(Data!$BR:$BR,MATCH(Z73,Data!$A:$A,0),1)=0,"",INDEX(Data!$BR:$BR,MATCH(Z73,Data!$A:$A,0),1)))</f>
        <v/>
      </c>
      <c r="Z73" s="43" t="str">
        <f ca="1">IFERROR(INDEX(Data!$A$1:AA$1002,_xlfn.AGGREGATE(15,6,(OFFSET(Data!$A$1,0,MATCH(Z$6,Data!$1:$1,0)-1,1000,1)=IF(Z$7="","Yes",Z$7))/(OFFSET(Data!$A$1,0,MATCH(Z$6,Data!$1:$1,0)-1,1000,1)=IF(Z$7="","Yes",Z$7))*ROW(Data!$C$1:$C$1002),ROW(Z73)-ROW(Z$7)),1),"")</f>
        <v/>
      </c>
      <c r="AA73" s="43" t="str">
        <f ca="1">IF(AB73="","",IF(INDEX(Data!$BR:$BR,MATCH(AB73,Data!$A:$A,0),1)=0,"",INDEX(Data!$BR:$BR,MATCH(AB73,Data!$A:$A,0),1)))</f>
        <v/>
      </c>
      <c r="AB73" s="43" t="str">
        <f ca="1">IFERROR(INDEX(Data!$A$1:AC$1002,_xlfn.AGGREGATE(15,6,(OFFSET(Data!$A$1,0,MATCH(AB$6,Data!$1:$1,0)-1,1000,1)=IF(AB$7="","Yes",AB$7))/(OFFSET(Data!$A$1,0,MATCH(AB$6,Data!$1:$1,0)-1,1000,1)=IF(AB$7="","Yes",AB$7))*ROW(Data!$C$1:$C$1002),ROW(AB73)-ROW(AB$7)),1),"")</f>
        <v>Smithsonian</v>
      </c>
      <c r="AC73" s="43" t="str">
        <f ca="1">IF(AD73="","",IF(INDEX(Data!$BR:$BR,MATCH(AD73,Data!$A:$A,0),1)=0,"",INDEX(Data!$BR:$BR,MATCH(AD73,Data!$A:$A,0),1)))</f>
        <v/>
      </c>
      <c r="AD73" s="43" t="str">
        <f ca="1">IFERROR(INDEX(Data!$A$1:AE$1002,_xlfn.AGGREGATE(15,6,(OFFSET(Data!$A$1,0,MATCH(AD$6,Data!$1:$1,0)-1,1000,1)=IF(AD$7="","Yes",AD$7))/(OFFSET(Data!$A$1,0,MATCH(AD$6,Data!$1:$1,0)-1,1000,1)=IF(AD$7="","Yes",AD$7))*ROW(Data!$C$1:$C$1002),ROW(AD73)-ROW(AD$7)),1),"")</f>
        <v/>
      </c>
      <c r="AE73" s="43" t="str">
        <f ca="1">IF(AF73="","",IF(INDEX(Data!$BR:$BR,MATCH(AF73,Data!$A:$A,0),1)=0,"",INDEX(Data!$BR:$BR,MATCH(AF73,Data!$A:$A,0),1)))</f>
        <v/>
      </c>
      <c r="AF73" s="43" t="str">
        <f ca="1">IFERROR(INDEX(Data!$A$1:AM$1002,_xlfn.AGGREGATE(15,6,(OFFSET(Data!$A$1,0,MATCH(AF$6,Data!$1:$1,0)-1,1000,1)=IF(AF$7="","Yes",AF$7))/(OFFSET(Data!$A$1,0,MATCH(AF$6,Data!$1:$1,0)-1,1000,1)=IF(AF$7="","Yes",AF$7))*ROW(Data!$C$1:$C$1002),ROW(AF73)-ROW(AF$7)),1),"")</f>
        <v/>
      </c>
      <c r="AG73" s="43" t="str">
        <f ca="1">IF(AH73="","",IF(INDEX(Data!$BR:$BR,MATCH(AH73,Data!$A:$A,0),1)=0,"",INDEX(Data!$BR:$BR,MATCH(AH73,Data!$A:$A,0),1)))</f>
        <v/>
      </c>
      <c r="AH73" s="43" t="str">
        <f ca="1">IFERROR(INDEX(Data!$A$1:AO$1002,_xlfn.AGGREGATE(15,6,(OFFSET(Data!$A$1,0,MATCH(AH$6,Data!$1:$1,0)-1,1000,1)=IF(AH$7="","Yes",AH$7))/(OFFSET(Data!$A$1,0,MATCH(AH$6,Data!$1:$1,0)-1,1000,1)=IF(AH$7="","Yes",AH$7))*ROW(Data!$C$1:$C$1002),ROW(AH73)-ROW(AH$7)),1),"")</f>
        <v/>
      </c>
      <c r="AI73" s="43" t="str">
        <f ca="1">IF(AJ73="","",IF(INDEX(Data!$BR:$BR,MATCH(AJ73,Data!$A:$A,0),1)=0,"",INDEX(Data!$BR:$BR,MATCH(AJ73,Data!$A:$A,0),1)))</f>
        <v/>
      </c>
      <c r="AJ73" s="43" t="str">
        <f ca="1">IFERROR(INDEX(Data!$A$1:AQ$1002,_xlfn.AGGREGATE(15,6,(OFFSET(Data!$A$1,0,MATCH(AJ$6,Data!$1:$1,0)-1,1000,1)=IF(AJ$7="","Yes",AJ$7))/(OFFSET(Data!$A$1,0,MATCH(AJ$6,Data!$1:$1,0)-1,1000,1)=IF(AJ$7="","Yes",AJ$7))*ROW(Data!$C$1:$C$1002),ROW(AJ73)-ROW(AJ$7)),1),"")</f>
        <v>VH1</v>
      </c>
      <c r="AK73" s="43" t="str">
        <f ca="1">IF(AL73="","",IF(INDEX(Data!$BR:$BR,MATCH(AL73,Data!$A:$A,0),1)=0,"",INDEX(Data!$BR:$BR,MATCH(AL73,Data!$A:$A,0),1)))</f>
        <v/>
      </c>
      <c r="AL73" s="43" t="str">
        <f ca="1">IFERROR(INDEX(Data!$A$1:AS$1002,_xlfn.AGGREGATE(15,6,(OFFSET(Data!$A$1,0,MATCH(AL$6,Data!$1:$1,0)-1,1000,1)=IF(AL$7="","Yes",AL$7))/(OFFSET(Data!$A$1,0,MATCH(AL$6,Data!$1:$1,0)-1,1000,1)=IF(AL$7="","Yes",AL$7))*ROW(Data!$C$1:$C$1002),ROW(AL73)-ROW(AL$7)),1),"")</f>
        <v/>
      </c>
      <c r="AM73" s="43" t="str">
        <f ca="1">IF(AN73="","",IF(INDEX(Data!$BR:$BR,MATCH(AN73,Data!$A:$A,0),1)=0,"",INDEX(Data!$BR:$BR,MATCH(AN73,Data!$A:$A,0),1)))</f>
        <v/>
      </c>
      <c r="AN73" s="43" t="str">
        <f ca="1">IFERROR(INDEX(Data!$A$1:AU$1002,_xlfn.AGGREGATE(15,6,(OFFSET(Data!$A$1,0,MATCH(AN$6,Data!$1:$1,0)-1,1000,1)=IF(AN$7="","Yes",AN$7))/(OFFSET(Data!$A$1,0,MATCH(AN$6,Data!$1:$1,0)-1,1000,1)=IF(AN$7="","Yes",AN$7))*ROW(Data!$C$1:$C$1002),ROW(AN73)-ROW(AN$7)),1),"")</f>
        <v/>
      </c>
    </row>
    <row r="74" spans="1:40" x14ac:dyDescent="0.4">
      <c r="A74" s="43" t="str">
        <f ca="1">IF(B74="","",IF(INDEX(Data!$BR:$BR,MATCH(B74,Data!$A:$A,0),1)=0,"",INDEX(Data!$BR:$BR,MATCH(B74,Data!$A:$A,0),1)))</f>
        <v/>
      </c>
      <c r="B74" s="43" t="str">
        <f ca="1">IFERROR(INDEX(Data!A$1:$A$1002,_xlfn.AGGREGATE(15,6,(OFFSET(Data!$A$1,0,MATCH(B$6,Data!$1:$1,0)-1,1000,1)=IF(B$7="","Yes",B$7))/(OFFSET(Data!$A$1,0,MATCH(B$6,Data!$1:$1,0)-1,1000,1)=IF(B$7="","Yes",B$7))*ROW(Data!$C$1:$C$1002),ROW(B74)-ROW(B$7)),1),"")</f>
        <v/>
      </c>
      <c r="C74" s="43" t="str">
        <f ca="1">IF(D74="","",IF(INDEX(Data!$BR:$BR,MATCH(D74,Data!$A:$A,0),1)=0,"",INDEX(Data!$BR:$BR,MATCH(D74,Data!$A:$A,0),1)))</f>
        <v/>
      </c>
      <c r="D74" s="43" t="str">
        <f ca="1">IFERROR(INDEX(Data!$A$1:C$1002,_xlfn.AGGREGATE(15,6,(OFFSET(Data!$A$1,0,MATCH(D$6,Data!$1:$1,0)-1,1000,1)=IF(D$7="","Yes",D$7))/(OFFSET(Data!$A$1,0,MATCH(D$6,Data!$1:$1,0)-1,1000,1)=IF(D$7="","Yes",D$7))*ROW(Data!$C$1:$C$1002),ROW(D74)-ROW(D$7)),1),"")</f>
        <v/>
      </c>
      <c r="E74" s="43" t="str">
        <f ca="1">IF(F74="","",IF(INDEX(Data!$BR:$BR,MATCH(F74,Data!$A:$A,0),1)=0,"",INDEX(Data!$BR:$BR,MATCH(F74,Data!$A:$A,0),1)))</f>
        <v/>
      </c>
      <c r="F74" s="43" t="str">
        <f ca="1">IFERROR(INDEX(Data!$A$1:E$1002,_xlfn.AGGREGATE(15,6,(OFFSET(Data!$A$1,0,MATCH(F$6,Data!$1:$1,0)-1,1000,1)=IF(F$7="","Yes",F$7))/(OFFSET(Data!$A$1,0,MATCH(F$6,Data!$1:$1,0)-1,1000,1)=IF(F$7="","Yes",F$7))*ROW(Data!$C$1:$C$1002),ROW(F74)-ROW(F$7)),1),"")</f>
        <v/>
      </c>
      <c r="G74" s="43" t="str">
        <f ca="1">IF(H74="","",IF(INDEX(Data!$BR:$BR,MATCH(H74,Data!$A:$A,0),1)=0,"",INDEX(Data!$BR:$BR,MATCH(H74,Data!$A:$A,0),1)))</f>
        <v/>
      </c>
      <c r="H74" s="43" t="str">
        <f ca="1">IFERROR(INDEX(Data!$A$1:G$1002,_xlfn.AGGREGATE(15,6,(OFFSET(Data!$A$1,0,MATCH(H$6,Data!$1:$1,0)-1,1000,1)=IF(H$7="","Yes",H$7))/(OFFSET(Data!$A$1,0,MATCH(H$6,Data!$1:$1,0)-1,1000,1)=IF(H$7="","Yes",H$7))*ROW(Data!$C$1:$C$1002),ROW(H74)-ROW(H$7)),1),"")</f>
        <v/>
      </c>
      <c r="I74" s="43" t="str">
        <f ca="1">IF(J74="","",IF(INDEX(Data!$BR:$BR,MATCH(J74,Data!$A:$A,0),1)=0,"",INDEX(Data!$BR:$BR,MATCH(J74,Data!$A:$A,0),1)))</f>
        <v/>
      </c>
      <c r="J74" s="43" t="str">
        <f ca="1">IFERROR(INDEX(Data!$A$1:I$1002,_xlfn.AGGREGATE(15,6,(OFFSET(Data!$A$1,0,MATCH(J$6,Data!$1:$1,0)-1,1000,1)=IF(J$7="","Yes",J$7))/(OFFSET(Data!$A$1,0,MATCH(J$6,Data!$1:$1,0)-1,1000,1)=IF(J$7="","Yes",J$7))*ROW(Data!$C$1:$C$1002),ROW(J74)-ROW(J$7)),1),"")</f>
        <v>Tennis Channel</v>
      </c>
      <c r="K74" s="43" t="str">
        <f ca="1">IF(L74="","",IF(INDEX(Data!$BR:$BR,MATCH(L74,Data!$A:$A,0),1)=0,"",INDEX(Data!$BR:$BR,MATCH(L74,Data!$A:$A,0),1)))</f>
        <v/>
      </c>
      <c r="L74" s="43" t="str">
        <f ca="1">IFERROR(INDEX(Data!$A$1:K$1002,_xlfn.AGGREGATE(15,6,(OFFSET(Data!$A$1,0,MATCH(L$6,Data!$1:$1,0)-1,1000,1)=IF(L$7="","Yes",L$7))/(OFFSET(Data!$A$1,0,MATCH(L$6,Data!$1:$1,0)-1,1000,1)=IF(L$7="","Yes",L$7))*ROW(Data!$C$1:$C$1002),ROW(L74)-ROW(L$7)),1),"")</f>
        <v>TNT</v>
      </c>
      <c r="M74" s="43" t="str">
        <f ca="1">IF(N74="","",IF(INDEX(Data!$BR:$BR,MATCH(N74,Data!$A:$A,0),1)=0,"",INDEX(Data!$BR:$BR,MATCH(N74,Data!$A:$A,0),1)))</f>
        <v/>
      </c>
      <c r="N74" s="43" t="str">
        <f ca="1">IFERROR(INDEX(Data!$A$1:M$1002,_xlfn.AGGREGATE(15,6,(OFFSET(Data!$A$1,0,MATCH(N$6,Data!$1:$1,0)-1,1000,1)=IF(N$7="","Yes",N$7))/(OFFSET(Data!$A$1,0,MATCH(N$6,Data!$1:$1,0)-1,1000,1)=IF(N$7="","Yes",N$7))*ROW(Data!$C$1:$C$1002),ROW(N74)-ROW(N$7)),1),"")</f>
        <v>Nickelodeon</v>
      </c>
      <c r="O74" s="43" t="str">
        <f ca="1">IF(P74="","",IF(INDEX(Data!$BR:$BR,MATCH(P74,Data!$A:$A,0),1)=0,"",INDEX(Data!$BR:$BR,MATCH(P74,Data!$A:$A,0),1)))</f>
        <v/>
      </c>
      <c r="P74" s="43" t="str">
        <f ca="1">IFERROR(INDEX(Data!$A$1:O$1002,_xlfn.AGGREGATE(15,6,(OFFSET(Data!$A$1,0,MATCH(P$6,Data!$1:$1,0)-1,1000,1)=IF(P$7="","Yes",P$7))/(OFFSET(Data!$A$1,0,MATCH(P$6,Data!$1:$1,0)-1,1000,1)=IF(P$7="","Yes",P$7))*ROW(Data!$C$1:$C$1002),ROW(P74)-ROW(P$7)),1),"")</f>
        <v>History</v>
      </c>
      <c r="Q74" s="43" t="str">
        <f ca="1">IF(R74="","",IF(INDEX(Data!$BR:$BR,MATCH(R74,Data!$A:$A,0),1)=0,"",INDEX(Data!$BR:$BR,MATCH(R74,Data!$A:$A,0),1)))</f>
        <v/>
      </c>
      <c r="R74" s="43" t="str">
        <f ca="1">IFERROR(INDEX(Data!$A$1:Q$1002,_xlfn.AGGREGATE(15,6,(OFFSET(Data!$A$1,0,MATCH(R$6,Data!$1:$1,0)-1,1000,1)=IF(R$7="","Yes",R$7))/(OFFSET(Data!$A$1,0,MATCH(R$6,Data!$1:$1,0)-1,1000,1)=IF(R$7="","Yes",R$7))*ROW(Data!$C$1:$C$1002),ROW(R74)-ROW(R$7)),1),"")</f>
        <v>HGTV</v>
      </c>
      <c r="S74" s="43" t="str">
        <f ca="1">IF(T74="","",IF(INDEX(Data!$BR:$BR,MATCH(T74,Data!$A:$A,0),1)=0,"",INDEX(Data!$BR:$BR,MATCH(T74,Data!$A:$A,0),1)))</f>
        <v/>
      </c>
      <c r="T74" s="43" t="str">
        <f ca="1">IFERROR(INDEX(Data!$A$1:R$1002,_xlfn.AGGREGATE(15,6,(OFFSET(Data!$A$1,0,MATCH(T$6,Data!$1:$1,0)-1,1000,1)=IF(T$7="","Yes",T$7))/(OFFSET(Data!$A$1,0,MATCH(T$6,Data!$1:$1,0)-1,1000,1)=IF(T$7="","Yes",T$7))*ROW(Data!$C$1:$C$1002),ROW(T74)-ROW(T$7)),1),"")</f>
        <v>MSNBC</v>
      </c>
      <c r="U74" s="43" t="str">
        <f ca="1">IF(V74="","",IF(INDEX(Data!$BR:$BR,MATCH(V74,Data!$A:$A,0),1)=0,"",INDEX(Data!$BR:$BR,MATCH(V74,Data!$A:$A,0),1)))</f>
        <v/>
      </c>
      <c r="V74" s="43" t="str">
        <f ca="1">IFERROR(INDEX(Data!$A$1:T$1002,_xlfn.AGGREGATE(15,6,(OFFSET(Data!$A$1,0,MATCH(V$6,Data!$1:$1,0)-1,1000,1)=IF(V$7="","Yes",V$7))/(OFFSET(Data!$A$1,0,MATCH(V$6,Data!$1:$1,0)-1,1000,1)=IF(V$7="","Yes",V$7))*ROW(Data!$C$1:$C$1002),ROW(V74)-ROW(V$7)),1),"")</f>
        <v>POP</v>
      </c>
      <c r="W74" s="43" t="str">
        <f ca="1">IF(X74="","",IF(INDEX(Data!$BR:$BR,MATCH(X74,Data!$A:$A,0),1)=0,"",INDEX(Data!$BR:$BR,MATCH(X74,Data!$A:$A,0),1)))</f>
        <v/>
      </c>
      <c r="X74" s="43" t="str">
        <f ca="1">IFERROR(INDEX(Data!$A$1:Y$1002,_xlfn.AGGREGATE(15,6,(OFFSET(Data!$A$1,0,MATCH(X$6,Data!$1:$1,0)-1,1000,1)=IF(X$7="","Yes",X$7))/(OFFSET(Data!$A$1,0,MATCH(X$6,Data!$1:$1,0)-1,1000,1)=IF(X$7="","Yes",X$7))*ROW(Data!$C$1:$C$1002),ROW(X74)-ROW(X$7)),1),"")</f>
        <v>Universal Kids</v>
      </c>
      <c r="Y74" s="43" t="str">
        <f ca="1">IF(Z74="","",IF(INDEX(Data!$BR:$BR,MATCH(Z74,Data!$A:$A,0),1)=0,"",INDEX(Data!$BR:$BR,MATCH(Z74,Data!$A:$A,0),1)))</f>
        <v/>
      </c>
      <c r="Z74" s="43" t="str">
        <f ca="1">IFERROR(INDEX(Data!$A$1:AA$1002,_xlfn.AGGREGATE(15,6,(OFFSET(Data!$A$1,0,MATCH(Z$6,Data!$1:$1,0)-1,1000,1)=IF(Z$7="","Yes",Z$7))/(OFFSET(Data!$A$1,0,MATCH(Z$6,Data!$1:$1,0)-1,1000,1)=IF(Z$7="","Yes",Z$7))*ROW(Data!$C$1:$C$1002),ROW(Z74)-ROW(Z$7)),1),"")</f>
        <v/>
      </c>
      <c r="AA74" s="43" t="str">
        <f ca="1">IF(AB74="","",IF(INDEX(Data!$BR:$BR,MATCH(AB74,Data!$A:$A,0),1)=0,"",INDEX(Data!$BR:$BR,MATCH(AB74,Data!$A:$A,0),1)))</f>
        <v/>
      </c>
      <c r="AB74" s="43" t="str">
        <f ca="1">IFERROR(INDEX(Data!$A$1:AC$1002,_xlfn.AGGREGATE(15,6,(OFFSET(Data!$A$1,0,MATCH(AB$6,Data!$1:$1,0)-1,1000,1)=IF(AB$7="","Yes",AB$7))/(OFFSET(Data!$A$1,0,MATCH(AB$6,Data!$1:$1,0)-1,1000,1)=IF(AB$7="","Yes",AB$7))*ROW(Data!$C$1:$C$1002),ROW(AB74)-ROW(AB$7)),1),"")</f>
        <v>Sundance TV</v>
      </c>
      <c r="AC74" s="43" t="str">
        <f ca="1">IF(AD74="","",IF(INDEX(Data!$BR:$BR,MATCH(AD74,Data!$A:$A,0),1)=0,"",INDEX(Data!$BR:$BR,MATCH(AD74,Data!$A:$A,0),1)))</f>
        <v/>
      </c>
      <c r="AD74" s="43" t="str">
        <f ca="1">IFERROR(INDEX(Data!$A$1:AE$1002,_xlfn.AGGREGATE(15,6,(OFFSET(Data!$A$1,0,MATCH(AD$6,Data!$1:$1,0)-1,1000,1)=IF(AD$7="","Yes",AD$7))/(OFFSET(Data!$A$1,0,MATCH(AD$6,Data!$1:$1,0)-1,1000,1)=IF(AD$7="","Yes",AD$7))*ROW(Data!$C$1:$C$1002),ROW(AD74)-ROW(AD$7)),1),"")</f>
        <v/>
      </c>
      <c r="AE74" s="43" t="str">
        <f ca="1">IF(AF74="","",IF(INDEX(Data!$BR:$BR,MATCH(AF74,Data!$A:$A,0),1)=0,"",INDEX(Data!$BR:$BR,MATCH(AF74,Data!$A:$A,0),1)))</f>
        <v/>
      </c>
      <c r="AF74" s="43" t="str">
        <f ca="1">IFERROR(INDEX(Data!$A$1:AM$1002,_xlfn.AGGREGATE(15,6,(OFFSET(Data!$A$1,0,MATCH(AF$6,Data!$1:$1,0)-1,1000,1)=IF(AF$7="","Yes",AF$7))/(OFFSET(Data!$A$1,0,MATCH(AF$6,Data!$1:$1,0)-1,1000,1)=IF(AF$7="","Yes",AF$7))*ROW(Data!$C$1:$C$1002),ROW(AF74)-ROW(AF$7)),1),"")</f>
        <v/>
      </c>
      <c r="AG74" s="43" t="str">
        <f ca="1">IF(AH74="","",IF(INDEX(Data!$BR:$BR,MATCH(AH74,Data!$A:$A,0),1)=0,"",INDEX(Data!$BR:$BR,MATCH(AH74,Data!$A:$A,0),1)))</f>
        <v/>
      </c>
      <c r="AH74" s="43" t="str">
        <f ca="1">IFERROR(INDEX(Data!$A$1:AO$1002,_xlfn.AGGREGATE(15,6,(OFFSET(Data!$A$1,0,MATCH(AH$6,Data!$1:$1,0)-1,1000,1)=IF(AH$7="","Yes",AH$7))/(OFFSET(Data!$A$1,0,MATCH(AH$6,Data!$1:$1,0)-1,1000,1)=IF(AH$7="","Yes",AH$7))*ROW(Data!$C$1:$C$1002),ROW(AH74)-ROW(AH$7)),1),"")</f>
        <v/>
      </c>
      <c r="AI74" s="43" t="str">
        <f ca="1">IF(AJ74="","",IF(INDEX(Data!$BR:$BR,MATCH(AJ74,Data!$A:$A,0),1)=0,"",INDEX(Data!$BR:$BR,MATCH(AJ74,Data!$A:$A,0),1)))</f>
        <v/>
      </c>
      <c r="AJ74" s="43" t="str">
        <f ca="1">IFERROR(INDEX(Data!$A$1:AQ$1002,_xlfn.AGGREGATE(15,6,(OFFSET(Data!$A$1,0,MATCH(AJ$6,Data!$1:$1,0)-1,1000,1)=IF(AJ$7="","Yes",AJ$7))/(OFFSET(Data!$A$1,0,MATCH(AJ$6,Data!$1:$1,0)-1,1000,1)=IF(AJ$7="","Yes",AJ$7))*ROW(Data!$C$1:$C$1002),ROW(AJ74)-ROW(AJ$7)),1),"")</f>
        <v>Viceland</v>
      </c>
      <c r="AK74" s="43" t="str">
        <f ca="1">IF(AL74="","",IF(INDEX(Data!$BR:$BR,MATCH(AL74,Data!$A:$A,0),1)=0,"",INDEX(Data!$BR:$BR,MATCH(AL74,Data!$A:$A,0),1)))</f>
        <v/>
      </c>
      <c r="AL74" s="43" t="str">
        <f ca="1">IFERROR(INDEX(Data!$A$1:AS$1002,_xlfn.AGGREGATE(15,6,(OFFSET(Data!$A$1,0,MATCH(AL$6,Data!$1:$1,0)-1,1000,1)=IF(AL$7="","Yes",AL$7))/(OFFSET(Data!$A$1,0,MATCH(AL$6,Data!$1:$1,0)-1,1000,1)=IF(AL$7="","Yes",AL$7))*ROW(Data!$C$1:$C$1002),ROW(AL74)-ROW(AL$7)),1),"")</f>
        <v/>
      </c>
      <c r="AM74" s="43" t="str">
        <f ca="1">IF(AN74="","",IF(INDEX(Data!$BR:$BR,MATCH(AN74,Data!$A:$A,0),1)=0,"",INDEX(Data!$BR:$BR,MATCH(AN74,Data!$A:$A,0),1)))</f>
        <v/>
      </c>
      <c r="AN74" s="43" t="str">
        <f ca="1">IFERROR(INDEX(Data!$A$1:AU$1002,_xlfn.AGGREGATE(15,6,(OFFSET(Data!$A$1,0,MATCH(AN$6,Data!$1:$1,0)-1,1000,1)=IF(AN$7="","Yes",AN$7))/(OFFSET(Data!$A$1,0,MATCH(AN$6,Data!$1:$1,0)-1,1000,1)=IF(AN$7="","Yes",AN$7))*ROW(Data!$C$1:$C$1002),ROW(AN74)-ROW(AN$7)),1),"")</f>
        <v/>
      </c>
    </row>
    <row r="75" spans="1:40" x14ac:dyDescent="0.4">
      <c r="A75" s="43" t="str">
        <f ca="1">IF(B75="","",IF(INDEX(Data!$BR:$BR,MATCH(B75,Data!$A:$A,0),1)=0,"",INDEX(Data!$BR:$BR,MATCH(B75,Data!$A:$A,0),1)))</f>
        <v/>
      </c>
      <c r="B75" s="43" t="str">
        <f ca="1">IFERROR(INDEX(Data!A$1:$A$1002,_xlfn.AGGREGATE(15,6,(OFFSET(Data!$A$1,0,MATCH(B$6,Data!$1:$1,0)-1,1000,1)=IF(B$7="","Yes",B$7))/(OFFSET(Data!$A$1,0,MATCH(B$6,Data!$1:$1,0)-1,1000,1)=IF(B$7="","Yes",B$7))*ROW(Data!$C$1:$C$1002),ROW(B75)-ROW(B$7)),1),"")</f>
        <v/>
      </c>
      <c r="C75" s="43" t="str">
        <f ca="1">IF(D75="","",IF(INDEX(Data!$BR:$BR,MATCH(D75,Data!$A:$A,0),1)=0,"",INDEX(Data!$BR:$BR,MATCH(D75,Data!$A:$A,0),1)))</f>
        <v/>
      </c>
      <c r="D75" s="43" t="str">
        <f ca="1">IFERROR(INDEX(Data!$A$1:C$1002,_xlfn.AGGREGATE(15,6,(OFFSET(Data!$A$1,0,MATCH(D$6,Data!$1:$1,0)-1,1000,1)=IF(D$7="","Yes",D$7))/(OFFSET(Data!$A$1,0,MATCH(D$6,Data!$1:$1,0)-1,1000,1)=IF(D$7="","Yes",D$7))*ROW(Data!$C$1:$C$1002),ROW(D75)-ROW(D$7)),1),"")</f>
        <v/>
      </c>
      <c r="E75" s="43" t="str">
        <f ca="1">IF(F75="","",IF(INDEX(Data!$BR:$BR,MATCH(F75,Data!$A:$A,0),1)=0,"",INDEX(Data!$BR:$BR,MATCH(F75,Data!$A:$A,0),1)))</f>
        <v/>
      </c>
      <c r="F75" s="43" t="str">
        <f ca="1">IFERROR(INDEX(Data!$A$1:E$1002,_xlfn.AGGREGATE(15,6,(OFFSET(Data!$A$1,0,MATCH(F$6,Data!$1:$1,0)-1,1000,1)=IF(F$7="","Yes",F$7))/(OFFSET(Data!$A$1,0,MATCH(F$6,Data!$1:$1,0)-1,1000,1)=IF(F$7="","Yes",F$7))*ROW(Data!$C$1:$C$1002),ROW(F75)-ROW(F$7)),1),"")</f>
        <v/>
      </c>
      <c r="G75" s="43" t="str">
        <f ca="1">IF(H75="","",IF(INDEX(Data!$BR:$BR,MATCH(H75,Data!$A:$A,0),1)=0,"",INDEX(Data!$BR:$BR,MATCH(H75,Data!$A:$A,0),1)))</f>
        <v/>
      </c>
      <c r="H75" s="43" t="str">
        <f ca="1">IFERROR(INDEX(Data!$A$1:G$1002,_xlfn.AGGREGATE(15,6,(OFFSET(Data!$A$1,0,MATCH(H$6,Data!$1:$1,0)-1,1000,1)=IF(H$7="","Yes",H$7))/(OFFSET(Data!$A$1,0,MATCH(H$6,Data!$1:$1,0)-1,1000,1)=IF(H$7="","Yes",H$7))*ROW(Data!$C$1:$C$1002),ROW(H75)-ROW(H$7)),1),"")</f>
        <v/>
      </c>
      <c r="I75" s="43" t="str">
        <f ca="1">IF(J75="","",IF(INDEX(Data!$BR:$BR,MATCH(J75,Data!$A:$A,0),1)=0,"",INDEX(Data!$BR:$BR,MATCH(J75,Data!$A:$A,0),1)))</f>
        <v/>
      </c>
      <c r="J75" s="43" t="str">
        <f ca="1">IFERROR(INDEX(Data!$A$1:I$1002,_xlfn.AGGREGATE(15,6,(OFFSET(Data!$A$1,0,MATCH(J$6,Data!$1:$1,0)-1,1000,1)=IF(J$7="","Yes",J$7))/(OFFSET(Data!$A$1,0,MATCH(J$6,Data!$1:$1,0)-1,1000,1)=IF(J$7="","Yes",J$7))*ROW(Data!$C$1:$C$1002),ROW(J75)-ROW(J$7)),1),"")</f>
        <v>TNT</v>
      </c>
      <c r="K75" s="43" t="str">
        <f ca="1">IF(L75="","",IF(INDEX(Data!$BR:$BR,MATCH(L75,Data!$A:$A,0),1)=0,"",INDEX(Data!$BR:$BR,MATCH(L75,Data!$A:$A,0),1)))</f>
        <v/>
      </c>
      <c r="L75" s="43" t="str">
        <f ca="1">IFERROR(INDEX(Data!$A$1:K$1002,_xlfn.AGGREGATE(15,6,(OFFSET(Data!$A$1,0,MATCH(L$6,Data!$1:$1,0)-1,1000,1)=IF(L$7="","Yes",L$7))/(OFFSET(Data!$A$1,0,MATCH(L$6,Data!$1:$1,0)-1,1000,1)=IF(L$7="","Yes",L$7))*ROW(Data!$C$1:$C$1002),ROW(L75)-ROW(L$7)),1),"")</f>
        <v>TruTV</v>
      </c>
      <c r="M75" s="43" t="str">
        <f ca="1">IF(N75="","",IF(INDEX(Data!$BR:$BR,MATCH(N75,Data!$A:$A,0),1)=0,"",INDEX(Data!$BR:$BR,MATCH(N75,Data!$A:$A,0),1)))</f>
        <v/>
      </c>
      <c r="N75" s="43" t="str">
        <f ca="1">IFERROR(INDEX(Data!$A$1:M$1002,_xlfn.AGGREGATE(15,6,(OFFSET(Data!$A$1,0,MATCH(N$6,Data!$1:$1,0)-1,1000,1)=IF(N$7="","Yes",N$7))/(OFFSET(Data!$A$1,0,MATCH(N$6,Data!$1:$1,0)-1,1000,1)=IF(N$7="","Yes",N$7))*ROW(Data!$C$1:$C$1002),ROW(N75)-ROW(N$7)),1),"")</f>
        <v>Nicktoons</v>
      </c>
      <c r="O75" s="43" t="str">
        <f ca="1">IF(P75="","",IF(INDEX(Data!$BR:$BR,MATCH(P75,Data!$A:$A,0),1)=0,"",INDEX(Data!$BR:$BR,MATCH(P75,Data!$A:$A,0),1)))</f>
        <v/>
      </c>
      <c r="P75" s="43" t="str">
        <f ca="1">IFERROR(INDEX(Data!$A$1:O$1002,_xlfn.AGGREGATE(15,6,(OFFSET(Data!$A$1,0,MATCH(P$6,Data!$1:$1,0)-1,1000,1)=IF(P$7="","Yes",P$7))/(OFFSET(Data!$A$1,0,MATCH(P$6,Data!$1:$1,0)-1,1000,1)=IF(P$7="","Yes",P$7))*ROW(Data!$C$1:$C$1002),ROW(P75)-ROW(P$7)),1),"")</f>
        <v>HLN</v>
      </c>
      <c r="Q75" s="43" t="str">
        <f ca="1">IF(R75="","",IF(INDEX(Data!$BR:$BR,MATCH(R75,Data!$A:$A,0),1)=0,"",INDEX(Data!$BR:$BR,MATCH(R75,Data!$A:$A,0),1)))</f>
        <v/>
      </c>
      <c r="R75" s="43" t="str">
        <f ca="1">IFERROR(INDEX(Data!$A$1:Q$1002,_xlfn.AGGREGATE(15,6,(OFFSET(Data!$A$1,0,MATCH(R$6,Data!$1:$1,0)-1,1000,1)=IF(R$7="","Yes",R$7))/(OFFSET(Data!$A$1,0,MATCH(R$6,Data!$1:$1,0)-1,1000,1)=IF(R$7="","Yes",R$7))*ROW(Data!$C$1:$C$1002),ROW(R75)-ROW(R$7)),1),"")</f>
        <v>History</v>
      </c>
      <c r="S75" s="43" t="str">
        <f ca="1">IF(T75="","",IF(INDEX(Data!$BR:$BR,MATCH(T75,Data!$A:$A,0),1)=0,"",INDEX(Data!$BR:$BR,MATCH(T75,Data!$A:$A,0),1)))</f>
        <v/>
      </c>
      <c r="T75" s="43" t="str">
        <f ca="1">IFERROR(INDEX(Data!$A$1:R$1002,_xlfn.AGGREGATE(15,6,(OFFSET(Data!$A$1,0,MATCH(T$6,Data!$1:$1,0)-1,1000,1)=IF(T$7="","Yes",T$7))/(OFFSET(Data!$A$1,0,MATCH(T$6,Data!$1:$1,0)-1,1000,1)=IF(T$7="","Yes",T$7))*ROW(Data!$C$1:$C$1002),ROW(T75)-ROW(T$7)),1),"")</f>
        <v>MTV</v>
      </c>
      <c r="U75" s="43" t="str">
        <f ca="1">IF(V75="","",IF(INDEX(Data!$BR:$BR,MATCH(V75,Data!$A:$A,0),1)=0,"",INDEX(Data!$BR:$BR,MATCH(V75,Data!$A:$A,0),1)))</f>
        <v/>
      </c>
      <c r="V75" s="43" t="str">
        <f ca="1">IFERROR(INDEX(Data!$A$1:T$1002,_xlfn.AGGREGATE(15,6,(OFFSET(Data!$A$1,0,MATCH(V$6,Data!$1:$1,0)-1,1000,1)=IF(V$7="","Yes",V$7))/(OFFSET(Data!$A$1,0,MATCH(V$6,Data!$1:$1,0)-1,1000,1)=IF(V$7="","Yes",V$7))*ROW(Data!$C$1:$C$1002),ROW(V75)-ROW(V$7)),1),"")</f>
        <v>SEC Network</v>
      </c>
      <c r="W75" s="43" t="str">
        <f ca="1">IF(X75="","",IF(INDEX(Data!$BR:$BR,MATCH(X75,Data!$A:$A,0),1)=0,"",INDEX(Data!$BR:$BR,MATCH(X75,Data!$A:$A,0),1)))</f>
        <v/>
      </c>
      <c r="X75" s="43" t="str">
        <f ca="1">IFERROR(INDEX(Data!$A$1:Y$1002,_xlfn.AGGREGATE(15,6,(OFFSET(Data!$A$1,0,MATCH(X$6,Data!$1:$1,0)-1,1000,1)=IF(X$7="","Yes",X$7))/(OFFSET(Data!$A$1,0,MATCH(X$6,Data!$1:$1,0)-1,1000,1)=IF(X$7="","Yes",X$7))*ROW(Data!$C$1:$C$1002),ROW(X75)-ROW(X$7)),1),"")</f>
        <v>USA Network</v>
      </c>
      <c r="Y75" s="43" t="str">
        <f ca="1">IF(Z75="","",IF(INDEX(Data!$BR:$BR,MATCH(Z75,Data!$A:$A,0),1)=0,"",INDEX(Data!$BR:$BR,MATCH(Z75,Data!$A:$A,0),1)))</f>
        <v/>
      </c>
      <c r="Z75" s="43" t="str">
        <f ca="1">IFERROR(INDEX(Data!$A$1:AA$1002,_xlfn.AGGREGATE(15,6,(OFFSET(Data!$A$1,0,MATCH(Z$6,Data!$1:$1,0)-1,1000,1)=IF(Z$7="","Yes",Z$7))/(OFFSET(Data!$A$1,0,MATCH(Z$6,Data!$1:$1,0)-1,1000,1)=IF(Z$7="","Yes",Z$7))*ROW(Data!$C$1:$C$1002),ROW(Z75)-ROW(Z$7)),1),"")</f>
        <v/>
      </c>
      <c r="AA75" s="43" t="str">
        <f ca="1">IF(AB75="","",IF(INDEX(Data!$BR:$BR,MATCH(AB75,Data!$A:$A,0),1)=0,"",INDEX(Data!$BR:$BR,MATCH(AB75,Data!$A:$A,0),1)))</f>
        <v/>
      </c>
      <c r="AB75" s="43" t="str">
        <f ca="1">IFERROR(INDEX(Data!$A$1:AC$1002,_xlfn.AGGREGATE(15,6,(OFFSET(Data!$A$1,0,MATCH(AB$6,Data!$1:$1,0)-1,1000,1)=IF(AB$7="","Yes",AB$7))/(OFFSET(Data!$A$1,0,MATCH(AB$6,Data!$1:$1,0)-1,1000,1)=IF(AB$7="","Yes",AB$7))*ROW(Data!$C$1:$C$1002),ROW(AB75)-ROW(AB$7)),1),"")</f>
        <v>Syfy</v>
      </c>
      <c r="AC75" s="43" t="str">
        <f ca="1">IF(AD75="","",IF(INDEX(Data!$BR:$BR,MATCH(AD75,Data!$A:$A,0),1)=0,"",INDEX(Data!$BR:$BR,MATCH(AD75,Data!$A:$A,0),1)))</f>
        <v/>
      </c>
      <c r="AD75" s="43" t="str">
        <f ca="1">IFERROR(INDEX(Data!$A$1:AE$1002,_xlfn.AGGREGATE(15,6,(OFFSET(Data!$A$1,0,MATCH(AD$6,Data!$1:$1,0)-1,1000,1)=IF(AD$7="","Yes",AD$7))/(OFFSET(Data!$A$1,0,MATCH(AD$6,Data!$1:$1,0)-1,1000,1)=IF(AD$7="","Yes",AD$7))*ROW(Data!$C$1:$C$1002),ROW(AD75)-ROW(AD$7)),1),"")</f>
        <v/>
      </c>
      <c r="AE75" s="43" t="str">
        <f ca="1">IF(AF75="","",IF(INDEX(Data!$BR:$BR,MATCH(AF75,Data!$A:$A,0),1)=0,"",INDEX(Data!$BR:$BR,MATCH(AF75,Data!$A:$A,0),1)))</f>
        <v/>
      </c>
      <c r="AF75" s="43" t="str">
        <f ca="1">IFERROR(INDEX(Data!$A$1:AM$1002,_xlfn.AGGREGATE(15,6,(OFFSET(Data!$A$1,0,MATCH(AF$6,Data!$1:$1,0)-1,1000,1)=IF(AF$7="","Yes",AF$7))/(OFFSET(Data!$A$1,0,MATCH(AF$6,Data!$1:$1,0)-1,1000,1)=IF(AF$7="","Yes",AF$7))*ROW(Data!$C$1:$C$1002),ROW(AF75)-ROW(AF$7)),1),"")</f>
        <v/>
      </c>
      <c r="AG75" s="43" t="str">
        <f ca="1">IF(AH75="","",IF(INDEX(Data!$BR:$BR,MATCH(AH75,Data!$A:$A,0),1)=0,"",INDEX(Data!$BR:$BR,MATCH(AH75,Data!$A:$A,0),1)))</f>
        <v/>
      </c>
      <c r="AH75" s="43" t="str">
        <f ca="1">IFERROR(INDEX(Data!$A$1:AO$1002,_xlfn.AGGREGATE(15,6,(OFFSET(Data!$A$1,0,MATCH(AH$6,Data!$1:$1,0)-1,1000,1)=IF(AH$7="","Yes",AH$7))/(OFFSET(Data!$A$1,0,MATCH(AH$6,Data!$1:$1,0)-1,1000,1)=IF(AH$7="","Yes",AH$7))*ROW(Data!$C$1:$C$1002),ROW(AH75)-ROW(AH$7)),1),"")</f>
        <v/>
      </c>
      <c r="AI75" s="43" t="str">
        <f ca="1">IF(AJ75="","",IF(INDEX(Data!$BR:$BR,MATCH(AJ75,Data!$A:$A,0),1)=0,"",INDEX(Data!$BR:$BR,MATCH(AJ75,Data!$A:$A,0),1)))</f>
        <v/>
      </c>
      <c r="AJ75" s="43" t="str">
        <f ca="1">IFERROR(INDEX(Data!$A$1:AQ$1002,_xlfn.AGGREGATE(15,6,(OFFSET(Data!$A$1,0,MATCH(AJ$6,Data!$1:$1,0)-1,1000,1)=IF(AJ$7="","Yes",AJ$7))/(OFFSET(Data!$A$1,0,MATCH(AJ$6,Data!$1:$1,0)-1,1000,1)=IF(AJ$7="","Yes",AJ$7))*ROW(Data!$C$1:$C$1002),ROW(AJ75)-ROW(AJ$7)),1),"")</f>
        <v/>
      </c>
      <c r="AK75" s="43" t="str">
        <f ca="1">IF(AL75="","",IF(INDEX(Data!$BR:$BR,MATCH(AL75,Data!$A:$A,0),1)=0,"",INDEX(Data!$BR:$BR,MATCH(AL75,Data!$A:$A,0),1)))</f>
        <v/>
      </c>
      <c r="AL75" s="43" t="str">
        <f ca="1">IFERROR(INDEX(Data!$A$1:AS$1002,_xlfn.AGGREGATE(15,6,(OFFSET(Data!$A$1,0,MATCH(AL$6,Data!$1:$1,0)-1,1000,1)=IF(AL$7="","Yes",AL$7))/(OFFSET(Data!$A$1,0,MATCH(AL$6,Data!$1:$1,0)-1,1000,1)=IF(AL$7="","Yes",AL$7))*ROW(Data!$C$1:$C$1002),ROW(AL75)-ROW(AL$7)),1),"")</f>
        <v/>
      </c>
      <c r="AM75" s="43" t="str">
        <f ca="1">IF(AN75="","",IF(INDEX(Data!$BR:$BR,MATCH(AN75,Data!$A:$A,0),1)=0,"",INDEX(Data!$BR:$BR,MATCH(AN75,Data!$A:$A,0),1)))</f>
        <v/>
      </c>
      <c r="AN75" s="43" t="str">
        <f ca="1">IFERROR(INDEX(Data!$A$1:AU$1002,_xlfn.AGGREGATE(15,6,(OFFSET(Data!$A$1,0,MATCH(AN$6,Data!$1:$1,0)-1,1000,1)=IF(AN$7="","Yes",AN$7))/(OFFSET(Data!$A$1,0,MATCH(AN$6,Data!$1:$1,0)-1,1000,1)=IF(AN$7="","Yes",AN$7))*ROW(Data!$C$1:$C$1002),ROW(AN75)-ROW(AN$7)),1),"")</f>
        <v/>
      </c>
    </row>
    <row r="76" spans="1:40" ht="24" x14ac:dyDescent="0.4">
      <c r="A76" s="43" t="str">
        <f ca="1">IF(B76="","",IF(INDEX(Data!$BR:$BR,MATCH(B76,Data!$A:$A,0),1)=0,"",INDEX(Data!$BR:$BR,MATCH(B76,Data!$A:$A,0),1)))</f>
        <v/>
      </c>
      <c r="B76" s="43" t="str">
        <f ca="1">IFERROR(INDEX(Data!A$1:$A$1002,_xlfn.AGGREGATE(15,6,(OFFSET(Data!$A$1,0,MATCH(B$6,Data!$1:$1,0)-1,1000,1)=IF(B$7="","Yes",B$7))/(OFFSET(Data!$A$1,0,MATCH(B$6,Data!$1:$1,0)-1,1000,1)=IF(B$7="","Yes",B$7))*ROW(Data!$C$1:$C$1002),ROW(B76)-ROW(B$7)),1),"")</f>
        <v/>
      </c>
      <c r="C76" s="43" t="str">
        <f ca="1">IF(D76="","",IF(INDEX(Data!$BR:$BR,MATCH(D76,Data!$A:$A,0),1)=0,"",INDEX(Data!$BR:$BR,MATCH(D76,Data!$A:$A,0),1)))</f>
        <v/>
      </c>
      <c r="D76" s="43" t="str">
        <f ca="1">IFERROR(INDEX(Data!$A$1:C$1002,_xlfn.AGGREGATE(15,6,(OFFSET(Data!$A$1,0,MATCH(D$6,Data!$1:$1,0)-1,1000,1)=IF(D$7="","Yes",D$7))/(OFFSET(Data!$A$1,0,MATCH(D$6,Data!$1:$1,0)-1,1000,1)=IF(D$7="","Yes",D$7))*ROW(Data!$C$1:$C$1002),ROW(D76)-ROW(D$7)),1),"")</f>
        <v/>
      </c>
      <c r="E76" s="43" t="str">
        <f ca="1">IF(F76="","",IF(INDEX(Data!$BR:$BR,MATCH(F76,Data!$A:$A,0),1)=0,"",INDEX(Data!$BR:$BR,MATCH(F76,Data!$A:$A,0),1)))</f>
        <v/>
      </c>
      <c r="F76" s="43" t="str">
        <f ca="1">IFERROR(INDEX(Data!$A$1:E$1002,_xlfn.AGGREGATE(15,6,(OFFSET(Data!$A$1,0,MATCH(F$6,Data!$1:$1,0)-1,1000,1)=IF(F$7="","Yes",F$7))/(OFFSET(Data!$A$1,0,MATCH(F$6,Data!$1:$1,0)-1,1000,1)=IF(F$7="","Yes",F$7))*ROW(Data!$C$1:$C$1002),ROW(F76)-ROW(F$7)),1),"")</f>
        <v/>
      </c>
      <c r="G76" s="43" t="str">
        <f ca="1">IF(H76="","",IF(INDEX(Data!$BR:$BR,MATCH(H76,Data!$A:$A,0),1)=0,"",INDEX(Data!$BR:$BR,MATCH(H76,Data!$A:$A,0),1)))</f>
        <v/>
      </c>
      <c r="H76" s="43" t="str">
        <f ca="1">IFERROR(INDEX(Data!$A$1:G$1002,_xlfn.AGGREGATE(15,6,(OFFSET(Data!$A$1,0,MATCH(H$6,Data!$1:$1,0)-1,1000,1)=IF(H$7="","Yes",H$7))/(OFFSET(Data!$A$1,0,MATCH(H$6,Data!$1:$1,0)-1,1000,1)=IF(H$7="","Yes",H$7))*ROW(Data!$C$1:$C$1002),ROW(H76)-ROW(H$7)),1),"")</f>
        <v/>
      </c>
      <c r="I76" s="43" t="str">
        <f ca="1">IF(J76="","",IF(INDEX(Data!$BR:$BR,MATCH(J76,Data!$A:$A,0),1)=0,"",INDEX(Data!$BR:$BR,MATCH(J76,Data!$A:$A,0),1)))</f>
        <v/>
      </c>
      <c r="J76" s="43" t="str">
        <f ca="1">IFERROR(INDEX(Data!$A$1:I$1002,_xlfn.AGGREGATE(15,6,(OFFSET(Data!$A$1,0,MATCH(J$6,Data!$1:$1,0)-1,1000,1)=IF(J$7="","Yes",J$7))/(OFFSET(Data!$A$1,0,MATCH(J$6,Data!$1:$1,0)-1,1000,1)=IF(J$7="","Yes",J$7))*ROW(Data!$C$1:$C$1002),ROW(J76)-ROW(J$7)),1),"")</f>
        <v>TruTV</v>
      </c>
      <c r="K76" s="43" t="str">
        <f ca="1">IF(L76="","",IF(INDEX(Data!$BR:$BR,MATCH(L76,Data!$A:$A,0),1)=0,"",INDEX(Data!$BR:$BR,MATCH(L76,Data!$A:$A,0),1)))</f>
        <v/>
      </c>
      <c r="L76" s="43" t="str">
        <f ca="1">IFERROR(INDEX(Data!$A$1:K$1002,_xlfn.AGGREGATE(15,6,(OFFSET(Data!$A$1,0,MATCH(L$6,Data!$1:$1,0)-1,1000,1)=IF(L$7="","Yes",L$7))/(OFFSET(Data!$A$1,0,MATCH(L$6,Data!$1:$1,0)-1,1000,1)=IF(L$7="","Yes",L$7))*ROW(Data!$C$1:$C$1002),ROW(L76)-ROW(L$7)),1),"")</f>
        <v>Turner Classic Movies</v>
      </c>
      <c r="M76" s="43" t="str">
        <f ca="1">IF(N76="","",IF(INDEX(Data!$BR:$BR,MATCH(N76,Data!$A:$A,0),1)=0,"",INDEX(Data!$BR:$BR,MATCH(N76,Data!$A:$A,0),1)))</f>
        <v/>
      </c>
      <c r="N76" s="43" t="str">
        <f ca="1">IFERROR(INDEX(Data!$A$1:M$1002,_xlfn.AGGREGATE(15,6,(OFFSET(Data!$A$1,0,MATCH(N$6,Data!$1:$1,0)-1,1000,1)=IF(N$7="","Yes",N$7))/(OFFSET(Data!$A$1,0,MATCH(N$6,Data!$1:$1,0)-1,1000,1)=IF(N$7="","Yes",N$7))*ROW(Data!$C$1:$C$1002),ROW(N76)-ROW(N$7)),1),"")</f>
        <v>One American News</v>
      </c>
      <c r="O76" s="43" t="str">
        <f ca="1">IF(P76="","",IF(INDEX(Data!$BR:$BR,MATCH(P76,Data!$A:$A,0),1)=0,"",INDEX(Data!$BR:$BR,MATCH(P76,Data!$A:$A,0),1)))</f>
        <v/>
      </c>
      <c r="P76" s="43" t="str">
        <f ca="1">IFERROR(INDEX(Data!$A$1:O$1002,_xlfn.AGGREGATE(15,6,(OFFSET(Data!$A$1,0,MATCH(P$6,Data!$1:$1,0)-1,1000,1)=IF(P$7="","Yes",P$7))/(OFFSET(Data!$A$1,0,MATCH(P$6,Data!$1:$1,0)-1,1000,1)=IF(P$7="","Yes",P$7))*ROW(Data!$C$1:$C$1002),ROW(P76)-ROW(P$7)),1),"")</f>
        <v>IFC</v>
      </c>
      <c r="Q76" s="43" t="str">
        <f ca="1">IF(R76="","",IF(INDEX(Data!$BR:$BR,MATCH(R76,Data!$A:$A,0),1)=0,"",INDEX(Data!$BR:$BR,MATCH(R76,Data!$A:$A,0),1)))</f>
        <v/>
      </c>
      <c r="R76" s="43" t="str">
        <f ca="1">IFERROR(INDEX(Data!$A$1:Q$1002,_xlfn.AGGREGATE(15,6,(OFFSET(Data!$A$1,0,MATCH(R$6,Data!$1:$1,0)-1,1000,1)=IF(R$7="","Yes",R$7))/(OFFSET(Data!$A$1,0,MATCH(R$6,Data!$1:$1,0)-1,1000,1)=IF(R$7="","Yes",R$7))*ROW(Data!$C$1:$C$1002),ROW(R76)-ROW(R$7)),1),"")</f>
        <v>HLN</v>
      </c>
      <c r="S76" s="43" t="str">
        <f ca="1">IF(T76="","",IF(INDEX(Data!$BR:$BR,MATCH(T76,Data!$A:$A,0),1)=0,"",INDEX(Data!$BR:$BR,MATCH(T76,Data!$A:$A,0),1)))</f>
        <v/>
      </c>
      <c r="T76" s="43" t="str">
        <f ca="1">IFERROR(INDEX(Data!$A$1:R$1002,_xlfn.AGGREGATE(15,6,(OFFSET(Data!$A$1,0,MATCH(T$6,Data!$1:$1,0)-1,1000,1)=IF(T$7="","Yes",T$7))/(OFFSET(Data!$A$1,0,MATCH(T$6,Data!$1:$1,0)-1,1000,1)=IF(T$7="","Yes",T$7))*ROW(Data!$C$1:$C$1002),ROW(T76)-ROW(T$7)),1),"")</f>
        <v>Multimedios</v>
      </c>
      <c r="U76" s="43" t="str">
        <f ca="1">IF(V76="","",IF(INDEX(Data!$BR:$BR,MATCH(V76,Data!$A:$A,0),1)=0,"",INDEX(Data!$BR:$BR,MATCH(V76,Data!$A:$A,0),1)))</f>
        <v/>
      </c>
      <c r="V76" s="43" t="str">
        <f ca="1">IFERROR(INDEX(Data!$A$1:T$1002,_xlfn.AGGREGATE(15,6,(OFFSET(Data!$A$1,0,MATCH(V$6,Data!$1:$1,0)-1,1000,1)=IF(V$7="","Yes",V$7))/(OFFSET(Data!$A$1,0,MATCH(V$6,Data!$1:$1,0)-1,1000,1)=IF(V$7="","Yes",V$7))*ROW(Data!$C$1:$C$1002),ROW(V76)-ROW(V$7)),1),"")</f>
        <v>Smithsonian</v>
      </c>
      <c r="W76" s="43" t="str">
        <f ca="1">IF(X76="","",IF(INDEX(Data!$BR:$BR,MATCH(X76,Data!$A:$A,0),1)=0,"",INDEX(Data!$BR:$BR,MATCH(X76,Data!$A:$A,0),1)))</f>
        <v/>
      </c>
      <c r="X76" s="43" t="str">
        <f ca="1">IFERROR(INDEX(Data!$A$1:Y$1002,_xlfn.AGGREGATE(15,6,(OFFSET(Data!$A$1,0,MATCH(X$6,Data!$1:$1,0)-1,1000,1)=IF(X$7="","Yes",X$7))/(OFFSET(Data!$A$1,0,MATCH(X$6,Data!$1:$1,0)-1,1000,1)=IF(X$7="","Yes",X$7))*ROW(Data!$C$1:$C$1002),ROW(X76)-ROW(X$7)),1),"")</f>
        <v>Viceland</v>
      </c>
      <c r="Y76" s="43" t="str">
        <f ca="1">IF(Z76="","",IF(INDEX(Data!$BR:$BR,MATCH(Z76,Data!$A:$A,0),1)=0,"",INDEX(Data!$BR:$BR,MATCH(Z76,Data!$A:$A,0),1)))</f>
        <v/>
      </c>
      <c r="Z76" s="43" t="str">
        <f ca="1">IFERROR(INDEX(Data!$A$1:AA$1002,_xlfn.AGGREGATE(15,6,(OFFSET(Data!$A$1,0,MATCH(Z$6,Data!$1:$1,0)-1,1000,1)=IF(Z$7="","Yes",Z$7))/(OFFSET(Data!$A$1,0,MATCH(Z$6,Data!$1:$1,0)-1,1000,1)=IF(Z$7="","Yes",Z$7))*ROW(Data!$C$1:$C$1002),ROW(Z76)-ROW(Z$7)),1),"")</f>
        <v/>
      </c>
      <c r="AA76" s="43" t="str">
        <f ca="1">IF(AB76="","",IF(INDEX(Data!$BR:$BR,MATCH(AB76,Data!$A:$A,0),1)=0,"",INDEX(Data!$BR:$BR,MATCH(AB76,Data!$A:$A,0),1)))</f>
        <v/>
      </c>
      <c r="AB76" s="43" t="str">
        <f ca="1">IFERROR(INDEX(Data!$A$1:AC$1002,_xlfn.AGGREGATE(15,6,(OFFSET(Data!$A$1,0,MATCH(AB$6,Data!$1:$1,0)-1,1000,1)=IF(AB$7="","Yes",AB$7))/(OFFSET(Data!$A$1,0,MATCH(AB$6,Data!$1:$1,0)-1,1000,1)=IF(AB$7="","Yes",AB$7))*ROW(Data!$C$1:$C$1002),ROW(AB76)-ROW(AB$7)),1),"")</f>
        <v>TBS</v>
      </c>
      <c r="AC76" s="43" t="str">
        <f ca="1">IF(AD76="","",IF(INDEX(Data!$BR:$BR,MATCH(AD76,Data!$A:$A,0),1)=0,"",INDEX(Data!$BR:$BR,MATCH(AD76,Data!$A:$A,0),1)))</f>
        <v/>
      </c>
      <c r="AD76" s="43" t="str">
        <f ca="1">IFERROR(INDEX(Data!$A$1:AE$1002,_xlfn.AGGREGATE(15,6,(OFFSET(Data!$A$1,0,MATCH(AD$6,Data!$1:$1,0)-1,1000,1)=IF(AD$7="","Yes",AD$7))/(OFFSET(Data!$A$1,0,MATCH(AD$6,Data!$1:$1,0)-1,1000,1)=IF(AD$7="","Yes",AD$7))*ROW(Data!$C$1:$C$1002),ROW(AD76)-ROW(AD$7)),1),"")</f>
        <v/>
      </c>
      <c r="AE76" s="43" t="str">
        <f ca="1">IF(AF76="","",IF(INDEX(Data!$BR:$BR,MATCH(AF76,Data!$A:$A,0),1)=0,"",INDEX(Data!$BR:$BR,MATCH(AF76,Data!$A:$A,0),1)))</f>
        <v/>
      </c>
      <c r="AF76" s="43" t="str">
        <f ca="1">IFERROR(INDEX(Data!$A$1:AM$1002,_xlfn.AGGREGATE(15,6,(OFFSET(Data!$A$1,0,MATCH(AF$6,Data!$1:$1,0)-1,1000,1)=IF(AF$7="","Yes",AF$7))/(OFFSET(Data!$A$1,0,MATCH(AF$6,Data!$1:$1,0)-1,1000,1)=IF(AF$7="","Yes",AF$7))*ROW(Data!$C$1:$C$1002),ROW(AF76)-ROW(AF$7)),1),"")</f>
        <v/>
      </c>
      <c r="AG76" s="43" t="str">
        <f ca="1">IF(AH76="","",IF(INDEX(Data!$BR:$BR,MATCH(AH76,Data!$A:$A,0),1)=0,"",INDEX(Data!$BR:$BR,MATCH(AH76,Data!$A:$A,0),1)))</f>
        <v/>
      </c>
      <c r="AH76" s="43" t="str">
        <f ca="1">IFERROR(INDEX(Data!$A$1:AO$1002,_xlfn.AGGREGATE(15,6,(OFFSET(Data!$A$1,0,MATCH(AH$6,Data!$1:$1,0)-1,1000,1)=IF(AH$7="","Yes",AH$7))/(OFFSET(Data!$A$1,0,MATCH(AH$6,Data!$1:$1,0)-1,1000,1)=IF(AH$7="","Yes",AH$7))*ROW(Data!$C$1:$C$1002),ROW(AH76)-ROW(AH$7)),1),"")</f>
        <v/>
      </c>
      <c r="AI76" s="43" t="str">
        <f ca="1">IF(AJ76="","",IF(INDEX(Data!$BR:$BR,MATCH(AJ76,Data!$A:$A,0),1)=0,"",INDEX(Data!$BR:$BR,MATCH(AJ76,Data!$A:$A,0),1)))</f>
        <v/>
      </c>
      <c r="AJ76" s="43" t="str">
        <f ca="1">IFERROR(INDEX(Data!$A$1:AQ$1002,_xlfn.AGGREGATE(15,6,(OFFSET(Data!$A$1,0,MATCH(AJ$6,Data!$1:$1,0)-1,1000,1)=IF(AJ$7="","Yes",AJ$7))/(OFFSET(Data!$A$1,0,MATCH(AJ$6,Data!$1:$1,0)-1,1000,1)=IF(AJ$7="","Yes",AJ$7))*ROW(Data!$C$1:$C$1002),ROW(AJ76)-ROW(AJ$7)),1),"")</f>
        <v/>
      </c>
      <c r="AK76" s="43" t="str">
        <f ca="1">IF(AL76="","",IF(INDEX(Data!$BR:$BR,MATCH(AL76,Data!$A:$A,0),1)=0,"",INDEX(Data!$BR:$BR,MATCH(AL76,Data!$A:$A,0),1)))</f>
        <v/>
      </c>
      <c r="AL76" s="43" t="str">
        <f ca="1">IFERROR(INDEX(Data!$A$1:AS$1002,_xlfn.AGGREGATE(15,6,(OFFSET(Data!$A$1,0,MATCH(AL$6,Data!$1:$1,0)-1,1000,1)=IF(AL$7="","Yes",AL$7))/(OFFSET(Data!$A$1,0,MATCH(AL$6,Data!$1:$1,0)-1,1000,1)=IF(AL$7="","Yes",AL$7))*ROW(Data!$C$1:$C$1002),ROW(AL76)-ROW(AL$7)),1),"")</f>
        <v/>
      </c>
      <c r="AM76" s="43" t="str">
        <f ca="1">IF(AN76="","",IF(INDEX(Data!$BR:$BR,MATCH(AN76,Data!$A:$A,0),1)=0,"",INDEX(Data!$BR:$BR,MATCH(AN76,Data!$A:$A,0),1)))</f>
        <v/>
      </c>
      <c r="AN76" s="43" t="str">
        <f ca="1">IFERROR(INDEX(Data!$A$1:AU$1002,_xlfn.AGGREGATE(15,6,(OFFSET(Data!$A$1,0,MATCH(AN$6,Data!$1:$1,0)-1,1000,1)=IF(AN$7="","Yes",AN$7))/(OFFSET(Data!$A$1,0,MATCH(AN$6,Data!$1:$1,0)-1,1000,1)=IF(AN$7="","Yes",AN$7))*ROW(Data!$C$1:$C$1002),ROW(AN76)-ROW(AN$7)),1),"")</f>
        <v/>
      </c>
    </row>
    <row r="77" spans="1:40" ht="24" x14ac:dyDescent="0.4">
      <c r="A77" s="43" t="str">
        <f ca="1">IF(B77="","",IF(INDEX(Data!$BR:$BR,MATCH(B77,Data!$A:$A,0),1)=0,"",INDEX(Data!$BR:$BR,MATCH(B77,Data!$A:$A,0),1)))</f>
        <v/>
      </c>
      <c r="B77" s="43" t="str">
        <f ca="1">IFERROR(INDEX(Data!A$1:$A$1002,_xlfn.AGGREGATE(15,6,(OFFSET(Data!$A$1,0,MATCH(B$6,Data!$1:$1,0)-1,1000,1)=IF(B$7="","Yes",B$7))/(OFFSET(Data!$A$1,0,MATCH(B$6,Data!$1:$1,0)-1,1000,1)=IF(B$7="","Yes",B$7))*ROW(Data!$C$1:$C$1002),ROW(B77)-ROW(B$7)),1),"")</f>
        <v/>
      </c>
      <c r="C77" s="43" t="str">
        <f ca="1">IF(D77="","",IF(INDEX(Data!$BR:$BR,MATCH(D77,Data!$A:$A,0),1)=0,"",INDEX(Data!$BR:$BR,MATCH(D77,Data!$A:$A,0),1)))</f>
        <v/>
      </c>
      <c r="D77" s="43" t="str">
        <f ca="1">IFERROR(INDEX(Data!$A$1:C$1002,_xlfn.AGGREGATE(15,6,(OFFSET(Data!$A$1,0,MATCH(D$6,Data!$1:$1,0)-1,1000,1)=IF(D$7="","Yes",D$7))/(OFFSET(Data!$A$1,0,MATCH(D$6,Data!$1:$1,0)-1,1000,1)=IF(D$7="","Yes",D$7))*ROW(Data!$C$1:$C$1002),ROW(D77)-ROW(D$7)),1),"")</f>
        <v/>
      </c>
      <c r="E77" s="43" t="str">
        <f ca="1">IF(F77="","",IF(INDEX(Data!$BR:$BR,MATCH(F77,Data!$A:$A,0),1)=0,"",INDEX(Data!$BR:$BR,MATCH(F77,Data!$A:$A,0),1)))</f>
        <v/>
      </c>
      <c r="F77" s="43" t="str">
        <f ca="1">IFERROR(INDEX(Data!$A$1:E$1002,_xlfn.AGGREGATE(15,6,(OFFSET(Data!$A$1,0,MATCH(F$6,Data!$1:$1,0)-1,1000,1)=IF(F$7="","Yes",F$7))/(OFFSET(Data!$A$1,0,MATCH(F$6,Data!$1:$1,0)-1,1000,1)=IF(F$7="","Yes",F$7))*ROW(Data!$C$1:$C$1002),ROW(F77)-ROW(F$7)),1),"")</f>
        <v/>
      </c>
      <c r="G77" s="43" t="str">
        <f ca="1">IF(H77="","",IF(INDEX(Data!$BR:$BR,MATCH(H77,Data!$A:$A,0),1)=0,"",INDEX(Data!$BR:$BR,MATCH(H77,Data!$A:$A,0),1)))</f>
        <v/>
      </c>
      <c r="H77" s="43" t="str">
        <f ca="1">IFERROR(INDEX(Data!$A$1:G$1002,_xlfn.AGGREGATE(15,6,(OFFSET(Data!$A$1,0,MATCH(H$6,Data!$1:$1,0)-1,1000,1)=IF(H$7="","Yes",H$7))/(OFFSET(Data!$A$1,0,MATCH(H$6,Data!$1:$1,0)-1,1000,1)=IF(H$7="","Yes",H$7))*ROW(Data!$C$1:$C$1002),ROW(H77)-ROW(H$7)),1),"")</f>
        <v/>
      </c>
      <c r="I77" s="43" t="str">
        <f ca="1">IF(J77="","",IF(INDEX(Data!$BR:$BR,MATCH(J77,Data!$A:$A,0),1)=0,"",INDEX(Data!$BR:$BR,MATCH(J77,Data!$A:$A,0),1)))</f>
        <v/>
      </c>
      <c r="J77" s="43" t="str">
        <f ca="1">IFERROR(INDEX(Data!$A$1:I$1002,_xlfn.AGGREGATE(15,6,(OFFSET(Data!$A$1,0,MATCH(J$6,Data!$1:$1,0)-1,1000,1)=IF(J$7="","Yes",J$7))/(OFFSET(Data!$A$1,0,MATCH(J$6,Data!$1:$1,0)-1,1000,1)=IF(J$7="","Yes",J$7))*ROW(Data!$C$1:$C$1002),ROW(J77)-ROW(J$7)),1),"")</f>
        <v>Turner Classic Movies</v>
      </c>
      <c r="K77" s="43" t="str">
        <f ca="1">IF(L77="","",IF(INDEX(Data!$BR:$BR,MATCH(L77,Data!$A:$A,0),1)=0,"",INDEX(Data!$BR:$BR,MATCH(L77,Data!$A:$A,0),1)))</f>
        <v/>
      </c>
      <c r="L77" s="43" t="str">
        <f ca="1">IFERROR(INDEX(Data!$A$1:K$1002,_xlfn.AGGREGATE(15,6,(OFFSET(Data!$A$1,0,MATCH(L$6,Data!$1:$1,0)-1,1000,1)=IF(L$7="","Yes",L$7))/(OFFSET(Data!$A$1,0,MATCH(L$6,Data!$1:$1,0)-1,1000,1)=IF(L$7="","Yes",L$7))*ROW(Data!$C$1:$C$1002),ROW(L77)-ROW(L$7)),1),"")</f>
        <v>TV Land</v>
      </c>
      <c r="M77" s="43" t="str">
        <f ca="1">IF(N77="","",IF(INDEX(Data!$BR:$BR,MATCH(N77,Data!$A:$A,0),1)=0,"",INDEX(Data!$BR:$BR,MATCH(N77,Data!$A:$A,0),1)))</f>
        <v/>
      </c>
      <c r="N77" s="43" t="str">
        <f ca="1">IFERROR(INDEX(Data!$A$1:M$1002,_xlfn.AGGREGATE(15,6,(OFFSET(Data!$A$1,0,MATCH(N$6,Data!$1:$1,0)-1,1000,1)=IF(N$7="","Yes",N$7))/(OFFSET(Data!$A$1,0,MATCH(N$6,Data!$1:$1,0)-1,1000,1)=IF(N$7="","Yes",N$7))*ROW(Data!$C$1:$C$1002),ROW(N77)-ROW(N$7)),1),"")</f>
        <v>Own</v>
      </c>
      <c r="O77" s="43" t="str">
        <f ca="1">IF(P77="","",IF(INDEX(Data!$BR:$BR,MATCH(P77,Data!$A:$A,0),1)=0,"",INDEX(Data!$BR:$BR,MATCH(P77,Data!$A:$A,0),1)))</f>
        <v/>
      </c>
      <c r="P77" s="43" t="str">
        <f ca="1">IFERROR(INDEX(Data!$A$1:O$1002,_xlfn.AGGREGATE(15,6,(OFFSET(Data!$A$1,0,MATCH(P$6,Data!$1:$1,0)-1,1000,1)=IF(P$7="","Yes",P$7))/(OFFSET(Data!$A$1,0,MATCH(P$6,Data!$1:$1,0)-1,1000,1)=IF(P$7="","Yes",P$7))*ROW(Data!$C$1:$C$1002),ROW(P77)-ROW(P$7)),1),"")</f>
        <v>Investigation Discovery</v>
      </c>
      <c r="Q77" s="43" t="str">
        <f ca="1">IF(R77="","",IF(INDEX(Data!$BR:$BR,MATCH(R77,Data!$A:$A,0),1)=0,"",INDEX(Data!$BR:$BR,MATCH(R77,Data!$A:$A,0),1)))</f>
        <v/>
      </c>
      <c r="R77" s="43" t="str">
        <f ca="1">IFERROR(INDEX(Data!$A$1:Q$1002,_xlfn.AGGREGATE(15,6,(OFFSET(Data!$A$1,0,MATCH(R$6,Data!$1:$1,0)-1,1000,1)=IF(R$7="","Yes",R$7))/(OFFSET(Data!$A$1,0,MATCH(R$6,Data!$1:$1,0)-1,1000,1)=IF(R$7="","Yes",R$7))*ROW(Data!$C$1:$C$1002),ROW(R77)-ROW(R$7)),1),"")</f>
        <v>IFC</v>
      </c>
      <c r="S77" s="43" t="str">
        <f ca="1">IF(T77="","",IF(INDEX(Data!$BR:$BR,MATCH(T77,Data!$A:$A,0),1)=0,"",INDEX(Data!$BR:$BR,MATCH(T77,Data!$A:$A,0),1)))</f>
        <v/>
      </c>
      <c r="T77" s="43" t="str">
        <f ca="1">IFERROR(INDEX(Data!$A$1:R$1002,_xlfn.AGGREGATE(15,6,(OFFSET(Data!$A$1,0,MATCH(T$6,Data!$1:$1,0)-1,1000,1)=IF(T$7="","Yes",T$7))/(OFFSET(Data!$A$1,0,MATCH(T$6,Data!$1:$1,0)-1,1000,1)=IF(T$7="","Yes",T$7))*ROW(Data!$C$1:$C$1002),ROW(T77)-ROW(T$7)),1),"")</f>
        <v>Nat Geo Mundo</v>
      </c>
      <c r="U77" s="43" t="str">
        <f ca="1">IF(V77="","",IF(INDEX(Data!$BR:$BR,MATCH(V77,Data!$A:$A,0),1)=0,"",INDEX(Data!$BR:$BR,MATCH(V77,Data!$A:$A,0),1)))</f>
        <v/>
      </c>
      <c r="V77" s="43" t="str">
        <f ca="1">IFERROR(INDEX(Data!$A$1:T$1002,_xlfn.AGGREGATE(15,6,(OFFSET(Data!$A$1,0,MATCH(V$6,Data!$1:$1,0)-1,1000,1)=IF(V$7="","Yes",V$7))/(OFFSET(Data!$A$1,0,MATCH(V$6,Data!$1:$1,0)-1,1000,1)=IF(V$7="","Yes",V$7))*ROW(Data!$C$1:$C$1002),ROW(V77)-ROW(V$7)),1),"")</f>
        <v>SNY</v>
      </c>
      <c r="W77" s="43" t="str">
        <f ca="1">IF(X77="","",IF(INDEX(Data!$BR:$BR,MATCH(X77,Data!$A:$A,0),1)=0,"",INDEX(Data!$BR:$BR,MATCH(X77,Data!$A:$A,0),1)))</f>
        <v/>
      </c>
      <c r="X77" s="43" t="str">
        <f ca="1">IFERROR(INDEX(Data!$A$1:Y$1002,_xlfn.AGGREGATE(15,6,(OFFSET(Data!$A$1,0,MATCH(X$6,Data!$1:$1,0)-1,1000,1)=IF(X$7="","Yes",X$7))/(OFFSET(Data!$A$1,0,MATCH(X$6,Data!$1:$1,0)-1,1000,1)=IF(X$7="","Yes",X$7))*ROW(Data!$C$1:$C$1002),ROW(X77)-ROW(X$7)),1),"")</f>
        <v/>
      </c>
      <c r="Y77" s="43" t="str">
        <f ca="1">IF(Z77="","",IF(INDEX(Data!$BR:$BR,MATCH(Z77,Data!$A:$A,0),1)=0,"",INDEX(Data!$BR:$BR,MATCH(Z77,Data!$A:$A,0),1)))</f>
        <v/>
      </c>
      <c r="Z77" s="43" t="str">
        <f ca="1">IFERROR(INDEX(Data!$A$1:AA$1002,_xlfn.AGGREGATE(15,6,(OFFSET(Data!$A$1,0,MATCH(Z$6,Data!$1:$1,0)-1,1000,1)=IF(Z$7="","Yes",Z$7))/(OFFSET(Data!$A$1,0,MATCH(Z$6,Data!$1:$1,0)-1,1000,1)=IF(Z$7="","Yes",Z$7))*ROW(Data!$C$1:$C$1002),ROW(Z77)-ROW(Z$7)),1),"")</f>
        <v/>
      </c>
      <c r="AA77" s="43" t="str">
        <f ca="1">IF(AB77="","",IF(INDEX(Data!$BR:$BR,MATCH(AB77,Data!$A:$A,0),1)=0,"",INDEX(Data!$BR:$BR,MATCH(AB77,Data!$A:$A,0),1)))</f>
        <v/>
      </c>
      <c r="AB77" s="43" t="str">
        <f ca="1">IFERROR(INDEX(Data!$A$1:AC$1002,_xlfn.AGGREGATE(15,6,(OFFSET(Data!$A$1,0,MATCH(AB$6,Data!$1:$1,0)-1,1000,1)=IF(AB$7="","Yes",AB$7))/(OFFSET(Data!$A$1,0,MATCH(AB$6,Data!$1:$1,0)-1,1000,1)=IF(AB$7="","Yes",AB$7))*ROW(Data!$C$1:$C$1002),ROW(AB77)-ROW(AB$7)),1),"")</f>
        <v>TLC</v>
      </c>
      <c r="AC77" s="43" t="str">
        <f ca="1">IF(AD77="","",IF(INDEX(Data!$BR:$BR,MATCH(AD77,Data!$A:$A,0),1)=0,"",INDEX(Data!$BR:$BR,MATCH(AD77,Data!$A:$A,0),1)))</f>
        <v/>
      </c>
      <c r="AD77" s="43" t="str">
        <f ca="1">IFERROR(INDEX(Data!$A$1:AE$1002,_xlfn.AGGREGATE(15,6,(OFFSET(Data!$A$1,0,MATCH(AD$6,Data!$1:$1,0)-1,1000,1)=IF(AD$7="","Yes",AD$7))/(OFFSET(Data!$A$1,0,MATCH(AD$6,Data!$1:$1,0)-1,1000,1)=IF(AD$7="","Yes",AD$7))*ROW(Data!$C$1:$C$1002),ROW(AD77)-ROW(AD$7)),1),"")</f>
        <v/>
      </c>
      <c r="AE77" s="43" t="str">
        <f ca="1">IF(AF77="","",IF(INDEX(Data!$BR:$BR,MATCH(AF77,Data!$A:$A,0),1)=0,"",INDEX(Data!$BR:$BR,MATCH(AF77,Data!$A:$A,0),1)))</f>
        <v/>
      </c>
      <c r="AF77" s="43" t="str">
        <f ca="1">IFERROR(INDEX(Data!$A$1:AM$1002,_xlfn.AGGREGATE(15,6,(OFFSET(Data!$A$1,0,MATCH(AF$6,Data!$1:$1,0)-1,1000,1)=IF(AF$7="","Yes",AF$7))/(OFFSET(Data!$A$1,0,MATCH(AF$6,Data!$1:$1,0)-1,1000,1)=IF(AF$7="","Yes",AF$7))*ROW(Data!$C$1:$C$1002),ROW(AF77)-ROW(AF$7)),1),"")</f>
        <v/>
      </c>
      <c r="AG77" s="43" t="str">
        <f ca="1">IF(AH77="","",IF(INDEX(Data!$BR:$BR,MATCH(AH77,Data!$A:$A,0),1)=0,"",INDEX(Data!$BR:$BR,MATCH(AH77,Data!$A:$A,0),1)))</f>
        <v/>
      </c>
      <c r="AH77" s="43" t="str">
        <f ca="1">IFERROR(INDEX(Data!$A$1:AO$1002,_xlfn.AGGREGATE(15,6,(OFFSET(Data!$A$1,0,MATCH(AH$6,Data!$1:$1,0)-1,1000,1)=IF(AH$7="","Yes",AH$7))/(OFFSET(Data!$A$1,0,MATCH(AH$6,Data!$1:$1,0)-1,1000,1)=IF(AH$7="","Yes",AH$7))*ROW(Data!$C$1:$C$1002),ROW(AH77)-ROW(AH$7)),1),"")</f>
        <v/>
      </c>
      <c r="AI77" s="43" t="str">
        <f ca="1">IF(AJ77="","",IF(INDEX(Data!$BR:$BR,MATCH(AJ77,Data!$A:$A,0),1)=0,"",INDEX(Data!$BR:$BR,MATCH(AJ77,Data!$A:$A,0),1)))</f>
        <v/>
      </c>
      <c r="AJ77" s="43" t="str">
        <f ca="1">IFERROR(INDEX(Data!$A$1:AQ$1002,_xlfn.AGGREGATE(15,6,(OFFSET(Data!$A$1,0,MATCH(AJ$6,Data!$1:$1,0)-1,1000,1)=IF(AJ$7="","Yes",AJ$7))/(OFFSET(Data!$A$1,0,MATCH(AJ$6,Data!$1:$1,0)-1,1000,1)=IF(AJ$7="","Yes",AJ$7))*ROW(Data!$C$1:$C$1002),ROW(AJ77)-ROW(AJ$7)),1),"")</f>
        <v/>
      </c>
      <c r="AK77" s="43" t="str">
        <f ca="1">IF(AL77="","",IF(INDEX(Data!$BR:$BR,MATCH(AL77,Data!$A:$A,0),1)=0,"",INDEX(Data!$BR:$BR,MATCH(AL77,Data!$A:$A,0),1)))</f>
        <v/>
      </c>
      <c r="AL77" s="43" t="str">
        <f ca="1">IFERROR(INDEX(Data!$A$1:AS$1002,_xlfn.AGGREGATE(15,6,(OFFSET(Data!$A$1,0,MATCH(AL$6,Data!$1:$1,0)-1,1000,1)=IF(AL$7="","Yes",AL$7))/(OFFSET(Data!$A$1,0,MATCH(AL$6,Data!$1:$1,0)-1,1000,1)=IF(AL$7="","Yes",AL$7))*ROW(Data!$C$1:$C$1002),ROW(AL77)-ROW(AL$7)),1),"")</f>
        <v/>
      </c>
      <c r="AM77" s="43" t="str">
        <f ca="1">IF(AN77="","",IF(INDEX(Data!$BR:$BR,MATCH(AN77,Data!$A:$A,0),1)=0,"",INDEX(Data!$BR:$BR,MATCH(AN77,Data!$A:$A,0),1)))</f>
        <v/>
      </c>
      <c r="AN77" s="43" t="str">
        <f ca="1">IFERROR(INDEX(Data!$A$1:AU$1002,_xlfn.AGGREGATE(15,6,(OFFSET(Data!$A$1,0,MATCH(AN$6,Data!$1:$1,0)-1,1000,1)=IF(AN$7="","Yes",AN$7))/(OFFSET(Data!$A$1,0,MATCH(AN$6,Data!$1:$1,0)-1,1000,1)=IF(AN$7="","Yes",AN$7))*ROW(Data!$C$1:$C$1002),ROW(AN77)-ROW(AN$7)),1),"")</f>
        <v/>
      </c>
    </row>
    <row r="78" spans="1:40" ht="24" x14ac:dyDescent="0.4">
      <c r="A78" s="43" t="str">
        <f ca="1">IF(B78="","",IF(INDEX(Data!$BR:$BR,MATCH(B78,Data!$A:$A,0),1)=0,"",INDEX(Data!$BR:$BR,MATCH(B78,Data!$A:$A,0),1)))</f>
        <v/>
      </c>
      <c r="B78" s="43" t="str">
        <f ca="1">IFERROR(INDEX(Data!A$1:$A$1002,_xlfn.AGGREGATE(15,6,(OFFSET(Data!$A$1,0,MATCH(B$6,Data!$1:$1,0)-1,1000,1)=IF(B$7="","Yes",B$7))/(OFFSET(Data!$A$1,0,MATCH(B$6,Data!$1:$1,0)-1,1000,1)=IF(B$7="","Yes",B$7))*ROW(Data!$C$1:$C$1002),ROW(B78)-ROW(B$7)),1),"")</f>
        <v/>
      </c>
      <c r="C78" s="43" t="str">
        <f ca="1">IF(D78="","",IF(INDEX(Data!$BR:$BR,MATCH(D78,Data!$A:$A,0),1)=0,"",INDEX(Data!$BR:$BR,MATCH(D78,Data!$A:$A,0),1)))</f>
        <v/>
      </c>
      <c r="D78" s="43" t="str">
        <f ca="1">IFERROR(INDEX(Data!$A$1:C$1002,_xlfn.AGGREGATE(15,6,(OFFSET(Data!$A$1,0,MATCH(D$6,Data!$1:$1,0)-1,1000,1)=IF(D$7="","Yes",D$7))/(OFFSET(Data!$A$1,0,MATCH(D$6,Data!$1:$1,0)-1,1000,1)=IF(D$7="","Yes",D$7))*ROW(Data!$C$1:$C$1002),ROW(D78)-ROW(D$7)),1),"")</f>
        <v/>
      </c>
      <c r="E78" s="43" t="str">
        <f ca="1">IF(F78="","",IF(INDEX(Data!$BR:$BR,MATCH(F78,Data!$A:$A,0),1)=0,"",INDEX(Data!$BR:$BR,MATCH(F78,Data!$A:$A,0),1)))</f>
        <v/>
      </c>
      <c r="F78" s="43" t="str">
        <f ca="1">IFERROR(INDEX(Data!$A$1:E$1002,_xlfn.AGGREGATE(15,6,(OFFSET(Data!$A$1,0,MATCH(F$6,Data!$1:$1,0)-1,1000,1)=IF(F$7="","Yes",F$7))/(OFFSET(Data!$A$1,0,MATCH(F$6,Data!$1:$1,0)-1,1000,1)=IF(F$7="","Yes",F$7))*ROW(Data!$C$1:$C$1002),ROW(F78)-ROW(F$7)),1),"")</f>
        <v/>
      </c>
      <c r="G78" s="43" t="str">
        <f ca="1">IF(H78="","",IF(INDEX(Data!$BR:$BR,MATCH(H78,Data!$A:$A,0),1)=0,"",INDEX(Data!$BR:$BR,MATCH(H78,Data!$A:$A,0),1)))</f>
        <v/>
      </c>
      <c r="H78" s="43" t="str">
        <f ca="1">IFERROR(INDEX(Data!$A$1:G$1002,_xlfn.AGGREGATE(15,6,(OFFSET(Data!$A$1,0,MATCH(H$6,Data!$1:$1,0)-1,1000,1)=IF(H$7="","Yes",H$7))/(OFFSET(Data!$A$1,0,MATCH(H$6,Data!$1:$1,0)-1,1000,1)=IF(H$7="","Yes",H$7))*ROW(Data!$C$1:$C$1002),ROW(H78)-ROW(H$7)),1),"")</f>
        <v/>
      </c>
      <c r="I78" s="43" t="str">
        <f ca="1">IF(J78="","",IF(INDEX(Data!$BR:$BR,MATCH(J78,Data!$A:$A,0),1)=0,"",INDEX(Data!$BR:$BR,MATCH(J78,Data!$A:$A,0),1)))</f>
        <v/>
      </c>
      <c r="J78" s="43" t="str">
        <f ca="1">IFERROR(INDEX(Data!$A$1:I$1002,_xlfn.AGGREGATE(15,6,(OFFSET(Data!$A$1,0,MATCH(J$6,Data!$1:$1,0)-1,1000,1)=IF(J$7="","Yes",J$7))/(OFFSET(Data!$A$1,0,MATCH(J$6,Data!$1:$1,0)-1,1000,1)=IF(J$7="","Yes",J$7))*ROW(Data!$C$1:$C$1002),ROW(J78)-ROW(J$7)),1),"")</f>
        <v>TV Land</v>
      </c>
      <c r="K78" s="43" t="str">
        <f ca="1">IF(L78="","",IF(INDEX(Data!$BR:$BR,MATCH(L78,Data!$A:$A,0),1)=0,"",INDEX(Data!$BR:$BR,MATCH(L78,Data!$A:$A,0),1)))</f>
        <v/>
      </c>
      <c r="L78" s="43" t="str">
        <f ca="1">IFERROR(INDEX(Data!$A$1:K$1002,_xlfn.AGGREGATE(15,6,(OFFSET(Data!$A$1,0,MATCH(L$6,Data!$1:$1,0)-1,1000,1)=IF(L$7="","Yes",L$7))/(OFFSET(Data!$A$1,0,MATCH(L$6,Data!$1:$1,0)-1,1000,1)=IF(L$7="","Yes",L$7))*ROW(Data!$C$1:$C$1002),ROW(L78)-ROW(L$7)),1),"")</f>
        <v>Univision</v>
      </c>
      <c r="M78" s="43" t="str">
        <f ca="1">IF(N78="","",IF(INDEX(Data!$BR:$BR,MATCH(N78,Data!$A:$A,0),1)=0,"",INDEX(Data!$BR:$BR,MATCH(N78,Data!$A:$A,0),1)))</f>
        <v/>
      </c>
      <c r="N78" s="43" t="str">
        <f ca="1">IFERROR(INDEX(Data!$A$1:M$1002,_xlfn.AGGREGATE(15,6,(OFFSET(Data!$A$1,0,MATCH(N$6,Data!$1:$1,0)-1,1000,1)=IF(N$7="","Yes",N$7))/(OFFSET(Data!$A$1,0,MATCH(N$6,Data!$1:$1,0)-1,1000,1)=IF(N$7="","Yes",N$7))*ROW(Data!$C$1:$C$1002),ROW(N78)-ROW(N$7)),1),"")</f>
        <v>Paramount Network</v>
      </c>
      <c r="O78" s="43" t="str">
        <f ca="1">IF(P78="","",IF(INDEX(Data!$BR:$BR,MATCH(P78,Data!$A:$A,0),1)=0,"",INDEX(Data!$BR:$BR,MATCH(P78,Data!$A:$A,0),1)))</f>
        <v/>
      </c>
      <c r="P78" s="43" t="str">
        <f ca="1">IFERROR(INDEX(Data!$A$1:O$1002,_xlfn.AGGREGATE(15,6,(OFFSET(Data!$A$1,0,MATCH(P$6,Data!$1:$1,0)-1,1000,1)=IF(P$7="","Yes",P$7))/(OFFSET(Data!$A$1,0,MATCH(P$6,Data!$1:$1,0)-1,1000,1)=IF(P$7="","Yes",P$7))*ROW(Data!$C$1:$C$1002),ROW(P78)-ROW(P$7)),1),"")</f>
        <v>Justice Central</v>
      </c>
      <c r="Q78" s="43" t="str">
        <f ca="1">IF(R78="","",IF(INDEX(Data!$BR:$BR,MATCH(R78,Data!$A:$A,0),1)=0,"",INDEX(Data!$BR:$BR,MATCH(R78,Data!$A:$A,0),1)))</f>
        <v/>
      </c>
      <c r="R78" s="43" t="str">
        <f ca="1">IFERROR(INDEX(Data!$A$1:Q$1002,_xlfn.AGGREGATE(15,6,(OFFSET(Data!$A$1,0,MATCH(R$6,Data!$1:$1,0)-1,1000,1)=IF(R$7="","Yes",R$7))/(OFFSET(Data!$A$1,0,MATCH(R$6,Data!$1:$1,0)-1,1000,1)=IF(R$7="","Yes",R$7))*ROW(Data!$C$1:$C$1002),ROW(R78)-ROW(R$7)),1),"")</f>
        <v>Investigation Discovery</v>
      </c>
      <c r="S78" s="43" t="str">
        <f ca="1">IF(T78="","",IF(INDEX(Data!$BR:$BR,MATCH(T78,Data!$A:$A,0),1)=0,"",INDEX(Data!$BR:$BR,MATCH(T78,Data!$A:$A,0),1)))</f>
        <v/>
      </c>
      <c r="T78" s="43" t="str">
        <f ca="1">IFERROR(INDEX(Data!$A$1:R$1002,_xlfn.AGGREGATE(15,6,(OFFSET(Data!$A$1,0,MATCH(T$6,Data!$1:$1,0)-1,1000,1)=IF(T$7="","Yes",T$7))/(OFFSET(Data!$A$1,0,MATCH(T$6,Data!$1:$1,0)-1,1000,1)=IF(T$7="","Yes",T$7))*ROW(Data!$C$1:$C$1002),ROW(T78)-ROW(T$7)),1),"")</f>
        <v>National Geographic</v>
      </c>
      <c r="U78" s="43" t="str">
        <f ca="1">IF(V78="","",IF(INDEX(Data!$BR:$BR,MATCH(V78,Data!$A:$A,0),1)=0,"",INDEX(Data!$BR:$BR,MATCH(V78,Data!$A:$A,0),1)))</f>
        <v/>
      </c>
      <c r="V78" s="43" t="str">
        <f ca="1">IFERROR(INDEX(Data!$A$1:T$1002,_xlfn.AGGREGATE(15,6,(OFFSET(Data!$A$1,0,MATCH(V$6,Data!$1:$1,0)-1,1000,1)=IF(V$7="","Yes",V$7))/(OFFSET(Data!$A$1,0,MATCH(V$6,Data!$1:$1,0)-1,1000,1)=IF(V$7="","Yes",V$7))*ROW(Data!$C$1:$C$1002),ROW(V78)-ROW(V$7)),1),"")</f>
        <v>Start TV</v>
      </c>
      <c r="W78" s="43" t="str">
        <f ca="1">IF(X78="","",IF(INDEX(Data!$BR:$BR,MATCH(X78,Data!$A:$A,0),1)=0,"",INDEX(Data!$BR:$BR,MATCH(X78,Data!$A:$A,0),1)))</f>
        <v/>
      </c>
      <c r="X78" s="43" t="str">
        <f ca="1">IFERROR(INDEX(Data!$A$1:Y$1002,_xlfn.AGGREGATE(15,6,(OFFSET(Data!$A$1,0,MATCH(X$6,Data!$1:$1,0)-1,1000,1)=IF(X$7="","Yes",X$7))/(OFFSET(Data!$A$1,0,MATCH(X$6,Data!$1:$1,0)-1,1000,1)=IF(X$7="","Yes",X$7))*ROW(Data!$C$1:$C$1002),ROW(X78)-ROW(X$7)),1),"")</f>
        <v/>
      </c>
      <c r="Y78" s="43" t="str">
        <f ca="1">IF(Z78="","",IF(INDEX(Data!$BR:$BR,MATCH(Z78,Data!$A:$A,0),1)=0,"",INDEX(Data!$BR:$BR,MATCH(Z78,Data!$A:$A,0),1)))</f>
        <v/>
      </c>
      <c r="Z78" s="43" t="str">
        <f ca="1">IFERROR(INDEX(Data!$A$1:AA$1002,_xlfn.AGGREGATE(15,6,(OFFSET(Data!$A$1,0,MATCH(Z$6,Data!$1:$1,0)-1,1000,1)=IF(Z$7="","Yes",Z$7))/(OFFSET(Data!$A$1,0,MATCH(Z$6,Data!$1:$1,0)-1,1000,1)=IF(Z$7="","Yes",Z$7))*ROW(Data!$C$1:$C$1002),ROW(Z78)-ROW(Z$7)),1),"")</f>
        <v/>
      </c>
      <c r="AA78" s="43" t="str">
        <f ca="1">IF(AB78="","",IF(INDEX(Data!$BR:$BR,MATCH(AB78,Data!$A:$A,0),1)=0,"",INDEX(Data!$BR:$BR,MATCH(AB78,Data!$A:$A,0),1)))</f>
        <v/>
      </c>
      <c r="AB78" s="43" t="str">
        <f ca="1">IFERROR(INDEX(Data!$A$1:AC$1002,_xlfn.AGGREGATE(15,6,(OFFSET(Data!$A$1,0,MATCH(AB$6,Data!$1:$1,0)-1,1000,1)=IF(AB$7="","Yes",AB$7))/(OFFSET(Data!$A$1,0,MATCH(AB$6,Data!$1:$1,0)-1,1000,1)=IF(AB$7="","Yes",AB$7))*ROW(Data!$C$1:$C$1002),ROW(AB78)-ROW(AB$7)),1),"")</f>
        <v>TNT</v>
      </c>
      <c r="AC78" s="43" t="str">
        <f ca="1">IF(AD78="","",IF(INDEX(Data!$BR:$BR,MATCH(AD78,Data!$A:$A,0),1)=0,"",INDEX(Data!$BR:$BR,MATCH(AD78,Data!$A:$A,0),1)))</f>
        <v/>
      </c>
      <c r="AD78" s="43" t="str">
        <f ca="1">IFERROR(INDEX(Data!$A$1:AE$1002,_xlfn.AGGREGATE(15,6,(OFFSET(Data!$A$1,0,MATCH(AD$6,Data!$1:$1,0)-1,1000,1)=IF(AD$7="","Yes",AD$7))/(OFFSET(Data!$A$1,0,MATCH(AD$6,Data!$1:$1,0)-1,1000,1)=IF(AD$7="","Yes",AD$7))*ROW(Data!$C$1:$C$1002),ROW(AD78)-ROW(AD$7)),1),"")</f>
        <v/>
      </c>
      <c r="AE78" s="43" t="str">
        <f ca="1">IF(AF78="","",IF(INDEX(Data!$BR:$BR,MATCH(AF78,Data!$A:$A,0),1)=0,"",INDEX(Data!$BR:$BR,MATCH(AF78,Data!$A:$A,0),1)))</f>
        <v/>
      </c>
      <c r="AF78" s="43" t="str">
        <f ca="1">IFERROR(INDEX(Data!$A$1:AM$1002,_xlfn.AGGREGATE(15,6,(OFFSET(Data!$A$1,0,MATCH(AF$6,Data!$1:$1,0)-1,1000,1)=IF(AF$7="","Yes",AF$7))/(OFFSET(Data!$A$1,0,MATCH(AF$6,Data!$1:$1,0)-1,1000,1)=IF(AF$7="","Yes",AF$7))*ROW(Data!$C$1:$C$1002),ROW(AF78)-ROW(AF$7)),1),"")</f>
        <v/>
      </c>
      <c r="AG78" s="43" t="str">
        <f ca="1">IF(AH78="","",IF(INDEX(Data!$BR:$BR,MATCH(AH78,Data!$A:$A,0),1)=0,"",INDEX(Data!$BR:$BR,MATCH(AH78,Data!$A:$A,0),1)))</f>
        <v/>
      </c>
      <c r="AH78" s="43" t="str">
        <f ca="1">IFERROR(INDEX(Data!$A$1:AO$1002,_xlfn.AGGREGATE(15,6,(OFFSET(Data!$A$1,0,MATCH(AH$6,Data!$1:$1,0)-1,1000,1)=IF(AH$7="","Yes",AH$7))/(OFFSET(Data!$A$1,0,MATCH(AH$6,Data!$1:$1,0)-1,1000,1)=IF(AH$7="","Yes",AH$7))*ROW(Data!$C$1:$C$1002),ROW(AH78)-ROW(AH$7)),1),"")</f>
        <v/>
      </c>
      <c r="AI78" s="43" t="str">
        <f ca="1">IF(AJ78="","",IF(INDEX(Data!$BR:$BR,MATCH(AJ78,Data!$A:$A,0),1)=0,"",INDEX(Data!$BR:$BR,MATCH(AJ78,Data!$A:$A,0),1)))</f>
        <v/>
      </c>
      <c r="AJ78" s="43" t="str">
        <f ca="1">IFERROR(INDEX(Data!$A$1:AQ$1002,_xlfn.AGGREGATE(15,6,(OFFSET(Data!$A$1,0,MATCH(AJ$6,Data!$1:$1,0)-1,1000,1)=IF(AJ$7="","Yes",AJ$7))/(OFFSET(Data!$A$1,0,MATCH(AJ$6,Data!$1:$1,0)-1,1000,1)=IF(AJ$7="","Yes",AJ$7))*ROW(Data!$C$1:$C$1002),ROW(AJ78)-ROW(AJ$7)),1),"")</f>
        <v/>
      </c>
      <c r="AK78" s="43" t="str">
        <f ca="1">IF(AL78="","",IF(INDEX(Data!$BR:$BR,MATCH(AL78,Data!$A:$A,0),1)=0,"",INDEX(Data!$BR:$BR,MATCH(AL78,Data!$A:$A,0),1)))</f>
        <v/>
      </c>
      <c r="AL78" s="43" t="str">
        <f ca="1">IFERROR(INDEX(Data!$A$1:AS$1002,_xlfn.AGGREGATE(15,6,(OFFSET(Data!$A$1,0,MATCH(AL$6,Data!$1:$1,0)-1,1000,1)=IF(AL$7="","Yes",AL$7))/(OFFSET(Data!$A$1,0,MATCH(AL$6,Data!$1:$1,0)-1,1000,1)=IF(AL$7="","Yes",AL$7))*ROW(Data!$C$1:$C$1002),ROW(AL78)-ROW(AL$7)),1),"")</f>
        <v/>
      </c>
      <c r="AM78" s="43" t="str">
        <f ca="1">IF(AN78="","",IF(INDEX(Data!$BR:$BR,MATCH(AN78,Data!$A:$A,0),1)=0,"",INDEX(Data!$BR:$BR,MATCH(AN78,Data!$A:$A,0),1)))</f>
        <v/>
      </c>
      <c r="AN78" s="43" t="str">
        <f ca="1">IFERROR(INDEX(Data!$A$1:AU$1002,_xlfn.AGGREGATE(15,6,(OFFSET(Data!$A$1,0,MATCH(AN$6,Data!$1:$1,0)-1,1000,1)=IF(AN$7="","Yes",AN$7))/(OFFSET(Data!$A$1,0,MATCH(AN$6,Data!$1:$1,0)-1,1000,1)=IF(AN$7="","Yes",AN$7))*ROW(Data!$C$1:$C$1002),ROW(AN78)-ROW(AN$7)),1),"")</f>
        <v/>
      </c>
    </row>
    <row r="79" spans="1:40" x14ac:dyDescent="0.4">
      <c r="A79" s="43" t="str">
        <f ca="1">IF(B79="","",IF(INDEX(Data!$BR:$BR,MATCH(B79,Data!$A:$A,0),1)=0,"",INDEX(Data!$BR:$BR,MATCH(B79,Data!$A:$A,0),1)))</f>
        <v/>
      </c>
      <c r="B79" s="43" t="str">
        <f ca="1">IFERROR(INDEX(Data!A$1:$A$1002,_xlfn.AGGREGATE(15,6,(OFFSET(Data!$A$1,0,MATCH(B$6,Data!$1:$1,0)-1,1000,1)=IF(B$7="","Yes",B$7))/(OFFSET(Data!$A$1,0,MATCH(B$6,Data!$1:$1,0)-1,1000,1)=IF(B$7="","Yes",B$7))*ROW(Data!$C$1:$C$1002),ROW(B79)-ROW(B$7)),1),"")</f>
        <v/>
      </c>
      <c r="C79" s="43" t="str">
        <f ca="1">IF(D79="","",IF(INDEX(Data!$BR:$BR,MATCH(D79,Data!$A:$A,0),1)=0,"",INDEX(Data!$BR:$BR,MATCH(D79,Data!$A:$A,0),1)))</f>
        <v/>
      </c>
      <c r="D79" s="43" t="str">
        <f ca="1">IFERROR(INDEX(Data!$A$1:C$1002,_xlfn.AGGREGATE(15,6,(OFFSET(Data!$A$1,0,MATCH(D$6,Data!$1:$1,0)-1,1000,1)=IF(D$7="","Yes",D$7))/(OFFSET(Data!$A$1,0,MATCH(D$6,Data!$1:$1,0)-1,1000,1)=IF(D$7="","Yes",D$7))*ROW(Data!$C$1:$C$1002),ROW(D79)-ROW(D$7)),1),"")</f>
        <v/>
      </c>
      <c r="E79" s="43" t="str">
        <f ca="1">IF(F79="","",IF(INDEX(Data!$BR:$BR,MATCH(F79,Data!$A:$A,0),1)=0,"",INDEX(Data!$BR:$BR,MATCH(F79,Data!$A:$A,0),1)))</f>
        <v/>
      </c>
      <c r="F79" s="43" t="str">
        <f ca="1">IFERROR(INDEX(Data!$A$1:E$1002,_xlfn.AGGREGATE(15,6,(OFFSET(Data!$A$1,0,MATCH(F$6,Data!$1:$1,0)-1,1000,1)=IF(F$7="","Yes",F$7))/(OFFSET(Data!$A$1,0,MATCH(F$6,Data!$1:$1,0)-1,1000,1)=IF(F$7="","Yes",F$7))*ROW(Data!$C$1:$C$1002),ROW(F79)-ROW(F$7)),1),"")</f>
        <v/>
      </c>
      <c r="G79" s="43" t="str">
        <f ca="1">IF(H79="","",IF(INDEX(Data!$BR:$BR,MATCH(H79,Data!$A:$A,0),1)=0,"",INDEX(Data!$BR:$BR,MATCH(H79,Data!$A:$A,0),1)))</f>
        <v/>
      </c>
      <c r="H79" s="43" t="str">
        <f ca="1">IFERROR(INDEX(Data!$A$1:G$1002,_xlfn.AGGREGATE(15,6,(OFFSET(Data!$A$1,0,MATCH(H$6,Data!$1:$1,0)-1,1000,1)=IF(H$7="","Yes",H$7))/(OFFSET(Data!$A$1,0,MATCH(H$6,Data!$1:$1,0)-1,1000,1)=IF(H$7="","Yes",H$7))*ROW(Data!$C$1:$C$1002),ROW(H79)-ROW(H$7)),1),"")</f>
        <v/>
      </c>
      <c r="I79" s="43" t="str">
        <f ca="1">IF(J79="","",IF(INDEX(Data!$BR:$BR,MATCH(J79,Data!$A:$A,0),1)=0,"",INDEX(Data!$BR:$BR,MATCH(J79,Data!$A:$A,0),1)))</f>
        <v/>
      </c>
      <c r="J79" s="43" t="str">
        <f ca="1">IFERROR(INDEX(Data!$A$1:I$1002,_xlfn.AGGREGATE(15,6,(OFFSET(Data!$A$1,0,MATCH(J$6,Data!$1:$1,0)-1,1000,1)=IF(J$7="","Yes",J$7))/(OFFSET(Data!$A$1,0,MATCH(J$6,Data!$1:$1,0)-1,1000,1)=IF(J$7="","Yes",J$7))*ROW(Data!$C$1:$C$1002),ROW(J79)-ROW(J$7)),1),"")</f>
        <v>Universal Kids</v>
      </c>
      <c r="K79" s="43" t="str">
        <f ca="1">IF(L79="","",IF(INDEX(Data!$BR:$BR,MATCH(L79,Data!$A:$A,0),1)=0,"",INDEX(Data!$BR:$BR,MATCH(L79,Data!$A:$A,0),1)))</f>
        <v/>
      </c>
      <c r="L79" s="43" t="str">
        <f ca="1">IFERROR(INDEX(Data!$A$1:K$1002,_xlfn.AGGREGATE(15,6,(OFFSET(Data!$A$1,0,MATCH(L$6,Data!$1:$1,0)-1,1000,1)=IF(L$7="","Yes",L$7))/(OFFSET(Data!$A$1,0,MATCH(L$6,Data!$1:$1,0)-1,1000,1)=IF(L$7="","Yes",L$7))*ROW(Data!$C$1:$C$1002),ROW(L79)-ROW(L$7)),1),"")</f>
        <v>USA Network</v>
      </c>
      <c r="M79" s="43" t="str">
        <f ca="1">IF(N79="","",IF(INDEX(Data!$BR:$BR,MATCH(N79,Data!$A:$A,0),1)=0,"",INDEX(Data!$BR:$BR,MATCH(N79,Data!$A:$A,0),1)))</f>
        <v/>
      </c>
      <c r="N79" s="43" t="str">
        <f ca="1">IFERROR(INDEX(Data!$A$1:M$1002,_xlfn.AGGREGATE(15,6,(OFFSET(Data!$A$1,0,MATCH(N$6,Data!$1:$1,0)-1,1000,1)=IF(N$7="","Yes",N$7))/(OFFSET(Data!$A$1,0,MATCH(N$6,Data!$1:$1,0)-1,1000,1)=IF(N$7="","Yes",N$7))*ROW(Data!$C$1:$C$1002),ROW(N79)-ROW(N$7)),1),"")</f>
        <v>POP</v>
      </c>
      <c r="O79" s="43" t="str">
        <f ca="1">IF(P79="","",IF(INDEX(Data!$BR:$BR,MATCH(P79,Data!$A:$A,0),1)=0,"",INDEX(Data!$BR:$BR,MATCH(P79,Data!$A:$A,0),1)))</f>
        <v/>
      </c>
      <c r="P79" s="43" t="str">
        <f ca="1">IFERROR(INDEX(Data!$A$1:O$1002,_xlfn.AGGREGATE(15,6,(OFFSET(Data!$A$1,0,MATCH(P$6,Data!$1:$1,0)-1,1000,1)=IF(P$7="","Yes",P$7))/(OFFSET(Data!$A$1,0,MATCH(P$6,Data!$1:$1,0)-1,1000,1)=IF(P$7="","Yes",P$7))*ROW(Data!$C$1:$C$1002),ROW(P79)-ROW(P$7)),1),"")</f>
        <v>Lifetime</v>
      </c>
      <c r="Q79" s="43" t="str">
        <f ca="1">IF(R79="","",IF(INDEX(Data!$BR:$BR,MATCH(R79,Data!$A:$A,0),1)=0,"",INDEX(Data!$BR:$BR,MATCH(R79,Data!$A:$A,0),1)))</f>
        <v/>
      </c>
      <c r="R79" s="43" t="str">
        <f ca="1">IFERROR(INDEX(Data!$A$1:Q$1002,_xlfn.AGGREGATE(15,6,(OFFSET(Data!$A$1,0,MATCH(R$6,Data!$1:$1,0)-1,1000,1)=IF(R$7="","Yes",R$7))/(OFFSET(Data!$A$1,0,MATCH(R$6,Data!$1:$1,0)-1,1000,1)=IF(R$7="","Yes",R$7))*ROW(Data!$C$1:$C$1002),ROW(R79)-ROW(R$7)),1),"")</f>
        <v>Justice Central</v>
      </c>
      <c r="S79" s="43">
        <f ca="1">IF(T79="","",IF(INDEX(Data!$BR:$BR,MATCH(T79,Data!$A:$A,0),1)=0,"",INDEX(Data!$BR:$BR,MATCH(T79,Data!$A:$A,0),1)))</f>
        <v>1</v>
      </c>
      <c r="T79" s="43" t="str">
        <f ca="1">IFERROR(INDEX(Data!$A$1:R$1002,_xlfn.AGGREGATE(15,6,(OFFSET(Data!$A$1,0,MATCH(T$6,Data!$1:$1,0)-1,1000,1)=IF(T$7="","Yes",T$7))/(OFFSET(Data!$A$1,0,MATCH(T$6,Data!$1:$1,0)-1,1000,1)=IF(T$7="","Yes",T$7))*ROW(Data!$C$1:$C$1002),ROW(T79)-ROW(T$7)),1),"")</f>
        <v>NBC</v>
      </c>
      <c r="U79" s="43" t="str">
        <f ca="1">IF(V79="","",IF(INDEX(Data!$BR:$BR,MATCH(V79,Data!$A:$A,0),1)=0,"",INDEX(Data!$BR:$BR,MATCH(V79,Data!$A:$A,0),1)))</f>
        <v/>
      </c>
      <c r="V79" s="43" t="str">
        <f ca="1">IFERROR(INDEX(Data!$A$1:T$1002,_xlfn.AGGREGATE(15,6,(OFFSET(Data!$A$1,0,MATCH(V$6,Data!$1:$1,0)-1,1000,1)=IF(V$7="","Yes",V$7))/(OFFSET(Data!$A$1,0,MATCH(V$6,Data!$1:$1,0)-1,1000,1)=IF(V$7="","Yes",V$7))*ROW(Data!$C$1:$C$1002),ROW(V79)-ROW(V$7)),1),"")</f>
        <v>Sundance TV</v>
      </c>
      <c r="W79" s="43" t="str">
        <f ca="1">IF(X79="","",IF(INDEX(Data!$BR:$BR,MATCH(X79,Data!$A:$A,0),1)=0,"",INDEX(Data!$BR:$BR,MATCH(X79,Data!$A:$A,0),1)))</f>
        <v/>
      </c>
      <c r="X79" s="43" t="str">
        <f ca="1">IFERROR(INDEX(Data!$A$1:Y$1002,_xlfn.AGGREGATE(15,6,(OFFSET(Data!$A$1,0,MATCH(X$6,Data!$1:$1,0)-1,1000,1)=IF(X$7="","Yes",X$7))/(OFFSET(Data!$A$1,0,MATCH(X$6,Data!$1:$1,0)-1,1000,1)=IF(X$7="","Yes",X$7))*ROW(Data!$C$1:$C$1002),ROW(X79)-ROW(X$7)),1),"")</f>
        <v/>
      </c>
      <c r="Y79" s="43" t="str">
        <f ca="1">IF(Z79="","",IF(INDEX(Data!$BR:$BR,MATCH(Z79,Data!$A:$A,0),1)=0,"",INDEX(Data!$BR:$BR,MATCH(Z79,Data!$A:$A,0),1)))</f>
        <v/>
      </c>
      <c r="Z79" s="43" t="str">
        <f ca="1">IFERROR(INDEX(Data!$A$1:AA$1002,_xlfn.AGGREGATE(15,6,(OFFSET(Data!$A$1,0,MATCH(Z$6,Data!$1:$1,0)-1,1000,1)=IF(Z$7="","Yes",Z$7))/(OFFSET(Data!$A$1,0,MATCH(Z$6,Data!$1:$1,0)-1,1000,1)=IF(Z$7="","Yes",Z$7))*ROW(Data!$C$1:$C$1002),ROW(Z79)-ROW(Z$7)),1),"")</f>
        <v/>
      </c>
      <c r="AA79" s="43" t="str">
        <f ca="1">IF(AB79="","",IF(INDEX(Data!$BR:$BR,MATCH(AB79,Data!$A:$A,0),1)=0,"",INDEX(Data!$BR:$BR,MATCH(AB79,Data!$A:$A,0),1)))</f>
        <v/>
      </c>
      <c r="AB79" s="43" t="str">
        <f ca="1">IFERROR(INDEX(Data!$A$1:AC$1002,_xlfn.AGGREGATE(15,6,(OFFSET(Data!$A$1,0,MATCH(AB$6,Data!$1:$1,0)-1,1000,1)=IF(AB$7="","Yes",AB$7))/(OFFSET(Data!$A$1,0,MATCH(AB$6,Data!$1:$1,0)-1,1000,1)=IF(AB$7="","Yes",AB$7))*ROW(Data!$C$1:$C$1002),ROW(AB79)-ROW(AB$7)),1),"")</f>
        <v>Travel Channel</v>
      </c>
      <c r="AC79" s="43" t="str">
        <f ca="1">IF(AD79="","",IF(INDEX(Data!$BR:$BR,MATCH(AD79,Data!$A:$A,0),1)=0,"",INDEX(Data!$BR:$BR,MATCH(AD79,Data!$A:$A,0),1)))</f>
        <v/>
      </c>
      <c r="AD79" s="43" t="str">
        <f ca="1">IFERROR(INDEX(Data!$A$1:AE$1002,_xlfn.AGGREGATE(15,6,(OFFSET(Data!$A$1,0,MATCH(AD$6,Data!$1:$1,0)-1,1000,1)=IF(AD$7="","Yes",AD$7))/(OFFSET(Data!$A$1,0,MATCH(AD$6,Data!$1:$1,0)-1,1000,1)=IF(AD$7="","Yes",AD$7))*ROW(Data!$C$1:$C$1002),ROW(AD79)-ROW(AD$7)),1),"")</f>
        <v/>
      </c>
      <c r="AE79" s="43" t="str">
        <f ca="1">IF(AF79="","",IF(INDEX(Data!$BR:$BR,MATCH(AF79,Data!$A:$A,0),1)=0,"",INDEX(Data!$BR:$BR,MATCH(AF79,Data!$A:$A,0),1)))</f>
        <v/>
      </c>
      <c r="AF79" s="43" t="str">
        <f ca="1">IFERROR(INDEX(Data!$A$1:AM$1002,_xlfn.AGGREGATE(15,6,(OFFSET(Data!$A$1,0,MATCH(AF$6,Data!$1:$1,0)-1,1000,1)=IF(AF$7="","Yes",AF$7))/(OFFSET(Data!$A$1,0,MATCH(AF$6,Data!$1:$1,0)-1,1000,1)=IF(AF$7="","Yes",AF$7))*ROW(Data!$C$1:$C$1002),ROW(AF79)-ROW(AF$7)),1),"")</f>
        <v/>
      </c>
      <c r="AG79" s="43" t="str">
        <f ca="1">IF(AH79="","",IF(INDEX(Data!$BR:$BR,MATCH(AH79,Data!$A:$A,0),1)=0,"",INDEX(Data!$BR:$BR,MATCH(AH79,Data!$A:$A,0),1)))</f>
        <v/>
      </c>
      <c r="AH79" s="43" t="str">
        <f ca="1">IFERROR(INDEX(Data!$A$1:AO$1002,_xlfn.AGGREGATE(15,6,(OFFSET(Data!$A$1,0,MATCH(AH$6,Data!$1:$1,0)-1,1000,1)=IF(AH$7="","Yes",AH$7))/(OFFSET(Data!$A$1,0,MATCH(AH$6,Data!$1:$1,0)-1,1000,1)=IF(AH$7="","Yes",AH$7))*ROW(Data!$C$1:$C$1002),ROW(AH79)-ROW(AH$7)),1),"")</f>
        <v/>
      </c>
      <c r="AI79" s="43" t="str">
        <f ca="1">IF(AJ79="","",IF(INDEX(Data!$BR:$BR,MATCH(AJ79,Data!$A:$A,0),1)=0,"",INDEX(Data!$BR:$BR,MATCH(AJ79,Data!$A:$A,0),1)))</f>
        <v/>
      </c>
      <c r="AJ79" s="43" t="str">
        <f ca="1">IFERROR(INDEX(Data!$A$1:AQ$1002,_xlfn.AGGREGATE(15,6,(OFFSET(Data!$A$1,0,MATCH(AJ$6,Data!$1:$1,0)-1,1000,1)=IF(AJ$7="","Yes",AJ$7))/(OFFSET(Data!$A$1,0,MATCH(AJ$6,Data!$1:$1,0)-1,1000,1)=IF(AJ$7="","Yes",AJ$7))*ROW(Data!$C$1:$C$1002),ROW(AJ79)-ROW(AJ$7)),1),"")</f>
        <v/>
      </c>
      <c r="AK79" s="43" t="str">
        <f ca="1">IF(AL79="","",IF(INDEX(Data!$BR:$BR,MATCH(AL79,Data!$A:$A,0),1)=0,"",INDEX(Data!$BR:$BR,MATCH(AL79,Data!$A:$A,0),1)))</f>
        <v/>
      </c>
      <c r="AL79" s="43" t="str">
        <f ca="1">IFERROR(INDEX(Data!$A$1:AS$1002,_xlfn.AGGREGATE(15,6,(OFFSET(Data!$A$1,0,MATCH(AL$6,Data!$1:$1,0)-1,1000,1)=IF(AL$7="","Yes",AL$7))/(OFFSET(Data!$A$1,0,MATCH(AL$6,Data!$1:$1,0)-1,1000,1)=IF(AL$7="","Yes",AL$7))*ROW(Data!$C$1:$C$1002),ROW(AL79)-ROW(AL$7)),1),"")</f>
        <v/>
      </c>
      <c r="AM79" s="43" t="str">
        <f ca="1">IF(AN79="","",IF(INDEX(Data!$BR:$BR,MATCH(AN79,Data!$A:$A,0),1)=0,"",INDEX(Data!$BR:$BR,MATCH(AN79,Data!$A:$A,0),1)))</f>
        <v/>
      </c>
      <c r="AN79" s="43" t="str">
        <f ca="1">IFERROR(INDEX(Data!$A$1:AU$1002,_xlfn.AGGREGATE(15,6,(OFFSET(Data!$A$1,0,MATCH(AN$6,Data!$1:$1,0)-1,1000,1)=IF(AN$7="","Yes",AN$7))/(OFFSET(Data!$A$1,0,MATCH(AN$6,Data!$1:$1,0)-1,1000,1)=IF(AN$7="","Yes",AN$7))*ROW(Data!$C$1:$C$1002),ROW(AN79)-ROW(AN$7)),1),"")</f>
        <v/>
      </c>
    </row>
    <row r="80" spans="1:40" ht="24" x14ac:dyDescent="0.4">
      <c r="A80" s="43" t="str">
        <f ca="1">IF(B80="","",IF(INDEX(Data!$BR:$BR,MATCH(B80,Data!$A:$A,0),1)=0,"",INDEX(Data!$BR:$BR,MATCH(B80,Data!$A:$A,0),1)))</f>
        <v/>
      </c>
      <c r="B80" s="43" t="str">
        <f ca="1">IFERROR(INDEX(Data!A$1:$A$1002,_xlfn.AGGREGATE(15,6,(OFFSET(Data!$A$1,0,MATCH(B$6,Data!$1:$1,0)-1,1000,1)=IF(B$7="","Yes",B$7))/(OFFSET(Data!$A$1,0,MATCH(B$6,Data!$1:$1,0)-1,1000,1)=IF(B$7="","Yes",B$7))*ROW(Data!$C$1:$C$1002),ROW(B80)-ROW(B$7)),1),"")</f>
        <v/>
      </c>
      <c r="C80" s="43" t="str">
        <f ca="1">IF(D80="","",IF(INDEX(Data!$BR:$BR,MATCH(D80,Data!$A:$A,0),1)=0,"",INDEX(Data!$BR:$BR,MATCH(D80,Data!$A:$A,0),1)))</f>
        <v/>
      </c>
      <c r="D80" s="43" t="str">
        <f ca="1">IFERROR(INDEX(Data!$A$1:C$1002,_xlfn.AGGREGATE(15,6,(OFFSET(Data!$A$1,0,MATCH(D$6,Data!$1:$1,0)-1,1000,1)=IF(D$7="","Yes",D$7))/(OFFSET(Data!$A$1,0,MATCH(D$6,Data!$1:$1,0)-1,1000,1)=IF(D$7="","Yes",D$7))*ROW(Data!$C$1:$C$1002),ROW(D80)-ROW(D$7)),1),"")</f>
        <v/>
      </c>
      <c r="E80" s="43" t="str">
        <f ca="1">IF(F80="","",IF(INDEX(Data!$BR:$BR,MATCH(F80,Data!$A:$A,0),1)=0,"",INDEX(Data!$BR:$BR,MATCH(F80,Data!$A:$A,0),1)))</f>
        <v/>
      </c>
      <c r="F80" s="43" t="str">
        <f ca="1">IFERROR(INDEX(Data!$A$1:E$1002,_xlfn.AGGREGATE(15,6,(OFFSET(Data!$A$1,0,MATCH(F$6,Data!$1:$1,0)-1,1000,1)=IF(F$7="","Yes",F$7))/(OFFSET(Data!$A$1,0,MATCH(F$6,Data!$1:$1,0)-1,1000,1)=IF(F$7="","Yes",F$7))*ROW(Data!$C$1:$C$1002),ROW(F80)-ROW(F$7)),1),"")</f>
        <v/>
      </c>
      <c r="G80" s="43" t="str">
        <f ca="1">IF(H80="","",IF(INDEX(Data!$BR:$BR,MATCH(H80,Data!$A:$A,0),1)=0,"",INDEX(Data!$BR:$BR,MATCH(H80,Data!$A:$A,0),1)))</f>
        <v/>
      </c>
      <c r="H80" s="43" t="str">
        <f ca="1">IFERROR(INDEX(Data!$A$1:G$1002,_xlfn.AGGREGATE(15,6,(OFFSET(Data!$A$1,0,MATCH(H$6,Data!$1:$1,0)-1,1000,1)=IF(H$7="","Yes",H$7))/(OFFSET(Data!$A$1,0,MATCH(H$6,Data!$1:$1,0)-1,1000,1)=IF(H$7="","Yes",H$7))*ROW(Data!$C$1:$C$1002),ROW(H80)-ROW(H$7)),1),"")</f>
        <v/>
      </c>
      <c r="I80" s="43" t="str">
        <f ca="1">IF(J80="","",IF(INDEX(Data!$BR:$BR,MATCH(J80,Data!$A:$A,0),1)=0,"",INDEX(Data!$BR:$BR,MATCH(J80,Data!$A:$A,0),1)))</f>
        <v/>
      </c>
      <c r="J80" s="43" t="str">
        <f ca="1">IFERROR(INDEX(Data!$A$1:I$1002,_xlfn.AGGREGATE(15,6,(OFFSET(Data!$A$1,0,MATCH(J$6,Data!$1:$1,0)-1,1000,1)=IF(J$7="","Yes",J$7))/(OFFSET(Data!$A$1,0,MATCH(J$6,Data!$1:$1,0)-1,1000,1)=IF(J$7="","Yes",J$7))*ROW(Data!$C$1:$C$1002),ROW(J80)-ROW(J$7)),1),"")</f>
        <v>USA Network</v>
      </c>
      <c r="K80" s="43" t="str">
        <f ca="1">IF(L80="","",IF(INDEX(Data!$BR:$BR,MATCH(L80,Data!$A:$A,0),1)=0,"",INDEX(Data!$BR:$BR,MATCH(L80,Data!$A:$A,0),1)))</f>
        <v/>
      </c>
      <c r="L80" s="43" t="str">
        <f ca="1">IFERROR(INDEX(Data!$A$1:K$1002,_xlfn.AGGREGATE(15,6,(OFFSET(Data!$A$1,0,MATCH(L$6,Data!$1:$1,0)-1,1000,1)=IF(L$7="","Yes",L$7))/(OFFSET(Data!$A$1,0,MATCH(L$6,Data!$1:$1,0)-1,1000,1)=IF(L$7="","Yes",L$7))*ROW(Data!$C$1:$C$1002),ROW(L80)-ROW(L$7)),1),"")</f>
        <v>VH1</v>
      </c>
      <c r="M80" s="43" t="str">
        <f ca="1">IF(N80="","",IF(INDEX(Data!$BR:$BR,MATCH(N80,Data!$A:$A,0),1)=0,"",INDEX(Data!$BR:$BR,MATCH(N80,Data!$A:$A,0),1)))</f>
        <v/>
      </c>
      <c r="N80" s="43" t="str">
        <f ca="1">IFERROR(INDEX(Data!$A$1:M$1002,_xlfn.AGGREGATE(15,6,(OFFSET(Data!$A$1,0,MATCH(N$6,Data!$1:$1,0)-1,1000,1)=IF(N$7="","Yes",N$7))/(OFFSET(Data!$A$1,0,MATCH(N$6,Data!$1:$1,0)-1,1000,1)=IF(N$7="","Yes",N$7))*ROW(Data!$C$1:$C$1002),ROW(N80)-ROW(N$7)),1),"")</f>
        <v>QVC</v>
      </c>
      <c r="O80" s="43" t="str">
        <f ca="1">IF(P80="","",IF(INDEX(Data!$BR:$BR,MATCH(P80,Data!$A:$A,0),1)=0,"",INDEX(Data!$BR:$BR,MATCH(P80,Data!$A:$A,0),1)))</f>
        <v/>
      </c>
      <c r="P80" s="43" t="str">
        <f ca="1">IFERROR(INDEX(Data!$A$1:O$1002,_xlfn.AGGREGATE(15,6,(OFFSET(Data!$A$1,0,MATCH(P$6,Data!$1:$1,0)-1,1000,1)=IF(P$7="","Yes",P$7))/(OFFSET(Data!$A$1,0,MATCH(P$6,Data!$1:$1,0)-1,1000,1)=IF(P$7="","Yes",P$7))*ROW(Data!$C$1:$C$1002),ROW(P80)-ROW(P$7)),1),"")</f>
        <v>Lifetime Movie Network</v>
      </c>
      <c r="Q80" s="43" t="str">
        <f ca="1">IF(R80="","",IF(INDEX(Data!$BR:$BR,MATCH(R80,Data!$A:$A,0),1)=0,"",INDEX(Data!$BR:$BR,MATCH(R80,Data!$A:$A,0),1)))</f>
        <v/>
      </c>
      <c r="R80" s="43" t="str">
        <f ca="1">IFERROR(INDEX(Data!$A$1:Q$1002,_xlfn.AGGREGATE(15,6,(OFFSET(Data!$A$1,0,MATCH(R$6,Data!$1:$1,0)-1,1000,1)=IF(R$7="","Yes",R$7))/(OFFSET(Data!$A$1,0,MATCH(R$6,Data!$1:$1,0)-1,1000,1)=IF(R$7="","Yes",R$7))*ROW(Data!$C$1:$C$1002),ROW(R80)-ROW(R$7)),1),"")</f>
        <v>Lifetime</v>
      </c>
      <c r="S80" s="43" t="str">
        <f ca="1">IF(T80="","",IF(INDEX(Data!$BR:$BR,MATCH(T80,Data!$A:$A,0),1)=0,"",INDEX(Data!$BR:$BR,MATCH(T80,Data!$A:$A,0),1)))</f>
        <v/>
      </c>
      <c r="T80" s="43" t="str">
        <f ca="1">IFERROR(INDEX(Data!$A$1:R$1002,_xlfn.AGGREGATE(15,6,(OFFSET(Data!$A$1,0,MATCH(T$6,Data!$1:$1,0)-1,1000,1)=IF(T$7="","Yes",T$7))/(OFFSET(Data!$A$1,0,MATCH(T$6,Data!$1:$1,0)-1,1000,1)=IF(T$7="","Yes",T$7))*ROW(Data!$C$1:$C$1002),ROW(T80)-ROW(T$7)),1),"")</f>
        <v>NBC Sports Network</v>
      </c>
      <c r="U80" s="43" t="str">
        <f ca="1">IF(V80="","",IF(INDEX(Data!$BR:$BR,MATCH(V80,Data!$A:$A,0),1)=0,"",INDEX(Data!$BR:$BR,MATCH(V80,Data!$A:$A,0),1)))</f>
        <v/>
      </c>
      <c r="V80" s="43" t="str">
        <f ca="1">IFERROR(INDEX(Data!$A$1:T$1002,_xlfn.AGGREGATE(15,6,(OFFSET(Data!$A$1,0,MATCH(V$6,Data!$1:$1,0)-1,1000,1)=IF(V$7="","Yes",V$7))/(OFFSET(Data!$A$1,0,MATCH(V$6,Data!$1:$1,0)-1,1000,1)=IF(V$7="","Yes",V$7))*ROW(Data!$C$1:$C$1002),ROW(V80)-ROW(V$7)),1),"")</f>
        <v>Syfy</v>
      </c>
      <c r="W80" s="43" t="str">
        <f ca="1">IF(X80="","",IF(INDEX(Data!$BR:$BR,MATCH(X80,Data!$A:$A,0),1)=0,"",INDEX(Data!$BR:$BR,MATCH(X80,Data!$A:$A,0),1)))</f>
        <v/>
      </c>
      <c r="X80" s="43" t="str">
        <f ca="1">IFERROR(INDEX(Data!$A$1:Y$1002,_xlfn.AGGREGATE(15,6,(OFFSET(Data!$A$1,0,MATCH(X$6,Data!$1:$1,0)-1,1000,1)=IF(X$7="","Yes",X$7))/(OFFSET(Data!$A$1,0,MATCH(X$6,Data!$1:$1,0)-1,1000,1)=IF(X$7="","Yes",X$7))*ROW(Data!$C$1:$C$1002),ROW(X80)-ROW(X$7)),1),"")</f>
        <v/>
      </c>
      <c r="Y80" s="43" t="str">
        <f ca="1">IF(Z80="","",IF(INDEX(Data!$BR:$BR,MATCH(Z80,Data!$A:$A,0),1)=0,"",INDEX(Data!$BR:$BR,MATCH(Z80,Data!$A:$A,0),1)))</f>
        <v/>
      </c>
      <c r="Z80" s="43" t="str">
        <f ca="1">IFERROR(INDEX(Data!$A$1:AA$1002,_xlfn.AGGREGATE(15,6,(OFFSET(Data!$A$1,0,MATCH(Z$6,Data!$1:$1,0)-1,1000,1)=IF(Z$7="","Yes",Z$7))/(OFFSET(Data!$A$1,0,MATCH(Z$6,Data!$1:$1,0)-1,1000,1)=IF(Z$7="","Yes",Z$7))*ROW(Data!$C$1:$C$1002),ROW(Z80)-ROW(Z$7)),1),"")</f>
        <v/>
      </c>
      <c r="AA80" s="43" t="str">
        <f ca="1">IF(AB80="","",IF(INDEX(Data!$BR:$BR,MATCH(AB80,Data!$A:$A,0),1)=0,"",INDEX(Data!$BR:$BR,MATCH(AB80,Data!$A:$A,0),1)))</f>
        <v/>
      </c>
      <c r="AB80" s="43" t="str">
        <f ca="1">IFERROR(INDEX(Data!$A$1:AC$1002,_xlfn.AGGREGATE(15,6,(OFFSET(Data!$A$1,0,MATCH(AB$6,Data!$1:$1,0)-1,1000,1)=IF(AB$7="","Yes",AB$7))/(OFFSET(Data!$A$1,0,MATCH(AB$6,Data!$1:$1,0)-1,1000,1)=IF(AB$7="","Yes",AB$7))*ROW(Data!$C$1:$C$1002),ROW(AB80)-ROW(AB$7)),1),"")</f>
        <v>TruTV</v>
      </c>
      <c r="AC80" s="43" t="str">
        <f ca="1">IF(AD80="","",IF(INDEX(Data!$BR:$BR,MATCH(AD80,Data!$A:$A,0),1)=0,"",INDEX(Data!$BR:$BR,MATCH(AD80,Data!$A:$A,0),1)))</f>
        <v/>
      </c>
      <c r="AD80" s="43" t="str">
        <f ca="1">IFERROR(INDEX(Data!$A$1:AE$1002,_xlfn.AGGREGATE(15,6,(OFFSET(Data!$A$1,0,MATCH(AD$6,Data!$1:$1,0)-1,1000,1)=IF(AD$7="","Yes",AD$7))/(OFFSET(Data!$A$1,0,MATCH(AD$6,Data!$1:$1,0)-1,1000,1)=IF(AD$7="","Yes",AD$7))*ROW(Data!$C$1:$C$1002),ROW(AD80)-ROW(AD$7)),1),"")</f>
        <v/>
      </c>
      <c r="AE80" s="43" t="str">
        <f ca="1">IF(AF80="","",IF(INDEX(Data!$BR:$BR,MATCH(AF80,Data!$A:$A,0),1)=0,"",INDEX(Data!$BR:$BR,MATCH(AF80,Data!$A:$A,0),1)))</f>
        <v/>
      </c>
      <c r="AF80" s="43" t="str">
        <f ca="1">IFERROR(INDEX(Data!$A$1:AM$1002,_xlfn.AGGREGATE(15,6,(OFFSET(Data!$A$1,0,MATCH(AF$6,Data!$1:$1,0)-1,1000,1)=IF(AF$7="","Yes",AF$7))/(OFFSET(Data!$A$1,0,MATCH(AF$6,Data!$1:$1,0)-1,1000,1)=IF(AF$7="","Yes",AF$7))*ROW(Data!$C$1:$C$1002),ROW(AF80)-ROW(AF$7)),1),"")</f>
        <v/>
      </c>
      <c r="AG80" s="43" t="str">
        <f ca="1">IF(AH80="","",IF(INDEX(Data!$BR:$BR,MATCH(AH80,Data!$A:$A,0),1)=0,"",INDEX(Data!$BR:$BR,MATCH(AH80,Data!$A:$A,0),1)))</f>
        <v/>
      </c>
      <c r="AH80" s="43" t="str">
        <f ca="1">IFERROR(INDEX(Data!$A$1:AO$1002,_xlfn.AGGREGATE(15,6,(OFFSET(Data!$A$1,0,MATCH(AH$6,Data!$1:$1,0)-1,1000,1)=IF(AH$7="","Yes",AH$7))/(OFFSET(Data!$A$1,0,MATCH(AH$6,Data!$1:$1,0)-1,1000,1)=IF(AH$7="","Yes",AH$7))*ROW(Data!$C$1:$C$1002),ROW(AH80)-ROW(AH$7)),1),"")</f>
        <v/>
      </c>
      <c r="AI80" s="43" t="str">
        <f ca="1">IF(AJ80="","",IF(INDEX(Data!$BR:$BR,MATCH(AJ80,Data!$A:$A,0),1)=0,"",INDEX(Data!$BR:$BR,MATCH(AJ80,Data!$A:$A,0),1)))</f>
        <v/>
      </c>
      <c r="AJ80" s="43" t="str">
        <f ca="1">IFERROR(INDEX(Data!$A$1:AQ$1002,_xlfn.AGGREGATE(15,6,(OFFSET(Data!$A$1,0,MATCH(AJ$6,Data!$1:$1,0)-1,1000,1)=IF(AJ$7="","Yes",AJ$7))/(OFFSET(Data!$A$1,0,MATCH(AJ$6,Data!$1:$1,0)-1,1000,1)=IF(AJ$7="","Yes",AJ$7))*ROW(Data!$C$1:$C$1002),ROW(AJ80)-ROW(AJ$7)),1),"")</f>
        <v/>
      </c>
      <c r="AK80" s="43" t="str">
        <f ca="1">IF(AL80="","",IF(INDEX(Data!$BR:$BR,MATCH(AL80,Data!$A:$A,0),1)=0,"",INDEX(Data!$BR:$BR,MATCH(AL80,Data!$A:$A,0),1)))</f>
        <v/>
      </c>
      <c r="AL80" s="43" t="str">
        <f ca="1">IFERROR(INDEX(Data!$A$1:AS$1002,_xlfn.AGGREGATE(15,6,(OFFSET(Data!$A$1,0,MATCH(AL$6,Data!$1:$1,0)-1,1000,1)=IF(AL$7="","Yes",AL$7))/(OFFSET(Data!$A$1,0,MATCH(AL$6,Data!$1:$1,0)-1,1000,1)=IF(AL$7="","Yes",AL$7))*ROW(Data!$C$1:$C$1002),ROW(AL80)-ROW(AL$7)),1),"")</f>
        <v/>
      </c>
      <c r="AM80" s="43" t="str">
        <f ca="1">IF(AN80="","",IF(INDEX(Data!$BR:$BR,MATCH(AN80,Data!$A:$A,0),1)=0,"",INDEX(Data!$BR:$BR,MATCH(AN80,Data!$A:$A,0),1)))</f>
        <v/>
      </c>
      <c r="AN80" s="43" t="str">
        <f ca="1">IFERROR(INDEX(Data!$A$1:AU$1002,_xlfn.AGGREGATE(15,6,(OFFSET(Data!$A$1,0,MATCH(AN$6,Data!$1:$1,0)-1,1000,1)=IF(AN$7="","Yes",AN$7))/(OFFSET(Data!$A$1,0,MATCH(AN$6,Data!$1:$1,0)-1,1000,1)=IF(AN$7="","Yes",AN$7))*ROW(Data!$C$1:$C$1002),ROW(AN80)-ROW(AN$7)),1),"")</f>
        <v/>
      </c>
    </row>
    <row r="81" spans="1:40" ht="24" x14ac:dyDescent="0.4">
      <c r="A81" s="43" t="str">
        <f ca="1">IF(B81="","",IF(INDEX(Data!$BR:$BR,MATCH(B81,Data!$A:$A,0),1)=0,"",INDEX(Data!$BR:$BR,MATCH(B81,Data!$A:$A,0),1)))</f>
        <v/>
      </c>
      <c r="B81" s="43" t="str">
        <f ca="1">IFERROR(INDEX(Data!A$1:$A$1002,_xlfn.AGGREGATE(15,6,(OFFSET(Data!$A$1,0,MATCH(B$6,Data!$1:$1,0)-1,1000,1)=IF(B$7="","Yes",B$7))/(OFFSET(Data!$A$1,0,MATCH(B$6,Data!$1:$1,0)-1,1000,1)=IF(B$7="","Yes",B$7))*ROW(Data!$C$1:$C$1002),ROW(B81)-ROW(B$7)),1),"")</f>
        <v/>
      </c>
      <c r="C81" s="43" t="str">
        <f ca="1">IF(D81="","",IF(INDEX(Data!$BR:$BR,MATCH(D81,Data!$A:$A,0),1)=0,"",INDEX(Data!$BR:$BR,MATCH(D81,Data!$A:$A,0),1)))</f>
        <v/>
      </c>
      <c r="D81" s="43" t="str">
        <f ca="1">IFERROR(INDEX(Data!$A$1:C$1002,_xlfn.AGGREGATE(15,6,(OFFSET(Data!$A$1,0,MATCH(D$6,Data!$1:$1,0)-1,1000,1)=IF(D$7="","Yes",D$7))/(OFFSET(Data!$A$1,0,MATCH(D$6,Data!$1:$1,0)-1,1000,1)=IF(D$7="","Yes",D$7))*ROW(Data!$C$1:$C$1002),ROW(D81)-ROW(D$7)),1),"")</f>
        <v/>
      </c>
      <c r="E81" s="43" t="str">
        <f ca="1">IF(F81="","",IF(INDEX(Data!$BR:$BR,MATCH(F81,Data!$A:$A,0),1)=0,"",INDEX(Data!$BR:$BR,MATCH(F81,Data!$A:$A,0),1)))</f>
        <v/>
      </c>
      <c r="F81" s="43" t="str">
        <f ca="1">IFERROR(INDEX(Data!$A$1:E$1002,_xlfn.AGGREGATE(15,6,(OFFSET(Data!$A$1,0,MATCH(F$6,Data!$1:$1,0)-1,1000,1)=IF(F$7="","Yes",F$7))/(OFFSET(Data!$A$1,0,MATCH(F$6,Data!$1:$1,0)-1,1000,1)=IF(F$7="","Yes",F$7))*ROW(Data!$C$1:$C$1002),ROW(F81)-ROW(F$7)),1),"")</f>
        <v/>
      </c>
      <c r="G81" s="43" t="str">
        <f ca="1">IF(H81="","",IF(INDEX(Data!$BR:$BR,MATCH(H81,Data!$A:$A,0),1)=0,"",INDEX(Data!$BR:$BR,MATCH(H81,Data!$A:$A,0),1)))</f>
        <v/>
      </c>
      <c r="H81" s="43" t="str">
        <f ca="1">IFERROR(INDEX(Data!$A$1:G$1002,_xlfn.AGGREGATE(15,6,(OFFSET(Data!$A$1,0,MATCH(H$6,Data!$1:$1,0)-1,1000,1)=IF(H$7="","Yes",H$7))/(OFFSET(Data!$A$1,0,MATCH(H$6,Data!$1:$1,0)-1,1000,1)=IF(H$7="","Yes",H$7))*ROW(Data!$C$1:$C$1002),ROW(H81)-ROW(H$7)),1),"")</f>
        <v/>
      </c>
      <c r="I81" s="43" t="str">
        <f ca="1">IF(J81="","",IF(INDEX(Data!$BR:$BR,MATCH(J81,Data!$A:$A,0),1)=0,"",INDEX(Data!$BR:$BR,MATCH(J81,Data!$A:$A,0),1)))</f>
        <v/>
      </c>
      <c r="J81" s="43" t="str">
        <f ca="1">IFERROR(INDEX(Data!$A$1:I$1002,_xlfn.AGGREGATE(15,6,(OFFSET(Data!$A$1,0,MATCH(J$6,Data!$1:$1,0)-1,1000,1)=IF(J$7="","Yes",J$7))/(OFFSET(Data!$A$1,0,MATCH(J$6,Data!$1:$1,0)-1,1000,1)=IF(J$7="","Yes",J$7))*ROW(Data!$C$1:$C$1002),ROW(J81)-ROW(J$7)),1),"")</f>
        <v>VH1</v>
      </c>
      <c r="K81" s="43" t="str">
        <f ca="1">IF(L81="","",IF(INDEX(Data!$BR:$BR,MATCH(L81,Data!$A:$A,0),1)=0,"",INDEX(Data!$BR:$BR,MATCH(L81,Data!$A:$A,0),1)))</f>
        <v/>
      </c>
      <c r="L81" s="43" t="str">
        <f ca="1">IFERROR(INDEX(Data!$A$1:K$1002,_xlfn.AGGREGATE(15,6,(OFFSET(Data!$A$1,0,MATCH(L$6,Data!$1:$1,0)-1,1000,1)=IF(L$7="","Yes",L$7))/(OFFSET(Data!$A$1,0,MATCH(L$6,Data!$1:$1,0)-1,1000,1)=IF(L$7="","Yes",L$7))*ROW(Data!$C$1:$C$1002),ROW(L81)-ROW(L$7)),1),"")</f>
        <v>Viceland</v>
      </c>
      <c r="M81" s="43" t="str">
        <f ca="1">IF(N81="","",IF(INDEX(Data!$BR:$BR,MATCH(N81,Data!$A:$A,0),1)=0,"",INDEX(Data!$BR:$BR,MATCH(N81,Data!$A:$A,0),1)))</f>
        <v/>
      </c>
      <c r="N81" s="43" t="str">
        <f ca="1">IFERROR(INDEX(Data!$A$1:M$1002,_xlfn.AGGREGATE(15,6,(OFFSET(Data!$A$1,0,MATCH(N$6,Data!$1:$1,0)-1,1000,1)=IF(N$7="","Yes",N$7))/(OFFSET(Data!$A$1,0,MATCH(N$6,Data!$1:$1,0)-1,1000,1)=IF(N$7="","Yes",N$7))*ROW(Data!$C$1:$C$1002),ROW(N81)-ROW(N$7)),1),"")</f>
        <v>QVC 2</v>
      </c>
      <c r="O81" s="43" t="str">
        <f ca="1">IF(P81="","",IF(INDEX(Data!$BR:$BR,MATCH(P81,Data!$A:$A,0),1)=0,"",INDEX(Data!$BR:$BR,MATCH(P81,Data!$A:$A,0),1)))</f>
        <v/>
      </c>
      <c r="P81" s="43" t="str">
        <f ca="1">IFERROR(INDEX(Data!$A$1:O$1002,_xlfn.AGGREGATE(15,6,(OFFSET(Data!$A$1,0,MATCH(P$6,Data!$1:$1,0)-1,1000,1)=IF(P$7="","Yes",P$7))/(OFFSET(Data!$A$1,0,MATCH(P$6,Data!$1:$1,0)-1,1000,1)=IF(P$7="","Yes",P$7))*ROW(Data!$C$1:$C$1002),ROW(P81)-ROW(P$7)),1),"")</f>
        <v>Logo</v>
      </c>
      <c r="Q81" s="43" t="str">
        <f ca="1">IF(R81="","",IF(INDEX(Data!$BR:$BR,MATCH(R81,Data!$A:$A,0),1)=0,"",INDEX(Data!$BR:$BR,MATCH(R81,Data!$A:$A,0),1)))</f>
        <v/>
      </c>
      <c r="R81" s="43" t="str">
        <f ca="1">IFERROR(INDEX(Data!$A$1:Q$1002,_xlfn.AGGREGATE(15,6,(OFFSET(Data!$A$1,0,MATCH(R$6,Data!$1:$1,0)-1,1000,1)=IF(R$7="","Yes",R$7))/(OFFSET(Data!$A$1,0,MATCH(R$6,Data!$1:$1,0)-1,1000,1)=IF(R$7="","Yes",R$7))*ROW(Data!$C$1:$C$1002),ROW(R81)-ROW(R$7)),1),"")</f>
        <v>Lifetime Movie Network</v>
      </c>
      <c r="S81" s="43" t="str">
        <f ca="1">IF(T81="","",IF(INDEX(Data!$BR:$BR,MATCH(T81,Data!$A:$A,0),1)=0,"",INDEX(Data!$BR:$BR,MATCH(T81,Data!$A:$A,0),1)))</f>
        <v/>
      </c>
      <c r="T81" s="43" t="str">
        <f ca="1">IFERROR(INDEX(Data!$A$1:R$1002,_xlfn.AGGREGATE(15,6,(OFFSET(Data!$A$1,0,MATCH(T$6,Data!$1:$1,0)-1,1000,1)=IF(T$7="","Yes",T$7))/(OFFSET(Data!$A$1,0,MATCH(T$6,Data!$1:$1,0)-1,1000,1)=IF(T$7="","Yes",T$7))*ROW(Data!$C$1:$C$1002),ROW(T81)-ROW(T$7)),1),"")</f>
        <v>Nick Jr.</v>
      </c>
      <c r="U81" s="43" t="str">
        <f ca="1">IF(V81="","",IF(INDEX(Data!$BR:$BR,MATCH(V81,Data!$A:$A,0),1)=0,"",INDEX(Data!$BR:$BR,MATCH(V81,Data!$A:$A,0),1)))</f>
        <v/>
      </c>
      <c r="V81" s="43" t="str">
        <f ca="1">IFERROR(INDEX(Data!$A$1:T$1002,_xlfn.AGGREGATE(15,6,(OFFSET(Data!$A$1,0,MATCH(V$6,Data!$1:$1,0)-1,1000,1)=IF(V$7="","Yes",V$7))/(OFFSET(Data!$A$1,0,MATCH(V$6,Data!$1:$1,0)-1,1000,1)=IF(V$7="","Yes",V$7))*ROW(Data!$C$1:$C$1002),ROW(V81)-ROW(V$7)),1),"")</f>
        <v>Tastemade</v>
      </c>
      <c r="W81" s="43" t="str">
        <f ca="1">IF(X81="","",IF(INDEX(Data!$BR:$BR,MATCH(X81,Data!$A:$A,0),1)=0,"",INDEX(Data!$BR:$BR,MATCH(X81,Data!$A:$A,0),1)))</f>
        <v/>
      </c>
      <c r="X81" s="43" t="str">
        <f ca="1">IFERROR(INDEX(Data!$A$1:Y$1002,_xlfn.AGGREGATE(15,6,(OFFSET(Data!$A$1,0,MATCH(X$6,Data!$1:$1,0)-1,1000,1)=IF(X$7="","Yes",X$7))/(OFFSET(Data!$A$1,0,MATCH(X$6,Data!$1:$1,0)-1,1000,1)=IF(X$7="","Yes",X$7))*ROW(Data!$C$1:$C$1002),ROW(X81)-ROW(X$7)),1),"")</f>
        <v/>
      </c>
      <c r="Y81" s="43" t="str">
        <f ca="1">IF(Z81="","",IF(INDEX(Data!$BR:$BR,MATCH(Z81,Data!$A:$A,0),1)=0,"",INDEX(Data!$BR:$BR,MATCH(Z81,Data!$A:$A,0),1)))</f>
        <v/>
      </c>
      <c r="Z81" s="43" t="str">
        <f ca="1">IFERROR(INDEX(Data!$A$1:AA$1002,_xlfn.AGGREGATE(15,6,(OFFSET(Data!$A$1,0,MATCH(Z$6,Data!$1:$1,0)-1,1000,1)=IF(Z$7="","Yes",Z$7))/(OFFSET(Data!$A$1,0,MATCH(Z$6,Data!$1:$1,0)-1,1000,1)=IF(Z$7="","Yes",Z$7))*ROW(Data!$C$1:$C$1002),ROW(Z81)-ROW(Z$7)),1),"")</f>
        <v/>
      </c>
      <c r="AA81" s="43" t="str">
        <f ca="1">IF(AB81="","",IF(INDEX(Data!$BR:$BR,MATCH(AB81,Data!$A:$A,0),1)=0,"",INDEX(Data!$BR:$BR,MATCH(AB81,Data!$A:$A,0),1)))</f>
        <v/>
      </c>
      <c r="AB81" s="43" t="str">
        <f ca="1">IFERROR(INDEX(Data!$A$1:AC$1002,_xlfn.AGGREGATE(15,6,(OFFSET(Data!$A$1,0,MATCH(AB$6,Data!$1:$1,0)-1,1000,1)=IF(AB$7="","Yes",AB$7))/(OFFSET(Data!$A$1,0,MATCH(AB$6,Data!$1:$1,0)-1,1000,1)=IF(AB$7="","Yes",AB$7))*ROW(Data!$C$1:$C$1002),ROW(AB81)-ROW(AB$7)),1),"")</f>
        <v>TUDN</v>
      </c>
      <c r="AC81" s="43" t="str">
        <f ca="1">IF(AD81="","",IF(INDEX(Data!$BR:$BR,MATCH(AD81,Data!$A:$A,0),1)=0,"",INDEX(Data!$BR:$BR,MATCH(AD81,Data!$A:$A,0),1)))</f>
        <v/>
      </c>
      <c r="AD81" s="43" t="str">
        <f ca="1">IFERROR(INDEX(Data!$A$1:AE$1002,_xlfn.AGGREGATE(15,6,(OFFSET(Data!$A$1,0,MATCH(AD$6,Data!$1:$1,0)-1,1000,1)=IF(AD$7="","Yes",AD$7))/(OFFSET(Data!$A$1,0,MATCH(AD$6,Data!$1:$1,0)-1,1000,1)=IF(AD$7="","Yes",AD$7))*ROW(Data!$C$1:$C$1002),ROW(AD81)-ROW(AD$7)),1),"")</f>
        <v/>
      </c>
      <c r="AE81" s="43" t="str">
        <f ca="1">IF(AF81="","",IF(INDEX(Data!$BR:$BR,MATCH(AF81,Data!$A:$A,0),1)=0,"",INDEX(Data!$BR:$BR,MATCH(AF81,Data!$A:$A,0),1)))</f>
        <v/>
      </c>
      <c r="AF81" s="43" t="str">
        <f ca="1">IFERROR(INDEX(Data!$A$1:AM$1002,_xlfn.AGGREGATE(15,6,(OFFSET(Data!$A$1,0,MATCH(AF$6,Data!$1:$1,0)-1,1000,1)=IF(AF$7="","Yes",AF$7))/(OFFSET(Data!$A$1,0,MATCH(AF$6,Data!$1:$1,0)-1,1000,1)=IF(AF$7="","Yes",AF$7))*ROW(Data!$C$1:$C$1002),ROW(AF81)-ROW(AF$7)),1),"")</f>
        <v/>
      </c>
      <c r="AG81" s="43" t="str">
        <f ca="1">IF(AH81="","",IF(INDEX(Data!$BR:$BR,MATCH(AH81,Data!$A:$A,0),1)=0,"",INDEX(Data!$BR:$BR,MATCH(AH81,Data!$A:$A,0),1)))</f>
        <v/>
      </c>
      <c r="AH81" s="43" t="str">
        <f ca="1">IFERROR(INDEX(Data!$A$1:AO$1002,_xlfn.AGGREGATE(15,6,(OFFSET(Data!$A$1,0,MATCH(AH$6,Data!$1:$1,0)-1,1000,1)=IF(AH$7="","Yes",AH$7))/(OFFSET(Data!$A$1,0,MATCH(AH$6,Data!$1:$1,0)-1,1000,1)=IF(AH$7="","Yes",AH$7))*ROW(Data!$C$1:$C$1002),ROW(AH81)-ROW(AH$7)),1),"")</f>
        <v/>
      </c>
      <c r="AI81" s="43" t="str">
        <f ca="1">IF(AJ81="","",IF(INDEX(Data!$BR:$BR,MATCH(AJ81,Data!$A:$A,0),1)=0,"",INDEX(Data!$BR:$BR,MATCH(AJ81,Data!$A:$A,0),1)))</f>
        <v/>
      </c>
      <c r="AJ81" s="43" t="str">
        <f ca="1">IFERROR(INDEX(Data!$A$1:AQ$1002,_xlfn.AGGREGATE(15,6,(OFFSET(Data!$A$1,0,MATCH(AJ$6,Data!$1:$1,0)-1,1000,1)=IF(AJ$7="","Yes",AJ$7))/(OFFSET(Data!$A$1,0,MATCH(AJ$6,Data!$1:$1,0)-1,1000,1)=IF(AJ$7="","Yes",AJ$7))*ROW(Data!$C$1:$C$1002),ROW(AJ81)-ROW(AJ$7)),1),"")</f>
        <v/>
      </c>
      <c r="AK81" s="43" t="str">
        <f ca="1">IF(AL81="","",IF(INDEX(Data!$BR:$BR,MATCH(AL81,Data!$A:$A,0),1)=0,"",INDEX(Data!$BR:$BR,MATCH(AL81,Data!$A:$A,0),1)))</f>
        <v/>
      </c>
      <c r="AL81" s="43" t="str">
        <f ca="1">IFERROR(INDEX(Data!$A$1:AS$1002,_xlfn.AGGREGATE(15,6,(OFFSET(Data!$A$1,0,MATCH(AL$6,Data!$1:$1,0)-1,1000,1)=IF(AL$7="","Yes",AL$7))/(OFFSET(Data!$A$1,0,MATCH(AL$6,Data!$1:$1,0)-1,1000,1)=IF(AL$7="","Yes",AL$7))*ROW(Data!$C$1:$C$1002),ROW(AL81)-ROW(AL$7)),1),"")</f>
        <v/>
      </c>
      <c r="AM81" s="43" t="str">
        <f ca="1">IF(AN81="","",IF(INDEX(Data!$BR:$BR,MATCH(AN81,Data!$A:$A,0),1)=0,"",INDEX(Data!$BR:$BR,MATCH(AN81,Data!$A:$A,0),1)))</f>
        <v/>
      </c>
      <c r="AN81" s="43" t="str">
        <f ca="1">IFERROR(INDEX(Data!$A$1:AU$1002,_xlfn.AGGREGATE(15,6,(OFFSET(Data!$A$1,0,MATCH(AN$6,Data!$1:$1,0)-1,1000,1)=IF(AN$7="","Yes",AN$7))/(OFFSET(Data!$A$1,0,MATCH(AN$6,Data!$1:$1,0)-1,1000,1)=IF(AN$7="","Yes",AN$7))*ROW(Data!$C$1:$C$1002),ROW(AN81)-ROW(AN$7)),1),"")</f>
        <v/>
      </c>
    </row>
    <row r="82" spans="1:40" x14ac:dyDescent="0.4">
      <c r="A82" s="43" t="str">
        <f ca="1">IF(B82="","",IF(INDEX(Data!$BR:$BR,MATCH(B82,Data!$A:$A,0),1)=0,"",INDEX(Data!$BR:$BR,MATCH(B82,Data!$A:$A,0),1)))</f>
        <v/>
      </c>
      <c r="B82" s="43" t="str">
        <f ca="1">IFERROR(INDEX(Data!A$1:$A$1002,_xlfn.AGGREGATE(15,6,(OFFSET(Data!$A$1,0,MATCH(B$6,Data!$1:$1,0)-1,1000,1)=IF(B$7="","Yes",B$7))/(OFFSET(Data!$A$1,0,MATCH(B$6,Data!$1:$1,0)-1,1000,1)=IF(B$7="","Yes",B$7))*ROW(Data!$C$1:$C$1002),ROW(B82)-ROW(B$7)),1),"")</f>
        <v/>
      </c>
      <c r="C82" s="43" t="str">
        <f ca="1">IF(D82="","",IF(INDEX(Data!$BR:$BR,MATCH(D82,Data!$A:$A,0),1)=0,"",INDEX(Data!$BR:$BR,MATCH(D82,Data!$A:$A,0),1)))</f>
        <v/>
      </c>
      <c r="D82" s="43" t="str">
        <f ca="1">IFERROR(INDEX(Data!$A$1:C$1002,_xlfn.AGGREGATE(15,6,(OFFSET(Data!$A$1,0,MATCH(D$6,Data!$1:$1,0)-1,1000,1)=IF(D$7="","Yes",D$7))/(OFFSET(Data!$A$1,0,MATCH(D$6,Data!$1:$1,0)-1,1000,1)=IF(D$7="","Yes",D$7))*ROW(Data!$C$1:$C$1002),ROW(D82)-ROW(D$7)),1),"")</f>
        <v/>
      </c>
      <c r="E82" s="43" t="str">
        <f ca="1">IF(F82="","",IF(INDEX(Data!$BR:$BR,MATCH(F82,Data!$A:$A,0),1)=0,"",INDEX(Data!$BR:$BR,MATCH(F82,Data!$A:$A,0),1)))</f>
        <v/>
      </c>
      <c r="F82" s="43" t="str">
        <f ca="1">IFERROR(INDEX(Data!$A$1:E$1002,_xlfn.AGGREGATE(15,6,(OFFSET(Data!$A$1,0,MATCH(F$6,Data!$1:$1,0)-1,1000,1)=IF(F$7="","Yes",F$7))/(OFFSET(Data!$A$1,0,MATCH(F$6,Data!$1:$1,0)-1,1000,1)=IF(F$7="","Yes",F$7))*ROW(Data!$C$1:$C$1002),ROW(F82)-ROW(F$7)),1),"")</f>
        <v/>
      </c>
      <c r="G82" s="43" t="str">
        <f ca="1">IF(H82="","",IF(INDEX(Data!$BR:$BR,MATCH(H82,Data!$A:$A,0),1)=0,"",INDEX(Data!$BR:$BR,MATCH(H82,Data!$A:$A,0),1)))</f>
        <v/>
      </c>
      <c r="H82" s="43" t="str">
        <f ca="1">IFERROR(INDEX(Data!$A$1:G$1002,_xlfn.AGGREGATE(15,6,(OFFSET(Data!$A$1,0,MATCH(H$6,Data!$1:$1,0)-1,1000,1)=IF(H$7="","Yes",H$7))/(OFFSET(Data!$A$1,0,MATCH(H$6,Data!$1:$1,0)-1,1000,1)=IF(H$7="","Yes",H$7))*ROW(Data!$C$1:$C$1002),ROW(H82)-ROW(H$7)),1),"")</f>
        <v/>
      </c>
      <c r="I82" s="43" t="str">
        <f ca="1">IF(J82="","",IF(INDEX(Data!$BR:$BR,MATCH(J82,Data!$A:$A,0),1)=0,"",INDEX(Data!$BR:$BR,MATCH(J82,Data!$A:$A,0),1)))</f>
        <v/>
      </c>
      <c r="J82" s="43" t="str">
        <f ca="1">IFERROR(INDEX(Data!$A$1:I$1002,_xlfn.AGGREGATE(15,6,(OFFSET(Data!$A$1,0,MATCH(J$6,Data!$1:$1,0)-1,1000,1)=IF(J$7="","Yes",J$7))/(OFFSET(Data!$A$1,0,MATCH(J$6,Data!$1:$1,0)-1,1000,1)=IF(J$7="","Yes",J$7))*ROW(Data!$C$1:$C$1002),ROW(J82)-ROW(J$7)),1),"")</f>
        <v>Yes Network</v>
      </c>
      <c r="K82" s="43" t="str">
        <f ca="1">IF(L82="","",IF(INDEX(Data!$BR:$BR,MATCH(L82,Data!$A:$A,0),1)=0,"",INDEX(Data!$BR:$BR,MATCH(L82,Data!$A:$A,0),1)))</f>
        <v/>
      </c>
      <c r="L82" s="43" t="str">
        <f ca="1">IFERROR(INDEX(Data!$A$1:K$1002,_xlfn.AGGREGATE(15,6,(OFFSET(Data!$A$1,0,MATCH(L$6,Data!$1:$1,0)-1,1000,1)=IF(L$7="","Yes",L$7))/(OFFSET(Data!$A$1,0,MATCH(L$6,Data!$1:$1,0)-1,1000,1)=IF(L$7="","Yes",L$7))*ROW(Data!$C$1:$C$1002),ROW(L82)-ROW(L$7)),1),"")</f>
        <v>We TV</v>
      </c>
      <c r="M82" s="43" t="str">
        <f ca="1">IF(N82="","",IF(INDEX(Data!$BR:$BR,MATCH(N82,Data!$A:$A,0),1)=0,"",INDEX(Data!$BR:$BR,MATCH(N82,Data!$A:$A,0),1)))</f>
        <v/>
      </c>
      <c r="N82" s="43" t="str">
        <f ca="1">IFERROR(INDEX(Data!$A$1:M$1002,_xlfn.AGGREGATE(15,6,(OFFSET(Data!$A$1,0,MATCH(N$6,Data!$1:$1,0)-1,1000,1)=IF(N$7="","Yes",N$7))/(OFFSET(Data!$A$1,0,MATCH(N$6,Data!$1:$1,0)-1,1000,1)=IF(N$7="","Yes",N$7))*ROW(Data!$C$1:$C$1002),ROW(N82)-ROW(N$7)),1),"")</f>
        <v>Reelz</v>
      </c>
      <c r="O82" s="43" t="str">
        <f ca="1">IF(P82="","",IF(INDEX(Data!$BR:$BR,MATCH(P82,Data!$A:$A,0),1)=0,"",INDEX(Data!$BR:$BR,MATCH(P82,Data!$A:$A,0),1)))</f>
        <v/>
      </c>
      <c r="P82" s="43" t="str">
        <f ca="1">IFERROR(INDEX(Data!$A$1:O$1002,_xlfn.AGGREGATE(15,6,(OFFSET(Data!$A$1,0,MATCH(P$6,Data!$1:$1,0)-1,1000,1)=IF(P$7="","Yes",P$7))/(OFFSET(Data!$A$1,0,MATCH(P$6,Data!$1:$1,0)-1,1000,1)=IF(P$7="","Yes",P$7))*ROW(Data!$C$1:$C$1002),ROW(P82)-ROW(P$7)),1),"")</f>
        <v>MLB Network</v>
      </c>
      <c r="Q82" s="43" t="str">
        <f ca="1">IF(R82="","",IF(INDEX(Data!$BR:$BR,MATCH(R82,Data!$A:$A,0),1)=0,"",INDEX(Data!$BR:$BR,MATCH(R82,Data!$A:$A,0),1)))</f>
        <v/>
      </c>
      <c r="R82" s="43" t="str">
        <f ca="1">IFERROR(INDEX(Data!$A$1:Q$1002,_xlfn.AGGREGATE(15,6,(OFFSET(Data!$A$1,0,MATCH(R$6,Data!$1:$1,0)-1,1000,1)=IF(R$7="","Yes",R$7))/(OFFSET(Data!$A$1,0,MATCH(R$6,Data!$1:$1,0)-1,1000,1)=IF(R$7="","Yes",R$7))*ROW(Data!$C$1:$C$1002),ROW(R82)-ROW(R$7)),1),"")</f>
        <v>Logo</v>
      </c>
      <c r="S82" s="43" t="str">
        <f ca="1">IF(T82="","",IF(INDEX(Data!$BR:$BR,MATCH(T82,Data!$A:$A,0),1)=0,"",INDEX(Data!$BR:$BR,MATCH(T82,Data!$A:$A,0),1)))</f>
        <v/>
      </c>
      <c r="T82" s="43" t="str">
        <f ca="1">IFERROR(INDEX(Data!$A$1:R$1002,_xlfn.AGGREGATE(15,6,(OFFSET(Data!$A$1,0,MATCH(T$6,Data!$1:$1,0)-1,1000,1)=IF(T$7="","Yes",T$7))/(OFFSET(Data!$A$1,0,MATCH(T$6,Data!$1:$1,0)-1,1000,1)=IF(T$7="","Yes",T$7))*ROW(Data!$C$1:$C$1002),ROW(T82)-ROW(T$7)),1),"")</f>
        <v>Nickelodeon</v>
      </c>
      <c r="U82" s="43" t="str">
        <f ca="1">IF(V82="","",IF(INDEX(Data!$BR:$BR,MATCH(V82,Data!$A:$A,0),1)=0,"",INDEX(Data!$BR:$BR,MATCH(V82,Data!$A:$A,0),1)))</f>
        <v/>
      </c>
      <c r="V82" s="43" t="str">
        <f ca="1">IFERROR(INDEX(Data!$A$1:T$1002,_xlfn.AGGREGATE(15,6,(OFFSET(Data!$A$1,0,MATCH(V$6,Data!$1:$1,0)-1,1000,1)=IF(V$7="","Yes",V$7))/(OFFSET(Data!$A$1,0,MATCH(V$6,Data!$1:$1,0)-1,1000,1)=IF(V$7="","Yes",V$7))*ROW(Data!$C$1:$C$1002),ROW(V82)-ROW(V$7)),1),"")</f>
        <v>TBS</v>
      </c>
      <c r="W82" s="43" t="str">
        <f ca="1">IF(X82="","",IF(INDEX(Data!$BR:$BR,MATCH(X82,Data!$A:$A,0),1)=0,"",INDEX(Data!$BR:$BR,MATCH(X82,Data!$A:$A,0),1)))</f>
        <v/>
      </c>
      <c r="X82" s="43" t="str">
        <f ca="1">IFERROR(INDEX(Data!$A$1:Y$1002,_xlfn.AGGREGATE(15,6,(OFFSET(Data!$A$1,0,MATCH(X$6,Data!$1:$1,0)-1,1000,1)=IF(X$7="","Yes",X$7))/(OFFSET(Data!$A$1,0,MATCH(X$6,Data!$1:$1,0)-1,1000,1)=IF(X$7="","Yes",X$7))*ROW(Data!$C$1:$C$1002),ROW(X82)-ROW(X$7)),1),"")</f>
        <v/>
      </c>
      <c r="Y82" s="43" t="str">
        <f ca="1">IF(Z82="","",IF(INDEX(Data!$BR:$BR,MATCH(Z82,Data!$A:$A,0),1)=0,"",INDEX(Data!$BR:$BR,MATCH(Z82,Data!$A:$A,0),1)))</f>
        <v/>
      </c>
      <c r="Z82" s="43" t="str">
        <f ca="1">IFERROR(INDEX(Data!$A$1:AA$1002,_xlfn.AGGREGATE(15,6,(OFFSET(Data!$A$1,0,MATCH(Z$6,Data!$1:$1,0)-1,1000,1)=IF(Z$7="","Yes",Z$7))/(OFFSET(Data!$A$1,0,MATCH(Z$6,Data!$1:$1,0)-1,1000,1)=IF(Z$7="","Yes",Z$7))*ROW(Data!$C$1:$C$1002),ROW(Z82)-ROW(Z$7)),1),"")</f>
        <v/>
      </c>
      <c r="AA82" s="43" t="str">
        <f ca="1">IF(AB82="","",IF(INDEX(Data!$BR:$BR,MATCH(AB82,Data!$A:$A,0),1)=0,"",INDEX(Data!$BR:$BR,MATCH(AB82,Data!$A:$A,0),1)))</f>
        <v/>
      </c>
      <c r="AB82" s="43" t="str">
        <f ca="1">IFERROR(INDEX(Data!$A$1:AC$1002,_xlfn.AGGREGATE(15,6,(OFFSET(Data!$A$1,0,MATCH(AB$6,Data!$1:$1,0)-1,1000,1)=IF(AB$7="","Yes",AB$7))/(OFFSET(Data!$A$1,0,MATCH(AB$6,Data!$1:$1,0)-1,1000,1)=IF(AB$7="","Yes",AB$7))*ROW(Data!$C$1:$C$1002),ROW(AB82)-ROW(AB$7)),1),"")</f>
        <v>TUDNxtra1</v>
      </c>
      <c r="AC82" s="43" t="str">
        <f ca="1">IF(AD82="","",IF(INDEX(Data!$BR:$BR,MATCH(AD82,Data!$A:$A,0),1)=0,"",INDEX(Data!$BR:$BR,MATCH(AD82,Data!$A:$A,0),1)))</f>
        <v/>
      </c>
      <c r="AD82" s="43" t="str">
        <f ca="1">IFERROR(INDEX(Data!$A$1:AE$1002,_xlfn.AGGREGATE(15,6,(OFFSET(Data!$A$1,0,MATCH(AD$6,Data!$1:$1,0)-1,1000,1)=IF(AD$7="","Yes",AD$7))/(OFFSET(Data!$A$1,0,MATCH(AD$6,Data!$1:$1,0)-1,1000,1)=IF(AD$7="","Yes",AD$7))*ROW(Data!$C$1:$C$1002),ROW(AD82)-ROW(AD$7)),1),"")</f>
        <v/>
      </c>
      <c r="AE82" s="43" t="str">
        <f ca="1">IF(AF82="","",IF(INDEX(Data!$BR:$BR,MATCH(AF82,Data!$A:$A,0),1)=0,"",INDEX(Data!$BR:$BR,MATCH(AF82,Data!$A:$A,0),1)))</f>
        <v/>
      </c>
      <c r="AF82" s="43" t="str">
        <f ca="1">IFERROR(INDEX(Data!$A$1:AM$1002,_xlfn.AGGREGATE(15,6,(OFFSET(Data!$A$1,0,MATCH(AF$6,Data!$1:$1,0)-1,1000,1)=IF(AF$7="","Yes",AF$7))/(OFFSET(Data!$A$1,0,MATCH(AF$6,Data!$1:$1,0)-1,1000,1)=IF(AF$7="","Yes",AF$7))*ROW(Data!$C$1:$C$1002),ROW(AF82)-ROW(AF$7)),1),"")</f>
        <v/>
      </c>
      <c r="AG82" s="43" t="str">
        <f ca="1">IF(AH82="","",IF(INDEX(Data!$BR:$BR,MATCH(AH82,Data!$A:$A,0),1)=0,"",INDEX(Data!$BR:$BR,MATCH(AH82,Data!$A:$A,0),1)))</f>
        <v/>
      </c>
      <c r="AH82" s="43" t="str">
        <f ca="1">IFERROR(INDEX(Data!$A$1:AO$1002,_xlfn.AGGREGATE(15,6,(OFFSET(Data!$A$1,0,MATCH(AH$6,Data!$1:$1,0)-1,1000,1)=IF(AH$7="","Yes",AH$7))/(OFFSET(Data!$A$1,0,MATCH(AH$6,Data!$1:$1,0)-1,1000,1)=IF(AH$7="","Yes",AH$7))*ROW(Data!$C$1:$C$1002),ROW(AH82)-ROW(AH$7)),1),"")</f>
        <v/>
      </c>
      <c r="AI82" s="43" t="str">
        <f ca="1">IF(AJ82="","",IF(INDEX(Data!$BR:$BR,MATCH(AJ82,Data!$A:$A,0),1)=0,"",INDEX(Data!$BR:$BR,MATCH(AJ82,Data!$A:$A,0),1)))</f>
        <v/>
      </c>
      <c r="AJ82" s="43" t="str">
        <f ca="1">IFERROR(INDEX(Data!$A$1:AQ$1002,_xlfn.AGGREGATE(15,6,(OFFSET(Data!$A$1,0,MATCH(AJ$6,Data!$1:$1,0)-1,1000,1)=IF(AJ$7="","Yes",AJ$7))/(OFFSET(Data!$A$1,0,MATCH(AJ$6,Data!$1:$1,0)-1,1000,1)=IF(AJ$7="","Yes",AJ$7))*ROW(Data!$C$1:$C$1002),ROW(AJ82)-ROW(AJ$7)),1),"")</f>
        <v/>
      </c>
      <c r="AK82" s="43" t="str">
        <f ca="1">IF(AL82="","",IF(INDEX(Data!$BR:$BR,MATCH(AL82,Data!$A:$A,0),1)=0,"",INDEX(Data!$BR:$BR,MATCH(AL82,Data!$A:$A,0),1)))</f>
        <v/>
      </c>
      <c r="AL82" s="43" t="str">
        <f ca="1">IFERROR(INDEX(Data!$A$1:AS$1002,_xlfn.AGGREGATE(15,6,(OFFSET(Data!$A$1,0,MATCH(AL$6,Data!$1:$1,0)-1,1000,1)=IF(AL$7="","Yes",AL$7))/(OFFSET(Data!$A$1,0,MATCH(AL$6,Data!$1:$1,0)-1,1000,1)=IF(AL$7="","Yes",AL$7))*ROW(Data!$C$1:$C$1002),ROW(AL82)-ROW(AL$7)),1),"")</f>
        <v/>
      </c>
      <c r="AM82" s="43" t="str">
        <f ca="1">IF(AN82="","",IF(INDEX(Data!$BR:$BR,MATCH(AN82,Data!$A:$A,0),1)=0,"",INDEX(Data!$BR:$BR,MATCH(AN82,Data!$A:$A,0),1)))</f>
        <v/>
      </c>
      <c r="AN82" s="43" t="str">
        <f ca="1">IFERROR(INDEX(Data!$A$1:AU$1002,_xlfn.AGGREGATE(15,6,(OFFSET(Data!$A$1,0,MATCH(AN$6,Data!$1:$1,0)-1,1000,1)=IF(AN$7="","Yes",AN$7))/(OFFSET(Data!$A$1,0,MATCH(AN$6,Data!$1:$1,0)-1,1000,1)=IF(AN$7="","Yes",AN$7))*ROW(Data!$C$1:$C$1002),ROW(AN82)-ROW(AN$7)),1),"")</f>
        <v/>
      </c>
    </row>
    <row r="83" spans="1:40" x14ac:dyDescent="0.4">
      <c r="A83" s="43" t="str">
        <f ca="1">IF(B83="","",IF(INDEX(Data!$BR:$BR,MATCH(B83,Data!$A:$A,0),1)=0,"",INDEX(Data!$BR:$BR,MATCH(B83,Data!$A:$A,0),1)))</f>
        <v/>
      </c>
      <c r="B83" s="43" t="str">
        <f ca="1">IFERROR(INDEX(Data!A$1:$A$1002,_xlfn.AGGREGATE(15,6,(OFFSET(Data!$A$1,0,MATCH(B$6,Data!$1:$1,0)-1,1000,1)=IF(B$7="","Yes",B$7))/(OFFSET(Data!$A$1,0,MATCH(B$6,Data!$1:$1,0)-1,1000,1)=IF(B$7="","Yes",B$7))*ROW(Data!$C$1:$C$1002),ROW(B83)-ROW(B$7)),1),"")</f>
        <v/>
      </c>
      <c r="C83" s="43" t="str">
        <f ca="1">IF(D83="","",IF(INDEX(Data!$BR:$BR,MATCH(D83,Data!$A:$A,0),1)=0,"",INDEX(Data!$BR:$BR,MATCH(D83,Data!$A:$A,0),1)))</f>
        <v/>
      </c>
      <c r="D83" s="43" t="str">
        <f ca="1">IFERROR(INDEX(Data!$A$1:C$1002,_xlfn.AGGREGATE(15,6,(OFFSET(Data!$A$1,0,MATCH(D$6,Data!$1:$1,0)-1,1000,1)=IF(D$7="","Yes",D$7))/(OFFSET(Data!$A$1,0,MATCH(D$6,Data!$1:$1,0)-1,1000,1)=IF(D$7="","Yes",D$7))*ROW(Data!$C$1:$C$1002),ROW(D83)-ROW(D$7)),1),"")</f>
        <v/>
      </c>
      <c r="E83" s="43" t="str">
        <f ca="1">IF(F83="","",IF(INDEX(Data!$BR:$BR,MATCH(F83,Data!$A:$A,0),1)=0,"",INDEX(Data!$BR:$BR,MATCH(F83,Data!$A:$A,0),1)))</f>
        <v/>
      </c>
      <c r="F83" s="43" t="str">
        <f ca="1">IFERROR(INDEX(Data!$A$1:E$1002,_xlfn.AGGREGATE(15,6,(OFFSET(Data!$A$1,0,MATCH(F$6,Data!$1:$1,0)-1,1000,1)=IF(F$7="","Yes",F$7))/(OFFSET(Data!$A$1,0,MATCH(F$6,Data!$1:$1,0)-1,1000,1)=IF(F$7="","Yes",F$7))*ROW(Data!$C$1:$C$1002),ROW(F83)-ROW(F$7)),1),"")</f>
        <v/>
      </c>
      <c r="G83" s="43" t="str">
        <f ca="1">IF(H83="","",IF(INDEX(Data!$BR:$BR,MATCH(H83,Data!$A:$A,0),1)=0,"",INDEX(Data!$BR:$BR,MATCH(H83,Data!$A:$A,0),1)))</f>
        <v/>
      </c>
      <c r="H83" s="43" t="str">
        <f ca="1">IFERROR(INDEX(Data!$A$1:G$1002,_xlfn.AGGREGATE(15,6,(OFFSET(Data!$A$1,0,MATCH(H$6,Data!$1:$1,0)-1,1000,1)=IF(H$7="","Yes",H$7))/(OFFSET(Data!$A$1,0,MATCH(H$6,Data!$1:$1,0)-1,1000,1)=IF(H$7="","Yes",H$7))*ROW(Data!$C$1:$C$1002),ROW(H83)-ROW(H$7)),1),"")</f>
        <v/>
      </c>
      <c r="I83" s="43" t="str">
        <f ca="1">IF(J83="","",IF(INDEX(Data!$BR:$BR,MATCH(J83,Data!$A:$A,0),1)=0,"",INDEX(Data!$BR:$BR,MATCH(J83,Data!$A:$A,0),1)))</f>
        <v/>
      </c>
      <c r="J83" s="43" t="str">
        <f ca="1">IFERROR(INDEX(Data!$A$1:I$1002,_xlfn.AGGREGATE(15,6,(OFFSET(Data!$A$1,0,MATCH(J$6,Data!$1:$1,0)-1,1000,1)=IF(J$7="","Yes",J$7))/(OFFSET(Data!$A$1,0,MATCH(J$6,Data!$1:$1,0)-1,1000,1)=IF(J$7="","Yes",J$7))*ROW(Data!$C$1:$C$1002),ROW(J83)-ROW(J$7)),1),"")</f>
        <v/>
      </c>
      <c r="K83" s="43" t="str">
        <f ca="1">IF(L83="","",IF(INDEX(Data!$BR:$BR,MATCH(L83,Data!$A:$A,0),1)=0,"",INDEX(Data!$BR:$BR,MATCH(L83,Data!$A:$A,0),1)))</f>
        <v/>
      </c>
      <c r="L83" s="43" t="str">
        <f ca="1">IFERROR(INDEX(Data!$A$1:K$1002,_xlfn.AGGREGATE(15,6,(OFFSET(Data!$A$1,0,MATCH(L$6,Data!$1:$1,0)-1,1000,1)=IF(L$7="","Yes",L$7))/(OFFSET(Data!$A$1,0,MATCH(L$6,Data!$1:$1,0)-1,1000,1)=IF(L$7="","Yes",L$7))*ROW(Data!$C$1:$C$1002),ROW(L83)-ROW(L$7)),1),"")</f>
        <v/>
      </c>
      <c r="M83" s="43" t="str">
        <f ca="1">IF(N83="","",IF(INDEX(Data!$BR:$BR,MATCH(N83,Data!$A:$A,0),1)=0,"",INDEX(Data!$BR:$BR,MATCH(N83,Data!$A:$A,0),1)))</f>
        <v/>
      </c>
      <c r="N83" s="43" t="str">
        <f ca="1">IFERROR(INDEX(Data!$A$1:M$1002,_xlfn.AGGREGATE(15,6,(OFFSET(Data!$A$1,0,MATCH(N$6,Data!$1:$1,0)-1,1000,1)=IF(N$7="","Yes",N$7))/(OFFSET(Data!$A$1,0,MATCH(N$6,Data!$1:$1,0)-1,1000,1)=IF(N$7="","Yes",N$7))*ROW(Data!$C$1:$C$1002),ROW(N83)-ROW(N$7)),1),"")</f>
        <v>RFD-TV</v>
      </c>
      <c r="O83" s="43" t="str">
        <f ca="1">IF(P83="","",IF(INDEX(Data!$BR:$BR,MATCH(P83,Data!$A:$A,0),1)=0,"",INDEX(Data!$BR:$BR,MATCH(P83,Data!$A:$A,0),1)))</f>
        <v/>
      </c>
      <c r="P83" s="43" t="str">
        <f ca="1">IFERROR(INDEX(Data!$A$1:O$1002,_xlfn.AGGREGATE(15,6,(OFFSET(Data!$A$1,0,MATCH(P$6,Data!$1:$1,0)-1,1000,1)=IF(P$7="","Yes",P$7))/(OFFSET(Data!$A$1,0,MATCH(P$6,Data!$1:$1,0)-1,1000,1)=IF(P$7="","Yes",P$7))*ROW(Data!$C$1:$C$1002),ROW(P83)-ROW(P$7)),1),"")</f>
        <v>Motor Trend</v>
      </c>
      <c r="Q83" s="43" t="str">
        <f ca="1">IF(R83="","",IF(INDEX(Data!$BR:$BR,MATCH(R83,Data!$A:$A,0),1)=0,"",INDEX(Data!$BR:$BR,MATCH(R83,Data!$A:$A,0),1)))</f>
        <v/>
      </c>
      <c r="R83" s="43" t="str">
        <f ca="1">IFERROR(INDEX(Data!$A$1:Q$1002,_xlfn.AGGREGATE(15,6,(OFFSET(Data!$A$1,0,MATCH(R$6,Data!$1:$1,0)-1,1000,1)=IF(R$7="","Yes",R$7))/(OFFSET(Data!$A$1,0,MATCH(R$6,Data!$1:$1,0)-1,1000,1)=IF(R$7="","Yes",R$7))*ROW(Data!$C$1:$C$1002),ROW(R83)-ROW(R$7)),1),"")</f>
        <v>MLB Network</v>
      </c>
      <c r="S83" s="43" t="str">
        <f ca="1">IF(T83="","",IF(INDEX(Data!$BR:$BR,MATCH(T83,Data!$A:$A,0),1)=0,"",INDEX(Data!$BR:$BR,MATCH(T83,Data!$A:$A,0),1)))</f>
        <v/>
      </c>
      <c r="T83" s="43" t="str">
        <f ca="1">IFERROR(INDEX(Data!$A$1:R$1002,_xlfn.AGGREGATE(15,6,(OFFSET(Data!$A$1,0,MATCH(T$6,Data!$1:$1,0)-1,1000,1)=IF(T$7="","Yes",T$7))/(OFFSET(Data!$A$1,0,MATCH(T$6,Data!$1:$1,0)-1,1000,1)=IF(T$7="","Yes",T$7))*ROW(Data!$C$1:$C$1002),ROW(T83)-ROW(T$7)),1),"")</f>
        <v>NTN24</v>
      </c>
      <c r="U83" s="43" t="str">
        <f ca="1">IF(V83="","",IF(INDEX(Data!$BR:$BR,MATCH(V83,Data!$A:$A,0),1)=0,"",INDEX(Data!$BR:$BR,MATCH(V83,Data!$A:$A,0),1)))</f>
        <v/>
      </c>
      <c r="V83" s="43" t="str">
        <f ca="1">IFERROR(INDEX(Data!$A$1:T$1002,_xlfn.AGGREGATE(15,6,(OFFSET(Data!$A$1,0,MATCH(V$6,Data!$1:$1,0)-1,1000,1)=IF(V$7="","Yes",V$7))/(OFFSET(Data!$A$1,0,MATCH(V$6,Data!$1:$1,0)-1,1000,1)=IF(V$7="","Yes",V$7))*ROW(Data!$C$1:$C$1002),ROW(V83)-ROW(V$7)),1),"")</f>
        <v>Telemundo</v>
      </c>
      <c r="W83" s="43" t="str">
        <f ca="1">IF(X83="","",IF(INDEX(Data!$BR:$BR,MATCH(X83,Data!$A:$A,0),1)=0,"",INDEX(Data!$BR:$BR,MATCH(X83,Data!$A:$A,0),1)))</f>
        <v/>
      </c>
      <c r="X83" s="43" t="str">
        <f ca="1">IFERROR(INDEX(Data!$A$1:Y$1002,_xlfn.AGGREGATE(15,6,(OFFSET(Data!$A$1,0,MATCH(X$6,Data!$1:$1,0)-1,1000,1)=IF(X$7="","Yes",X$7))/(OFFSET(Data!$A$1,0,MATCH(X$6,Data!$1:$1,0)-1,1000,1)=IF(X$7="","Yes",X$7))*ROW(Data!$C$1:$C$1002),ROW(X83)-ROW(X$7)),1),"")</f>
        <v/>
      </c>
      <c r="Y83" s="43" t="str">
        <f ca="1">IF(Z83="","",IF(INDEX(Data!$BR:$BR,MATCH(Z83,Data!$A:$A,0),1)=0,"",INDEX(Data!$BR:$BR,MATCH(Z83,Data!$A:$A,0),1)))</f>
        <v/>
      </c>
      <c r="Z83" s="43" t="str">
        <f ca="1">IFERROR(INDEX(Data!$A$1:AA$1002,_xlfn.AGGREGATE(15,6,(OFFSET(Data!$A$1,0,MATCH(Z$6,Data!$1:$1,0)-1,1000,1)=IF(Z$7="","Yes",Z$7))/(OFFSET(Data!$A$1,0,MATCH(Z$6,Data!$1:$1,0)-1,1000,1)=IF(Z$7="","Yes",Z$7))*ROW(Data!$C$1:$C$1002),ROW(Z83)-ROW(Z$7)),1),"")</f>
        <v/>
      </c>
      <c r="AA83" s="43" t="str">
        <f ca="1">IF(AB83="","",IF(INDEX(Data!$BR:$BR,MATCH(AB83,Data!$A:$A,0),1)=0,"",INDEX(Data!$BR:$BR,MATCH(AB83,Data!$A:$A,0),1)))</f>
        <v/>
      </c>
      <c r="AB83" s="43" t="str">
        <f ca="1">IFERROR(INDEX(Data!$A$1:AC$1002,_xlfn.AGGREGATE(15,6,(OFFSET(Data!$A$1,0,MATCH(AB$6,Data!$1:$1,0)-1,1000,1)=IF(AB$7="","Yes",AB$7))/(OFFSET(Data!$A$1,0,MATCH(AB$6,Data!$1:$1,0)-1,1000,1)=IF(AB$7="","Yes",AB$7))*ROW(Data!$C$1:$C$1002),ROW(AB83)-ROW(AB$7)),1),"")</f>
        <v>TUDNxtra10</v>
      </c>
      <c r="AC83" s="43" t="str">
        <f ca="1">IF(AD83="","",IF(INDEX(Data!$BR:$BR,MATCH(AD83,Data!$A:$A,0),1)=0,"",INDEX(Data!$BR:$BR,MATCH(AD83,Data!$A:$A,0),1)))</f>
        <v/>
      </c>
      <c r="AD83" s="43" t="str">
        <f ca="1">IFERROR(INDEX(Data!$A$1:AE$1002,_xlfn.AGGREGATE(15,6,(OFFSET(Data!$A$1,0,MATCH(AD$6,Data!$1:$1,0)-1,1000,1)=IF(AD$7="","Yes",AD$7))/(OFFSET(Data!$A$1,0,MATCH(AD$6,Data!$1:$1,0)-1,1000,1)=IF(AD$7="","Yes",AD$7))*ROW(Data!$C$1:$C$1002),ROW(AD83)-ROW(AD$7)),1),"")</f>
        <v/>
      </c>
      <c r="AE83" s="43" t="str">
        <f ca="1">IF(AF83="","",IF(INDEX(Data!$BR:$BR,MATCH(AF83,Data!$A:$A,0),1)=0,"",INDEX(Data!$BR:$BR,MATCH(AF83,Data!$A:$A,0),1)))</f>
        <v/>
      </c>
      <c r="AF83" s="43" t="str">
        <f ca="1">IFERROR(INDEX(Data!$A$1:AM$1002,_xlfn.AGGREGATE(15,6,(OFFSET(Data!$A$1,0,MATCH(AF$6,Data!$1:$1,0)-1,1000,1)=IF(AF$7="","Yes",AF$7))/(OFFSET(Data!$A$1,0,MATCH(AF$6,Data!$1:$1,0)-1,1000,1)=IF(AF$7="","Yes",AF$7))*ROW(Data!$C$1:$C$1002),ROW(AF83)-ROW(AF$7)),1),"")</f>
        <v/>
      </c>
      <c r="AG83" s="43" t="str">
        <f ca="1">IF(AH83="","",IF(INDEX(Data!$BR:$BR,MATCH(AH83,Data!$A:$A,0),1)=0,"",INDEX(Data!$BR:$BR,MATCH(AH83,Data!$A:$A,0),1)))</f>
        <v/>
      </c>
      <c r="AH83" s="43" t="str">
        <f ca="1">IFERROR(INDEX(Data!$A$1:AO$1002,_xlfn.AGGREGATE(15,6,(OFFSET(Data!$A$1,0,MATCH(AH$6,Data!$1:$1,0)-1,1000,1)=IF(AH$7="","Yes",AH$7))/(OFFSET(Data!$A$1,0,MATCH(AH$6,Data!$1:$1,0)-1,1000,1)=IF(AH$7="","Yes",AH$7))*ROW(Data!$C$1:$C$1002),ROW(AH83)-ROW(AH$7)),1),"")</f>
        <v/>
      </c>
      <c r="AI83" s="43" t="str">
        <f ca="1">IF(AJ83="","",IF(INDEX(Data!$BR:$BR,MATCH(AJ83,Data!$A:$A,0),1)=0,"",INDEX(Data!$BR:$BR,MATCH(AJ83,Data!$A:$A,0),1)))</f>
        <v/>
      </c>
      <c r="AJ83" s="43" t="str">
        <f ca="1">IFERROR(INDEX(Data!$A$1:AQ$1002,_xlfn.AGGREGATE(15,6,(OFFSET(Data!$A$1,0,MATCH(AJ$6,Data!$1:$1,0)-1,1000,1)=IF(AJ$7="","Yes",AJ$7))/(OFFSET(Data!$A$1,0,MATCH(AJ$6,Data!$1:$1,0)-1,1000,1)=IF(AJ$7="","Yes",AJ$7))*ROW(Data!$C$1:$C$1002),ROW(AJ83)-ROW(AJ$7)),1),"")</f>
        <v/>
      </c>
      <c r="AK83" s="43" t="str">
        <f ca="1">IF(AL83="","",IF(INDEX(Data!$BR:$BR,MATCH(AL83,Data!$A:$A,0),1)=0,"",INDEX(Data!$BR:$BR,MATCH(AL83,Data!$A:$A,0),1)))</f>
        <v/>
      </c>
      <c r="AL83" s="43" t="str">
        <f ca="1">IFERROR(INDEX(Data!$A$1:AS$1002,_xlfn.AGGREGATE(15,6,(OFFSET(Data!$A$1,0,MATCH(AL$6,Data!$1:$1,0)-1,1000,1)=IF(AL$7="","Yes",AL$7))/(OFFSET(Data!$A$1,0,MATCH(AL$6,Data!$1:$1,0)-1,1000,1)=IF(AL$7="","Yes",AL$7))*ROW(Data!$C$1:$C$1002),ROW(AL83)-ROW(AL$7)),1),"")</f>
        <v/>
      </c>
      <c r="AM83" s="43" t="str">
        <f ca="1">IF(AN83="","",IF(INDEX(Data!$BR:$BR,MATCH(AN83,Data!$A:$A,0),1)=0,"",INDEX(Data!$BR:$BR,MATCH(AN83,Data!$A:$A,0),1)))</f>
        <v/>
      </c>
      <c r="AN83" s="43" t="str">
        <f ca="1">IFERROR(INDEX(Data!$A$1:AU$1002,_xlfn.AGGREGATE(15,6,(OFFSET(Data!$A$1,0,MATCH(AN$6,Data!$1:$1,0)-1,1000,1)=IF(AN$7="","Yes",AN$7))/(OFFSET(Data!$A$1,0,MATCH(AN$6,Data!$1:$1,0)-1,1000,1)=IF(AN$7="","Yes",AN$7))*ROW(Data!$C$1:$C$1002),ROW(AN83)-ROW(AN$7)),1),"")</f>
        <v/>
      </c>
    </row>
    <row r="84" spans="1:40" x14ac:dyDescent="0.4">
      <c r="A84" s="43" t="str">
        <f ca="1">IF(B84="","",IF(INDEX(Data!$BR:$BR,MATCH(B84,Data!$A:$A,0),1)=0,"",INDEX(Data!$BR:$BR,MATCH(B84,Data!$A:$A,0),1)))</f>
        <v/>
      </c>
      <c r="B84" s="43" t="str">
        <f ca="1">IFERROR(INDEX(Data!A$1:$A$1002,_xlfn.AGGREGATE(15,6,(OFFSET(Data!$A$1,0,MATCH(B$6,Data!$1:$1,0)-1,1000,1)=IF(B$7="","Yes",B$7))/(OFFSET(Data!$A$1,0,MATCH(B$6,Data!$1:$1,0)-1,1000,1)=IF(B$7="","Yes",B$7))*ROW(Data!$C$1:$C$1002),ROW(B84)-ROW(B$7)),1),"")</f>
        <v/>
      </c>
      <c r="C84" s="43" t="str">
        <f ca="1">IF(D84="","",IF(INDEX(Data!$BR:$BR,MATCH(D84,Data!$A:$A,0),1)=0,"",INDEX(Data!$BR:$BR,MATCH(D84,Data!$A:$A,0),1)))</f>
        <v/>
      </c>
      <c r="D84" s="43" t="str">
        <f ca="1">IFERROR(INDEX(Data!$A$1:C$1002,_xlfn.AGGREGATE(15,6,(OFFSET(Data!$A$1,0,MATCH(D$6,Data!$1:$1,0)-1,1000,1)=IF(D$7="","Yes",D$7))/(OFFSET(Data!$A$1,0,MATCH(D$6,Data!$1:$1,0)-1,1000,1)=IF(D$7="","Yes",D$7))*ROW(Data!$C$1:$C$1002),ROW(D84)-ROW(D$7)),1),"")</f>
        <v/>
      </c>
      <c r="E84" s="43" t="str">
        <f ca="1">IF(F84="","",IF(INDEX(Data!$BR:$BR,MATCH(F84,Data!$A:$A,0),1)=0,"",INDEX(Data!$BR:$BR,MATCH(F84,Data!$A:$A,0),1)))</f>
        <v/>
      </c>
      <c r="F84" s="43" t="str">
        <f ca="1">IFERROR(INDEX(Data!$A$1:E$1002,_xlfn.AGGREGATE(15,6,(OFFSET(Data!$A$1,0,MATCH(F$6,Data!$1:$1,0)-1,1000,1)=IF(F$7="","Yes",F$7))/(OFFSET(Data!$A$1,0,MATCH(F$6,Data!$1:$1,0)-1,1000,1)=IF(F$7="","Yes",F$7))*ROW(Data!$C$1:$C$1002),ROW(F84)-ROW(F$7)),1),"")</f>
        <v/>
      </c>
      <c r="G84" s="43" t="str">
        <f ca="1">IF(H84="","",IF(INDEX(Data!$BR:$BR,MATCH(H84,Data!$A:$A,0),1)=0,"",INDEX(Data!$BR:$BR,MATCH(H84,Data!$A:$A,0),1)))</f>
        <v/>
      </c>
      <c r="H84" s="43" t="str">
        <f ca="1">IFERROR(INDEX(Data!$A$1:G$1002,_xlfn.AGGREGATE(15,6,(OFFSET(Data!$A$1,0,MATCH(H$6,Data!$1:$1,0)-1,1000,1)=IF(H$7="","Yes",H$7))/(OFFSET(Data!$A$1,0,MATCH(H$6,Data!$1:$1,0)-1,1000,1)=IF(H$7="","Yes",H$7))*ROW(Data!$C$1:$C$1002),ROW(H84)-ROW(H$7)),1),"")</f>
        <v/>
      </c>
      <c r="I84" s="43" t="str">
        <f ca="1">IF(J84="","",IF(INDEX(Data!$BR:$BR,MATCH(J84,Data!$A:$A,0),1)=0,"",INDEX(Data!$BR:$BR,MATCH(J84,Data!$A:$A,0),1)))</f>
        <v/>
      </c>
      <c r="J84" s="43" t="str">
        <f ca="1">IFERROR(INDEX(Data!$A$1:I$1002,_xlfn.AGGREGATE(15,6,(OFFSET(Data!$A$1,0,MATCH(J$6,Data!$1:$1,0)-1,1000,1)=IF(J$7="","Yes",J$7))/(OFFSET(Data!$A$1,0,MATCH(J$6,Data!$1:$1,0)-1,1000,1)=IF(J$7="","Yes",J$7))*ROW(Data!$C$1:$C$1002),ROW(J84)-ROW(J$7)),1),"")</f>
        <v/>
      </c>
      <c r="K84" s="43" t="str">
        <f ca="1">IF(L84="","",IF(INDEX(Data!$BR:$BR,MATCH(L84,Data!$A:$A,0),1)=0,"",INDEX(Data!$BR:$BR,MATCH(L84,Data!$A:$A,0),1)))</f>
        <v/>
      </c>
      <c r="L84" s="43" t="str">
        <f ca="1">IFERROR(INDEX(Data!$A$1:K$1002,_xlfn.AGGREGATE(15,6,(OFFSET(Data!$A$1,0,MATCH(L$6,Data!$1:$1,0)-1,1000,1)=IF(L$7="","Yes",L$7))/(OFFSET(Data!$A$1,0,MATCH(L$6,Data!$1:$1,0)-1,1000,1)=IF(L$7="","Yes",L$7))*ROW(Data!$C$1:$C$1002),ROW(L84)-ROW(L$7)),1),"")</f>
        <v/>
      </c>
      <c r="M84" s="43" t="str">
        <f ca="1">IF(N84="","",IF(INDEX(Data!$BR:$BR,MATCH(N84,Data!$A:$A,0),1)=0,"",INDEX(Data!$BR:$BR,MATCH(N84,Data!$A:$A,0),1)))</f>
        <v/>
      </c>
      <c r="N84" s="43" t="str">
        <f ca="1">IFERROR(INDEX(Data!$A$1:M$1002,_xlfn.AGGREGATE(15,6,(OFFSET(Data!$A$1,0,MATCH(N$6,Data!$1:$1,0)-1,1000,1)=IF(N$7="","Yes",N$7))/(OFFSET(Data!$A$1,0,MATCH(N$6,Data!$1:$1,0)-1,1000,1)=IF(N$7="","Yes",N$7))*ROW(Data!$C$1:$C$1002),ROW(N84)-ROW(N$7)),1),"")</f>
        <v>Science</v>
      </c>
      <c r="O84" s="43" t="str">
        <f ca="1">IF(P84="","",IF(INDEX(Data!$BR:$BR,MATCH(P84,Data!$A:$A,0),1)=0,"",INDEX(Data!$BR:$BR,MATCH(P84,Data!$A:$A,0),1)))</f>
        <v/>
      </c>
      <c r="P84" s="43" t="str">
        <f ca="1">IFERROR(INDEX(Data!$A$1:O$1002,_xlfn.AGGREGATE(15,6,(OFFSET(Data!$A$1,0,MATCH(P$6,Data!$1:$1,0)-1,1000,1)=IF(P$7="","Yes",P$7))/(OFFSET(Data!$A$1,0,MATCH(P$6,Data!$1:$1,0)-1,1000,1)=IF(P$7="","Yes",P$7))*ROW(Data!$C$1:$C$1002),ROW(P84)-ROW(P$7)),1),"")</f>
        <v>MSNBC</v>
      </c>
      <c r="Q84" s="43" t="str">
        <f ca="1">IF(R84="","",IF(INDEX(Data!$BR:$BR,MATCH(R84,Data!$A:$A,0),1)=0,"",INDEX(Data!$BR:$BR,MATCH(R84,Data!$A:$A,0),1)))</f>
        <v/>
      </c>
      <c r="R84" s="43" t="str">
        <f ca="1">IFERROR(INDEX(Data!$A$1:Q$1002,_xlfn.AGGREGATE(15,6,(OFFSET(Data!$A$1,0,MATCH(R$6,Data!$1:$1,0)-1,1000,1)=IF(R$7="","Yes",R$7))/(OFFSET(Data!$A$1,0,MATCH(R$6,Data!$1:$1,0)-1,1000,1)=IF(R$7="","Yes",R$7))*ROW(Data!$C$1:$C$1002),ROW(R84)-ROW(R$7)),1),"")</f>
        <v>Motor Trend</v>
      </c>
      <c r="S84" s="43" t="str">
        <f ca="1">IF(T84="","",IF(INDEX(Data!$BR:$BR,MATCH(T84,Data!$A:$A,0),1)=0,"",INDEX(Data!$BR:$BR,MATCH(T84,Data!$A:$A,0),1)))</f>
        <v/>
      </c>
      <c r="T84" s="43" t="str">
        <f ca="1">IFERROR(INDEX(Data!$A$1:R$1002,_xlfn.AGGREGATE(15,6,(OFFSET(Data!$A$1,0,MATCH(T$6,Data!$1:$1,0)-1,1000,1)=IF(T$7="","Yes",T$7))/(OFFSET(Data!$A$1,0,MATCH(T$6,Data!$1:$1,0)-1,1000,1)=IF(T$7="","Yes",T$7))*ROW(Data!$C$1:$C$1002),ROW(T84)-ROW(T$7)),1),"")</f>
        <v>Nuestra Tele</v>
      </c>
      <c r="U84" s="43" t="str">
        <f ca="1">IF(V84="","",IF(INDEX(Data!$BR:$BR,MATCH(V84,Data!$A:$A,0),1)=0,"",INDEX(Data!$BR:$BR,MATCH(V84,Data!$A:$A,0),1)))</f>
        <v/>
      </c>
      <c r="V84" s="43" t="str">
        <f ca="1">IFERROR(INDEX(Data!$A$1:T$1002,_xlfn.AGGREGATE(15,6,(OFFSET(Data!$A$1,0,MATCH(V$6,Data!$1:$1,0)-1,1000,1)=IF(V$7="","Yes",V$7))/(OFFSET(Data!$A$1,0,MATCH(V$6,Data!$1:$1,0)-1,1000,1)=IF(V$7="","Yes",V$7))*ROW(Data!$C$1:$C$1002),ROW(V84)-ROW(V$7)),1),"")</f>
        <v>Tennis Channel</v>
      </c>
      <c r="W84" s="43" t="str">
        <f ca="1">IF(X84="","",IF(INDEX(Data!$BR:$BR,MATCH(X84,Data!$A:$A,0),1)=0,"",INDEX(Data!$BR:$BR,MATCH(X84,Data!$A:$A,0),1)))</f>
        <v/>
      </c>
      <c r="X84" s="43" t="str">
        <f ca="1">IFERROR(INDEX(Data!$A$1:Y$1002,_xlfn.AGGREGATE(15,6,(OFFSET(Data!$A$1,0,MATCH(X$6,Data!$1:$1,0)-1,1000,1)=IF(X$7="","Yes",X$7))/(OFFSET(Data!$A$1,0,MATCH(X$6,Data!$1:$1,0)-1,1000,1)=IF(X$7="","Yes",X$7))*ROW(Data!$C$1:$C$1002),ROW(X84)-ROW(X$7)),1),"")</f>
        <v/>
      </c>
      <c r="Y84" s="43" t="str">
        <f ca="1">IF(Z84="","",IF(INDEX(Data!$BR:$BR,MATCH(Z84,Data!$A:$A,0),1)=0,"",INDEX(Data!$BR:$BR,MATCH(Z84,Data!$A:$A,0),1)))</f>
        <v/>
      </c>
      <c r="Z84" s="43" t="str">
        <f ca="1">IFERROR(INDEX(Data!$A$1:AA$1002,_xlfn.AGGREGATE(15,6,(OFFSET(Data!$A$1,0,MATCH(Z$6,Data!$1:$1,0)-1,1000,1)=IF(Z$7="","Yes",Z$7))/(OFFSET(Data!$A$1,0,MATCH(Z$6,Data!$1:$1,0)-1,1000,1)=IF(Z$7="","Yes",Z$7))*ROW(Data!$C$1:$C$1002),ROW(Z84)-ROW(Z$7)),1),"")</f>
        <v/>
      </c>
      <c r="AA84" s="43" t="str">
        <f ca="1">IF(AB84="","",IF(INDEX(Data!$BR:$BR,MATCH(AB84,Data!$A:$A,0),1)=0,"",INDEX(Data!$BR:$BR,MATCH(AB84,Data!$A:$A,0),1)))</f>
        <v/>
      </c>
      <c r="AB84" s="43" t="str">
        <f ca="1">IFERROR(INDEX(Data!$A$1:AC$1002,_xlfn.AGGREGATE(15,6,(OFFSET(Data!$A$1,0,MATCH(AB$6,Data!$1:$1,0)-1,1000,1)=IF(AB$7="","Yes",AB$7))/(OFFSET(Data!$A$1,0,MATCH(AB$6,Data!$1:$1,0)-1,1000,1)=IF(AB$7="","Yes",AB$7))*ROW(Data!$C$1:$C$1002),ROW(AB84)-ROW(AB$7)),1),"")</f>
        <v>TUDNxtra11</v>
      </c>
      <c r="AC84" s="43" t="str">
        <f ca="1">IF(AD84="","",IF(INDEX(Data!$BR:$BR,MATCH(AD84,Data!$A:$A,0),1)=0,"",INDEX(Data!$BR:$BR,MATCH(AD84,Data!$A:$A,0),1)))</f>
        <v/>
      </c>
      <c r="AD84" s="43" t="str">
        <f ca="1">IFERROR(INDEX(Data!$A$1:AE$1002,_xlfn.AGGREGATE(15,6,(OFFSET(Data!$A$1,0,MATCH(AD$6,Data!$1:$1,0)-1,1000,1)=IF(AD$7="","Yes",AD$7))/(OFFSET(Data!$A$1,0,MATCH(AD$6,Data!$1:$1,0)-1,1000,1)=IF(AD$7="","Yes",AD$7))*ROW(Data!$C$1:$C$1002),ROW(AD84)-ROW(AD$7)),1),"")</f>
        <v/>
      </c>
      <c r="AE84" s="43" t="str">
        <f ca="1">IF(AF84="","",IF(INDEX(Data!$BR:$BR,MATCH(AF84,Data!$A:$A,0),1)=0,"",INDEX(Data!$BR:$BR,MATCH(AF84,Data!$A:$A,0),1)))</f>
        <v/>
      </c>
      <c r="AF84" s="43" t="str">
        <f ca="1">IFERROR(INDEX(Data!$A$1:AM$1002,_xlfn.AGGREGATE(15,6,(OFFSET(Data!$A$1,0,MATCH(AF$6,Data!$1:$1,0)-1,1000,1)=IF(AF$7="","Yes",AF$7))/(OFFSET(Data!$A$1,0,MATCH(AF$6,Data!$1:$1,0)-1,1000,1)=IF(AF$7="","Yes",AF$7))*ROW(Data!$C$1:$C$1002),ROW(AF84)-ROW(AF$7)),1),"")</f>
        <v/>
      </c>
      <c r="AG84" s="43" t="str">
        <f ca="1">IF(AH84="","",IF(INDEX(Data!$BR:$BR,MATCH(AH84,Data!$A:$A,0),1)=0,"",INDEX(Data!$BR:$BR,MATCH(AH84,Data!$A:$A,0),1)))</f>
        <v/>
      </c>
      <c r="AH84" s="43" t="str">
        <f ca="1">IFERROR(INDEX(Data!$A$1:AO$1002,_xlfn.AGGREGATE(15,6,(OFFSET(Data!$A$1,0,MATCH(AH$6,Data!$1:$1,0)-1,1000,1)=IF(AH$7="","Yes",AH$7))/(OFFSET(Data!$A$1,0,MATCH(AH$6,Data!$1:$1,0)-1,1000,1)=IF(AH$7="","Yes",AH$7))*ROW(Data!$C$1:$C$1002),ROW(AH84)-ROW(AH$7)),1),"")</f>
        <v/>
      </c>
      <c r="AI84" s="43" t="str">
        <f ca="1">IF(AJ84="","",IF(INDEX(Data!$BR:$BR,MATCH(AJ84,Data!$A:$A,0),1)=0,"",INDEX(Data!$BR:$BR,MATCH(AJ84,Data!$A:$A,0),1)))</f>
        <v/>
      </c>
      <c r="AJ84" s="43" t="str">
        <f ca="1">IFERROR(INDEX(Data!$A$1:AQ$1002,_xlfn.AGGREGATE(15,6,(OFFSET(Data!$A$1,0,MATCH(AJ$6,Data!$1:$1,0)-1,1000,1)=IF(AJ$7="","Yes",AJ$7))/(OFFSET(Data!$A$1,0,MATCH(AJ$6,Data!$1:$1,0)-1,1000,1)=IF(AJ$7="","Yes",AJ$7))*ROW(Data!$C$1:$C$1002),ROW(AJ84)-ROW(AJ$7)),1),"")</f>
        <v/>
      </c>
      <c r="AK84" s="43" t="str">
        <f ca="1">IF(AL84="","",IF(INDEX(Data!$BR:$BR,MATCH(AL84,Data!$A:$A,0),1)=0,"",INDEX(Data!$BR:$BR,MATCH(AL84,Data!$A:$A,0),1)))</f>
        <v/>
      </c>
      <c r="AL84" s="43" t="str">
        <f ca="1">IFERROR(INDEX(Data!$A$1:AS$1002,_xlfn.AGGREGATE(15,6,(OFFSET(Data!$A$1,0,MATCH(AL$6,Data!$1:$1,0)-1,1000,1)=IF(AL$7="","Yes",AL$7))/(OFFSET(Data!$A$1,0,MATCH(AL$6,Data!$1:$1,0)-1,1000,1)=IF(AL$7="","Yes",AL$7))*ROW(Data!$C$1:$C$1002),ROW(AL84)-ROW(AL$7)),1),"")</f>
        <v/>
      </c>
      <c r="AM84" s="43" t="str">
        <f ca="1">IF(AN84="","",IF(INDEX(Data!$BR:$BR,MATCH(AN84,Data!$A:$A,0),1)=0,"",INDEX(Data!$BR:$BR,MATCH(AN84,Data!$A:$A,0),1)))</f>
        <v/>
      </c>
      <c r="AN84" s="43" t="str">
        <f ca="1">IFERROR(INDEX(Data!$A$1:AU$1002,_xlfn.AGGREGATE(15,6,(OFFSET(Data!$A$1,0,MATCH(AN$6,Data!$1:$1,0)-1,1000,1)=IF(AN$7="","Yes",AN$7))/(OFFSET(Data!$A$1,0,MATCH(AN$6,Data!$1:$1,0)-1,1000,1)=IF(AN$7="","Yes",AN$7))*ROW(Data!$C$1:$C$1002),ROW(AN84)-ROW(AN$7)),1),"")</f>
        <v/>
      </c>
    </row>
    <row r="85" spans="1:40" ht="24" x14ac:dyDescent="0.4">
      <c r="A85" s="43" t="str">
        <f ca="1">IF(B85="","",IF(INDEX(Data!$BR:$BR,MATCH(B85,Data!$A:$A,0),1)=0,"",INDEX(Data!$BR:$BR,MATCH(B85,Data!$A:$A,0),1)))</f>
        <v/>
      </c>
      <c r="B85" s="43" t="str">
        <f ca="1">IFERROR(INDEX(Data!A$1:$A$1002,_xlfn.AGGREGATE(15,6,(OFFSET(Data!$A$1,0,MATCH(B$6,Data!$1:$1,0)-1,1000,1)=IF(B$7="","Yes",B$7))/(OFFSET(Data!$A$1,0,MATCH(B$6,Data!$1:$1,0)-1,1000,1)=IF(B$7="","Yes",B$7))*ROW(Data!$C$1:$C$1002),ROW(B85)-ROW(B$7)),1),"")</f>
        <v/>
      </c>
      <c r="C85" s="43" t="str">
        <f ca="1">IF(D85="","",IF(INDEX(Data!$BR:$BR,MATCH(D85,Data!$A:$A,0),1)=0,"",INDEX(Data!$BR:$BR,MATCH(D85,Data!$A:$A,0),1)))</f>
        <v/>
      </c>
      <c r="D85" s="43" t="str">
        <f ca="1">IFERROR(INDEX(Data!$A$1:C$1002,_xlfn.AGGREGATE(15,6,(OFFSET(Data!$A$1,0,MATCH(D$6,Data!$1:$1,0)-1,1000,1)=IF(D$7="","Yes",D$7))/(OFFSET(Data!$A$1,0,MATCH(D$6,Data!$1:$1,0)-1,1000,1)=IF(D$7="","Yes",D$7))*ROW(Data!$C$1:$C$1002),ROW(D85)-ROW(D$7)),1),"")</f>
        <v/>
      </c>
      <c r="E85" s="43" t="str">
        <f ca="1">IF(F85="","",IF(INDEX(Data!$BR:$BR,MATCH(F85,Data!$A:$A,0),1)=0,"",INDEX(Data!$BR:$BR,MATCH(F85,Data!$A:$A,0),1)))</f>
        <v/>
      </c>
      <c r="F85" s="43" t="str">
        <f ca="1">IFERROR(INDEX(Data!$A$1:E$1002,_xlfn.AGGREGATE(15,6,(OFFSET(Data!$A$1,0,MATCH(F$6,Data!$1:$1,0)-1,1000,1)=IF(F$7="","Yes",F$7))/(OFFSET(Data!$A$1,0,MATCH(F$6,Data!$1:$1,0)-1,1000,1)=IF(F$7="","Yes",F$7))*ROW(Data!$C$1:$C$1002),ROW(F85)-ROW(F$7)),1),"")</f>
        <v/>
      </c>
      <c r="G85" s="43" t="str">
        <f ca="1">IF(H85="","",IF(INDEX(Data!$BR:$BR,MATCH(H85,Data!$A:$A,0),1)=0,"",INDEX(Data!$BR:$BR,MATCH(H85,Data!$A:$A,0),1)))</f>
        <v/>
      </c>
      <c r="H85" s="43" t="str">
        <f ca="1">IFERROR(INDEX(Data!$A$1:G$1002,_xlfn.AGGREGATE(15,6,(OFFSET(Data!$A$1,0,MATCH(H$6,Data!$1:$1,0)-1,1000,1)=IF(H$7="","Yes",H$7))/(OFFSET(Data!$A$1,0,MATCH(H$6,Data!$1:$1,0)-1,1000,1)=IF(H$7="","Yes",H$7))*ROW(Data!$C$1:$C$1002),ROW(H85)-ROW(H$7)),1),"")</f>
        <v/>
      </c>
      <c r="I85" s="43" t="str">
        <f ca="1">IF(J85="","",IF(INDEX(Data!$BR:$BR,MATCH(J85,Data!$A:$A,0),1)=0,"",INDEX(Data!$BR:$BR,MATCH(J85,Data!$A:$A,0),1)))</f>
        <v/>
      </c>
      <c r="J85" s="43" t="str">
        <f ca="1">IFERROR(INDEX(Data!$A$1:I$1002,_xlfn.AGGREGATE(15,6,(OFFSET(Data!$A$1,0,MATCH(J$6,Data!$1:$1,0)-1,1000,1)=IF(J$7="","Yes",J$7))/(OFFSET(Data!$A$1,0,MATCH(J$6,Data!$1:$1,0)-1,1000,1)=IF(J$7="","Yes",J$7))*ROW(Data!$C$1:$C$1002),ROW(J85)-ROW(J$7)),1),"")</f>
        <v/>
      </c>
      <c r="K85" s="43" t="str">
        <f ca="1">IF(L85="","",IF(INDEX(Data!$BR:$BR,MATCH(L85,Data!$A:$A,0),1)=0,"",INDEX(Data!$BR:$BR,MATCH(L85,Data!$A:$A,0),1)))</f>
        <v/>
      </c>
      <c r="L85" s="43" t="str">
        <f ca="1">IFERROR(INDEX(Data!$A$1:K$1002,_xlfn.AGGREGATE(15,6,(OFFSET(Data!$A$1,0,MATCH(L$6,Data!$1:$1,0)-1,1000,1)=IF(L$7="","Yes",L$7))/(OFFSET(Data!$A$1,0,MATCH(L$6,Data!$1:$1,0)-1,1000,1)=IF(L$7="","Yes",L$7))*ROW(Data!$C$1:$C$1002),ROW(L85)-ROW(L$7)),1),"")</f>
        <v/>
      </c>
      <c r="M85" s="43" t="str">
        <f ca="1">IF(N85="","",IF(INDEX(Data!$BR:$BR,MATCH(N85,Data!$A:$A,0),1)=0,"",INDEX(Data!$BR:$BR,MATCH(N85,Data!$A:$A,0),1)))</f>
        <v/>
      </c>
      <c r="N85" s="43" t="str">
        <f ca="1">IFERROR(INDEX(Data!$A$1:M$1002,_xlfn.AGGREGATE(15,6,(OFFSET(Data!$A$1,0,MATCH(N$6,Data!$1:$1,0)-1,1000,1)=IF(N$7="","Yes",N$7))/(OFFSET(Data!$A$1,0,MATCH(N$6,Data!$1:$1,0)-1,1000,1)=IF(N$7="","Yes",N$7))*ROW(Data!$C$1:$C$1002),ROW(N85)-ROW(N$7)),1),"")</f>
        <v>SEC Network</v>
      </c>
      <c r="O85" s="43" t="str">
        <f ca="1">IF(P85="","",IF(INDEX(Data!$BR:$BR,MATCH(P85,Data!$A:$A,0),1)=0,"",INDEX(Data!$BR:$BR,MATCH(P85,Data!$A:$A,0),1)))</f>
        <v/>
      </c>
      <c r="P85" s="43" t="str">
        <f ca="1">IFERROR(INDEX(Data!$A$1:O$1002,_xlfn.AGGREGATE(15,6,(OFFSET(Data!$A$1,0,MATCH(P$6,Data!$1:$1,0)-1,1000,1)=IF(P$7="","Yes",P$7))/(OFFSET(Data!$A$1,0,MATCH(P$6,Data!$1:$1,0)-1,1000,1)=IF(P$7="","Yes",P$7))*ROW(Data!$C$1:$C$1002),ROW(P85)-ROW(P$7)),1),"")</f>
        <v>MTV</v>
      </c>
      <c r="Q85" s="43" t="str">
        <f ca="1">IF(R85="","",IF(INDEX(Data!$BR:$BR,MATCH(R85,Data!$A:$A,0),1)=0,"",INDEX(Data!$BR:$BR,MATCH(R85,Data!$A:$A,0),1)))</f>
        <v/>
      </c>
      <c r="R85" s="43" t="str">
        <f ca="1">IFERROR(INDEX(Data!$A$1:Q$1002,_xlfn.AGGREGATE(15,6,(OFFSET(Data!$A$1,0,MATCH(R$6,Data!$1:$1,0)-1,1000,1)=IF(R$7="","Yes",R$7))/(OFFSET(Data!$A$1,0,MATCH(R$6,Data!$1:$1,0)-1,1000,1)=IF(R$7="","Yes",R$7))*ROW(Data!$C$1:$C$1002),ROW(R85)-ROW(R$7)),1),"")</f>
        <v>MSNBC</v>
      </c>
      <c r="S85" s="43" t="str">
        <f ca="1">IF(T85="","",IF(INDEX(Data!$BR:$BR,MATCH(T85,Data!$A:$A,0),1)=0,"",INDEX(Data!$BR:$BR,MATCH(T85,Data!$A:$A,0),1)))</f>
        <v/>
      </c>
      <c r="T85" s="43" t="str">
        <f ca="1">IFERROR(INDEX(Data!$A$1:R$1002,_xlfn.AGGREGATE(15,6,(OFFSET(Data!$A$1,0,MATCH(T$6,Data!$1:$1,0)-1,1000,1)=IF(T$7="","Yes",T$7))/(OFFSET(Data!$A$1,0,MATCH(T$6,Data!$1:$1,0)-1,1000,1)=IF(T$7="","Yes",T$7))*ROW(Data!$C$1:$C$1002),ROW(T85)-ROW(T$7)),1),"")</f>
        <v>Paramount Network</v>
      </c>
      <c r="U85" s="43" t="str">
        <f ca="1">IF(V85="","",IF(INDEX(Data!$BR:$BR,MATCH(V85,Data!$A:$A,0),1)=0,"",INDEX(Data!$BR:$BR,MATCH(V85,Data!$A:$A,0),1)))</f>
        <v/>
      </c>
      <c r="V85" s="43" t="str">
        <f ca="1">IFERROR(INDEX(Data!$A$1:T$1002,_xlfn.AGGREGATE(15,6,(OFFSET(Data!$A$1,0,MATCH(V$6,Data!$1:$1,0)-1,1000,1)=IF(V$7="","Yes",V$7))/(OFFSET(Data!$A$1,0,MATCH(V$6,Data!$1:$1,0)-1,1000,1)=IF(V$7="","Yes",V$7))*ROW(Data!$C$1:$C$1002),ROW(V85)-ROW(V$7)),1),"")</f>
        <v>The Young Turks</v>
      </c>
      <c r="W85" s="43" t="str">
        <f ca="1">IF(X85="","",IF(INDEX(Data!$BR:$BR,MATCH(X85,Data!$A:$A,0),1)=0,"",INDEX(Data!$BR:$BR,MATCH(X85,Data!$A:$A,0),1)))</f>
        <v/>
      </c>
      <c r="X85" s="43" t="str">
        <f ca="1">IFERROR(INDEX(Data!$A$1:Y$1002,_xlfn.AGGREGATE(15,6,(OFFSET(Data!$A$1,0,MATCH(X$6,Data!$1:$1,0)-1,1000,1)=IF(X$7="","Yes",X$7))/(OFFSET(Data!$A$1,0,MATCH(X$6,Data!$1:$1,0)-1,1000,1)=IF(X$7="","Yes",X$7))*ROW(Data!$C$1:$C$1002),ROW(X85)-ROW(X$7)),1),"")</f>
        <v/>
      </c>
      <c r="Y85" s="43" t="str">
        <f ca="1">IF(Z85="","",IF(INDEX(Data!$BR:$BR,MATCH(Z85,Data!$A:$A,0),1)=0,"",INDEX(Data!$BR:$BR,MATCH(Z85,Data!$A:$A,0),1)))</f>
        <v/>
      </c>
      <c r="Z85" s="43" t="str">
        <f ca="1">IFERROR(INDEX(Data!$A$1:AA$1002,_xlfn.AGGREGATE(15,6,(OFFSET(Data!$A$1,0,MATCH(Z$6,Data!$1:$1,0)-1,1000,1)=IF(Z$7="","Yes",Z$7))/(OFFSET(Data!$A$1,0,MATCH(Z$6,Data!$1:$1,0)-1,1000,1)=IF(Z$7="","Yes",Z$7))*ROW(Data!$C$1:$C$1002),ROW(Z85)-ROW(Z$7)),1),"")</f>
        <v/>
      </c>
      <c r="AA85" s="43" t="str">
        <f ca="1">IF(AB85="","",IF(INDEX(Data!$BR:$BR,MATCH(AB85,Data!$A:$A,0),1)=0,"",INDEX(Data!$BR:$BR,MATCH(AB85,Data!$A:$A,0),1)))</f>
        <v/>
      </c>
      <c r="AB85" s="43" t="str">
        <f ca="1">IFERROR(INDEX(Data!$A$1:AC$1002,_xlfn.AGGREGATE(15,6,(OFFSET(Data!$A$1,0,MATCH(AB$6,Data!$1:$1,0)-1,1000,1)=IF(AB$7="","Yes",AB$7))/(OFFSET(Data!$A$1,0,MATCH(AB$6,Data!$1:$1,0)-1,1000,1)=IF(AB$7="","Yes",AB$7))*ROW(Data!$C$1:$C$1002),ROW(AB85)-ROW(AB$7)),1),"")</f>
        <v>TUDNxtra2</v>
      </c>
      <c r="AC85" s="43" t="str">
        <f ca="1">IF(AD85="","",IF(INDEX(Data!$BR:$BR,MATCH(AD85,Data!$A:$A,0),1)=0,"",INDEX(Data!$BR:$BR,MATCH(AD85,Data!$A:$A,0),1)))</f>
        <v/>
      </c>
      <c r="AD85" s="43" t="str">
        <f ca="1">IFERROR(INDEX(Data!$A$1:AE$1002,_xlfn.AGGREGATE(15,6,(OFFSET(Data!$A$1,0,MATCH(AD$6,Data!$1:$1,0)-1,1000,1)=IF(AD$7="","Yes",AD$7))/(OFFSET(Data!$A$1,0,MATCH(AD$6,Data!$1:$1,0)-1,1000,1)=IF(AD$7="","Yes",AD$7))*ROW(Data!$C$1:$C$1002),ROW(AD85)-ROW(AD$7)),1),"")</f>
        <v/>
      </c>
      <c r="AE85" s="43" t="str">
        <f ca="1">IF(AF85="","",IF(INDEX(Data!$BR:$BR,MATCH(AF85,Data!$A:$A,0),1)=0,"",INDEX(Data!$BR:$BR,MATCH(AF85,Data!$A:$A,0),1)))</f>
        <v/>
      </c>
      <c r="AF85" s="43" t="str">
        <f ca="1">IFERROR(INDEX(Data!$A$1:AM$1002,_xlfn.AGGREGATE(15,6,(OFFSET(Data!$A$1,0,MATCH(AF$6,Data!$1:$1,0)-1,1000,1)=IF(AF$7="","Yes",AF$7))/(OFFSET(Data!$A$1,0,MATCH(AF$6,Data!$1:$1,0)-1,1000,1)=IF(AF$7="","Yes",AF$7))*ROW(Data!$C$1:$C$1002),ROW(AF85)-ROW(AF$7)),1),"")</f>
        <v/>
      </c>
      <c r="AG85" s="43" t="str">
        <f ca="1">IF(AH85="","",IF(INDEX(Data!$BR:$BR,MATCH(AH85,Data!$A:$A,0),1)=0,"",INDEX(Data!$BR:$BR,MATCH(AH85,Data!$A:$A,0),1)))</f>
        <v/>
      </c>
      <c r="AH85" s="43" t="str">
        <f ca="1">IFERROR(INDEX(Data!$A$1:AO$1002,_xlfn.AGGREGATE(15,6,(OFFSET(Data!$A$1,0,MATCH(AH$6,Data!$1:$1,0)-1,1000,1)=IF(AH$7="","Yes",AH$7))/(OFFSET(Data!$A$1,0,MATCH(AH$6,Data!$1:$1,0)-1,1000,1)=IF(AH$7="","Yes",AH$7))*ROW(Data!$C$1:$C$1002),ROW(AH85)-ROW(AH$7)),1),"")</f>
        <v/>
      </c>
      <c r="AI85" s="43" t="str">
        <f ca="1">IF(AJ85="","",IF(INDEX(Data!$BR:$BR,MATCH(AJ85,Data!$A:$A,0),1)=0,"",INDEX(Data!$BR:$BR,MATCH(AJ85,Data!$A:$A,0),1)))</f>
        <v/>
      </c>
      <c r="AJ85" s="43" t="str">
        <f ca="1">IFERROR(INDEX(Data!$A$1:AQ$1002,_xlfn.AGGREGATE(15,6,(OFFSET(Data!$A$1,0,MATCH(AJ$6,Data!$1:$1,0)-1,1000,1)=IF(AJ$7="","Yes",AJ$7))/(OFFSET(Data!$A$1,0,MATCH(AJ$6,Data!$1:$1,0)-1,1000,1)=IF(AJ$7="","Yes",AJ$7))*ROW(Data!$C$1:$C$1002),ROW(AJ85)-ROW(AJ$7)),1),"")</f>
        <v/>
      </c>
      <c r="AK85" s="43" t="str">
        <f ca="1">IF(AL85="","",IF(INDEX(Data!$BR:$BR,MATCH(AL85,Data!$A:$A,0),1)=0,"",INDEX(Data!$BR:$BR,MATCH(AL85,Data!$A:$A,0),1)))</f>
        <v/>
      </c>
      <c r="AL85" s="43" t="str">
        <f ca="1">IFERROR(INDEX(Data!$A$1:AS$1002,_xlfn.AGGREGATE(15,6,(OFFSET(Data!$A$1,0,MATCH(AL$6,Data!$1:$1,0)-1,1000,1)=IF(AL$7="","Yes",AL$7))/(OFFSET(Data!$A$1,0,MATCH(AL$6,Data!$1:$1,0)-1,1000,1)=IF(AL$7="","Yes",AL$7))*ROW(Data!$C$1:$C$1002),ROW(AL85)-ROW(AL$7)),1),"")</f>
        <v/>
      </c>
      <c r="AM85" s="43" t="str">
        <f ca="1">IF(AN85="","",IF(INDEX(Data!$BR:$BR,MATCH(AN85,Data!$A:$A,0),1)=0,"",INDEX(Data!$BR:$BR,MATCH(AN85,Data!$A:$A,0),1)))</f>
        <v/>
      </c>
      <c r="AN85" s="43" t="str">
        <f ca="1">IFERROR(INDEX(Data!$A$1:AU$1002,_xlfn.AGGREGATE(15,6,(OFFSET(Data!$A$1,0,MATCH(AN$6,Data!$1:$1,0)-1,1000,1)=IF(AN$7="","Yes",AN$7))/(OFFSET(Data!$A$1,0,MATCH(AN$6,Data!$1:$1,0)-1,1000,1)=IF(AN$7="","Yes",AN$7))*ROW(Data!$C$1:$C$1002),ROW(AN85)-ROW(AN$7)),1),"")</f>
        <v/>
      </c>
    </row>
    <row r="86" spans="1:40" x14ac:dyDescent="0.4">
      <c r="A86" s="43" t="str">
        <f ca="1">IF(B86="","",IF(INDEX(Data!$BR:$BR,MATCH(B86,Data!$A:$A,0),1)=0,"",INDEX(Data!$BR:$BR,MATCH(B86,Data!$A:$A,0),1)))</f>
        <v/>
      </c>
      <c r="B86" s="43" t="str">
        <f ca="1">IFERROR(INDEX(Data!A$1:$A$1002,_xlfn.AGGREGATE(15,6,(OFFSET(Data!$A$1,0,MATCH(B$6,Data!$1:$1,0)-1,1000,1)=IF(B$7="","Yes",B$7))/(OFFSET(Data!$A$1,0,MATCH(B$6,Data!$1:$1,0)-1,1000,1)=IF(B$7="","Yes",B$7))*ROW(Data!$C$1:$C$1002),ROW(B86)-ROW(B$7)),1),"")</f>
        <v/>
      </c>
      <c r="C86" s="43" t="str">
        <f ca="1">IF(D86="","",IF(INDEX(Data!$BR:$BR,MATCH(D86,Data!$A:$A,0),1)=0,"",INDEX(Data!$BR:$BR,MATCH(D86,Data!$A:$A,0),1)))</f>
        <v/>
      </c>
      <c r="D86" s="43" t="str">
        <f ca="1">IFERROR(INDEX(Data!$A$1:C$1002,_xlfn.AGGREGATE(15,6,(OFFSET(Data!$A$1,0,MATCH(D$6,Data!$1:$1,0)-1,1000,1)=IF(D$7="","Yes",D$7))/(OFFSET(Data!$A$1,0,MATCH(D$6,Data!$1:$1,0)-1,1000,1)=IF(D$7="","Yes",D$7))*ROW(Data!$C$1:$C$1002),ROW(D86)-ROW(D$7)),1),"")</f>
        <v/>
      </c>
      <c r="E86" s="43" t="str">
        <f ca="1">IF(F86="","",IF(INDEX(Data!$BR:$BR,MATCH(F86,Data!$A:$A,0),1)=0,"",INDEX(Data!$BR:$BR,MATCH(F86,Data!$A:$A,0),1)))</f>
        <v/>
      </c>
      <c r="F86" s="43" t="str">
        <f ca="1">IFERROR(INDEX(Data!$A$1:E$1002,_xlfn.AGGREGATE(15,6,(OFFSET(Data!$A$1,0,MATCH(F$6,Data!$1:$1,0)-1,1000,1)=IF(F$7="","Yes",F$7))/(OFFSET(Data!$A$1,0,MATCH(F$6,Data!$1:$1,0)-1,1000,1)=IF(F$7="","Yes",F$7))*ROW(Data!$C$1:$C$1002),ROW(F86)-ROW(F$7)),1),"")</f>
        <v/>
      </c>
      <c r="G86" s="43" t="str">
        <f ca="1">IF(H86="","",IF(INDEX(Data!$BR:$BR,MATCH(H86,Data!$A:$A,0),1)=0,"",INDEX(Data!$BR:$BR,MATCH(H86,Data!$A:$A,0),1)))</f>
        <v/>
      </c>
      <c r="H86" s="43" t="str">
        <f ca="1">IFERROR(INDEX(Data!$A$1:G$1002,_xlfn.AGGREGATE(15,6,(OFFSET(Data!$A$1,0,MATCH(H$6,Data!$1:$1,0)-1,1000,1)=IF(H$7="","Yes",H$7))/(OFFSET(Data!$A$1,0,MATCH(H$6,Data!$1:$1,0)-1,1000,1)=IF(H$7="","Yes",H$7))*ROW(Data!$C$1:$C$1002),ROW(H86)-ROW(H$7)),1),"")</f>
        <v/>
      </c>
      <c r="I86" s="43" t="str">
        <f ca="1">IF(J86="","",IF(INDEX(Data!$BR:$BR,MATCH(J86,Data!$A:$A,0),1)=0,"",INDEX(Data!$BR:$BR,MATCH(J86,Data!$A:$A,0),1)))</f>
        <v/>
      </c>
      <c r="J86" s="43" t="str">
        <f ca="1">IFERROR(INDEX(Data!$A$1:I$1002,_xlfn.AGGREGATE(15,6,(OFFSET(Data!$A$1,0,MATCH(J$6,Data!$1:$1,0)-1,1000,1)=IF(J$7="","Yes",J$7))/(OFFSET(Data!$A$1,0,MATCH(J$6,Data!$1:$1,0)-1,1000,1)=IF(J$7="","Yes",J$7))*ROW(Data!$C$1:$C$1002),ROW(J86)-ROW(J$7)),1),"")</f>
        <v/>
      </c>
      <c r="K86" s="43" t="str">
        <f ca="1">IF(L86="","",IF(INDEX(Data!$BR:$BR,MATCH(L86,Data!$A:$A,0),1)=0,"",INDEX(Data!$BR:$BR,MATCH(L86,Data!$A:$A,0),1)))</f>
        <v/>
      </c>
      <c r="L86" s="43" t="str">
        <f ca="1">IFERROR(INDEX(Data!$A$1:K$1002,_xlfn.AGGREGATE(15,6,(OFFSET(Data!$A$1,0,MATCH(L$6,Data!$1:$1,0)-1,1000,1)=IF(L$7="","Yes",L$7))/(OFFSET(Data!$A$1,0,MATCH(L$6,Data!$1:$1,0)-1,1000,1)=IF(L$7="","Yes",L$7))*ROW(Data!$C$1:$C$1002),ROW(L86)-ROW(L$7)),1),"")</f>
        <v/>
      </c>
      <c r="M86" s="43" t="str">
        <f ca="1">IF(N86="","",IF(INDEX(Data!$BR:$BR,MATCH(N86,Data!$A:$A,0),1)=0,"",INDEX(Data!$BR:$BR,MATCH(N86,Data!$A:$A,0),1)))</f>
        <v/>
      </c>
      <c r="N86" s="43" t="str">
        <f ca="1">IFERROR(INDEX(Data!$A$1:M$1002,_xlfn.AGGREGATE(15,6,(OFFSET(Data!$A$1,0,MATCH(N$6,Data!$1:$1,0)-1,1000,1)=IF(N$7="","Yes",N$7))/(OFFSET(Data!$A$1,0,MATCH(N$6,Data!$1:$1,0)-1,1000,1)=IF(N$7="","Yes",N$7))*ROW(Data!$C$1:$C$1002),ROW(N86)-ROW(N$7)),1),"")</f>
        <v>Sundance TV</v>
      </c>
      <c r="O86" s="43" t="str">
        <f ca="1">IF(P86="","",IF(INDEX(Data!$BR:$BR,MATCH(P86,Data!$A:$A,0),1)=0,"",INDEX(Data!$BR:$BR,MATCH(P86,Data!$A:$A,0),1)))</f>
        <v/>
      </c>
      <c r="P86" s="43" t="str">
        <f ca="1">IFERROR(INDEX(Data!$A$1:O$1002,_xlfn.AGGREGATE(15,6,(OFFSET(Data!$A$1,0,MATCH(P$6,Data!$1:$1,0)-1,1000,1)=IF(P$7="","Yes",P$7))/(OFFSET(Data!$A$1,0,MATCH(P$6,Data!$1:$1,0)-1,1000,1)=IF(P$7="","Yes",P$7))*ROW(Data!$C$1:$C$1002),ROW(P86)-ROW(P$7)),1),"")</f>
        <v>MTV Classic</v>
      </c>
      <c r="Q86" s="43" t="str">
        <f ca="1">IF(R86="","",IF(INDEX(Data!$BR:$BR,MATCH(R86,Data!$A:$A,0),1)=0,"",INDEX(Data!$BR:$BR,MATCH(R86,Data!$A:$A,0),1)))</f>
        <v/>
      </c>
      <c r="R86" s="43" t="str">
        <f ca="1">IFERROR(INDEX(Data!$A$1:Q$1002,_xlfn.AGGREGATE(15,6,(OFFSET(Data!$A$1,0,MATCH(R$6,Data!$1:$1,0)-1,1000,1)=IF(R$7="","Yes",R$7))/(OFFSET(Data!$A$1,0,MATCH(R$6,Data!$1:$1,0)-1,1000,1)=IF(R$7="","Yes",R$7))*ROW(Data!$C$1:$C$1002),ROW(R86)-ROW(R$7)),1),"")</f>
        <v>MTV</v>
      </c>
      <c r="S86" s="43" t="str">
        <f ca="1">IF(T86="","",IF(INDEX(Data!$BR:$BR,MATCH(T86,Data!$A:$A,0),1)=0,"",INDEX(Data!$BR:$BR,MATCH(T86,Data!$A:$A,0),1)))</f>
        <v/>
      </c>
      <c r="T86" s="43" t="str">
        <f ca="1">IFERROR(INDEX(Data!$A$1:R$1002,_xlfn.AGGREGATE(15,6,(OFFSET(Data!$A$1,0,MATCH(T$6,Data!$1:$1,0)-1,1000,1)=IF(T$7="","Yes",T$7))/(OFFSET(Data!$A$1,0,MATCH(T$6,Data!$1:$1,0)-1,1000,1)=IF(T$7="","Yes",T$7))*ROW(Data!$C$1:$C$1002),ROW(T86)-ROW(T$7)),1),"")</f>
        <v>Pasiones</v>
      </c>
      <c r="U86" s="43" t="str">
        <f ca="1">IF(V86="","",IF(INDEX(Data!$BR:$BR,MATCH(V86,Data!$A:$A,0),1)=0,"",INDEX(Data!$BR:$BR,MATCH(V86,Data!$A:$A,0),1)))</f>
        <v/>
      </c>
      <c r="V86" s="43" t="str">
        <f ca="1">IFERROR(INDEX(Data!$A$1:T$1002,_xlfn.AGGREGATE(15,6,(OFFSET(Data!$A$1,0,MATCH(V$6,Data!$1:$1,0)-1,1000,1)=IF(V$7="","Yes",V$7))/(OFFSET(Data!$A$1,0,MATCH(V$6,Data!$1:$1,0)-1,1000,1)=IF(V$7="","Yes",V$7))*ROW(Data!$C$1:$C$1002),ROW(V86)-ROW(V$7)),1),"")</f>
        <v>TLC</v>
      </c>
      <c r="W86" s="43" t="str">
        <f ca="1">IF(X86="","",IF(INDEX(Data!$BR:$BR,MATCH(X86,Data!$A:$A,0),1)=0,"",INDEX(Data!$BR:$BR,MATCH(X86,Data!$A:$A,0),1)))</f>
        <v/>
      </c>
      <c r="X86" s="43" t="str">
        <f ca="1">IFERROR(INDEX(Data!$A$1:Y$1002,_xlfn.AGGREGATE(15,6,(OFFSET(Data!$A$1,0,MATCH(X$6,Data!$1:$1,0)-1,1000,1)=IF(X$7="","Yes",X$7))/(OFFSET(Data!$A$1,0,MATCH(X$6,Data!$1:$1,0)-1,1000,1)=IF(X$7="","Yes",X$7))*ROW(Data!$C$1:$C$1002),ROW(X86)-ROW(X$7)),1),"")</f>
        <v/>
      </c>
      <c r="Y86" s="43" t="str">
        <f ca="1">IF(Z86="","",IF(INDEX(Data!$BR:$BR,MATCH(Z86,Data!$A:$A,0),1)=0,"",INDEX(Data!$BR:$BR,MATCH(Z86,Data!$A:$A,0),1)))</f>
        <v/>
      </c>
      <c r="Z86" s="43" t="str">
        <f ca="1">IFERROR(INDEX(Data!$A$1:AA$1002,_xlfn.AGGREGATE(15,6,(OFFSET(Data!$A$1,0,MATCH(Z$6,Data!$1:$1,0)-1,1000,1)=IF(Z$7="","Yes",Z$7))/(OFFSET(Data!$A$1,0,MATCH(Z$6,Data!$1:$1,0)-1,1000,1)=IF(Z$7="","Yes",Z$7))*ROW(Data!$C$1:$C$1002),ROW(Z86)-ROW(Z$7)),1),"")</f>
        <v/>
      </c>
      <c r="AA86" s="43" t="str">
        <f ca="1">IF(AB86="","",IF(INDEX(Data!$BR:$BR,MATCH(AB86,Data!$A:$A,0),1)=0,"",INDEX(Data!$BR:$BR,MATCH(AB86,Data!$A:$A,0),1)))</f>
        <v/>
      </c>
      <c r="AB86" s="43" t="str">
        <f ca="1">IFERROR(INDEX(Data!$A$1:AC$1002,_xlfn.AGGREGATE(15,6,(OFFSET(Data!$A$1,0,MATCH(AB$6,Data!$1:$1,0)-1,1000,1)=IF(AB$7="","Yes",AB$7))/(OFFSET(Data!$A$1,0,MATCH(AB$6,Data!$1:$1,0)-1,1000,1)=IF(AB$7="","Yes",AB$7))*ROW(Data!$C$1:$C$1002),ROW(AB86)-ROW(AB$7)),1),"")</f>
        <v>TUDNxtra3</v>
      </c>
      <c r="AC86" s="43" t="str">
        <f ca="1">IF(AD86="","",IF(INDEX(Data!$BR:$BR,MATCH(AD86,Data!$A:$A,0),1)=0,"",INDEX(Data!$BR:$BR,MATCH(AD86,Data!$A:$A,0),1)))</f>
        <v/>
      </c>
      <c r="AD86" s="43" t="str">
        <f ca="1">IFERROR(INDEX(Data!$A$1:AE$1002,_xlfn.AGGREGATE(15,6,(OFFSET(Data!$A$1,0,MATCH(AD$6,Data!$1:$1,0)-1,1000,1)=IF(AD$7="","Yes",AD$7))/(OFFSET(Data!$A$1,0,MATCH(AD$6,Data!$1:$1,0)-1,1000,1)=IF(AD$7="","Yes",AD$7))*ROW(Data!$C$1:$C$1002),ROW(AD86)-ROW(AD$7)),1),"")</f>
        <v/>
      </c>
      <c r="AE86" s="43" t="str">
        <f ca="1">IF(AF86="","",IF(INDEX(Data!$BR:$BR,MATCH(AF86,Data!$A:$A,0),1)=0,"",INDEX(Data!$BR:$BR,MATCH(AF86,Data!$A:$A,0),1)))</f>
        <v/>
      </c>
      <c r="AF86" s="43" t="str">
        <f ca="1">IFERROR(INDEX(Data!$A$1:AM$1002,_xlfn.AGGREGATE(15,6,(OFFSET(Data!$A$1,0,MATCH(AF$6,Data!$1:$1,0)-1,1000,1)=IF(AF$7="","Yes",AF$7))/(OFFSET(Data!$A$1,0,MATCH(AF$6,Data!$1:$1,0)-1,1000,1)=IF(AF$7="","Yes",AF$7))*ROW(Data!$C$1:$C$1002),ROW(AF86)-ROW(AF$7)),1),"")</f>
        <v/>
      </c>
      <c r="AG86" s="43" t="str">
        <f ca="1">IF(AH86="","",IF(INDEX(Data!$BR:$BR,MATCH(AH86,Data!$A:$A,0),1)=0,"",INDEX(Data!$BR:$BR,MATCH(AH86,Data!$A:$A,0),1)))</f>
        <v/>
      </c>
      <c r="AH86" s="43" t="str">
        <f ca="1">IFERROR(INDEX(Data!$A$1:AO$1002,_xlfn.AGGREGATE(15,6,(OFFSET(Data!$A$1,0,MATCH(AH$6,Data!$1:$1,0)-1,1000,1)=IF(AH$7="","Yes",AH$7))/(OFFSET(Data!$A$1,0,MATCH(AH$6,Data!$1:$1,0)-1,1000,1)=IF(AH$7="","Yes",AH$7))*ROW(Data!$C$1:$C$1002),ROW(AH86)-ROW(AH$7)),1),"")</f>
        <v/>
      </c>
      <c r="AI86" s="43" t="str">
        <f ca="1">IF(AJ86="","",IF(INDEX(Data!$BR:$BR,MATCH(AJ86,Data!$A:$A,0),1)=0,"",INDEX(Data!$BR:$BR,MATCH(AJ86,Data!$A:$A,0),1)))</f>
        <v/>
      </c>
      <c r="AJ86" s="43" t="str">
        <f ca="1">IFERROR(INDEX(Data!$A$1:AQ$1002,_xlfn.AGGREGATE(15,6,(OFFSET(Data!$A$1,0,MATCH(AJ$6,Data!$1:$1,0)-1,1000,1)=IF(AJ$7="","Yes",AJ$7))/(OFFSET(Data!$A$1,0,MATCH(AJ$6,Data!$1:$1,0)-1,1000,1)=IF(AJ$7="","Yes",AJ$7))*ROW(Data!$C$1:$C$1002),ROW(AJ86)-ROW(AJ$7)),1),"")</f>
        <v/>
      </c>
      <c r="AK86" s="43" t="str">
        <f ca="1">IF(AL86="","",IF(INDEX(Data!$BR:$BR,MATCH(AL86,Data!$A:$A,0),1)=0,"",INDEX(Data!$BR:$BR,MATCH(AL86,Data!$A:$A,0),1)))</f>
        <v/>
      </c>
      <c r="AL86" s="43" t="str">
        <f ca="1">IFERROR(INDEX(Data!$A$1:AS$1002,_xlfn.AGGREGATE(15,6,(OFFSET(Data!$A$1,0,MATCH(AL$6,Data!$1:$1,0)-1,1000,1)=IF(AL$7="","Yes",AL$7))/(OFFSET(Data!$A$1,0,MATCH(AL$6,Data!$1:$1,0)-1,1000,1)=IF(AL$7="","Yes",AL$7))*ROW(Data!$C$1:$C$1002),ROW(AL86)-ROW(AL$7)),1),"")</f>
        <v/>
      </c>
      <c r="AM86" s="43" t="str">
        <f ca="1">IF(AN86="","",IF(INDEX(Data!$BR:$BR,MATCH(AN86,Data!$A:$A,0),1)=0,"",INDEX(Data!$BR:$BR,MATCH(AN86,Data!$A:$A,0),1)))</f>
        <v/>
      </c>
      <c r="AN86" s="43" t="str">
        <f ca="1">IFERROR(INDEX(Data!$A$1:AU$1002,_xlfn.AGGREGATE(15,6,(OFFSET(Data!$A$1,0,MATCH(AN$6,Data!$1:$1,0)-1,1000,1)=IF(AN$7="","Yes",AN$7))/(OFFSET(Data!$A$1,0,MATCH(AN$6,Data!$1:$1,0)-1,1000,1)=IF(AN$7="","Yes",AN$7))*ROW(Data!$C$1:$C$1002),ROW(AN86)-ROW(AN$7)),1),"")</f>
        <v/>
      </c>
    </row>
    <row r="87" spans="1:40" x14ac:dyDescent="0.4">
      <c r="A87" s="43" t="str">
        <f ca="1">IF(B87="","",IF(INDEX(Data!$BR:$BR,MATCH(B87,Data!$A:$A,0),1)=0,"",INDEX(Data!$BR:$BR,MATCH(B87,Data!$A:$A,0),1)))</f>
        <v/>
      </c>
      <c r="B87" s="43" t="str">
        <f ca="1">IFERROR(INDEX(Data!A$1:$A$1002,_xlfn.AGGREGATE(15,6,(OFFSET(Data!$A$1,0,MATCH(B$6,Data!$1:$1,0)-1,1000,1)=IF(B$7="","Yes",B$7))/(OFFSET(Data!$A$1,0,MATCH(B$6,Data!$1:$1,0)-1,1000,1)=IF(B$7="","Yes",B$7))*ROW(Data!$C$1:$C$1002),ROW(B87)-ROW(B$7)),1),"")</f>
        <v/>
      </c>
      <c r="C87" s="43" t="str">
        <f ca="1">IF(D87="","",IF(INDEX(Data!$BR:$BR,MATCH(D87,Data!$A:$A,0),1)=0,"",INDEX(Data!$BR:$BR,MATCH(D87,Data!$A:$A,0),1)))</f>
        <v/>
      </c>
      <c r="D87" s="43" t="str">
        <f ca="1">IFERROR(INDEX(Data!$A$1:C$1002,_xlfn.AGGREGATE(15,6,(OFFSET(Data!$A$1,0,MATCH(D$6,Data!$1:$1,0)-1,1000,1)=IF(D$7="","Yes",D$7))/(OFFSET(Data!$A$1,0,MATCH(D$6,Data!$1:$1,0)-1,1000,1)=IF(D$7="","Yes",D$7))*ROW(Data!$C$1:$C$1002),ROW(D87)-ROW(D$7)),1),"")</f>
        <v/>
      </c>
      <c r="E87" s="43" t="str">
        <f ca="1">IF(F87="","",IF(INDEX(Data!$BR:$BR,MATCH(F87,Data!$A:$A,0),1)=0,"",INDEX(Data!$BR:$BR,MATCH(F87,Data!$A:$A,0),1)))</f>
        <v/>
      </c>
      <c r="F87" s="43" t="str">
        <f ca="1">IFERROR(INDEX(Data!$A$1:E$1002,_xlfn.AGGREGATE(15,6,(OFFSET(Data!$A$1,0,MATCH(F$6,Data!$1:$1,0)-1,1000,1)=IF(F$7="","Yes",F$7))/(OFFSET(Data!$A$1,0,MATCH(F$6,Data!$1:$1,0)-1,1000,1)=IF(F$7="","Yes",F$7))*ROW(Data!$C$1:$C$1002),ROW(F87)-ROW(F$7)),1),"")</f>
        <v/>
      </c>
      <c r="G87" s="43" t="str">
        <f ca="1">IF(H87="","",IF(INDEX(Data!$BR:$BR,MATCH(H87,Data!$A:$A,0),1)=0,"",INDEX(Data!$BR:$BR,MATCH(H87,Data!$A:$A,0),1)))</f>
        <v/>
      </c>
      <c r="H87" s="43" t="str">
        <f ca="1">IFERROR(INDEX(Data!$A$1:G$1002,_xlfn.AGGREGATE(15,6,(OFFSET(Data!$A$1,0,MATCH(H$6,Data!$1:$1,0)-1,1000,1)=IF(H$7="","Yes",H$7))/(OFFSET(Data!$A$1,0,MATCH(H$6,Data!$1:$1,0)-1,1000,1)=IF(H$7="","Yes",H$7))*ROW(Data!$C$1:$C$1002),ROW(H87)-ROW(H$7)),1),"")</f>
        <v/>
      </c>
      <c r="I87" s="43" t="str">
        <f ca="1">IF(J87="","",IF(INDEX(Data!$BR:$BR,MATCH(J87,Data!$A:$A,0),1)=0,"",INDEX(Data!$BR:$BR,MATCH(J87,Data!$A:$A,0),1)))</f>
        <v/>
      </c>
      <c r="J87" s="43" t="str">
        <f ca="1">IFERROR(INDEX(Data!$A$1:I$1002,_xlfn.AGGREGATE(15,6,(OFFSET(Data!$A$1,0,MATCH(J$6,Data!$1:$1,0)-1,1000,1)=IF(J$7="","Yes",J$7))/(OFFSET(Data!$A$1,0,MATCH(J$6,Data!$1:$1,0)-1,1000,1)=IF(J$7="","Yes",J$7))*ROW(Data!$C$1:$C$1002),ROW(J87)-ROW(J$7)),1),"")</f>
        <v/>
      </c>
      <c r="K87" s="43" t="str">
        <f ca="1">IF(L87="","",IF(INDEX(Data!$BR:$BR,MATCH(L87,Data!$A:$A,0),1)=0,"",INDEX(Data!$BR:$BR,MATCH(L87,Data!$A:$A,0),1)))</f>
        <v/>
      </c>
      <c r="L87" s="43" t="str">
        <f ca="1">IFERROR(INDEX(Data!$A$1:K$1002,_xlfn.AGGREGATE(15,6,(OFFSET(Data!$A$1,0,MATCH(L$6,Data!$1:$1,0)-1,1000,1)=IF(L$7="","Yes",L$7))/(OFFSET(Data!$A$1,0,MATCH(L$6,Data!$1:$1,0)-1,1000,1)=IF(L$7="","Yes",L$7))*ROW(Data!$C$1:$C$1002),ROW(L87)-ROW(L$7)),1),"")</f>
        <v/>
      </c>
      <c r="M87" s="43" t="str">
        <f ca="1">IF(N87="","",IF(INDEX(Data!$BR:$BR,MATCH(N87,Data!$A:$A,0),1)=0,"",INDEX(Data!$BR:$BR,MATCH(N87,Data!$A:$A,0),1)))</f>
        <v/>
      </c>
      <c r="N87" s="43" t="str">
        <f ca="1">IFERROR(INDEX(Data!$A$1:M$1002,_xlfn.AGGREGATE(15,6,(OFFSET(Data!$A$1,0,MATCH(N$6,Data!$1:$1,0)-1,1000,1)=IF(N$7="","Yes",N$7))/(OFFSET(Data!$A$1,0,MATCH(N$6,Data!$1:$1,0)-1,1000,1)=IF(N$7="","Yes",N$7))*ROW(Data!$C$1:$C$1002),ROW(N87)-ROW(N$7)),1),"")</f>
        <v>Syfy</v>
      </c>
      <c r="O87" s="43" t="str">
        <f ca="1">IF(P87="","",IF(INDEX(Data!$BR:$BR,MATCH(P87,Data!$A:$A,0),1)=0,"",INDEX(Data!$BR:$BR,MATCH(P87,Data!$A:$A,0),1)))</f>
        <v/>
      </c>
      <c r="P87" s="43" t="str">
        <f ca="1">IFERROR(INDEX(Data!$A$1:O$1002,_xlfn.AGGREGATE(15,6,(OFFSET(Data!$A$1,0,MATCH(P$6,Data!$1:$1,0)-1,1000,1)=IF(P$7="","Yes",P$7))/(OFFSET(Data!$A$1,0,MATCH(P$6,Data!$1:$1,0)-1,1000,1)=IF(P$7="","Yes",P$7))*ROW(Data!$C$1:$C$1002),ROW(P87)-ROW(P$7)),1),"")</f>
        <v>MTV2</v>
      </c>
      <c r="Q87" s="43" t="str">
        <f ca="1">IF(R87="","",IF(INDEX(Data!$BR:$BR,MATCH(R87,Data!$A:$A,0),1)=0,"",INDEX(Data!$BR:$BR,MATCH(R87,Data!$A:$A,0),1)))</f>
        <v/>
      </c>
      <c r="R87" s="43" t="str">
        <f ca="1">IFERROR(INDEX(Data!$A$1:Q$1002,_xlfn.AGGREGATE(15,6,(OFFSET(Data!$A$1,0,MATCH(R$6,Data!$1:$1,0)-1,1000,1)=IF(R$7="","Yes",R$7))/(OFFSET(Data!$A$1,0,MATCH(R$6,Data!$1:$1,0)-1,1000,1)=IF(R$7="","Yes",R$7))*ROW(Data!$C$1:$C$1002),ROW(R87)-ROW(R$7)),1),"")</f>
        <v>MTV Classic</v>
      </c>
      <c r="S87" s="43" t="str">
        <f ca="1">IF(T87="","",IF(INDEX(Data!$BR:$BR,MATCH(T87,Data!$A:$A,0),1)=0,"",INDEX(Data!$BR:$BR,MATCH(T87,Data!$A:$A,0),1)))</f>
        <v/>
      </c>
      <c r="T87" s="43" t="str">
        <f ca="1">IFERROR(INDEX(Data!$A$1:R$1002,_xlfn.AGGREGATE(15,6,(OFFSET(Data!$A$1,0,MATCH(T$6,Data!$1:$1,0)-1,1000,1)=IF(T$7="","Yes",T$7))/(OFFSET(Data!$A$1,0,MATCH(T$6,Data!$1:$1,0)-1,1000,1)=IF(T$7="","Yes",T$7))*ROW(Data!$C$1:$C$1002),ROW(T87)-ROW(T$7)),1),"")</f>
        <v>Perú Mágico</v>
      </c>
      <c r="U87" s="43" t="str">
        <f ca="1">IF(V87="","",IF(INDEX(Data!$BR:$BR,MATCH(V87,Data!$A:$A,0),1)=0,"",INDEX(Data!$BR:$BR,MATCH(V87,Data!$A:$A,0),1)))</f>
        <v/>
      </c>
      <c r="V87" s="43" t="str">
        <f ca="1">IFERROR(INDEX(Data!$A$1:T$1002,_xlfn.AGGREGATE(15,6,(OFFSET(Data!$A$1,0,MATCH(V$6,Data!$1:$1,0)-1,1000,1)=IF(V$7="","Yes",V$7))/(OFFSET(Data!$A$1,0,MATCH(V$6,Data!$1:$1,0)-1,1000,1)=IF(V$7="","Yes",V$7))*ROW(Data!$C$1:$C$1002),ROW(V87)-ROW(V$7)),1),"")</f>
        <v>TNT</v>
      </c>
      <c r="W87" s="43" t="str">
        <f ca="1">IF(X87="","",IF(INDEX(Data!$BR:$BR,MATCH(X87,Data!$A:$A,0),1)=0,"",INDEX(Data!$BR:$BR,MATCH(X87,Data!$A:$A,0),1)))</f>
        <v/>
      </c>
      <c r="X87" s="43" t="str">
        <f ca="1">IFERROR(INDEX(Data!$A$1:Y$1002,_xlfn.AGGREGATE(15,6,(OFFSET(Data!$A$1,0,MATCH(X$6,Data!$1:$1,0)-1,1000,1)=IF(X$7="","Yes",X$7))/(OFFSET(Data!$A$1,0,MATCH(X$6,Data!$1:$1,0)-1,1000,1)=IF(X$7="","Yes",X$7))*ROW(Data!$C$1:$C$1002),ROW(X87)-ROW(X$7)),1),"")</f>
        <v/>
      </c>
      <c r="Y87" s="43" t="str">
        <f ca="1">IF(Z87="","",IF(INDEX(Data!$BR:$BR,MATCH(Z87,Data!$A:$A,0),1)=0,"",INDEX(Data!$BR:$BR,MATCH(Z87,Data!$A:$A,0),1)))</f>
        <v/>
      </c>
      <c r="Z87" s="43" t="str">
        <f ca="1">IFERROR(INDEX(Data!$A$1:AA$1002,_xlfn.AGGREGATE(15,6,(OFFSET(Data!$A$1,0,MATCH(Z$6,Data!$1:$1,0)-1,1000,1)=IF(Z$7="","Yes",Z$7))/(OFFSET(Data!$A$1,0,MATCH(Z$6,Data!$1:$1,0)-1,1000,1)=IF(Z$7="","Yes",Z$7))*ROW(Data!$C$1:$C$1002),ROW(Z87)-ROW(Z$7)),1),"")</f>
        <v/>
      </c>
      <c r="AA87" s="43" t="str">
        <f ca="1">IF(AB87="","",IF(INDEX(Data!$BR:$BR,MATCH(AB87,Data!$A:$A,0),1)=0,"",INDEX(Data!$BR:$BR,MATCH(AB87,Data!$A:$A,0),1)))</f>
        <v/>
      </c>
      <c r="AB87" s="43" t="str">
        <f ca="1">IFERROR(INDEX(Data!$A$1:AC$1002,_xlfn.AGGREGATE(15,6,(OFFSET(Data!$A$1,0,MATCH(AB$6,Data!$1:$1,0)-1,1000,1)=IF(AB$7="","Yes",AB$7))/(OFFSET(Data!$A$1,0,MATCH(AB$6,Data!$1:$1,0)-1,1000,1)=IF(AB$7="","Yes",AB$7))*ROW(Data!$C$1:$C$1002),ROW(AB87)-ROW(AB$7)),1),"")</f>
        <v>TUDNxtra4</v>
      </c>
      <c r="AC87" s="43" t="str">
        <f ca="1">IF(AD87="","",IF(INDEX(Data!$BR:$BR,MATCH(AD87,Data!$A:$A,0),1)=0,"",INDEX(Data!$BR:$BR,MATCH(AD87,Data!$A:$A,0),1)))</f>
        <v/>
      </c>
      <c r="AD87" s="43" t="str">
        <f ca="1">IFERROR(INDEX(Data!$A$1:AE$1002,_xlfn.AGGREGATE(15,6,(OFFSET(Data!$A$1,0,MATCH(AD$6,Data!$1:$1,0)-1,1000,1)=IF(AD$7="","Yes",AD$7))/(OFFSET(Data!$A$1,0,MATCH(AD$6,Data!$1:$1,0)-1,1000,1)=IF(AD$7="","Yes",AD$7))*ROW(Data!$C$1:$C$1002),ROW(AD87)-ROW(AD$7)),1),"")</f>
        <v/>
      </c>
      <c r="AE87" s="43" t="str">
        <f ca="1">IF(AF87="","",IF(INDEX(Data!$BR:$BR,MATCH(AF87,Data!$A:$A,0),1)=0,"",INDEX(Data!$BR:$BR,MATCH(AF87,Data!$A:$A,0),1)))</f>
        <v/>
      </c>
      <c r="AF87" s="43" t="str">
        <f ca="1">IFERROR(INDEX(Data!$A$1:AM$1002,_xlfn.AGGREGATE(15,6,(OFFSET(Data!$A$1,0,MATCH(AF$6,Data!$1:$1,0)-1,1000,1)=IF(AF$7="","Yes",AF$7))/(OFFSET(Data!$A$1,0,MATCH(AF$6,Data!$1:$1,0)-1,1000,1)=IF(AF$7="","Yes",AF$7))*ROW(Data!$C$1:$C$1002),ROW(AF87)-ROW(AF$7)),1),"")</f>
        <v/>
      </c>
      <c r="AG87" s="43" t="str">
        <f ca="1">IF(AH87="","",IF(INDEX(Data!$BR:$BR,MATCH(AH87,Data!$A:$A,0),1)=0,"",INDEX(Data!$BR:$BR,MATCH(AH87,Data!$A:$A,0),1)))</f>
        <v/>
      </c>
      <c r="AH87" s="43" t="str">
        <f ca="1">IFERROR(INDEX(Data!$A$1:AO$1002,_xlfn.AGGREGATE(15,6,(OFFSET(Data!$A$1,0,MATCH(AH$6,Data!$1:$1,0)-1,1000,1)=IF(AH$7="","Yes",AH$7))/(OFFSET(Data!$A$1,0,MATCH(AH$6,Data!$1:$1,0)-1,1000,1)=IF(AH$7="","Yes",AH$7))*ROW(Data!$C$1:$C$1002),ROW(AH87)-ROW(AH$7)),1),"")</f>
        <v/>
      </c>
      <c r="AI87" s="43" t="str">
        <f ca="1">IF(AJ87="","",IF(INDEX(Data!$BR:$BR,MATCH(AJ87,Data!$A:$A,0),1)=0,"",INDEX(Data!$BR:$BR,MATCH(AJ87,Data!$A:$A,0),1)))</f>
        <v/>
      </c>
      <c r="AJ87" s="43" t="str">
        <f ca="1">IFERROR(INDEX(Data!$A$1:AQ$1002,_xlfn.AGGREGATE(15,6,(OFFSET(Data!$A$1,0,MATCH(AJ$6,Data!$1:$1,0)-1,1000,1)=IF(AJ$7="","Yes",AJ$7))/(OFFSET(Data!$A$1,0,MATCH(AJ$6,Data!$1:$1,0)-1,1000,1)=IF(AJ$7="","Yes",AJ$7))*ROW(Data!$C$1:$C$1002),ROW(AJ87)-ROW(AJ$7)),1),"")</f>
        <v/>
      </c>
      <c r="AK87" s="43" t="str">
        <f ca="1">IF(AL87="","",IF(INDEX(Data!$BR:$BR,MATCH(AL87,Data!$A:$A,0),1)=0,"",INDEX(Data!$BR:$BR,MATCH(AL87,Data!$A:$A,0),1)))</f>
        <v/>
      </c>
      <c r="AL87" s="43" t="str">
        <f ca="1">IFERROR(INDEX(Data!$A$1:AS$1002,_xlfn.AGGREGATE(15,6,(OFFSET(Data!$A$1,0,MATCH(AL$6,Data!$1:$1,0)-1,1000,1)=IF(AL$7="","Yes",AL$7))/(OFFSET(Data!$A$1,0,MATCH(AL$6,Data!$1:$1,0)-1,1000,1)=IF(AL$7="","Yes",AL$7))*ROW(Data!$C$1:$C$1002),ROW(AL87)-ROW(AL$7)),1),"")</f>
        <v/>
      </c>
      <c r="AM87" s="43" t="str">
        <f ca="1">IF(AN87="","",IF(INDEX(Data!$BR:$BR,MATCH(AN87,Data!$A:$A,0),1)=0,"",INDEX(Data!$BR:$BR,MATCH(AN87,Data!$A:$A,0),1)))</f>
        <v/>
      </c>
      <c r="AN87" s="43" t="str">
        <f ca="1">IFERROR(INDEX(Data!$A$1:AU$1002,_xlfn.AGGREGATE(15,6,(OFFSET(Data!$A$1,0,MATCH(AN$6,Data!$1:$1,0)-1,1000,1)=IF(AN$7="","Yes",AN$7))/(OFFSET(Data!$A$1,0,MATCH(AN$6,Data!$1:$1,0)-1,1000,1)=IF(AN$7="","Yes",AN$7))*ROW(Data!$C$1:$C$1002),ROW(AN87)-ROW(AN$7)),1),"")</f>
        <v/>
      </c>
    </row>
    <row r="88" spans="1:40" x14ac:dyDescent="0.4">
      <c r="A88" s="43" t="str">
        <f ca="1">IF(B88="","",IF(INDEX(Data!$BR:$BR,MATCH(B88,Data!$A:$A,0),1)=0,"",INDEX(Data!$BR:$BR,MATCH(B88,Data!$A:$A,0),1)))</f>
        <v/>
      </c>
      <c r="B88" s="43" t="str">
        <f ca="1">IFERROR(INDEX(Data!A$1:$A$1002,_xlfn.AGGREGATE(15,6,(OFFSET(Data!$A$1,0,MATCH(B$6,Data!$1:$1,0)-1,1000,1)=IF(B$7="","Yes",B$7))/(OFFSET(Data!$A$1,0,MATCH(B$6,Data!$1:$1,0)-1,1000,1)=IF(B$7="","Yes",B$7))*ROW(Data!$C$1:$C$1002),ROW(B88)-ROW(B$7)),1),"")</f>
        <v/>
      </c>
      <c r="C88" s="43" t="str">
        <f ca="1">IF(D88="","",IF(INDEX(Data!$BR:$BR,MATCH(D88,Data!$A:$A,0),1)=0,"",INDEX(Data!$BR:$BR,MATCH(D88,Data!$A:$A,0),1)))</f>
        <v/>
      </c>
      <c r="D88" s="43" t="str">
        <f ca="1">IFERROR(INDEX(Data!$A$1:C$1002,_xlfn.AGGREGATE(15,6,(OFFSET(Data!$A$1,0,MATCH(D$6,Data!$1:$1,0)-1,1000,1)=IF(D$7="","Yes",D$7))/(OFFSET(Data!$A$1,0,MATCH(D$6,Data!$1:$1,0)-1,1000,1)=IF(D$7="","Yes",D$7))*ROW(Data!$C$1:$C$1002),ROW(D88)-ROW(D$7)),1),"")</f>
        <v/>
      </c>
      <c r="E88" s="43" t="str">
        <f ca="1">IF(F88="","",IF(INDEX(Data!$BR:$BR,MATCH(F88,Data!$A:$A,0),1)=0,"",INDEX(Data!$BR:$BR,MATCH(F88,Data!$A:$A,0),1)))</f>
        <v/>
      </c>
      <c r="F88" s="43" t="str">
        <f ca="1">IFERROR(INDEX(Data!$A$1:E$1002,_xlfn.AGGREGATE(15,6,(OFFSET(Data!$A$1,0,MATCH(F$6,Data!$1:$1,0)-1,1000,1)=IF(F$7="","Yes",F$7))/(OFFSET(Data!$A$1,0,MATCH(F$6,Data!$1:$1,0)-1,1000,1)=IF(F$7="","Yes",F$7))*ROW(Data!$C$1:$C$1002),ROW(F88)-ROW(F$7)),1),"")</f>
        <v/>
      </c>
      <c r="G88" s="43" t="str">
        <f ca="1">IF(H88="","",IF(INDEX(Data!$BR:$BR,MATCH(H88,Data!$A:$A,0),1)=0,"",INDEX(Data!$BR:$BR,MATCH(H88,Data!$A:$A,0),1)))</f>
        <v/>
      </c>
      <c r="H88" s="43" t="str">
        <f ca="1">IFERROR(INDEX(Data!$A$1:G$1002,_xlfn.AGGREGATE(15,6,(OFFSET(Data!$A$1,0,MATCH(H$6,Data!$1:$1,0)-1,1000,1)=IF(H$7="","Yes",H$7))/(OFFSET(Data!$A$1,0,MATCH(H$6,Data!$1:$1,0)-1,1000,1)=IF(H$7="","Yes",H$7))*ROW(Data!$C$1:$C$1002),ROW(H88)-ROW(H$7)),1),"")</f>
        <v/>
      </c>
      <c r="I88" s="43" t="str">
        <f ca="1">IF(J88="","",IF(INDEX(Data!$BR:$BR,MATCH(J88,Data!$A:$A,0),1)=0,"",INDEX(Data!$BR:$BR,MATCH(J88,Data!$A:$A,0),1)))</f>
        <v/>
      </c>
      <c r="J88" s="43" t="str">
        <f ca="1">IFERROR(INDEX(Data!$A$1:I$1002,_xlfn.AGGREGATE(15,6,(OFFSET(Data!$A$1,0,MATCH(J$6,Data!$1:$1,0)-1,1000,1)=IF(J$7="","Yes",J$7))/(OFFSET(Data!$A$1,0,MATCH(J$6,Data!$1:$1,0)-1,1000,1)=IF(J$7="","Yes",J$7))*ROW(Data!$C$1:$C$1002),ROW(J88)-ROW(J$7)),1),"")</f>
        <v/>
      </c>
      <c r="K88" s="43" t="str">
        <f ca="1">IF(L88="","",IF(INDEX(Data!$BR:$BR,MATCH(L88,Data!$A:$A,0),1)=0,"",INDEX(Data!$BR:$BR,MATCH(L88,Data!$A:$A,0),1)))</f>
        <v/>
      </c>
      <c r="L88" s="43" t="str">
        <f ca="1">IFERROR(INDEX(Data!$A$1:K$1002,_xlfn.AGGREGATE(15,6,(OFFSET(Data!$A$1,0,MATCH(L$6,Data!$1:$1,0)-1,1000,1)=IF(L$7="","Yes",L$7))/(OFFSET(Data!$A$1,0,MATCH(L$6,Data!$1:$1,0)-1,1000,1)=IF(L$7="","Yes",L$7))*ROW(Data!$C$1:$C$1002),ROW(L88)-ROW(L$7)),1),"")</f>
        <v/>
      </c>
      <c r="M88" s="43" t="str">
        <f ca="1">IF(N88="","",IF(INDEX(Data!$BR:$BR,MATCH(N88,Data!$A:$A,0),1)=0,"",INDEX(Data!$BR:$BR,MATCH(N88,Data!$A:$A,0),1)))</f>
        <v/>
      </c>
      <c r="N88" s="43" t="str">
        <f ca="1">IFERROR(INDEX(Data!$A$1:M$1002,_xlfn.AGGREGATE(15,6,(OFFSET(Data!$A$1,0,MATCH(N$6,Data!$1:$1,0)-1,1000,1)=IF(N$7="","Yes",N$7))/(OFFSET(Data!$A$1,0,MATCH(N$6,Data!$1:$1,0)-1,1000,1)=IF(N$7="","Yes",N$7))*ROW(Data!$C$1:$C$1002),ROW(N88)-ROW(N$7)),1),"")</f>
        <v>TBS</v>
      </c>
      <c r="O88" s="43" t="str">
        <f ca="1">IF(P88="","",IF(INDEX(Data!$BR:$BR,MATCH(P88,Data!$A:$A,0),1)=0,"",INDEX(Data!$BR:$BR,MATCH(P88,Data!$A:$A,0),1)))</f>
        <v/>
      </c>
      <c r="P88" s="43" t="str">
        <f ca="1">IFERROR(INDEX(Data!$A$1:O$1002,_xlfn.AGGREGATE(15,6,(OFFSET(Data!$A$1,0,MATCH(P$6,Data!$1:$1,0)-1,1000,1)=IF(P$7="","Yes",P$7))/(OFFSET(Data!$A$1,0,MATCH(P$6,Data!$1:$1,0)-1,1000,1)=IF(P$7="","Yes",P$7))*ROW(Data!$C$1:$C$1002),ROW(P88)-ROW(P$7)),1),"")</f>
        <v>Nat Geo Wild</v>
      </c>
      <c r="Q88" s="43" t="str">
        <f ca="1">IF(R88="","",IF(INDEX(Data!$BR:$BR,MATCH(R88,Data!$A:$A,0),1)=0,"",INDEX(Data!$BR:$BR,MATCH(R88,Data!$A:$A,0),1)))</f>
        <v/>
      </c>
      <c r="R88" s="43" t="str">
        <f ca="1">IFERROR(INDEX(Data!$A$1:Q$1002,_xlfn.AGGREGATE(15,6,(OFFSET(Data!$A$1,0,MATCH(R$6,Data!$1:$1,0)-1,1000,1)=IF(R$7="","Yes",R$7))/(OFFSET(Data!$A$1,0,MATCH(R$6,Data!$1:$1,0)-1,1000,1)=IF(R$7="","Yes",R$7))*ROW(Data!$C$1:$C$1002),ROW(R88)-ROW(R$7)),1),"")</f>
        <v>MTV2</v>
      </c>
      <c r="S88" s="43" t="str">
        <f ca="1">IF(T88="","",IF(INDEX(Data!$BR:$BR,MATCH(T88,Data!$A:$A,0),1)=0,"",INDEX(Data!$BR:$BR,MATCH(T88,Data!$A:$A,0),1)))</f>
        <v/>
      </c>
      <c r="T88" s="43" t="str">
        <f ca="1">IFERROR(INDEX(Data!$A$1:R$1002,_xlfn.AGGREGATE(15,6,(OFFSET(Data!$A$1,0,MATCH(T$6,Data!$1:$1,0)-1,1000,1)=IF(T$7="","Yes",T$7))/(OFFSET(Data!$A$1,0,MATCH(T$6,Data!$1:$1,0)-1,1000,1)=IF(T$7="","Yes",T$7))*ROW(Data!$C$1:$C$1002),ROW(T88)-ROW(T$7)),1),"")</f>
        <v>QVC</v>
      </c>
      <c r="U88" s="43" t="str">
        <f ca="1">IF(V88="","",IF(INDEX(Data!$BR:$BR,MATCH(V88,Data!$A:$A,0),1)=0,"",INDEX(Data!$BR:$BR,MATCH(V88,Data!$A:$A,0),1)))</f>
        <v/>
      </c>
      <c r="V88" s="43" t="str">
        <f ca="1">IFERROR(INDEX(Data!$A$1:T$1002,_xlfn.AGGREGATE(15,6,(OFFSET(Data!$A$1,0,MATCH(V$6,Data!$1:$1,0)-1,1000,1)=IF(V$7="","Yes",V$7))/(OFFSET(Data!$A$1,0,MATCH(V$6,Data!$1:$1,0)-1,1000,1)=IF(V$7="","Yes",V$7))*ROW(Data!$C$1:$C$1002),ROW(V88)-ROW(V$7)),1),"")</f>
        <v>Travel Channel</v>
      </c>
      <c r="W88" s="43" t="str">
        <f ca="1">IF(X88="","",IF(INDEX(Data!$BR:$BR,MATCH(X88,Data!$A:$A,0),1)=0,"",INDEX(Data!$BR:$BR,MATCH(X88,Data!$A:$A,0),1)))</f>
        <v/>
      </c>
      <c r="X88" s="43" t="str">
        <f ca="1">IFERROR(INDEX(Data!$A$1:Y$1002,_xlfn.AGGREGATE(15,6,(OFFSET(Data!$A$1,0,MATCH(X$6,Data!$1:$1,0)-1,1000,1)=IF(X$7="","Yes",X$7))/(OFFSET(Data!$A$1,0,MATCH(X$6,Data!$1:$1,0)-1,1000,1)=IF(X$7="","Yes",X$7))*ROW(Data!$C$1:$C$1002),ROW(X88)-ROW(X$7)),1),"")</f>
        <v/>
      </c>
      <c r="Y88" s="43" t="str">
        <f ca="1">IF(Z88="","",IF(INDEX(Data!$BR:$BR,MATCH(Z88,Data!$A:$A,0),1)=0,"",INDEX(Data!$BR:$BR,MATCH(Z88,Data!$A:$A,0),1)))</f>
        <v/>
      </c>
      <c r="Z88" s="43" t="str">
        <f ca="1">IFERROR(INDEX(Data!$A$1:AA$1002,_xlfn.AGGREGATE(15,6,(OFFSET(Data!$A$1,0,MATCH(Z$6,Data!$1:$1,0)-1,1000,1)=IF(Z$7="","Yes",Z$7))/(OFFSET(Data!$A$1,0,MATCH(Z$6,Data!$1:$1,0)-1,1000,1)=IF(Z$7="","Yes",Z$7))*ROW(Data!$C$1:$C$1002),ROW(Z88)-ROW(Z$7)),1),"")</f>
        <v/>
      </c>
      <c r="AA88" s="43" t="str">
        <f ca="1">IF(AB88="","",IF(INDEX(Data!$BR:$BR,MATCH(AB88,Data!$A:$A,0),1)=0,"",INDEX(Data!$BR:$BR,MATCH(AB88,Data!$A:$A,0),1)))</f>
        <v/>
      </c>
      <c r="AB88" s="43" t="str">
        <f ca="1">IFERROR(INDEX(Data!$A$1:AC$1002,_xlfn.AGGREGATE(15,6,(OFFSET(Data!$A$1,0,MATCH(AB$6,Data!$1:$1,0)-1,1000,1)=IF(AB$7="","Yes",AB$7))/(OFFSET(Data!$A$1,0,MATCH(AB$6,Data!$1:$1,0)-1,1000,1)=IF(AB$7="","Yes",AB$7))*ROW(Data!$C$1:$C$1002),ROW(AB88)-ROW(AB$7)),1),"")</f>
        <v>TUDNxtra5</v>
      </c>
      <c r="AC88" s="43" t="str">
        <f ca="1">IF(AD88="","",IF(INDEX(Data!$BR:$BR,MATCH(AD88,Data!$A:$A,0),1)=0,"",INDEX(Data!$BR:$BR,MATCH(AD88,Data!$A:$A,0),1)))</f>
        <v/>
      </c>
      <c r="AD88" s="43" t="str">
        <f ca="1">IFERROR(INDEX(Data!$A$1:AE$1002,_xlfn.AGGREGATE(15,6,(OFFSET(Data!$A$1,0,MATCH(AD$6,Data!$1:$1,0)-1,1000,1)=IF(AD$7="","Yes",AD$7))/(OFFSET(Data!$A$1,0,MATCH(AD$6,Data!$1:$1,0)-1,1000,1)=IF(AD$7="","Yes",AD$7))*ROW(Data!$C$1:$C$1002),ROW(AD88)-ROW(AD$7)),1),"")</f>
        <v/>
      </c>
      <c r="AE88" s="43" t="str">
        <f ca="1">IF(AF88="","",IF(INDEX(Data!$BR:$BR,MATCH(AF88,Data!$A:$A,0),1)=0,"",INDEX(Data!$BR:$BR,MATCH(AF88,Data!$A:$A,0),1)))</f>
        <v/>
      </c>
      <c r="AF88" s="43" t="str">
        <f ca="1">IFERROR(INDEX(Data!$A$1:AM$1002,_xlfn.AGGREGATE(15,6,(OFFSET(Data!$A$1,0,MATCH(AF$6,Data!$1:$1,0)-1,1000,1)=IF(AF$7="","Yes",AF$7))/(OFFSET(Data!$A$1,0,MATCH(AF$6,Data!$1:$1,0)-1,1000,1)=IF(AF$7="","Yes",AF$7))*ROW(Data!$C$1:$C$1002),ROW(AF88)-ROW(AF$7)),1),"")</f>
        <v/>
      </c>
      <c r="AG88" s="43" t="str">
        <f ca="1">IF(AH88="","",IF(INDEX(Data!$BR:$BR,MATCH(AH88,Data!$A:$A,0),1)=0,"",INDEX(Data!$BR:$BR,MATCH(AH88,Data!$A:$A,0),1)))</f>
        <v/>
      </c>
      <c r="AH88" s="43" t="str">
        <f ca="1">IFERROR(INDEX(Data!$A$1:AO$1002,_xlfn.AGGREGATE(15,6,(OFFSET(Data!$A$1,0,MATCH(AH$6,Data!$1:$1,0)-1,1000,1)=IF(AH$7="","Yes",AH$7))/(OFFSET(Data!$A$1,0,MATCH(AH$6,Data!$1:$1,0)-1,1000,1)=IF(AH$7="","Yes",AH$7))*ROW(Data!$C$1:$C$1002),ROW(AH88)-ROW(AH$7)),1),"")</f>
        <v/>
      </c>
      <c r="AI88" s="43" t="str">
        <f ca="1">IF(AJ88="","",IF(INDEX(Data!$BR:$BR,MATCH(AJ88,Data!$A:$A,0),1)=0,"",INDEX(Data!$BR:$BR,MATCH(AJ88,Data!$A:$A,0),1)))</f>
        <v/>
      </c>
      <c r="AJ88" s="43" t="str">
        <f ca="1">IFERROR(INDEX(Data!$A$1:AQ$1002,_xlfn.AGGREGATE(15,6,(OFFSET(Data!$A$1,0,MATCH(AJ$6,Data!$1:$1,0)-1,1000,1)=IF(AJ$7="","Yes",AJ$7))/(OFFSET(Data!$A$1,0,MATCH(AJ$6,Data!$1:$1,0)-1,1000,1)=IF(AJ$7="","Yes",AJ$7))*ROW(Data!$C$1:$C$1002),ROW(AJ88)-ROW(AJ$7)),1),"")</f>
        <v/>
      </c>
      <c r="AK88" s="43" t="str">
        <f ca="1">IF(AL88="","",IF(INDEX(Data!$BR:$BR,MATCH(AL88,Data!$A:$A,0),1)=0,"",INDEX(Data!$BR:$BR,MATCH(AL88,Data!$A:$A,0),1)))</f>
        <v/>
      </c>
      <c r="AL88" s="43" t="str">
        <f ca="1">IFERROR(INDEX(Data!$A$1:AS$1002,_xlfn.AGGREGATE(15,6,(OFFSET(Data!$A$1,0,MATCH(AL$6,Data!$1:$1,0)-1,1000,1)=IF(AL$7="","Yes",AL$7))/(OFFSET(Data!$A$1,0,MATCH(AL$6,Data!$1:$1,0)-1,1000,1)=IF(AL$7="","Yes",AL$7))*ROW(Data!$C$1:$C$1002),ROW(AL88)-ROW(AL$7)),1),"")</f>
        <v/>
      </c>
      <c r="AM88" s="43" t="str">
        <f ca="1">IF(AN88="","",IF(INDEX(Data!$BR:$BR,MATCH(AN88,Data!$A:$A,0),1)=0,"",INDEX(Data!$BR:$BR,MATCH(AN88,Data!$A:$A,0),1)))</f>
        <v/>
      </c>
      <c r="AN88" s="43" t="str">
        <f ca="1">IFERROR(INDEX(Data!$A$1:AU$1002,_xlfn.AGGREGATE(15,6,(OFFSET(Data!$A$1,0,MATCH(AN$6,Data!$1:$1,0)-1,1000,1)=IF(AN$7="","Yes",AN$7))/(OFFSET(Data!$A$1,0,MATCH(AN$6,Data!$1:$1,0)-1,1000,1)=IF(AN$7="","Yes",AN$7))*ROW(Data!$C$1:$C$1002),ROW(AN88)-ROW(AN$7)),1),"")</f>
        <v/>
      </c>
    </row>
    <row r="89" spans="1:40" ht="24" x14ac:dyDescent="0.4">
      <c r="A89" s="43" t="str">
        <f ca="1">IF(B89="","",IF(INDEX(Data!$BR:$BR,MATCH(B89,Data!$A:$A,0),1)=0,"",INDEX(Data!$BR:$BR,MATCH(B89,Data!$A:$A,0),1)))</f>
        <v/>
      </c>
      <c r="B89" s="43" t="str">
        <f ca="1">IFERROR(INDEX(Data!A$1:$A$1002,_xlfn.AGGREGATE(15,6,(OFFSET(Data!$A$1,0,MATCH(B$6,Data!$1:$1,0)-1,1000,1)=IF(B$7="","Yes",B$7))/(OFFSET(Data!$A$1,0,MATCH(B$6,Data!$1:$1,0)-1,1000,1)=IF(B$7="","Yes",B$7))*ROW(Data!$C$1:$C$1002),ROW(B89)-ROW(B$7)),1),"")</f>
        <v/>
      </c>
      <c r="C89" s="43" t="str">
        <f ca="1">IF(D89="","",IF(INDEX(Data!$BR:$BR,MATCH(D89,Data!$A:$A,0),1)=0,"",INDEX(Data!$BR:$BR,MATCH(D89,Data!$A:$A,0),1)))</f>
        <v/>
      </c>
      <c r="D89" s="43" t="str">
        <f ca="1">IFERROR(INDEX(Data!$A$1:C$1002,_xlfn.AGGREGATE(15,6,(OFFSET(Data!$A$1,0,MATCH(D$6,Data!$1:$1,0)-1,1000,1)=IF(D$7="","Yes",D$7))/(OFFSET(Data!$A$1,0,MATCH(D$6,Data!$1:$1,0)-1,1000,1)=IF(D$7="","Yes",D$7))*ROW(Data!$C$1:$C$1002),ROW(D89)-ROW(D$7)),1),"")</f>
        <v/>
      </c>
      <c r="E89" s="43" t="str">
        <f ca="1">IF(F89="","",IF(INDEX(Data!$BR:$BR,MATCH(F89,Data!$A:$A,0),1)=0,"",INDEX(Data!$BR:$BR,MATCH(F89,Data!$A:$A,0),1)))</f>
        <v/>
      </c>
      <c r="F89" s="43" t="str">
        <f ca="1">IFERROR(INDEX(Data!$A$1:E$1002,_xlfn.AGGREGATE(15,6,(OFFSET(Data!$A$1,0,MATCH(F$6,Data!$1:$1,0)-1,1000,1)=IF(F$7="","Yes",F$7))/(OFFSET(Data!$A$1,0,MATCH(F$6,Data!$1:$1,0)-1,1000,1)=IF(F$7="","Yes",F$7))*ROW(Data!$C$1:$C$1002),ROW(F89)-ROW(F$7)),1),"")</f>
        <v/>
      </c>
      <c r="G89" s="43" t="str">
        <f ca="1">IF(H89="","",IF(INDEX(Data!$BR:$BR,MATCH(H89,Data!$A:$A,0),1)=0,"",INDEX(Data!$BR:$BR,MATCH(H89,Data!$A:$A,0),1)))</f>
        <v/>
      </c>
      <c r="H89" s="43" t="str">
        <f ca="1">IFERROR(INDEX(Data!$A$1:G$1002,_xlfn.AGGREGATE(15,6,(OFFSET(Data!$A$1,0,MATCH(H$6,Data!$1:$1,0)-1,1000,1)=IF(H$7="","Yes",H$7))/(OFFSET(Data!$A$1,0,MATCH(H$6,Data!$1:$1,0)-1,1000,1)=IF(H$7="","Yes",H$7))*ROW(Data!$C$1:$C$1002),ROW(H89)-ROW(H$7)),1),"")</f>
        <v/>
      </c>
      <c r="I89" s="43" t="str">
        <f ca="1">IF(J89="","",IF(INDEX(Data!$BR:$BR,MATCH(J89,Data!$A:$A,0),1)=0,"",INDEX(Data!$BR:$BR,MATCH(J89,Data!$A:$A,0),1)))</f>
        <v/>
      </c>
      <c r="J89" s="43" t="str">
        <f ca="1">IFERROR(INDEX(Data!$A$1:I$1002,_xlfn.AGGREGATE(15,6,(OFFSET(Data!$A$1,0,MATCH(J$6,Data!$1:$1,0)-1,1000,1)=IF(J$7="","Yes",J$7))/(OFFSET(Data!$A$1,0,MATCH(J$6,Data!$1:$1,0)-1,1000,1)=IF(J$7="","Yes",J$7))*ROW(Data!$C$1:$C$1002),ROW(J89)-ROW(J$7)),1),"")</f>
        <v/>
      </c>
      <c r="K89" s="43" t="str">
        <f ca="1">IF(L89="","",IF(INDEX(Data!$BR:$BR,MATCH(L89,Data!$A:$A,0),1)=0,"",INDEX(Data!$BR:$BR,MATCH(L89,Data!$A:$A,0),1)))</f>
        <v/>
      </c>
      <c r="L89" s="43" t="str">
        <f ca="1">IFERROR(INDEX(Data!$A$1:K$1002,_xlfn.AGGREGATE(15,6,(OFFSET(Data!$A$1,0,MATCH(L$6,Data!$1:$1,0)-1,1000,1)=IF(L$7="","Yes",L$7))/(OFFSET(Data!$A$1,0,MATCH(L$6,Data!$1:$1,0)-1,1000,1)=IF(L$7="","Yes",L$7))*ROW(Data!$C$1:$C$1002),ROW(L89)-ROW(L$7)),1),"")</f>
        <v/>
      </c>
      <c r="M89" s="43" t="str">
        <f ca="1">IF(N89="","",IF(INDEX(Data!$BR:$BR,MATCH(N89,Data!$A:$A,0),1)=0,"",INDEX(Data!$BR:$BR,MATCH(N89,Data!$A:$A,0),1)))</f>
        <v/>
      </c>
      <c r="N89" s="43" t="str">
        <f ca="1">IFERROR(INDEX(Data!$A$1:M$1002,_xlfn.AGGREGATE(15,6,(OFFSET(Data!$A$1,0,MATCH(N$6,Data!$1:$1,0)-1,1000,1)=IF(N$7="","Yes",N$7))/(OFFSET(Data!$A$1,0,MATCH(N$6,Data!$1:$1,0)-1,1000,1)=IF(N$7="","Yes",N$7))*ROW(Data!$C$1:$C$1002),ROW(N89)-ROW(N$7)),1),"")</f>
        <v>Teen Nick</v>
      </c>
      <c r="O89" s="43" t="str">
        <f ca="1">IF(P89="","",IF(INDEX(Data!$BR:$BR,MATCH(P89,Data!$A:$A,0),1)=0,"",INDEX(Data!$BR:$BR,MATCH(P89,Data!$A:$A,0),1)))</f>
        <v/>
      </c>
      <c r="P89" s="43" t="str">
        <f ca="1">IFERROR(INDEX(Data!$A$1:O$1002,_xlfn.AGGREGATE(15,6,(OFFSET(Data!$A$1,0,MATCH(P$6,Data!$1:$1,0)-1,1000,1)=IF(P$7="","Yes",P$7))/(OFFSET(Data!$A$1,0,MATCH(P$6,Data!$1:$1,0)-1,1000,1)=IF(P$7="","Yes",P$7))*ROW(Data!$C$1:$C$1002),ROW(P89)-ROW(P$7)),1),"")</f>
        <v>National Geographic</v>
      </c>
      <c r="Q89" s="43" t="str">
        <f ca="1">IF(R89="","",IF(INDEX(Data!$BR:$BR,MATCH(R89,Data!$A:$A,0),1)=0,"",INDEX(Data!$BR:$BR,MATCH(R89,Data!$A:$A,0),1)))</f>
        <v/>
      </c>
      <c r="R89" s="43" t="str">
        <f ca="1">IFERROR(INDEX(Data!$A$1:Q$1002,_xlfn.AGGREGATE(15,6,(OFFSET(Data!$A$1,0,MATCH(R$6,Data!$1:$1,0)-1,1000,1)=IF(R$7="","Yes",R$7))/(OFFSET(Data!$A$1,0,MATCH(R$6,Data!$1:$1,0)-1,1000,1)=IF(R$7="","Yes",R$7))*ROW(Data!$C$1:$C$1002),ROW(R89)-ROW(R$7)),1),"")</f>
        <v>Nat Geo Wild</v>
      </c>
      <c r="S89" s="43" t="str">
        <f ca="1">IF(T89="","",IF(INDEX(Data!$BR:$BR,MATCH(T89,Data!$A:$A,0),1)=0,"",INDEX(Data!$BR:$BR,MATCH(T89,Data!$A:$A,0),1)))</f>
        <v/>
      </c>
      <c r="T89" s="43" t="str">
        <f ca="1">IFERROR(INDEX(Data!$A$1:R$1002,_xlfn.AGGREGATE(15,6,(OFFSET(Data!$A$1,0,MATCH(T$6,Data!$1:$1,0)-1,1000,1)=IF(T$7="","Yes",T$7))/(OFFSET(Data!$A$1,0,MATCH(T$6,Data!$1:$1,0)-1,1000,1)=IF(T$7="","Yes",T$7))*ROW(Data!$C$1:$C$1002),ROW(T89)-ROW(T$7)),1),"")</f>
        <v>QVC 2</v>
      </c>
      <c r="U89" s="43" t="str">
        <f ca="1">IF(V89="","",IF(INDEX(Data!$BR:$BR,MATCH(V89,Data!$A:$A,0),1)=0,"",INDEX(Data!$BR:$BR,MATCH(V89,Data!$A:$A,0),1)))</f>
        <v/>
      </c>
      <c r="V89" s="43" t="str">
        <f ca="1">IFERROR(INDEX(Data!$A$1:T$1002,_xlfn.AGGREGATE(15,6,(OFFSET(Data!$A$1,0,MATCH(V$6,Data!$1:$1,0)-1,1000,1)=IF(V$7="","Yes",V$7))/(OFFSET(Data!$A$1,0,MATCH(V$6,Data!$1:$1,0)-1,1000,1)=IF(V$7="","Yes",V$7))*ROW(Data!$C$1:$C$1002),ROW(V89)-ROW(V$7)),1),"")</f>
        <v>TruTV</v>
      </c>
      <c r="W89" s="43" t="str">
        <f ca="1">IF(X89="","",IF(INDEX(Data!$BR:$BR,MATCH(X89,Data!$A:$A,0),1)=0,"",INDEX(Data!$BR:$BR,MATCH(X89,Data!$A:$A,0),1)))</f>
        <v/>
      </c>
      <c r="X89" s="43" t="str">
        <f ca="1">IFERROR(INDEX(Data!$A$1:Y$1002,_xlfn.AGGREGATE(15,6,(OFFSET(Data!$A$1,0,MATCH(X$6,Data!$1:$1,0)-1,1000,1)=IF(X$7="","Yes",X$7))/(OFFSET(Data!$A$1,0,MATCH(X$6,Data!$1:$1,0)-1,1000,1)=IF(X$7="","Yes",X$7))*ROW(Data!$C$1:$C$1002),ROW(X89)-ROW(X$7)),1),"")</f>
        <v/>
      </c>
      <c r="Y89" s="43" t="str">
        <f ca="1">IF(Z89="","",IF(INDEX(Data!$BR:$BR,MATCH(Z89,Data!$A:$A,0),1)=0,"",INDEX(Data!$BR:$BR,MATCH(Z89,Data!$A:$A,0),1)))</f>
        <v/>
      </c>
      <c r="Z89" s="43" t="str">
        <f ca="1">IFERROR(INDEX(Data!$A$1:AA$1002,_xlfn.AGGREGATE(15,6,(OFFSET(Data!$A$1,0,MATCH(Z$6,Data!$1:$1,0)-1,1000,1)=IF(Z$7="","Yes",Z$7))/(OFFSET(Data!$A$1,0,MATCH(Z$6,Data!$1:$1,0)-1,1000,1)=IF(Z$7="","Yes",Z$7))*ROW(Data!$C$1:$C$1002),ROW(Z89)-ROW(Z$7)),1),"")</f>
        <v/>
      </c>
      <c r="AA89" s="43" t="str">
        <f ca="1">IF(AB89="","",IF(INDEX(Data!$BR:$BR,MATCH(AB89,Data!$A:$A,0),1)=0,"",INDEX(Data!$BR:$BR,MATCH(AB89,Data!$A:$A,0),1)))</f>
        <v/>
      </c>
      <c r="AB89" s="43" t="str">
        <f ca="1">IFERROR(INDEX(Data!$A$1:AC$1002,_xlfn.AGGREGATE(15,6,(OFFSET(Data!$A$1,0,MATCH(AB$6,Data!$1:$1,0)-1,1000,1)=IF(AB$7="","Yes",AB$7))/(OFFSET(Data!$A$1,0,MATCH(AB$6,Data!$1:$1,0)-1,1000,1)=IF(AB$7="","Yes",AB$7))*ROW(Data!$C$1:$C$1002),ROW(AB89)-ROW(AB$7)),1),"")</f>
        <v>TUDNxtra6</v>
      </c>
      <c r="AC89" s="43" t="str">
        <f ca="1">IF(AD89="","",IF(INDEX(Data!$BR:$BR,MATCH(AD89,Data!$A:$A,0),1)=0,"",INDEX(Data!$BR:$BR,MATCH(AD89,Data!$A:$A,0),1)))</f>
        <v/>
      </c>
      <c r="AD89" s="43" t="str">
        <f ca="1">IFERROR(INDEX(Data!$A$1:AE$1002,_xlfn.AGGREGATE(15,6,(OFFSET(Data!$A$1,0,MATCH(AD$6,Data!$1:$1,0)-1,1000,1)=IF(AD$7="","Yes",AD$7))/(OFFSET(Data!$A$1,0,MATCH(AD$6,Data!$1:$1,0)-1,1000,1)=IF(AD$7="","Yes",AD$7))*ROW(Data!$C$1:$C$1002),ROW(AD89)-ROW(AD$7)),1),"")</f>
        <v/>
      </c>
      <c r="AE89" s="43" t="str">
        <f ca="1">IF(AF89="","",IF(INDEX(Data!$BR:$BR,MATCH(AF89,Data!$A:$A,0),1)=0,"",INDEX(Data!$BR:$BR,MATCH(AF89,Data!$A:$A,0),1)))</f>
        <v/>
      </c>
      <c r="AF89" s="43" t="str">
        <f ca="1">IFERROR(INDEX(Data!$A$1:AM$1002,_xlfn.AGGREGATE(15,6,(OFFSET(Data!$A$1,0,MATCH(AF$6,Data!$1:$1,0)-1,1000,1)=IF(AF$7="","Yes",AF$7))/(OFFSET(Data!$A$1,0,MATCH(AF$6,Data!$1:$1,0)-1,1000,1)=IF(AF$7="","Yes",AF$7))*ROW(Data!$C$1:$C$1002),ROW(AF89)-ROW(AF$7)),1),"")</f>
        <v/>
      </c>
      <c r="AG89" s="43" t="str">
        <f ca="1">IF(AH89="","",IF(INDEX(Data!$BR:$BR,MATCH(AH89,Data!$A:$A,0),1)=0,"",INDEX(Data!$BR:$BR,MATCH(AH89,Data!$A:$A,0),1)))</f>
        <v/>
      </c>
      <c r="AH89" s="43" t="str">
        <f ca="1">IFERROR(INDEX(Data!$A$1:AO$1002,_xlfn.AGGREGATE(15,6,(OFFSET(Data!$A$1,0,MATCH(AH$6,Data!$1:$1,0)-1,1000,1)=IF(AH$7="","Yes",AH$7))/(OFFSET(Data!$A$1,0,MATCH(AH$6,Data!$1:$1,0)-1,1000,1)=IF(AH$7="","Yes",AH$7))*ROW(Data!$C$1:$C$1002),ROW(AH89)-ROW(AH$7)),1),"")</f>
        <v/>
      </c>
      <c r="AI89" s="43" t="str">
        <f ca="1">IF(AJ89="","",IF(INDEX(Data!$BR:$BR,MATCH(AJ89,Data!$A:$A,0),1)=0,"",INDEX(Data!$BR:$BR,MATCH(AJ89,Data!$A:$A,0),1)))</f>
        <v/>
      </c>
      <c r="AJ89" s="43" t="str">
        <f ca="1">IFERROR(INDEX(Data!$A$1:AQ$1002,_xlfn.AGGREGATE(15,6,(OFFSET(Data!$A$1,0,MATCH(AJ$6,Data!$1:$1,0)-1,1000,1)=IF(AJ$7="","Yes",AJ$7))/(OFFSET(Data!$A$1,0,MATCH(AJ$6,Data!$1:$1,0)-1,1000,1)=IF(AJ$7="","Yes",AJ$7))*ROW(Data!$C$1:$C$1002),ROW(AJ89)-ROW(AJ$7)),1),"")</f>
        <v/>
      </c>
      <c r="AK89" s="43" t="str">
        <f ca="1">IF(AL89="","",IF(INDEX(Data!$BR:$BR,MATCH(AL89,Data!$A:$A,0),1)=0,"",INDEX(Data!$BR:$BR,MATCH(AL89,Data!$A:$A,0),1)))</f>
        <v/>
      </c>
      <c r="AL89" s="43" t="str">
        <f ca="1">IFERROR(INDEX(Data!$A$1:AS$1002,_xlfn.AGGREGATE(15,6,(OFFSET(Data!$A$1,0,MATCH(AL$6,Data!$1:$1,0)-1,1000,1)=IF(AL$7="","Yes",AL$7))/(OFFSET(Data!$A$1,0,MATCH(AL$6,Data!$1:$1,0)-1,1000,1)=IF(AL$7="","Yes",AL$7))*ROW(Data!$C$1:$C$1002),ROW(AL89)-ROW(AL$7)),1),"")</f>
        <v/>
      </c>
      <c r="AM89" s="43" t="str">
        <f ca="1">IF(AN89="","",IF(INDEX(Data!$BR:$BR,MATCH(AN89,Data!$A:$A,0),1)=0,"",INDEX(Data!$BR:$BR,MATCH(AN89,Data!$A:$A,0),1)))</f>
        <v/>
      </c>
      <c r="AN89" s="43" t="str">
        <f ca="1">IFERROR(INDEX(Data!$A$1:AU$1002,_xlfn.AGGREGATE(15,6,(OFFSET(Data!$A$1,0,MATCH(AN$6,Data!$1:$1,0)-1,1000,1)=IF(AN$7="","Yes",AN$7))/(OFFSET(Data!$A$1,0,MATCH(AN$6,Data!$1:$1,0)-1,1000,1)=IF(AN$7="","Yes",AN$7))*ROW(Data!$C$1:$C$1002),ROW(AN89)-ROW(AN$7)),1),"")</f>
        <v/>
      </c>
    </row>
    <row r="90" spans="1:40" ht="24" x14ac:dyDescent="0.4">
      <c r="A90" s="43" t="str">
        <f ca="1">IF(B90="","",IF(INDEX(Data!$BR:$BR,MATCH(B90,Data!$A:$A,0),1)=0,"",INDEX(Data!$BR:$BR,MATCH(B90,Data!$A:$A,0),1)))</f>
        <v/>
      </c>
      <c r="B90" s="43" t="str">
        <f ca="1">IFERROR(INDEX(Data!A$1:$A$1002,_xlfn.AGGREGATE(15,6,(OFFSET(Data!$A$1,0,MATCH(B$6,Data!$1:$1,0)-1,1000,1)=IF(B$7="","Yes",B$7))/(OFFSET(Data!$A$1,0,MATCH(B$6,Data!$1:$1,0)-1,1000,1)=IF(B$7="","Yes",B$7))*ROW(Data!$C$1:$C$1002),ROW(B90)-ROW(B$7)),1),"")</f>
        <v/>
      </c>
      <c r="C90" s="43" t="str">
        <f ca="1">IF(D90="","",IF(INDEX(Data!$BR:$BR,MATCH(D90,Data!$A:$A,0),1)=0,"",INDEX(Data!$BR:$BR,MATCH(D90,Data!$A:$A,0),1)))</f>
        <v/>
      </c>
      <c r="D90" s="43" t="str">
        <f ca="1">IFERROR(INDEX(Data!$A$1:C$1002,_xlfn.AGGREGATE(15,6,(OFFSET(Data!$A$1,0,MATCH(D$6,Data!$1:$1,0)-1,1000,1)=IF(D$7="","Yes",D$7))/(OFFSET(Data!$A$1,0,MATCH(D$6,Data!$1:$1,0)-1,1000,1)=IF(D$7="","Yes",D$7))*ROW(Data!$C$1:$C$1002),ROW(D90)-ROW(D$7)),1),"")</f>
        <v/>
      </c>
      <c r="E90" s="43" t="str">
        <f ca="1">IF(F90="","",IF(INDEX(Data!$BR:$BR,MATCH(F90,Data!$A:$A,0),1)=0,"",INDEX(Data!$BR:$BR,MATCH(F90,Data!$A:$A,0),1)))</f>
        <v/>
      </c>
      <c r="F90" s="43" t="str">
        <f ca="1">IFERROR(INDEX(Data!$A$1:E$1002,_xlfn.AGGREGATE(15,6,(OFFSET(Data!$A$1,0,MATCH(F$6,Data!$1:$1,0)-1,1000,1)=IF(F$7="","Yes",F$7))/(OFFSET(Data!$A$1,0,MATCH(F$6,Data!$1:$1,0)-1,1000,1)=IF(F$7="","Yes",F$7))*ROW(Data!$C$1:$C$1002),ROW(F90)-ROW(F$7)),1),"")</f>
        <v/>
      </c>
      <c r="G90" s="43" t="str">
        <f ca="1">IF(H90="","",IF(INDEX(Data!$BR:$BR,MATCH(H90,Data!$A:$A,0),1)=0,"",INDEX(Data!$BR:$BR,MATCH(H90,Data!$A:$A,0),1)))</f>
        <v/>
      </c>
      <c r="H90" s="43" t="str">
        <f ca="1">IFERROR(INDEX(Data!$A$1:G$1002,_xlfn.AGGREGATE(15,6,(OFFSET(Data!$A$1,0,MATCH(H$6,Data!$1:$1,0)-1,1000,1)=IF(H$7="","Yes",H$7))/(OFFSET(Data!$A$1,0,MATCH(H$6,Data!$1:$1,0)-1,1000,1)=IF(H$7="","Yes",H$7))*ROW(Data!$C$1:$C$1002),ROW(H90)-ROW(H$7)),1),"")</f>
        <v/>
      </c>
      <c r="I90" s="43" t="str">
        <f ca="1">IF(J90="","",IF(INDEX(Data!$BR:$BR,MATCH(J90,Data!$A:$A,0),1)=0,"",INDEX(Data!$BR:$BR,MATCH(J90,Data!$A:$A,0),1)))</f>
        <v/>
      </c>
      <c r="J90" s="43" t="str">
        <f ca="1">IFERROR(INDEX(Data!$A$1:I$1002,_xlfn.AGGREGATE(15,6,(OFFSET(Data!$A$1,0,MATCH(J$6,Data!$1:$1,0)-1,1000,1)=IF(J$7="","Yes",J$7))/(OFFSET(Data!$A$1,0,MATCH(J$6,Data!$1:$1,0)-1,1000,1)=IF(J$7="","Yes",J$7))*ROW(Data!$C$1:$C$1002),ROW(J90)-ROW(J$7)),1),"")</f>
        <v/>
      </c>
      <c r="K90" s="43" t="str">
        <f ca="1">IF(L90="","",IF(INDEX(Data!$BR:$BR,MATCH(L90,Data!$A:$A,0),1)=0,"",INDEX(Data!$BR:$BR,MATCH(L90,Data!$A:$A,0),1)))</f>
        <v/>
      </c>
      <c r="L90" s="43" t="str">
        <f ca="1">IFERROR(INDEX(Data!$A$1:K$1002,_xlfn.AGGREGATE(15,6,(OFFSET(Data!$A$1,0,MATCH(L$6,Data!$1:$1,0)-1,1000,1)=IF(L$7="","Yes",L$7))/(OFFSET(Data!$A$1,0,MATCH(L$6,Data!$1:$1,0)-1,1000,1)=IF(L$7="","Yes",L$7))*ROW(Data!$C$1:$C$1002),ROW(L90)-ROW(L$7)),1),"")</f>
        <v/>
      </c>
      <c r="M90" s="43" t="str">
        <f ca="1">IF(N90="","",IF(INDEX(Data!$BR:$BR,MATCH(N90,Data!$A:$A,0),1)=0,"",INDEX(Data!$BR:$BR,MATCH(N90,Data!$A:$A,0),1)))</f>
        <v/>
      </c>
      <c r="N90" s="43" t="str">
        <f ca="1">IFERROR(INDEX(Data!$A$1:M$1002,_xlfn.AGGREGATE(15,6,(OFFSET(Data!$A$1,0,MATCH(N$6,Data!$1:$1,0)-1,1000,1)=IF(N$7="","Yes",N$7))/(OFFSET(Data!$A$1,0,MATCH(N$6,Data!$1:$1,0)-1,1000,1)=IF(N$7="","Yes",N$7))*ROW(Data!$C$1:$C$1002),ROW(N90)-ROW(N$7)),1),"")</f>
        <v>Telemundo</v>
      </c>
      <c r="O90" s="43" t="str">
        <f ca="1">IF(P90="","",IF(INDEX(Data!$BR:$BR,MATCH(P90,Data!$A:$A,0),1)=0,"",INDEX(Data!$BR:$BR,MATCH(P90,Data!$A:$A,0),1)))</f>
        <v/>
      </c>
      <c r="P90" s="43" t="str">
        <f ca="1">IFERROR(INDEX(Data!$A$1:O$1002,_xlfn.AGGREGATE(15,6,(OFFSET(Data!$A$1,0,MATCH(P$6,Data!$1:$1,0)-1,1000,1)=IF(P$7="","Yes",P$7))/(OFFSET(Data!$A$1,0,MATCH(P$6,Data!$1:$1,0)-1,1000,1)=IF(P$7="","Yes",P$7))*ROW(Data!$C$1:$C$1002),ROW(P90)-ROW(P$7)),1),"")</f>
        <v>NBA TV</v>
      </c>
      <c r="Q90" s="43" t="str">
        <f ca="1">IF(R90="","",IF(INDEX(Data!$BR:$BR,MATCH(R90,Data!$A:$A,0),1)=0,"",INDEX(Data!$BR:$BR,MATCH(R90,Data!$A:$A,0),1)))</f>
        <v/>
      </c>
      <c r="R90" s="43" t="str">
        <f ca="1">IFERROR(INDEX(Data!$A$1:Q$1002,_xlfn.AGGREGATE(15,6,(OFFSET(Data!$A$1,0,MATCH(R$6,Data!$1:$1,0)-1,1000,1)=IF(R$7="","Yes",R$7))/(OFFSET(Data!$A$1,0,MATCH(R$6,Data!$1:$1,0)-1,1000,1)=IF(R$7="","Yes",R$7))*ROW(Data!$C$1:$C$1002),ROW(R90)-ROW(R$7)),1),"")</f>
        <v>National Geographic</v>
      </c>
      <c r="S90" s="43" t="str">
        <f ca="1">IF(T90="","",IF(INDEX(Data!$BR:$BR,MATCH(T90,Data!$A:$A,0),1)=0,"",INDEX(Data!$BR:$BR,MATCH(T90,Data!$A:$A,0),1)))</f>
        <v/>
      </c>
      <c r="T90" s="43" t="str">
        <f ca="1">IFERROR(INDEX(Data!$A$1:R$1002,_xlfn.AGGREGATE(15,6,(OFFSET(Data!$A$1,0,MATCH(T$6,Data!$1:$1,0)-1,1000,1)=IF(T$7="","Yes",T$7))/(OFFSET(Data!$A$1,0,MATCH(T$6,Data!$1:$1,0)-1,1000,1)=IF(T$7="","Yes",T$7))*ROW(Data!$C$1:$C$1002),ROW(T90)-ROW(T$7)),1),"")</f>
        <v>Sur Perú</v>
      </c>
      <c r="U90" s="43" t="str">
        <f ca="1">IF(V90="","",IF(INDEX(Data!$BR:$BR,MATCH(V90,Data!$A:$A,0),1)=0,"",INDEX(Data!$BR:$BR,MATCH(V90,Data!$A:$A,0),1)))</f>
        <v/>
      </c>
      <c r="V90" s="43" t="str">
        <f ca="1">IFERROR(INDEX(Data!$A$1:T$1002,_xlfn.AGGREGATE(15,6,(OFFSET(Data!$A$1,0,MATCH(V$6,Data!$1:$1,0)-1,1000,1)=IF(V$7="","Yes",V$7))/(OFFSET(Data!$A$1,0,MATCH(V$6,Data!$1:$1,0)-1,1000,1)=IF(V$7="","Yes",V$7))*ROW(Data!$C$1:$C$1002),ROW(V90)-ROW(V$7)),1),"")</f>
        <v>Turner Classic Movies</v>
      </c>
      <c r="W90" s="43" t="str">
        <f ca="1">IF(X90="","",IF(INDEX(Data!$BR:$BR,MATCH(X90,Data!$A:$A,0),1)=0,"",INDEX(Data!$BR:$BR,MATCH(X90,Data!$A:$A,0),1)))</f>
        <v/>
      </c>
      <c r="X90" s="43" t="str">
        <f ca="1">IFERROR(INDEX(Data!$A$1:Y$1002,_xlfn.AGGREGATE(15,6,(OFFSET(Data!$A$1,0,MATCH(X$6,Data!$1:$1,0)-1,1000,1)=IF(X$7="","Yes",X$7))/(OFFSET(Data!$A$1,0,MATCH(X$6,Data!$1:$1,0)-1,1000,1)=IF(X$7="","Yes",X$7))*ROW(Data!$C$1:$C$1002),ROW(X90)-ROW(X$7)),1),"")</f>
        <v/>
      </c>
      <c r="Y90" s="43" t="str">
        <f ca="1">IF(Z90="","",IF(INDEX(Data!$BR:$BR,MATCH(Z90,Data!$A:$A,0),1)=0,"",INDEX(Data!$BR:$BR,MATCH(Z90,Data!$A:$A,0),1)))</f>
        <v/>
      </c>
      <c r="Z90" s="43" t="str">
        <f ca="1">IFERROR(INDEX(Data!$A$1:AA$1002,_xlfn.AGGREGATE(15,6,(OFFSET(Data!$A$1,0,MATCH(Z$6,Data!$1:$1,0)-1,1000,1)=IF(Z$7="","Yes",Z$7))/(OFFSET(Data!$A$1,0,MATCH(Z$6,Data!$1:$1,0)-1,1000,1)=IF(Z$7="","Yes",Z$7))*ROW(Data!$C$1:$C$1002),ROW(Z90)-ROW(Z$7)),1),"")</f>
        <v/>
      </c>
      <c r="AA90" s="43" t="str">
        <f ca="1">IF(AB90="","",IF(INDEX(Data!$BR:$BR,MATCH(AB90,Data!$A:$A,0),1)=0,"",INDEX(Data!$BR:$BR,MATCH(AB90,Data!$A:$A,0),1)))</f>
        <v/>
      </c>
      <c r="AB90" s="43" t="str">
        <f ca="1">IFERROR(INDEX(Data!$A$1:AC$1002,_xlfn.AGGREGATE(15,6,(OFFSET(Data!$A$1,0,MATCH(AB$6,Data!$1:$1,0)-1,1000,1)=IF(AB$7="","Yes",AB$7))/(OFFSET(Data!$A$1,0,MATCH(AB$6,Data!$1:$1,0)-1,1000,1)=IF(AB$7="","Yes",AB$7))*ROW(Data!$C$1:$C$1002),ROW(AB90)-ROW(AB$7)),1),"")</f>
        <v>TUDNxtra7</v>
      </c>
      <c r="AC90" s="43" t="str">
        <f ca="1">IF(AD90="","",IF(INDEX(Data!$BR:$BR,MATCH(AD90,Data!$A:$A,0),1)=0,"",INDEX(Data!$BR:$BR,MATCH(AD90,Data!$A:$A,0),1)))</f>
        <v/>
      </c>
      <c r="AD90" s="43" t="str">
        <f ca="1">IFERROR(INDEX(Data!$A$1:AE$1002,_xlfn.AGGREGATE(15,6,(OFFSET(Data!$A$1,0,MATCH(AD$6,Data!$1:$1,0)-1,1000,1)=IF(AD$7="","Yes",AD$7))/(OFFSET(Data!$A$1,0,MATCH(AD$6,Data!$1:$1,0)-1,1000,1)=IF(AD$7="","Yes",AD$7))*ROW(Data!$C$1:$C$1002),ROW(AD90)-ROW(AD$7)),1),"")</f>
        <v/>
      </c>
      <c r="AE90" s="43" t="str">
        <f ca="1">IF(AF90="","",IF(INDEX(Data!$BR:$BR,MATCH(AF90,Data!$A:$A,0),1)=0,"",INDEX(Data!$BR:$BR,MATCH(AF90,Data!$A:$A,0),1)))</f>
        <v/>
      </c>
      <c r="AF90" s="43" t="str">
        <f ca="1">IFERROR(INDEX(Data!$A$1:AM$1002,_xlfn.AGGREGATE(15,6,(OFFSET(Data!$A$1,0,MATCH(AF$6,Data!$1:$1,0)-1,1000,1)=IF(AF$7="","Yes",AF$7))/(OFFSET(Data!$A$1,0,MATCH(AF$6,Data!$1:$1,0)-1,1000,1)=IF(AF$7="","Yes",AF$7))*ROW(Data!$C$1:$C$1002),ROW(AF90)-ROW(AF$7)),1),"")</f>
        <v/>
      </c>
      <c r="AG90" s="43" t="str">
        <f ca="1">IF(AH90="","",IF(INDEX(Data!$BR:$BR,MATCH(AH90,Data!$A:$A,0),1)=0,"",INDEX(Data!$BR:$BR,MATCH(AH90,Data!$A:$A,0),1)))</f>
        <v/>
      </c>
      <c r="AH90" s="43" t="str">
        <f ca="1">IFERROR(INDEX(Data!$A$1:AO$1002,_xlfn.AGGREGATE(15,6,(OFFSET(Data!$A$1,0,MATCH(AH$6,Data!$1:$1,0)-1,1000,1)=IF(AH$7="","Yes",AH$7))/(OFFSET(Data!$A$1,0,MATCH(AH$6,Data!$1:$1,0)-1,1000,1)=IF(AH$7="","Yes",AH$7))*ROW(Data!$C$1:$C$1002),ROW(AH90)-ROW(AH$7)),1),"")</f>
        <v/>
      </c>
      <c r="AI90" s="43" t="str">
        <f ca="1">IF(AJ90="","",IF(INDEX(Data!$BR:$BR,MATCH(AJ90,Data!$A:$A,0),1)=0,"",INDEX(Data!$BR:$BR,MATCH(AJ90,Data!$A:$A,0),1)))</f>
        <v/>
      </c>
      <c r="AJ90" s="43" t="str">
        <f ca="1">IFERROR(INDEX(Data!$A$1:AQ$1002,_xlfn.AGGREGATE(15,6,(OFFSET(Data!$A$1,0,MATCH(AJ$6,Data!$1:$1,0)-1,1000,1)=IF(AJ$7="","Yes",AJ$7))/(OFFSET(Data!$A$1,0,MATCH(AJ$6,Data!$1:$1,0)-1,1000,1)=IF(AJ$7="","Yes",AJ$7))*ROW(Data!$C$1:$C$1002),ROW(AJ90)-ROW(AJ$7)),1),"")</f>
        <v/>
      </c>
      <c r="AK90" s="43" t="str">
        <f ca="1">IF(AL90="","",IF(INDEX(Data!$BR:$BR,MATCH(AL90,Data!$A:$A,0),1)=0,"",INDEX(Data!$BR:$BR,MATCH(AL90,Data!$A:$A,0),1)))</f>
        <v/>
      </c>
      <c r="AL90" s="43" t="str">
        <f ca="1">IFERROR(INDEX(Data!$A$1:AS$1002,_xlfn.AGGREGATE(15,6,(OFFSET(Data!$A$1,0,MATCH(AL$6,Data!$1:$1,0)-1,1000,1)=IF(AL$7="","Yes",AL$7))/(OFFSET(Data!$A$1,0,MATCH(AL$6,Data!$1:$1,0)-1,1000,1)=IF(AL$7="","Yes",AL$7))*ROW(Data!$C$1:$C$1002),ROW(AL90)-ROW(AL$7)),1),"")</f>
        <v/>
      </c>
      <c r="AM90" s="43" t="str">
        <f ca="1">IF(AN90="","",IF(INDEX(Data!$BR:$BR,MATCH(AN90,Data!$A:$A,0),1)=0,"",INDEX(Data!$BR:$BR,MATCH(AN90,Data!$A:$A,0),1)))</f>
        <v/>
      </c>
      <c r="AN90" s="43" t="str">
        <f ca="1">IFERROR(INDEX(Data!$A$1:AU$1002,_xlfn.AGGREGATE(15,6,(OFFSET(Data!$A$1,0,MATCH(AN$6,Data!$1:$1,0)-1,1000,1)=IF(AN$7="","Yes",AN$7))/(OFFSET(Data!$A$1,0,MATCH(AN$6,Data!$1:$1,0)-1,1000,1)=IF(AN$7="","Yes",AN$7))*ROW(Data!$C$1:$C$1002),ROW(AN90)-ROW(AN$7)),1),"")</f>
        <v/>
      </c>
    </row>
    <row r="91" spans="1:40" x14ac:dyDescent="0.4">
      <c r="A91" s="43" t="str">
        <f ca="1">IF(B91="","",IF(INDEX(Data!$BR:$BR,MATCH(B91,Data!$A:$A,0),1)=0,"",INDEX(Data!$BR:$BR,MATCH(B91,Data!$A:$A,0),1)))</f>
        <v/>
      </c>
      <c r="B91" s="43" t="str">
        <f ca="1">IFERROR(INDEX(Data!A$1:$A$1002,_xlfn.AGGREGATE(15,6,(OFFSET(Data!$A$1,0,MATCH(B$6,Data!$1:$1,0)-1,1000,1)=IF(B$7="","Yes",B$7))/(OFFSET(Data!$A$1,0,MATCH(B$6,Data!$1:$1,0)-1,1000,1)=IF(B$7="","Yes",B$7))*ROW(Data!$C$1:$C$1002),ROW(B91)-ROW(B$7)),1),"")</f>
        <v/>
      </c>
      <c r="C91" s="43" t="str">
        <f ca="1">IF(D91="","",IF(INDEX(Data!$BR:$BR,MATCH(D91,Data!$A:$A,0),1)=0,"",INDEX(Data!$BR:$BR,MATCH(D91,Data!$A:$A,0),1)))</f>
        <v/>
      </c>
      <c r="D91" s="43" t="str">
        <f ca="1">IFERROR(INDEX(Data!$A$1:C$1002,_xlfn.AGGREGATE(15,6,(OFFSET(Data!$A$1,0,MATCH(D$6,Data!$1:$1,0)-1,1000,1)=IF(D$7="","Yes",D$7))/(OFFSET(Data!$A$1,0,MATCH(D$6,Data!$1:$1,0)-1,1000,1)=IF(D$7="","Yes",D$7))*ROW(Data!$C$1:$C$1002),ROW(D91)-ROW(D$7)),1),"")</f>
        <v/>
      </c>
      <c r="E91" s="43" t="str">
        <f ca="1">IF(F91="","",IF(INDEX(Data!$BR:$BR,MATCH(F91,Data!$A:$A,0),1)=0,"",INDEX(Data!$BR:$BR,MATCH(F91,Data!$A:$A,0),1)))</f>
        <v/>
      </c>
      <c r="F91" s="43" t="str">
        <f ca="1">IFERROR(INDEX(Data!$A$1:E$1002,_xlfn.AGGREGATE(15,6,(OFFSET(Data!$A$1,0,MATCH(F$6,Data!$1:$1,0)-1,1000,1)=IF(F$7="","Yes",F$7))/(OFFSET(Data!$A$1,0,MATCH(F$6,Data!$1:$1,0)-1,1000,1)=IF(F$7="","Yes",F$7))*ROW(Data!$C$1:$C$1002),ROW(F91)-ROW(F$7)),1),"")</f>
        <v/>
      </c>
      <c r="G91" s="43" t="str">
        <f ca="1">IF(H91="","",IF(INDEX(Data!$BR:$BR,MATCH(H91,Data!$A:$A,0),1)=0,"",INDEX(Data!$BR:$BR,MATCH(H91,Data!$A:$A,0),1)))</f>
        <v/>
      </c>
      <c r="H91" s="43" t="str">
        <f ca="1">IFERROR(INDEX(Data!$A$1:G$1002,_xlfn.AGGREGATE(15,6,(OFFSET(Data!$A$1,0,MATCH(H$6,Data!$1:$1,0)-1,1000,1)=IF(H$7="","Yes",H$7))/(OFFSET(Data!$A$1,0,MATCH(H$6,Data!$1:$1,0)-1,1000,1)=IF(H$7="","Yes",H$7))*ROW(Data!$C$1:$C$1002),ROW(H91)-ROW(H$7)),1),"")</f>
        <v/>
      </c>
      <c r="I91" s="43" t="str">
        <f ca="1">IF(J91="","",IF(INDEX(Data!$BR:$BR,MATCH(J91,Data!$A:$A,0),1)=0,"",INDEX(Data!$BR:$BR,MATCH(J91,Data!$A:$A,0),1)))</f>
        <v/>
      </c>
      <c r="J91" s="43" t="str">
        <f ca="1">IFERROR(INDEX(Data!$A$1:I$1002,_xlfn.AGGREGATE(15,6,(OFFSET(Data!$A$1,0,MATCH(J$6,Data!$1:$1,0)-1,1000,1)=IF(J$7="","Yes",J$7))/(OFFSET(Data!$A$1,0,MATCH(J$6,Data!$1:$1,0)-1,1000,1)=IF(J$7="","Yes",J$7))*ROW(Data!$C$1:$C$1002),ROW(J91)-ROW(J$7)),1),"")</f>
        <v/>
      </c>
      <c r="K91" s="43" t="str">
        <f ca="1">IF(L91="","",IF(INDEX(Data!$BR:$BR,MATCH(L91,Data!$A:$A,0),1)=0,"",INDEX(Data!$BR:$BR,MATCH(L91,Data!$A:$A,0),1)))</f>
        <v/>
      </c>
      <c r="L91" s="43" t="str">
        <f ca="1">IFERROR(INDEX(Data!$A$1:K$1002,_xlfn.AGGREGATE(15,6,(OFFSET(Data!$A$1,0,MATCH(L$6,Data!$1:$1,0)-1,1000,1)=IF(L$7="","Yes",L$7))/(OFFSET(Data!$A$1,0,MATCH(L$6,Data!$1:$1,0)-1,1000,1)=IF(L$7="","Yes",L$7))*ROW(Data!$C$1:$C$1002),ROW(L91)-ROW(L$7)),1),"")</f>
        <v/>
      </c>
      <c r="M91" s="43" t="str">
        <f ca="1">IF(N91="","",IF(INDEX(Data!$BR:$BR,MATCH(N91,Data!$A:$A,0),1)=0,"",INDEX(Data!$BR:$BR,MATCH(N91,Data!$A:$A,0),1)))</f>
        <v/>
      </c>
      <c r="N91" s="43" t="str">
        <f ca="1">IFERROR(INDEX(Data!$A$1:M$1002,_xlfn.AGGREGATE(15,6,(OFFSET(Data!$A$1,0,MATCH(N$6,Data!$1:$1,0)-1,1000,1)=IF(N$7="","Yes",N$7))/(OFFSET(Data!$A$1,0,MATCH(N$6,Data!$1:$1,0)-1,1000,1)=IF(N$7="","Yes",N$7))*ROW(Data!$C$1:$C$1002),ROW(N91)-ROW(N$7)),1),"")</f>
        <v>Tennis Channel</v>
      </c>
      <c r="O91" s="43">
        <f ca="1">IF(P91="","",IF(INDEX(Data!$BR:$BR,MATCH(P91,Data!$A:$A,0),1)=0,"",INDEX(Data!$BR:$BR,MATCH(P91,Data!$A:$A,0),1)))</f>
        <v>1</v>
      </c>
      <c r="P91" s="43" t="str">
        <f ca="1">IFERROR(INDEX(Data!$A$1:O$1002,_xlfn.AGGREGATE(15,6,(OFFSET(Data!$A$1,0,MATCH(P$6,Data!$1:$1,0)-1,1000,1)=IF(P$7="","Yes",P$7))/(OFFSET(Data!$A$1,0,MATCH(P$6,Data!$1:$1,0)-1,1000,1)=IF(P$7="","Yes",P$7))*ROW(Data!$C$1:$C$1002),ROW(P91)-ROW(P$7)),1),"")</f>
        <v>NBC</v>
      </c>
      <c r="Q91" s="43" t="str">
        <f ca="1">IF(R91="","",IF(INDEX(Data!$BR:$BR,MATCH(R91,Data!$A:$A,0),1)=0,"",INDEX(Data!$BR:$BR,MATCH(R91,Data!$A:$A,0),1)))</f>
        <v/>
      </c>
      <c r="R91" s="43" t="str">
        <f ca="1">IFERROR(INDEX(Data!$A$1:Q$1002,_xlfn.AGGREGATE(15,6,(OFFSET(Data!$A$1,0,MATCH(R$6,Data!$1:$1,0)-1,1000,1)=IF(R$7="","Yes",R$7))/(OFFSET(Data!$A$1,0,MATCH(R$6,Data!$1:$1,0)-1,1000,1)=IF(R$7="","Yes",R$7))*ROW(Data!$C$1:$C$1002),ROW(R91)-ROW(R$7)),1),"")</f>
        <v>NBA TV</v>
      </c>
      <c r="S91" s="43" t="str">
        <f ca="1">IF(T91="","",IF(INDEX(Data!$BR:$BR,MATCH(T91,Data!$A:$A,0),1)=0,"",INDEX(Data!$BR:$BR,MATCH(T91,Data!$A:$A,0),1)))</f>
        <v/>
      </c>
      <c r="T91" s="43" t="str">
        <f ca="1">IFERROR(INDEX(Data!$A$1:R$1002,_xlfn.AGGREGATE(15,6,(OFFSET(Data!$A$1,0,MATCH(T$6,Data!$1:$1,0)-1,1000,1)=IF(T$7="","Yes",T$7))/(OFFSET(Data!$A$1,0,MATCH(T$6,Data!$1:$1,0)-1,1000,1)=IF(T$7="","Yes",T$7))*ROW(Data!$C$1:$C$1002),ROW(T91)-ROW(T$7)),1),"")</f>
        <v>TBS</v>
      </c>
      <c r="U91" s="43" t="str">
        <f ca="1">IF(V91="","",IF(INDEX(Data!$BR:$BR,MATCH(V91,Data!$A:$A,0),1)=0,"",INDEX(Data!$BR:$BR,MATCH(V91,Data!$A:$A,0),1)))</f>
        <v/>
      </c>
      <c r="V91" s="43" t="str">
        <f ca="1">IFERROR(INDEX(Data!$A$1:T$1002,_xlfn.AGGREGATE(15,6,(OFFSET(Data!$A$1,0,MATCH(V$6,Data!$1:$1,0)-1,1000,1)=IF(V$7="","Yes",V$7))/(OFFSET(Data!$A$1,0,MATCH(V$6,Data!$1:$1,0)-1,1000,1)=IF(V$7="","Yes",V$7))*ROW(Data!$C$1:$C$1002),ROW(V91)-ROW(V$7)),1),"")</f>
        <v>Universal Kids</v>
      </c>
      <c r="W91" s="43" t="str">
        <f ca="1">IF(X91="","",IF(INDEX(Data!$BR:$BR,MATCH(X91,Data!$A:$A,0),1)=0,"",INDEX(Data!$BR:$BR,MATCH(X91,Data!$A:$A,0),1)))</f>
        <v/>
      </c>
      <c r="X91" s="43" t="str">
        <f ca="1">IFERROR(INDEX(Data!$A$1:Y$1002,_xlfn.AGGREGATE(15,6,(OFFSET(Data!$A$1,0,MATCH(X$6,Data!$1:$1,0)-1,1000,1)=IF(X$7="","Yes",X$7))/(OFFSET(Data!$A$1,0,MATCH(X$6,Data!$1:$1,0)-1,1000,1)=IF(X$7="","Yes",X$7))*ROW(Data!$C$1:$C$1002),ROW(X91)-ROW(X$7)),1),"")</f>
        <v/>
      </c>
      <c r="Y91" s="43" t="str">
        <f ca="1">IF(Z91="","",IF(INDEX(Data!$BR:$BR,MATCH(Z91,Data!$A:$A,0),1)=0,"",INDEX(Data!$BR:$BR,MATCH(Z91,Data!$A:$A,0),1)))</f>
        <v/>
      </c>
      <c r="Z91" s="43" t="str">
        <f ca="1">IFERROR(INDEX(Data!$A$1:AA$1002,_xlfn.AGGREGATE(15,6,(OFFSET(Data!$A$1,0,MATCH(Z$6,Data!$1:$1,0)-1,1000,1)=IF(Z$7="","Yes",Z$7))/(OFFSET(Data!$A$1,0,MATCH(Z$6,Data!$1:$1,0)-1,1000,1)=IF(Z$7="","Yes",Z$7))*ROW(Data!$C$1:$C$1002),ROW(Z91)-ROW(Z$7)),1),"")</f>
        <v/>
      </c>
      <c r="AA91" s="43" t="str">
        <f ca="1">IF(AB91="","",IF(INDEX(Data!$BR:$BR,MATCH(AB91,Data!$A:$A,0),1)=0,"",INDEX(Data!$BR:$BR,MATCH(AB91,Data!$A:$A,0),1)))</f>
        <v/>
      </c>
      <c r="AB91" s="43" t="str">
        <f ca="1">IFERROR(INDEX(Data!$A$1:AC$1002,_xlfn.AGGREGATE(15,6,(OFFSET(Data!$A$1,0,MATCH(AB$6,Data!$1:$1,0)-1,1000,1)=IF(AB$7="","Yes",AB$7))/(OFFSET(Data!$A$1,0,MATCH(AB$6,Data!$1:$1,0)-1,1000,1)=IF(AB$7="","Yes",AB$7))*ROW(Data!$C$1:$C$1002),ROW(AB91)-ROW(AB$7)),1),"")</f>
        <v>TUDNxtra8</v>
      </c>
      <c r="AC91" s="43" t="str">
        <f ca="1">IF(AD91="","",IF(INDEX(Data!$BR:$BR,MATCH(AD91,Data!$A:$A,0),1)=0,"",INDEX(Data!$BR:$BR,MATCH(AD91,Data!$A:$A,0),1)))</f>
        <v/>
      </c>
      <c r="AD91" s="43" t="str">
        <f ca="1">IFERROR(INDEX(Data!$A$1:AE$1002,_xlfn.AGGREGATE(15,6,(OFFSET(Data!$A$1,0,MATCH(AD$6,Data!$1:$1,0)-1,1000,1)=IF(AD$7="","Yes",AD$7))/(OFFSET(Data!$A$1,0,MATCH(AD$6,Data!$1:$1,0)-1,1000,1)=IF(AD$7="","Yes",AD$7))*ROW(Data!$C$1:$C$1002),ROW(AD91)-ROW(AD$7)),1),"")</f>
        <v/>
      </c>
      <c r="AE91" s="43" t="str">
        <f ca="1">IF(AF91="","",IF(INDEX(Data!$BR:$BR,MATCH(AF91,Data!$A:$A,0),1)=0,"",INDEX(Data!$BR:$BR,MATCH(AF91,Data!$A:$A,0),1)))</f>
        <v/>
      </c>
      <c r="AF91" s="43" t="str">
        <f ca="1">IFERROR(INDEX(Data!$A$1:AM$1002,_xlfn.AGGREGATE(15,6,(OFFSET(Data!$A$1,0,MATCH(AF$6,Data!$1:$1,0)-1,1000,1)=IF(AF$7="","Yes",AF$7))/(OFFSET(Data!$A$1,0,MATCH(AF$6,Data!$1:$1,0)-1,1000,1)=IF(AF$7="","Yes",AF$7))*ROW(Data!$C$1:$C$1002),ROW(AF91)-ROW(AF$7)),1),"")</f>
        <v/>
      </c>
      <c r="AG91" s="43" t="str">
        <f ca="1">IF(AH91="","",IF(INDEX(Data!$BR:$BR,MATCH(AH91,Data!$A:$A,0),1)=0,"",INDEX(Data!$BR:$BR,MATCH(AH91,Data!$A:$A,0),1)))</f>
        <v/>
      </c>
      <c r="AH91" s="43" t="str">
        <f ca="1">IFERROR(INDEX(Data!$A$1:AO$1002,_xlfn.AGGREGATE(15,6,(OFFSET(Data!$A$1,0,MATCH(AH$6,Data!$1:$1,0)-1,1000,1)=IF(AH$7="","Yes",AH$7))/(OFFSET(Data!$A$1,0,MATCH(AH$6,Data!$1:$1,0)-1,1000,1)=IF(AH$7="","Yes",AH$7))*ROW(Data!$C$1:$C$1002),ROW(AH91)-ROW(AH$7)),1),"")</f>
        <v/>
      </c>
      <c r="AI91" s="43" t="str">
        <f ca="1">IF(AJ91="","",IF(INDEX(Data!$BR:$BR,MATCH(AJ91,Data!$A:$A,0),1)=0,"",INDEX(Data!$BR:$BR,MATCH(AJ91,Data!$A:$A,0),1)))</f>
        <v/>
      </c>
      <c r="AJ91" s="43" t="str">
        <f ca="1">IFERROR(INDEX(Data!$A$1:AQ$1002,_xlfn.AGGREGATE(15,6,(OFFSET(Data!$A$1,0,MATCH(AJ$6,Data!$1:$1,0)-1,1000,1)=IF(AJ$7="","Yes",AJ$7))/(OFFSET(Data!$A$1,0,MATCH(AJ$6,Data!$1:$1,0)-1,1000,1)=IF(AJ$7="","Yes",AJ$7))*ROW(Data!$C$1:$C$1002),ROW(AJ91)-ROW(AJ$7)),1),"")</f>
        <v/>
      </c>
      <c r="AK91" s="43" t="str">
        <f ca="1">IF(AL91="","",IF(INDEX(Data!$BR:$BR,MATCH(AL91,Data!$A:$A,0),1)=0,"",INDEX(Data!$BR:$BR,MATCH(AL91,Data!$A:$A,0),1)))</f>
        <v/>
      </c>
      <c r="AL91" s="43" t="str">
        <f ca="1">IFERROR(INDEX(Data!$A$1:AS$1002,_xlfn.AGGREGATE(15,6,(OFFSET(Data!$A$1,0,MATCH(AL$6,Data!$1:$1,0)-1,1000,1)=IF(AL$7="","Yes",AL$7))/(OFFSET(Data!$A$1,0,MATCH(AL$6,Data!$1:$1,0)-1,1000,1)=IF(AL$7="","Yes",AL$7))*ROW(Data!$C$1:$C$1002),ROW(AL91)-ROW(AL$7)),1),"")</f>
        <v/>
      </c>
      <c r="AM91" s="43" t="str">
        <f ca="1">IF(AN91="","",IF(INDEX(Data!$BR:$BR,MATCH(AN91,Data!$A:$A,0),1)=0,"",INDEX(Data!$BR:$BR,MATCH(AN91,Data!$A:$A,0),1)))</f>
        <v/>
      </c>
      <c r="AN91" s="43" t="str">
        <f ca="1">IFERROR(INDEX(Data!$A$1:AU$1002,_xlfn.AGGREGATE(15,6,(OFFSET(Data!$A$1,0,MATCH(AN$6,Data!$1:$1,0)-1,1000,1)=IF(AN$7="","Yes",AN$7))/(OFFSET(Data!$A$1,0,MATCH(AN$6,Data!$1:$1,0)-1,1000,1)=IF(AN$7="","Yes",AN$7))*ROW(Data!$C$1:$C$1002),ROW(AN91)-ROW(AN$7)),1),"")</f>
        <v/>
      </c>
    </row>
    <row r="92" spans="1:40" ht="24" x14ac:dyDescent="0.4">
      <c r="A92" s="43" t="str">
        <f ca="1">IF(B92="","",IF(INDEX(Data!$BR:$BR,MATCH(B92,Data!$A:$A,0),1)=0,"",INDEX(Data!$BR:$BR,MATCH(B92,Data!$A:$A,0),1)))</f>
        <v/>
      </c>
      <c r="B92" s="43" t="str">
        <f ca="1">IFERROR(INDEX(Data!A$1:$A$1002,_xlfn.AGGREGATE(15,6,(OFFSET(Data!$A$1,0,MATCH(B$6,Data!$1:$1,0)-1,1000,1)=IF(B$7="","Yes",B$7))/(OFFSET(Data!$A$1,0,MATCH(B$6,Data!$1:$1,0)-1,1000,1)=IF(B$7="","Yes",B$7))*ROW(Data!$C$1:$C$1002),ROW(B92)-ROW(B$7)),1),"")</f>
        <v/>
      </c>
      <c r="C92" s="43" t="str">
        <f ca="1">IF(D92="","",IF(INDEX(Data!$BR:$BR,MATCH(D92,Data!$A:$A,0),1)=0,"",INDEX(Data!$BR:$BR,MATCH(D92,Data!$A:$A,0),1)))</f>
        <v/>
      </c>
      <c r="D92" s="43" t="str">
        <f ca="1">IFERROR(INDEX(Data!$A$1:C$1002,_xlfn.AGGREGATE(15,6,(OFFSET(Data!$A$1,0,MATCH(D$6,Data!$1:$1,0)-1,1000,1)=IF(D$7="","Yes",D$7))/(OFFSET(Data!$A$1,0,MATCH(D$6,Data!$1:$1,0)-1,1000,1)=IF(D$7="","Yes",D$7))*ROW(Data!$C$1:$C$1002),ROW(D92)-ROW(D$7)),1),"")</f>
        <v/>
      </c>
      <c r="E92" s="43" t="str">
        <f ca="1">IF(F92="","",IF(INDEX(Data!$BR:$BR,MATCH(F92,Data!$A:$A,0),1)=0,"",INDEX(Data!$BR:$BR,MATCH(F92,Data!$A:$A,0),1)))</f>
        <v/>
      </c>
      <c r="F92" s="43" t="str">
        <f ca="1">IFERROR(INDEX(Data!$A$1:E$1002,_xlfn.AGGREGATE(15,6,(OFFSET(Data!$A$1,0,MATCH(F$6,Data!$1:$1,0)-1,1000,1)=IF(F$7="","Yes",F$7))/(OFFSET(Data!$A$1,0,MATCH(F$6,Data!$1:$1,0)-1,1000,1)=IF(F$7="","Yes",F$7))*ROW(Data!$C$1:$C$1002),ROW(F92)-ROW(F$7)),1),"")</f>
        <v/>
      </c>
      <c r="G92" s="43" t="str">
        <f ca="1">IF(H92="","",IF(INDEX(Data!$BR:$BR,MATCH(H92,Data!$A:$A,0),1)=0,"",INDEX(Data!$BR:$BR,MATCH(H92,Data!$A:$A,0),1)))</f>
        <v/>
      </c>
      <c r="H92" s="43" t="str">
        <f ca="1">IFERROR(INDEX(Data!$A$1:G$1002,_xlfn.AGGREGATE(15,6,(OFFSET(Data!$A$1,0,MATCH(H$6,Data!$1:$1,0)-1,1000,1)=IF(H$7="","Yes",H$7))/(OFFSET(Data!$A$1,0,MATCH(H$6,Data!$1:$1,0)-1,1000,1)=IF(H$7="","Yes",H$7))*ROW(Data!$C$1:$C$1002),ROW(H92)-ROW(H$7)),1),"")</f>
        <v/>
      </c>
      <c r="I92" s="43" t="str">
        <f ca="1">IF(J92="","",IF(INDEX(Data!$BR:$BR,MATCH(J92,Data!$A:$A,0),1)=0,"",INDEX(Data!$BR:$BR,MATCH(J92,Data!$A:$A,0),1)))</f>
        <v/>
      </c>
      <c r="J92" s="43" t="str">
        <f ca="1">IFERROR(INDEX(Data!$A$1:I$1002,_xlfn.AGGREGATE(15,6,(OFFSET(Data!$A$1,0,MATCH(J$6,Data!$1:$1,0)-1,1000,1)=IF(J$7="","Yes",J$7))/(OFFSET(Data!$A$1,0,MATCH(J$6,Data!$1:$1,0)-1,1000,1)=IF(J$7="","Yes",J$7))*ROW(Data!$C$1:$C$1002),ROW(J92)-ROW(J$7)),1),"")</f>
        <v/>
      </c>
      <c r="K92" s="43" t="str">
        <f ca="1">IF(L92="","",IF(INDEX(Data!$BR:$BR,MATCH(L92,Data!$A:$A,0),1)=0,"",INDEX(Data!$BR:$BR,MATCH(L92,Data!$A:$A,0),1)))</f>
        <v/>
      </c>
      <c r="L92" s="43" t="str">
        <f ca="1">IFERROR(INDEX(Data!$A$1:K$1002,_xlfn.AGGREGATE(15,6,(OFFSET(Data!$A$1,0,MATCH(L$6,Data!$1:$1,0)-1,1000,1)=IF(L$7="","Yes",L$7))/(OFFSET(Data!$A$1,0,MATCH(L$6,Data!$1:$1,0)-1,1000,1)=IF(L$7="","Yes",L$7))*ROW(Data!$C$1:$C$1002),ROW(L92)-ROW(L$7)),1),"")</f>
        <v/>
      </c>
      <c r="M92" s="43" t="str">
        <f ca="1">IF(N92="","",IF(INDEX(Data!$BR:$BR,MATCH(N92,Data!$A:$A,0),1)=0,"",INDEX(Data!$BR:$BR,MATCH(N92,Data!$A:$A,0),1)))</f>
        <v/>
      </c>
      <c r="N92" s="43" t="str">
        <f ca="1">IFERROR(INDEX(Data!$A$1:M$1002,_xlfn.AGGREGATE(15,6,(OFFSET(Data!$A$1,0,MATCH(N$6,Data!$1:$1,0)-1,1000,1)=IF(N$7="","Yes",N$7))/(OFFSET(Data!$A$1,0,MATCH(N$6,Data!$1:$1,0)-1,1000,1)=IF(N$7="","Yes",N$7))*ROW(Data!$C$1:$C$1002),ROW(N92)-ROW(N$7)),1),"")</f>
        <v>TLC</v>
      </c>
      <c r="O92" s="43" t="str">
        <f ca="1">IF(P92="","",IF(INDEX(Data!$BR:$BR,MATCH(P92,Data!$A:$A,0),1)=0,"",INDEX(Data!$BR:$BR,MATCH(P92,Data!$A:$A,0),1)))</f>
        <v/>
      </c>
      <c r="P92" s="43" t="str">
        <f ca="1">IFERROR(INDEX(Data!$A$1:O$1002,_xlfn.AGGREGATE(15,6,(OFFSET(Data!$A$1,0,MATCH(P$6,Data!$1:$1,0)-1,1000,1)=IF(P$7="","Yes",P$7))/(OFFSET(Data!$A$1,0,MATCH(P$6,Data!$1:$1,0)-1,1000,1)=IF(P$7="","Yes",P$7))*ROW(Data!$C$1:$C$1002),ROW(P92)-ROW(P$7)),1),"")</f>
        <v>NBC Sports Network</v>
      </c>
      <c r="Q92" s="43">
        <f ca="1">IF(R92="","",IF(INDEX(Data!$BR:$BR,MATCH(R92,Data!$A:$A,0),1)=0,"",INDEX(Data!$BR:$BR,MATCH(R92,Data!$A:$A,0),1)))</f>
        <v>1</v>
      </c>
      <c r="R92" s="43" t="str">
        <f ca="1">IFERROR(INDEX(Data!$A$1:Q$1002,_xlfn.AGGREGATE(15,6,(OFFSET(Data!$A$1,0,MATCH(R$6,Data!$1:$1,0)-1,1000,1)=IF(R$7="","Yes",R$7))/(OFFSET(Data!$A$1,0,MATCH(R$6,Data!$1:$1,0)-1,1000,1)=IF(R$7="","Yes",R$7))*ROW(Data!$C$1:$C$1002),ROW(R92)-ROW(R$7)),1),"")</f>
        <v>NBC</v>
      </c>
      <c r="S92" s="43" t="str">
        <f ca="1">IF(T92="","",IF(INDEX(Data!$BR:$BR,MATCH(T92,Data!$A:$A,0),1)=0,"",INDEX(Data!$BR:$BR,MATCH(T92,Data!$A:$A,0),1)))</f>
        <v/>
      </c>
      <c r="T92" s="43" t="str">
        <f ca="1">IFERROR(INDEX(Data!$A$1:R$1002,_xlfn.AGGREGATE(15,6,(OFFSET(Data!$A$1,0,MATCH(T$6,Data!$1:$1,0)-1,1000,1)=IF(T$7="","Yes",T$7))/(OFFSET(Data!$A$1,0,MATCH(T$6,Data!$1:$1,0)-1,1000,1)=IF(T$7="","Yes",T$7))*ROW(Data!$C$1:$C$1002),ROW(T92)-ROW(T$7)),1),"")</f>
        <v>Telecentro</v>
      </c>
      <c r="U92" s="43" t="str">
        <f ca="1">IF(V92="","",IF(INDEX(Data!$BR:$BR,MATCH(V92,Data!$A:$A,0),1)=0,"",INDEX(Data!$BR:$BR,MATCH(V92,Data!$A:$A,0),1)))</f>
        <v/>
      </c>
      <c r="V92" s="43" t="str">
        <f ca="1">IFERROR(INDEX(Data!$A$1:T$1002,_xlfn.AGGREGATE(15,6,(OFFSET(Data!$A$1,0,MATCH(V$6,Data!$1:$1,0)-1,1000,1)=IF(V$7="","Yes",V$7))/(OFFSET(Data!$A$1,0,MATCH(V$6,Data!$1:$1,0)-1,1000,1)=IF(V$7="","Yes",V$7))*ROW(Data!$C$1:$C$1002),ROW(V92)-ROW(V$7)),1),"")</f>
        <v>Universo</v>
      </c>
      <c r="W92" s="43" t="str">
        <f ca="1">IF(X92="","",IF(INDEX(Data!$BR:$BR,MATCH(X92,Data!$A:$A,0),1)=0,"",INDEX(Data!$BR:$BR,MATCH(X92,Data!$A:$A,0),1)))</f>
        <v/>
      </c>
      <c r="X92" s="43" t="str">
        <f ca="1">IFERROR(INDEX(Data!$A$1:Y$1002,_xlfn.AGGREGATE(15,6,(OFFSET(Data!$A$1,0,MATCH(X$6,Data!$1:$1,0)-1,1000,1)=IF(X$7="","Yes",X$7))/(OFFSET(Data!$A$1,0,MATCH(X$6,Data!$1:$1,0)-1,1000,1)=IF(X$7="","Yes",X$7))*ROW(Data!$C$1:$C$1002),ROW(X92)-ROW(X$7)),1),"")</f>
        <v/>
      </c>
      <c r="Y92" s="43" t="str">
        <f ca="1">IF(Z92="","",IF(INDEX(Data!$BR:$BR,MATCH(Z92,Data!$A:$A,0),1)=0,"",INDEX(Data!$BR:$BR,MATCH(Z92,Data!$A:$A,0),1)))</f>
        <v/>
      </c>
      <c r="Z92" s="43" t="str">
        <f ca="1">IFERROR(INDEX(Data!$A$1:AA$1002,_xlfn.AGGREGATE(15,6,(OFFSET(Data!$A$1,0,MATCH(Z$6,Data!$1:$1,0)-1,1000,1)=IF(Z$7="","Yes",Z$7))/(OFFSET(Data!$A$1,0,MATCH(Z$6,Data!$1:$1,0)-1,1000,1)=IF(Z$7="","Yes",Z$7))*ROW(Data!$C$1:$C$1002),ROW(Z92)-ROW(Z$7)),1),"")</f>
        <v/>
      </c>
      <c r="AA92" s="43" t="str">
        <f ca="1">IF(AB92="","",IF(INDEX(Data!$BR:$BR,MATCH(AB92,Data!$A:$A,0),1)=0,"",INDEX(Data!$BR:$BR,MATCH(AB92,Data!$A:$A,0),1)))</f>
        <v/>
      </c>
      <c r="AB92" s="43" t="str">
        <f ca="1">IFERROR(INDEX(Data!$A$1:AC$1002,_xlfn.AGGREGATE(15,6,(OFFSET(Data!$A$1,0,MATCH(AB$6,Data!$1:$1,0)-1,1000,1)=IF(AB$7="","Yes",AB$7))/(OFFSET(Data!$A$1,0,MATCH(AB$6,Data!$1:$1,0)-1,1000,1)=IF(AB$7="","Yes",AB$7))*ROW(Data!$C$1:$C$1002),ROW(AB92)-ROW(AB$7)),1),"")</f>
        <v>TUDNxtra9</v>
      </c>
      <c r="AC92" s="43" t="str">
        <f ca="1">IF(AD92="","",IF(INDEX(Data!$BR:$BR,MATCH(AD92,Data!$A:$A,0),1)=0,"",INDEX(Data!$BR:$BR,MATCH(AD92,Data!$A:$A,0),1)))</f>
        <v/>
      </c>
      <c r="AD92" s="43" t="str">
        <f ca="1">IFERROR(INDEX(Data!$A$1:AE$1002,_xlfn.AGGREGATE(15,6,(OFFSET(Data!$A$1,0,MATCH(AD$6,Data!$1:$1,0)-1,1000,1)=IF(AD$7="","Yes",AD$7))/(OFFSET(Data!$A$1,0,MATCH(AD$6,Data!$1:$1,0)-1,1000,1)=IF(AD$7="","Yes",AD$7))*ROW(Data!$C$1:$C$1002),ROW(AD92)-ROW(AD$7)),1),"")</f>
        <v/>
      </c>
      <c r="AE92" s="43" t="str">
        <f ca="1">IF(AF92="","",IF(INDEX(Data!$BR:$BR,MATCH(AF92,Data!$A:$A,0),1)=0,"",INDEX(Data!$BR:$BR,MATCH(AF92,Data!$A:$A,0),1)))</f>
        <v/>
      </c>
      <c r="AF92" s="43" t="str">
        <f ca="1">IFERROR(INDEX(Data!$A$1:AM$1002,_xlfn.AGGREGATE(15,6,(OFFSET(Data!$A$1,0,MATCH(AF$6,Data!$1:$1,0)-1,1000,1)=IF(AF$7="","Yes",AF$7))/(OFFSET(Data!$A$1,0,MATCH(AF$6,Data!$1:$1,0)-1,1000,1)=IF(AF$7="","Yes",AF$7))*ROW(Data!$C$1:$C$1002),ROW(AF92)-ROW(AF$7)),1),"")</f>
        <v/>
      </c>
      <c r="AG92" s="43" t="str">
        <f ca="1">IF(AH92="","",IF(INDEX(Data!$BR:$BR,MATCH(AH92,Data!$A:$A,0),1)=0,"",INDEX(Data!$BR:$BR,MATCH(AH92,Data!$A:$A,0),1)))</f>
        <v/>
      </c>
      <c r="AH92" s="43" t="str">
        <f ca="1">IFERROR(INDEX(Data!$A$1:AO$1002,_xlfn.AGGREGATE(15,6,(OFFSET(Data!$A$1,0,MATCH(AH$6,Data!$1:$1,0)-1,1000,1)=IF(AH$7="","Yes",AH$7))/(OFFSET(Data!$A$1,0,MATCH(AH$6,Data!$1:$1,0)-1,1000,1)=IF(AH$7="","Yes",AH$7))*ROW(Data!$C$1:$C$1002),ROW(AH92)-ROW(AH$7)),1),"")</f>
        <v/>
      </c>
      <c r="AI92" s="43" t="str">
        <f ca="1">IF(AJ92="","",IF(INDEX(Data!$BR:$BR,MATCH(AJ92,Data!$A:$A,0),1)=0,"",INDEX(Data!$BR:$BR,MATCH(AJ92,Data!$A:$A,0),1)))</f>
        <v/>
      </c>
      <c r="AJ92" s="43" t="str">
        <f ca="1">IFERROR(INDEX(Data!$A$1:AQ$1002,_xlfn.AGGREGATE(15,6,(OFFSET(Data!$A$1,0,MATCH(AJ$6,Data!$1:$1,0)-1,1000,1)=IF(AJ$7="","Yes",AJ$7))/(OFFSET(Data!$A$1,0,MATCH(AJ$6,Data!$1:$1,0)-1,1000,1)=IF(AJ$7="","Yes",AJ$7))*ROW(Data!$C$1:$C$1002),ROW(AJ92)-ROW(AJ$7)),1),"")</f>
        <v/>
      </c>
      <c r="AK92" s="43" t="str">
        <f ca="1">IF(AL92="","",IF(INDEX(Data!$BR:$BR,MATCH(AL92,Data!$A:$A,0),1)=0,"",INDEX(Data!$BR:$BR,MATCH(AL92,Data!$A:$A,0),1)))</f>
        <v/>
      </c>
      <c r="AL92" s="43" t="str">
        <f ca="1">IFERROR(INDEX(Data!$A$1:AS$1002,_xlfn.AGGREGATE(15,6,(OFFSET(Data!$A$1,0,MATCH(AL$6,Data!$1:$1,0)-1,1000,1)=IF(AL$7="","Yes",AL$7))/(OFFSET(Data!$A$1,0,MATCH(AL$6,Data!$1:$1,0)-1,1000,1)=IF(AL$7="","Yes",AL$7))*ROW(Data!$C$1:$C$1002),ROW(AL92)-ROW(AL$7)),1),"")</f>
        <v/>
      </c>
      <c r="AM92" s="43" t="str">
        <f ca="1">IF(AN92="","",IF(INDEX(Data!$BR:$BR,MATCH(AN92,Data!$A:$A,0),1)=0,"",INDEX(Data!$BR:$BR,MATCH(AN92,Data!$A:$A,0),1)))</f>
        <v/>
      </c>
      <c r="AN92" s="43" t="str">
        <f ca="1">IFERROR(INDEX(Data!$A$1:AU$1002,_xlfn.AGGREGATE(15,6,(OFFSET(Data!$A$1,0,MATCH(AN$6,Data!$1:$1,0)-1,1000,1)=IF(AN$7="","Yes",AN$7))/(OFFSET(Data!$A$1,0,MATCH(AN$6,Data!$1:$1,0)-1,1000,1)=IF(AN$7="","Yes",AN$7))*ROW(Data!$C$1:$C$1002),ROW(AN92)-ROW(AN$7)),1),"")</f>
        <v/>
      </c>
    </row>
    <row r="93" spans="1:40" ht="24" x14ac:dyDescent="0.4">
      <c r="A93" s="43" t="str">
        <f ca="1">IF(B93="","",IF(INDEX(Data!$BR:$BR,MATCH(B93,Data!$A:$A,0),1)=0,"",INDEX(Data!$BR:$BR,MATCH(B93,Data!$A:$A,0),1)))</f>
        <v/>
      </c>
      <c r="B93" s="43" t="str">
        <f ca="1">IFERROR(INDEX(Data!A$1:$A$1002,_xlfn.AGGREGATE(15,6,(OFFSET(Data!$A$1,0,MATCH(B$6,Data!$1:$1,0)-1,1000,1)=IF(B$7="","Yes",B$7))/(OFFSET(Data!$A$1,0,MATCH(B$6,Data!$1:$1,0)-1,1000,1)=IF(B$7="","Yes",B$7))*ROW(Data!$C$1:$C$1002),ROW(B93)-ROW(B$7)),1),"")</f>
        <v/>
      </c>
      <c r="C93" s="43" t="str">
        <f ca="1">IF(D93="","",IF(INDEX(Data!$BR:$BR,MATCH(D93,Data!$A:$A,0),1)=0,"",INDEX(Data!$BR:$BR,MATCH(D93,Data!$A:$A,0),1)))</f>
        <v/>
      </c>
      <c r="D93" s="43" t="str">
        <f ca="1">IFERROR(INDEX(Data!$A$1:C$1002,_xlfn.AGGREGATE(15,6,(OFFSET(Data!$A$1,0,MATCH(D$6,Data!$1:$1,0)-1,1000,1)=IF(D$7="","Yes",D$7))/(OFFSET(Data!$A$1,0,MATCH(D$6,Data!$1:$1,0)-1,1000,1)=IF(D$7="","Yes",D$7))*ROW(Data!$C$1:$C$1002),ROW(D93)-ROW(D$7)),1),"")</f>
        <v/>
      </c>
      <c r="E93" s="43" t="str">
        <f ca="1">IF(F93="","",IF(INDEX(Data!$BR:$BR,MATCH(F93,Data!$A:$A,0),1)=0,"",INDEX(Data!$BR:$BR,MATCH(F93,Data!$A:$A,0),1)))</f>
        <v/>
      </c>
      <c r="F93" s="43" t="str">
        <f ca="1">IFERROR(INDEX(Data!$A$1:E$1002,_xlfn.AGGREGATE(15,6,(OFFSET(Data!$A$1,0,MATCH(F$6,Data!$1:$1,0)-1,1000,1)=IF(F$7="","Yes",F$7))/(OFFSET(Data!$A$1,0,MATCH(F$6,Data!$1:$1,0)-1,1000,1)=IF(F$7="","Yes",F$7))*ROW(Data!$C$1:$C$1002),ROW(F93)-ROW(F$7)),1),"")</f>
        <v/>
      </c>
      <c r="G93" s="43" t="str">
        <f ca="1">IF(H93="","",IF(INDEX(Data!$BR:$BR,MATCH(H93,Data!$A:$A,0),1)=0,"",INDEX(Data!$BR:$BR,MATCH(H93,Data!$A:$A,0),1)))</f>
        <v/>
      </c>
      <c r="H93" s="43" t="str">
        <f ca="1">IFERROR(INDEX(Data!$A$1:G$1002,_xlfn.AGGREGATE(15,6,(OFFSET(Data!$A$1,0,MATCH(H$6,Data!$1:$1,0)-1,1000,1)=IF(H$7="","Yes",H$7))/(OFFSET(Data!$A$1,0,MATCH(H$6,Data!$1:$1,0)-1,1000,1)=IF(H$7="","Yes",H$7))*ROW(Data!$C$1:$C$1002),ROW(H93)-ROW(H$7)),1),"")</f>
        <v/>
      </c>
      <c r="I93" s="43" t="str">
        <f ca="1">IF(J93="","",IF(INDEX(Data!$BR:$BR,MATCH(J93,Data!$A:$A,0),1)=0,"",INDEX(Data!$BR:$BR,MATCH(J93,Data!$A:$A,0),1)))</f>
        <v/>
      </c>
      <c r="J93" s="43" t="str">
        <f ca="1">IFERROR(INDEX(Data!$A$1:I$1002,_xlfn.AGGREGATE(15,6,(OFFSET(Data!$A$1,0,MATCH(J$6,Data!$1:$1,0)-1,1000,1)=IF(J$7="","Yes",J$7))/(OFFSET(Data!$A$1,0,MATCH(J$6,Data!$1:$1,0)-1,1000,1)=IF(J$7="","Yes",J$7))*ROW(Data!$C$1:$C$1002),ROW(J93)-ROW(J$7)),1),"")</f>
        <v/>
      </c>
      <c r="K93" s="43" t="str">
        <f ca="1">IF(L93="","",IF(INDEX(Data!$BR:$BR,MATCH(L93,Data!$A:$A,0),1)=0,"",INDEX(Data!$BR:$BR,MATCH(L93,Data!$A:$A,0),1)))</f>
        <v/>
      </c>
      <c r="L93" s="43" t="str">
        <f ca="1">IFERROR(INDEX(Data!$A$1:K$1002,_xlfn.AGGREGATE(15,6,(OFFSET(Data!$A$1,0,MATCH(L$6,Data!$1:$1,0)-1,1000,1)=IF(L$7="","Yes",L$7))/(OFFSET(Data!$A$1,0,MATCH(L$6,Data!$1:$1,0)-1,1000,1)=IF(L$7="","Yes",L$7))*ROW(Data!$C$1:$C$1002),ROW(L93)-ROW(L$7)),1),"")</f>
        <v/>
      </c>
      <c r="M93" s="43" t="str">
        <f ca="1">IF(N93="","",IF(INDEX(Data!$BR:$BR,MATCH(N93,Data!$A:$A,0),1)=0,"",INDEX(Data!$BR:$BR,MATCH(N93,Data!$A:$A,0),1)))</f>
        <v/>
      </c>
      <c r="N93" s="43" t="str">
        <f ca="1">IFERROR(INDEX(Data!$A$1:M$1002,_xlfn.AGGREGATE(15,6,(OFFSET(Data!$A$1,0,MATCH(N$6,Data!$1:$1,0)-1,1000,1)=IF(N$7="","Yes",N$7))/(OFFSET(Data!$A$1,0,MATCH(N$6,Data!$1:$1,0)-1,1000,1)=IF(N$7="","Yes",N$7))*ROW(Data!$C$1:$C$1002),ROW(N93)-ROW(N$7)),1),"")</f>
        <v>TNT</v>
      </c>
      <c r="O93" s="43" t="str">
        <f ca="1">IF(P93="","",IF(INDEX(Data!$BR:$BR,MATCH(P93,Data!$A:$A,0),1)=0,"",INDEX(Data!$BR:$BR,MATCH(P93,Data!$A:$A,0),1)))</f>
        <v/>
      </c>
      <c r="P93" s="43" t="str">
        <f ca="1">IFERROR(INDEX(Data!$A$1:O$1002,_xlfn.AGGREGATE(15,6,(OFFSET(Data!$A$1,0,MATCH(P$6,Data!$1:$1,0)-1,1000,1)=IF(P$7="","Yes",P$7))/(OFFSET(Data!$A$1,0,MATCH(P$6,Data!$1:$1,0)-1,1000,1)=IF(P$7="","Yes",P$7))*ROW(Data!$C$1:$C$1002),ROW(P93)-ROW(P$7)),1),"")</f>
        <v>NHL Network</v>
      </c>
      <c r="Q93" s="43" t="str">
        <f ca="1">IF(R93="","",IF(INDEX(Data!$BR:$BR,MATCH(R93,Data!$A:$A,0),1)=0,"",INDEX(Data!$BR:$BR,MATCH(R93,Data!$A:$A,0),1)))</f>
        <v/>
      </c>
      <c r="R93" s="43" t="str">
        <f ca="1">IFERROR(INDEX(Data!$A$1:Q$1002,_xlfn.AGGREGATE(15,6,(OFFSET(Data!$A$1,0,MATCH(R$6,Data!$1:$1,0)-1,1000,1)=IF(R$7="","Yes",R$7))/(OFFSET(Data!$A$1,0,MATCH(R$6,Data!$1:$1,0)-1,1000,1)=IF(R$7="","Yes",R$7))*ROW(Data!$C$1:$C$1002),ROW(R93)-ROW(R$7)),1),"")</f>
        <v>NBC Sports Network</v>
      </c>
      <c r="S93" s="43" t="str">
        <f ca="1">IF(T93="","",IF(INDEX(Data!$BR:$BR,MATCH(T93,Data!$A:$A,0),1)=0,"",INDEX(Data!$BR:$BR,MATCH(T93,Data!$A:$A,0),1)))</f>
        <v/>
      </c>
      <c r="T93" s="43" t="str">
        <f ca="1">IFERROR(INDEX(Data!$A$1:R$1002,_xlfn.AGGREGATE(15,6,(OFFSET(Data!$A$1,0,MATCH(T$6,Data!$1:$1,0)-1,1000,1)=IF(T$7="","Yes",T$7))/(OFFSET(Data!$A$1,0,MATCH(T$6,Data!$1:$1,0)-1,1000,1)=IF(T$7="","Yes",T$7))*ROW(Data!$C$1:$C$1002),ROW(T93)-ROW(T$7)),1),"")</f>
        <v>Telefe</v>
      </c>
      <c r="U93" s="43" t="str">
        <f ca="1">IF(V93="","",IF(INDEX(Data!$BR:$BR,MATCH(V93,Data!$A:$A,0),1)=0,"",INDEX(Data!$BR:$BR,MATCH(V93,Data!$A:$A,0),1)))</f>
        <v/>
      </c>
      <c r="V93" s="43" t="str">
        <f ca="1">IFERROR(INDEX(Data!$A$1:T$1002,_xlfn.AGGREGATE(15,6,(OFFSET(Data!$A$1,0,MATCH(V$6,Data!$1:$1,0)-1,1000,1)=IF(V$7="","Yes",V$7))/(OFFSET(Data!$A$1,0,MATCH(V$6,Data!$1:$1,0)-1,1000,1)=IF(V$7="","Yes",V$7))*ROW(Data!$C$1:$C$1002),ROW(V93)-ROW(V$7)),1),"")</f>
        <v>USA Network</v>
      </c>
      <c r="W93" s="43" t="str">
        <f ca="1">IF(X93="","",IF(INDEX(Data!$BR:$BR,MATCH(X93,Data!$A:$A,0),1)=0,"",INDEX(Data!$BR:$BR,MATCH(X93,Data!$A:$A,0),1)))</f>
        <v/>
      </c>
      <c r="X93" s="43" t="str">
        <f ca="1">IFERROR(INDEX(Data!$A$1:Y$1002,_xlfn.AGGREGATE(15,6,(OFFSET(Data!$A$1,0,MATCH(X$6,Data!$1:$1,0)-1,1000,1)=IF(X$7="","Yes",X$7))/(OFFSET(Data!$A$1,0,MATCH(X$6,Data!$1:$1,0)-1,1000,1)=IF(X$7="","Yes",X$7))*ROW(Data!$C$1:$C$1002),ROW(X93)-ROW(X$7)),1),"")</f>
        <v/>
      </c>
      <c r="Y93" s="43" t="str">
        <f ca="1">IF(Z93="","",IF(INDEX(Data!$BR:$BR,MATCH(Z93,Data!$A:$A,0),1)=0,"",INDEX(Data!$BR:$BR,MATCH(Z93,Data!$A:$A,0),1)))</f>
        <v/>
      </c>
      <c r="Z93" s="43" t="str">
        <f ca="1">IFERROR(INDEX(Data!$A$1:AA$1002,_xlfn.AGGREGATE(15,6,(OFFSET(Data!$A$1,0,MATCH(Z$6,Data!$1:$1,0)-1,1000,1)=IF(Z$7="","Yes",Z$7))/(OFFSET(Data!$A$1,0,MATCH(Z$6,Data!$1:$1,0)-1,1000,1)=IF(Z$7="","Yes",Z$7))*ROW(Data!$C$1:$C$1002),ROW(Z93)-ROW(Z$7)),1),"")</f>
        <v/>
      </c>
      <c r="AA93" s="43" t="str">
        <f ca="1">IF(AB93="","",IF(INDEX(Data!$BR:$BR,MATCH(AB93,Data!$A:$A,0),1)=0,"",INDEX(Data!$BR:$BR,MATCH(AB93,Data!$A:$A,0),1)))</f>
        <v/>
      </c>
      <c r="AB93" s="43" t="str">
        <f ca="1">IFERROR(INDEX(Data!$A$1:AC$1002,_xlfn.AGGREGATE(15,6,(OFFSET(Data!$A$1,0,MATCH(AB$6,Data!$1:$1,0)-1,1000,1)=IF(AB$7="","Yes",AB$7))/(OFFSET(Data!$A$1,0,MATCH(AB$6,Data!$1:$1,0)-1,1000,1)=IF(AB$7="","Yes",AB$7))*ROW(Data!$C$1:$C$1002),ROW(AB93)-ROW(AB$7)),1),"")</f>
        <v>Turner Classic Movies</v>
      </c>
      <c r="AC93" s="43" t="str">
        <f ca="1">IF(AD93="","",IF(INDEX(Data!$BR:$BR,MATCH(AD93,Data!$A:$A,0),1)=0,"",INDEX(Data!$BR:$BR,MATCH(AD93,Data!$A:$A,0),1)))</f>
        <v/>
      </c>
      <c r="AD93" s="43" t="str">
        <f ca="1">IFERROR(INDEX(Data!$A$1:AE$1002,_xlfn.AGGREGATE(15,6,(OFFSET(Data!$A$1,0,MATCH(AD$6,Data!$1:$1,0)-1,1000,1)=IF(AD$7="","Yes",AD$7))/(OFFSET(Data!$A$1,0,MATCH(AD$6,Data!$1:$1,0)-1,1000,1)=IF(AD$7="","Yes",AD$7))*ROW(Data!$C$1:$C$1002),ROW(AD93)-ROW(AD$7)),1),"")</f>
        <v/>
      </c>
      <c r="AE93" s="43" t="str">
        <f ca="1">IF(AF93="","",IF(INDEX(Data!$BR:$BR,MATCH(AF93,Data!$A:$A,0),1)=0,"",INDEX(Data!$BR:$BR,MATCH(AF93,Data!$A:$A,0),1)))</f>
        <v/>
      </c>
      <c r="AF93" s="43" t="str">
        <f ca="1">IFERROR(INDEX(Data!$A$1:AM$1002,_xlfn.AGGREGATE(15,6,(OFFSET(Data!$A$1,0,MATCH(AF$6,Data!$1:$1,0)-1,1000,1)=IF(AF$7="","Yes",AF$7))/(OFFSET(Data!$A$1,0,MATCH(AF$6,Data!$1:$1,0)-1,1000,1)=IF(AF$7="","Yes",AF$7))*ROW(Data!$C$1:$C$1002),ROW(AF93)-ROW(AF$7)),1),"")</f>
        <v/>
      </c>
      <c r="AG93" s="43" t="str">
        <f ca="1">IF(AH93="","",IF(INDEX(Data!$BR:$BR,MATCH(AH93,Data!$A:$A,0),1)=0,"",INDEX(Data!$BR:$BR,MATCH(AH93,Data!$A:$A,0),1)))</f>
        <v/>
      </c>
      <c r="AH93" s="43" t="str">
        <f ca="1">IFERROR(INDEX(Data!$A$1:AO$1002,_xlfn.AGGREGATE(15,6,(OFFSET(Data!$A$1,0,MATCH(AH$6,Data!$1:$1,0)-1,1000,1)=IF(AH$7="","Yes",AH$7))/(OFFSET(Data!$A$1,0,MATCH(AH$6,Data!$1:$1,0)-1,1000,1)=IF(AH$7="","Yes",AH$7))*ROW(Data!$C$1:$C$1002),ROW(AH93)-ROW(AH$7)),1),"")</f>
        <v/>
      </c>
      <c r="AI93" s="43" t="str">
        <f ca="1">IF(AJ93="","",IF(INDEX(Data!$BR:$BR,MATCH(AJ93,Data!$A:$A,0),1)=0,"",INDEX(Data!$BR:$BR,MATCH(AJ93,Data!$A:$A,0),1)))</f>
        <v/>
      </c>
      <c r="AJ93" s="43" t="str">
        <f ca="1">IFERROR(INDEX(Data!$A$1:AQ$1002,_xlfn.AGGREGATE(15,6,(OFFSET(Data!$A$1,0,MATCH(AJ$6,Data!$1:$1,0)-1,1000,1)=IF(AJ$7="","Yes",AJ$7))/(OFFSET(Data!$A$1,0,MATCH(AJ$6,Data!$1:$1,0)-1,1000,1)=IF(AJ$7="","Yes",AJ$7))*ROW(Data!$C$1:$C$1002),ROW(AJ93)-ROW(AJ$7)),1),"")</f>
        <v/>
      </c>
      <c r="AK93" s="43" t="str">
        <f ca="1">IF(AL93="","",IF(INDEX(Data!$BR:$BR,MATCH(AL93,Data!$A:$A,0),1)=0,"",INDEX(Data!$BR:$BR,MATCH(AL93,Data!$A:$A,0),1)))</f>
        <v/>
      </c>
      <c r="AL93" s="43" t="str">
        <f ca="1">IFERROR(INDEX(Data!$A$1:AS$1002,_xlfn.AGGREGATE(15,6,(OFFSET(Data!$A$1,0,MATCH(AL$6,Data!$1:$1,0)-1,1000,1)=IF(AL$7="","Yes",AL$7))/(OFFSET(Data!$A$1,0,MATCH(AL$6,Data!$1:$1,0)-1,1000,1)=IF(AL$7="","Yes",AL$7))*ROW(Data!$C$1:$C$1002),ROW(AL93)-ROW(AL$7)),1),"")</f>
        <v/>
      </c>
      <c r="AM93" s="43" t="str">
        <f ca="1">IF(AN93="","",IF(INDEX(Data!$BR:$BR,MATCH(AN93,Data!$A:$A,0),1)=0,"",INDEX(Data!$BR:$BR,MATCH(AN93,Data!$A:$A,0),1)))</f>
        <v/>
      </c>
      <c r="AN93" s="43" t="str">
        <f ca="1">IFERROR(INDEX(Data!$A$1:AU$1002,_xlfn.AGGREGATE(15,6,(OFFSET(Data!$A$1,0,MATCH(AN$6,Data!$1:$1,0)-1,1000,1)=IF(AN$7="","Yes",AN$7))/(OFFSET(Data!$A$1,0,MATCH(AN$6,Data!$1:$1,0)-1,1000,1)=IF(AN$7="","Yes",AN$7))*ROW(Data!$C$1:$C$1002),ROW(AN93)-ROW(AN$7)),1),"")</f>
        <v/>
      </c>
    </row>
    <row r="94" spans="1:40" x14ac:dyDescent="0.4">
      <c r="A94" s="43" t="str">
        <f ca="1">IF(B94="","",IF(INDEX(Data!$BR:$BR,MATCH(B94,Data!$A:$A,0),1)=0,"",INDEX(Data!$BR:$BR,MATCH(B94,Data!$A:$A,0),1)))</f>
        <v/>
      </c>
      <c r="B94" s="43" t="str">
        <f ca="1">IFERROR(INDEX(Data!A$1:$A$1002,_xlfn.AGGREGATE(15,6,(OFFSET(Data!$A$1,0,MATCH(B$6,Data!$1:$1,0)-1,1000,1)=IF(B$7="","Yes",B$7))/(OFFSET(Data!$A$1,0,MATCH(B$6,Data!$1:$1,0)-1,1000,1)=IF(B$7="","Yes",B$7))*ROW(Data!$C$1:$C$1002),ROW(B94)-ROW(B$7)),1),"")</f>
        <v/>
      </c>
      <c r="C94" s="43" t="str">
        <f ca="1">IF(D94="","",IF(INDEX(Data!$BR:$BR,MATCH(D94,Data!$A:$A,0),1)=0,"",INDEX(Data!$BR:$BR,MATCH(D94,Data!$A:$A,0),1)))</f>
        <v/>
      </c>
      <c r="D94" s="43" t="str">
        <f ca="1">IFERROR(INDEX(Data!$A$1:C$1002,_xlfn.AGGREGATE(15,6,(OFFSET(Data!$A$1,0,MATCH(D$6,Data!$1:$1,0)-1,1000,1)=IF(D$7="","Yes",D$7))/(OFFSET(Data!$A$1,0,MATCH(D$6,Data!$1:$1,0)-1,1000,1)=IF(D$7="","Yes",D$7))*ROW(Data!$C$1:$C$1002),ROW(D94)-ROW(D$7)),1),"")</f>
        <v/>
      </c>
      <c r="E94" s="43" t="str">
        <f ca="1">IF(F94="","",IF(INDEX(Data!$BR:$BR,MATCH(F94,Data!$A:$A,0),1)=0,"",INDEX(Data!$BR:$BR,MATCH(F94,Data!$A:$A,0),1)))</f>
        <v/>
      </c>
      <c r="F94" s="43" t="str">
        <f ca="1">IFERROR(INDEX(Data!$A$1:E$1002,_xlfn.AGGREGATE(15,6,(OFFSET(Data!$A$1,0,MATCH(F$6,Data!$1:$1,0)-1,1000,1)=IF(F$7="","Yes",F$7))/(OFFSET(Data!$A$1,0,MATCH(F$6,Data!$1:$1,0)-1,1000,1)=IF(F$7="","Yes",F$7))*ROW(Data!$C$1:$C$1002),ROW(F94)-ROW(F$7)),1),"")</f>
        <v/>
      </c>
      <c r="G94" s="43" t="str">
        <f ca="1">IF(H94="","",IF(INDEX(Data!$BR:$BR,MATCH(H94,Data!$A:$A,0),1)=0,"",INDEX(Data!$BR:$BR,MATCH(H94,Data!$A:$A,0),1)))</f>
        <v/>
      </c>
      <c r="H94" s="43" t="str">
        <f ca="1">IFERROR(INDEX(Data!$A$1:G$1002,_xlfn.AGGREGATE(15,6,(OFFSET(Data!$A$1,0,MATCH(H$6,Data!$1:$1,0)-1,1000,1)=IF(H$7="","Yes",H$7))/(OFFSET(Data!$A$1,0,MATCH(H$6,Data!$1:$1,0)-1,1000,1)=IF(H$7="","Yes",H$7))*ROW(Data!$C$1:$C$1002),ROW(H94)-ROW(H$7)),1),"")</f>
        <v/>
      </c>
      <c r="I94" s="43" t="str">
        <f ca="1">IF(J94="","",IF(INDEX(Data!$BR:$BR,MATCH(J94,Data!$A:$A,0),1)=0,"",INDEX(Data!$BR:$BR,MATCH(J94,Data!$A:$A,0),1)))</f>
        <v/>
      </c>
      <c r="J94" s="43" t="str">
        <f ca="1">IFERROR(INDEX(Data!$A$1:I$1002,_xlfn.AGGREGATE(15,6,(OFFSET(Data!$A$1,0,MATCH(J$6,Data!$1:$1,0)-1,1000,1)=IF(J$7="","Yes",J$7))/(OFFSET(Data!$A$1,0,MATCH(J$6,Data!$1:$1,0)-1,1000,1)=IF(J$7="","Yes",J$7))*ROW(Data!$C$1:$C$1002),ROW(J94)-ROW(J$7)),1),"")</f>
        <v/>
      </c>
      <c r="K94" s="43" t="str">
        <f ca="1">IF(L94="","",IF(INDEX(Data!$BR:$BR,MATCH(L94,Data!$A:$A,0),1)=0,"",INDEX(Data!$BR:$BR,MATCH(L94,Data!$A:$A,0),1)))</f>
        <v/>
      </c>
      <c r="L94" s="43" t="str">
        <f ca="1">IFERROR(INDEX(Data!$A$1:K$1002,_xlfn.AGGREGATE(15,6,(OFFSET(Data!$A$1,0,MATCH(L$6,Data!$1:$1,0)-1,1000,1)=IF(L$7="","Yes",L$7))/(OFFSET(Data!$A$1,0,MATCH(L$6,Data!$1:$1,0)-1,1000,1)=IF(L$7="","Yes",L$7))*ROW(Data!$C$1:$C$1002),ROW(L94)-ROW(L$7)),1),"")</f>
        <v/>
      </c>
      <c r="M94" s="43" t="str">
        <f ca="1">IF(N94="","",IF(INDEX(Data!$BR:$BR,MATCH(N94,Data!$A:$A,0),1)=0,"",INDEX(Data!$BR:$BR,MATCH(N94,Data!$A:$A,0),1)))</f>
        <v/>
      </c>
      <c r="N94" s="43" t="str">
        <f ca="1">IFERROR(INDEX(Data!$A$1:M$1002,_xlfn.AGGREGATE(15,6,(OFFSET(Data!$A$1,0,MATCH(N$6,Data!$1:$1,0)-1,1000,1)=IF(N$7="","Yes",N$7))/(OFFSET(Data!$A$1,0,MATCH(N$6,Data!$1:$1,0)-1,1000,1)=IF(N$7="","Yes",N$7))*ROW(Data!$C$1:$C$1002),ROW(N94)-ROW(N$7)),1),"")</f>
        <v>Travel Channel</v>
      </c>
      <c r="O94" s="43" t="str">
        <f ca="1">IF(P94="","",IF(INDEX(Data!$BR:$BR,MATCH(P94,Data!$A:$A,0),1)=0,"",INDEX(Data!$BR:$BR,MATCH(P94,Data!$A:$A,0),1)))</f>
        <v/>
      </c>
      <c r="P94" s="43" t="str">
        <f ca="1">IFERROR(INDEX(Data!$A$1:O$1002,_xlfn.AGGREGATE(15,6,(OFFSET(Data!$A$1,0,MATCH(P$6,Data!$1:$1,0)-1,1000,1)=IF(P$7="","Yes",P$7))/(OFFSET(Data!$A$1,0,MATCH(P$6,Data!$1:$1,0)-1,1000,1)=IF(P$7="","Yes",P$7))*ROW(Data!$C$1:$C$1002),ROW(P94)-ROW(P$7)),1),"")</f>
        <v>Nick Jr.</v>
      </c>
      <c r="Q94" s="43" t="str">
        <f ca="1">IF(R94="","",IF(INDEX(Data!$BR:$BR,MATCH(R94,Data!$A:$A,0),1)=0,"",INDEX(Data!$BR:$BR,MATCH(R94,Data!$A:$A,0),1)))</f>
        <v/>
      </c>
      <c r="R94" s="43" t="str">
        <f ca="1">IFERROR(INDEX(Data!$A$1:Q$1002,_xlfn.AGGREGATE(15,6,(OFFSET(Data!$A$1,0,MATCH(R$6,Data!$1:$1,0)-1,1000,1)=IF(R$7="","Yes",R$7))/(OFFSET(Data!$A$1,0,MATCH(R$6,Data!$1:$1,0)-1,1000,1)=IF(R$7="","Yes",R$7))*ROW(Data!$C$1:$C$1002),ROW(R94)-ROW(R$7)),1),"")</f>
        <v>NHL Network</v>
      </c>
      <c r="S94" s="43" t="str">
        <f ca="1">IF(T94="","",IF(INDEX(Data!$BR:$BR,MATCH(T94,Data!$A:$A,0),1)=0,"",INDEX(Data!$BR:$BR,MATCH(T94,Data!$A:$A,0),1)))</f>
        <v/>
      </c>
      <c r="T94" s="43" t="str">
        <f ca="1">IFERROR(INDEX(Data!$A$1:R$1002,_xlfn.AGGREGATE(15,6,(OFFSET(Data!$A$1,0,MATCH(T$6,Data!$1:$1,0)-1,1000,1)=IF(T$7="","Yes",T$7))/(OFFSET(Data!$A$1,0,MATCH(T$6,Data!$1:$1,0)-1,1000,1)=IF(T$7="","Yes",T$7))*ROW(Data!$C$1:$C$1002),ROW(T94)-ROW(T$7)),1),"")</f>
        <v>Telemundo</v>
      </c>
      <c r="U94" s="43" t="str">
        <f ca="1">IF(V94="","",IF(INDEX(Data!$BR:$BR,MATCH(V94,Data!$A:$A,0),1)=0,"",INDEX(Data!$BR:$BR,MATCH(V94,Data!$A:$A,0),1)))</f>
        <v/>
      </c>
      <c r="V94" s="43" t="str">
        <f ca="1">IFERROR(INDEX(Data!$A$1:T$1002,_xlfn.AGGREGATE(15,6,(OFFSET(Data!$A$1,0,MATCH(V$6,Data!$1:$1,0)-1,1000,1)=IF(V$7="","Yes",V$7))/(OFFSET(Data!$A$1,0,MATCH(V$6,Data!$1:$1,0)-1,1000,1)=IF(V$7="","Yes",V$7))*ROW(Data!$C$1:$C$1002),ROW(V94)-ROW(V$7)),1),"")</f>
        <v>We TV</v>
      </c>
      <c r="W94" s="43" t="str">
        <f ca="1">IF(X94="","",IF(INDEX(Data!$BR:$BR,MATCH(X94,Data!$A:$A,0),1)=0,"",INDEX(Data!$BR:$BR,MATCH(X94,Data!$A:$A,0),1)))</f>
        <v/>
      </c>
      <c r="X94" s="43" t="str">
        <f ca="1">IFERROR(INDEX(Data!$A$1:Y$1002,_xlfn.AGGREGATE(15,6,(OFFSET(Data!$A$1,0,MATCH(X$6,Data!$1:$1,0)-1,1000,1)=IF(X$7="","Yes",X$7))/(OFFSET(Data!$A$1,0,MATCH(X$6,Data!$1:$1,0)-1,1000,1)=IF(X$7="","Yes",X$7))*ROW(Data!$C$1:$C$1002),ROW(X94)-ROW(X$7)),1),"")</f>
        <v/>
      </c>
      <c r="Y94" s="43" t="str">
        <f ca="1">IF(Z94="","",IF(INDEX(Data!$BR:$BR,MATCH(Z94,Data!$A:$A,0),1)=0,"",INDEX(Data!$BR:$BR,MATCH(Z94,Data!$A:$A,0),1)))</f>
        <v/>
      </c>
      <c r="Z94" s="43" t="str">
        <f ca="1">IFERROR(INDEX(Data!$A$1:AA$1002,_xlfn.AGGREGATE(15,6,(OFFSET(Data!$A$1,0,MATCH(Z$6,Data!$1:$1,0)-1,1000,1)=IF(Z$7="","Yes",Z$7))/(OFFSET(Data!$A$1,0,MATCH(Z$6,Data!$1:$1,0)-1,1000,1)=IF(Z$7="","Yes",Z$7))*ROW(Data!$C$1:$C$1002),ROW(Z94)-ROW(Z$7)),1),"")</f>
        <v/>
      </c>
      <c r="AA94" s="43" t="str">
        <f ca="1">IF(AB94="","",IF(INDEX(Data!$BR:$BR,MATCH(AB94,Data!$A:$A,0),1)=0,"",INDEX(Data!$BR:$BR,MATCH(AB94,Data!$A:$A,0),1)))</f>
        <v/>
      </c>
      <c r="AB94" s="43" t="str">
        <f ca="1">IFERROR(INDEX(Data!$A$1:AC$1002,_xlfn.AGGREGATE(15,6,(OFFSET(Data!$A$1,0,MATCH(AB$6,Data!$1:$1,0)-1,1000,1)=IF(AB$7="","Yes",AB$7))/(OFFSET(Data!$A$1,0,MATCH(AB$6,Data!$1:$1,0)-1,1000,1)=IF(AB$7="","Yes",AB$7))*ROW(Data!$C$1:$C$1002),ROW(AB94)-ROW(AB$7)),1),"")</f>
        <v>TV Land</v>
      </c>
      <c r="AC94" s="43" t="str">
        <f ca="1">IF(AD94="","",IF(INDEX(Data!$BR:$BR,MATCH(AD94,Data!$A:$A,0),1)=0,"",INDEX(Data!$BR:$BR,MATCH(AD94,Data!$A:$A,0),1)))</f>
        <v/>
      </c>
      <c r="AD94" s="43" t="str">
        <f ca="1">IFERROR(INDEX(Data!$A$1:AE$1002,_xlfn.AGGREGATE(15,6,(OFFSET(Data!$A$1,0,MATCH(AD$6,Data!$1:$1,0)-1,1000,1)=IF(AD$7="","Yes",AD$7))/(OFFSET(Data!$A$1,0,MATCH(AD$6,Data!$1:$1,0)-1,1000,1)=IF(AD$7="","Yes",AD$7))*ROW(Data!$C$1:$C$1002),ROW(AD94)-ROW(AD$7)),1),"")</f>
        <v/>
      </c>
      <c r="AE94" s="43" t="str">
        <f ca="1">IF(AF94="","",IF(INDEX(Data!$BR:$BR,MATCH(AF94,Data!$A:$A,0),1)=0,"",INDEX(Data!$BR:$BR,MATCH(AF94,Data!$A:$A,0),1)))</f>
        <v/>
      </c>
      <c r="AF94" s="43" t="str">
        <f ca="1">IFERROR(INDEX(Data!$A$1:AM$1002,_xlfn.AGGREGATE(15,6,(OFFSET(Data!$A$1,0,MATCH(AF$6,Data!$1:$1,0)-1,1000,1)=IF(AF$7="","Yes",AF$7))/(OFFSET(Data!$A$1,0,MATCH(AF$6,Data!$1:$1,0)-1,1000,1)=IF(AF$7="","Yes",AF$7))*ROW(Data!$C$1:$C$1002),ROW(AF94)-ROW(AF$7)),1),"")</f>
        <v/>
      </c>
      <c r="AG94" s="43" t="str">
        <f ca="1">IF(AH94="","",IF(INDEX(Data!$BR:$BR,MATCH(AH94,Data!$A:$A,0),1)=0,"",INDEX(Data!$BR:$BR,MATCH(AH94,Data!$A:$A,0),1)))</f>
        <v/>
      </c>
      <c r="AH94" s="43" t="str">
        <f ca="1">IFERROR(INDEX(Data!$A$1:AO$1002,_xlfn.AGGREGATE(15,6,(OFFSET(Data!$A$1,0,MATCH(AH$6,Data!$1:$1,0)-1,1000,1)=IF(AH$7="","Yes",AH$7))/(OFFSET(Data!$A$1,0,MATCH(AH$6,Data!$1:$1,0)-1,1000,1)=IF(AH$7="","Yes",AH$7))*ROW(Data!$C$1:$C$1002),ROW(AH94)-ROW(AH$7)),1),"")</f>
        <v/>
      </c>
      <c r="AI94" s="43" t="str">
        <f ca="1">IF(AJ94="","",IF(INDEX(Data!$BR:$BR,MATCH(AJ94,Data!$A:$A,0),1)=0,"",INDEX(Data!$BR:$BR,MATCH(AJ94,Data!$A:$A,0),1)))</f>
        <v/>
      </c>
      <c r="AJ94" s="43" t="str">
        <f ca="1">IFERROR(INDEX(Data!$A$1:AQ$1002,_xlfn.AGGREGATE(15,6,(OFFSET(Data!$A$1,0,MATCH(AJ$6,Data!$1:$1,0)-1,1000,1)=IF(AJ$7="","Yes",AJ$7))/(OFFSET(Data!$A$1,0,MATCH(AJ$6,Data!$1:$1,0)-1,1000,1)=IF(AJ$7="","Yes",AJ$7))*ROW(Data!$C$1:$C$1002),ROW(AJ94)-ROW(AJ$7)),1),"")</f>
        <v/>
      </c>
      <c r="AK94" s="43" t="str">
        <f ca="1">IF(AL94="","",IF(INDEX(Data!$BR:$BR,MATCH(AL94,Data!$A:$A,0),1)=0,"",INDEX(Data!$BR:$BR,MATCH(AL94,Data!$A:$A,0),1)))</f>
        <v/>
      </c>
      <c r="AL94" s="43" t="str">
        <f ca="1">IFERROR(INDEX(Data!$A$1:AS$1002,_xlfn.AGGREGATE(15,6,(OFFSET(Data!$A$1,0,MATCH(AL$6,Data!$1:$1,0)-1,1000,1)=IF(AL$7="","Yes",AL$7))/(OFFSET(Data!$A$1,0,MATCH(AL$6,Data!$1:$1,0)-1,1000,1)=IF(AL$7="","Yes",AL$7))*ROW(Data!$C$1:$C$1002),ROW(AL94)-ROW(AL$7)),1),"")</f>
        <v/>
      </c>
      <c r="AM94" s="43" t="str">
        <f ca="1">IF(AN94="","",IF(INDEX(Data!$BR:$BR,MATCH(AN94,Data!$A:$A,0),1)=0,"",INDEX(Data!$BR:$BR,MATCH(AN94,Data!$A:$A,0),1)))</f>
        <v/>
      </c>
      <c r="AN94" s="43" t="str">
        <f ca="1">IFERROR(INDEX(Data!$A$1:AU$1002,_xlfn.AGGREGATE(15,6,(OFFSET(Data!$A$1,0,MATCH(AN$6,Data!$1:$1,0)-1,1000,1)=IF(AN$7="","Yes",AN$7))/(OFFSET(Data!$A$1,0,MATCH(AN$6,Data!$1:$1,0)-1,1000,1)=IF(AN$7="","Yes",AN$7))*ROW(Data!$C$1:$C$1002),ROW(AN94)-ROW(AN$7)),1),"")</f>
        <v/>
      </c>
    </row>
    <row r="95" spans="1:40" x14ac:dyDescent="0.4">
      <c r="A95" s="43" t="str">
        <f ca="1">IF(B95="","",IF(INDEX(Data!$BR:$BR,MATCH(B95,Data!$A:$A,0),1)=0,"",INDEX(Data!$BR:$BR,MATCH(B95,Data!$A:$A,0),1)))</f>
        <v/>
      </c>
      <c r="B95" s="43" t="str">
        <f ca="1">IFERROR(INDEX(Data!A$1:$A$1002,_xlfn.AGGREGATE(15,6,(OFFSET(Data!$A$1,0,MATCH(B$6,Data!$1:$1,0)-1,1000,1)=IF(B$7="","Yes",B$7))/(OFFSET(Data!$A$1,0,MATCH(B$6,Data!$1:$1,0)-1,1000,1)=IF(B$7="","Yes",B$7))*ROW(Data!$C$1:$C$1002),ROW(B95)-ROW(B$7)),1),"")</f>
        <v/>
      </c>
      <c r="C95" s="43" t="str">
        <f ca="1">IF(D95="","",IF(INDEX(Data!$BR:$BR,MATCH(D95,Data!$A:$A,0),1)=0,"",INDEX(Data!$BR:$BR,MATCH(D95,Data!$A:$A,0),1)))</f>
        <v/>
      </c>
      <c r="D95" s="43" t="str">
        <f ca="1">IFERROR(INDEX(Data!$A$1:C$1002,_xlfn.AGGREGATE(15,6,(OFFSET(Data!$A$1,0,MATCH(D$6,Data!$1:$1,0)-1,1000,1)=IF(D$7="","Yes",D$7))/(OFFSET(Data!$A$1,0,MATCH(D$6,Data!$1:$1,0)-1,1000,1)=IF(D$7="","Yes",D$7))*ROW(Data!$C$1:$C$1002),ROW(D95)-ROW(D$7)),1),"")</f>
        <v/>
      </c>
      <c r="E95" s="43" t="str">
        <f ca="1">IF(F95="","",IF(INDEX(Data!$BR:$BR,MATCH(F95,Data!$A:$A,0),1)=0,"",INDEX(Data!$BR:$BR,MATCH(F95,Data!$A:$A,0),1)))</f>
        <v/>
      </c>
      <c r="F95" s="43" t="str">
        <f ca="1">IFERROR(INDEX(Data!$A$1:E$1002,_xlfn.AGGREGATE(15,6,(OFFSET(Data!$A$1,0,MATCH(F$6,Data!$1:$1,0)-1,1000,1)=IF(F$7="","Yes",F$7))/(OFFSET(Data!$A$1,0,MATCH(F$6,Data!$1:$1,0)-1,1000,1)=IF(F$7="","Yes",F$7))*ROW(Data!$C$1:$C$1002),ROW(F95)-ROW(F$7)),1),"")</f>
        <v/>
      </c>
      <c r="G95" s="43" t="str">
        <f ca="1">IF(H95="","",IF(INDEX(Data!$BR:$BR,MATCH(H95,Data!$A:$A,0),1)=0,"",INDEX(Data!$BR:$BR,MATCH(H95,Data!$A:$A,0),1)))</f>
        <v/>
      </c>
      <c r="H95" s="43" t="str">
        <f ca="1">IFERROR(INDEX(Data!$A$1:G$1002,_xlfn.AGGREGATE(15,6,(OFFSET(Data!$A$1,0,MATCH(H$6,Data!$1:$1,0)-1,1000,1)=IF(H$7="","Yes",H$7))/(OFFSET(Data!$A$1,0,MATCH(H$6,Data!$1:$1,0)-1,1000,1)=IF(H$7="","Yes",H$7))*ROW(Data!$C$1:$C$1002),ROW(H95)-ROW(H$7)),1),"")</f>
        <v/>
      </c>
      <c r="I95" s="43" t="str">
        <f ca="1">IF(J95="","",IF(INDEX(Data!$BR:$BR,MATCH(J95,Data!$A:$A,0),1)=0,"",INDEX(Data!$BR:$BR,MATCH(J95,Data!$A:$A,0),1)))</f>
        <v/>
      </c>
      <c r="J95" s="43" t="str">
        <f ca="1">IFERROR(INDEX(Data!$A$1:I$1002,_xlfn.AGGREGATE(15,6,(OFFSET(Data!$A$1,0,MATCH(J$6,Data!$1:$1,0)-1,1000,1)=IF(J$7="","Yes",J$7))/(OFFSET(Data!$A$1,0,MATCH(J$6,Data!$1:$1,0)-1,1000,1)=IF(J$7="","Yes",J$7))*ROW(Data!$C$1:$C$1002),ROW(J95)-ROW(J$7)),1),"")</f>
        <v/>
      </c>
      <c r="K95" s="43" t="str">
        <f ca="1">IF(L95="","",IF(INDEX(Data!$BR:$BR,MATCH(L95,Data!$A:$A,0),1)=0,"",INDEX(Data!$BR:$BR,MATCH(L95,Data!$A:$A,0),1)))</f>
        <v/>
      </c>
      <c r="L95" s="43" t="str">
        <f ca="1">IFERROR(INDEX(Data!$A$1:K$1002,_xlfn.AGGREGATE(15,6,(OFFSET(Data!$A$1,0,MATCH(L$6,Data!$1:$1,0)-1,1000,1)=IF(L$7="","Yes",L$7))/(OFFSET(Data!$A$1,0,MATCH(L$6,Data!$1:$1,0)-1,1000,1)=IF(L$7="","Yes",L$7))*ROW(Data!$C$1:$C$1002),ROW(L95)-ROW(L$7)),1),"")</f>
        <v/>
      </c>
      <c r="M95" s="43" t="str">
        <f ca="1">IF(N95="","",IF(INDEX(Data!$BR:$BR,MATCH(N95,Data!$A:$A,0),1)=0,"",INDEX(Data!$BR:$BR,MATCH(N95,Data!$A:$A,0),1)))</f>
        <v/>
      </c>
      <c r="N95" s="43" t="str">
        <f ca="1">IFERROR(INDEX(Data!$A$1:M$1002,_xlfn.AGGREGATE(15,6,(OFFSET(Data!$A$1,0,MATCH(N$6,Data!$1:$1,0)-1,1000,1)=IF(N$7="","Yes",N$7))/(OFFSET(Data!$A$1,0,MATCH(N$6,Data!$1:$1,0)-1,1000,1)=IF(N$7="","Yes",N$7))*ROW(Data!$C$1:$C$1002),ROW(N95)-ROW(N$7)),1),"")</f>
        <v>TruTV</v>
      </c>
      <c r="O95" s="43" t="str">
        <f ca="1">IF(P95="","",IF(INDEX(Data!$BR:$BR,MATCH(P95,Data!$A:$A,0),1)=0,"",INDEX(Data!$BR:$BR,MATCH(P95,Data!$A:$A,0),1)))</f>
        <v/>
      </c>
      <c r="P95" s="43" t="str">
        <f ca="1">IFERROR(INDEX(Data!$A$1:O$1002,_xlfn.AGGREGATE(15,6,(OFFSET(Data!$A$1,0,MATCH(P$6,Data!$1:$1,0)-1,1000,1)=IF(P$7="","Yes",P$7))/(OFFSET(Data!$A$1,0,MATCH(P$6,Data!$1:$1,0)-1,1000,1)=IF(P$7="","Yes",P$7))*ROW(Data!$C$1:$C$1002),ROW(P95)-ROW(P$7)),1),"")</f>
        <v>Nickelodeon</v>
      </c>
      <c r="Q95" s="43" t="str">
        <f ca="1">IF(R95="","",IF(INDEX(Data!$BR:$BR,MATCH(R95,Data!$A:$A,0),1)=0,"",INDEX(Data!$BR:$BR,MATCH(R95,Data!$A:$A,0),1)))</f>
        <v/>
      </c>
      <c r="R95" s="43" t="str">
        <f ca="1">IFERROR(INDEX(Data!$A$1:Q$1002,_xlfn.AGGREGATE(15,6,(OFFSET(Data!$A$1,0,MATCH(R$6,Data!$1:$1,0)-1,1000,1)=IF(R$7="","Yes",R$7))/(OFFSET(Data!$A$1,0,MATCH(R$6,Data!$1:$1,0)-1,1000,1)=IF(R$7="","Yes",R$7))*ROW(Data!$C$1:$C$1002),ROW(R95)-ROW(R$7)),1),"")</f>
        <v>Nick Jr.</v>
      </c>
      <c r="S95" s="43" t="str">
        <f ca="1">IF(T95="","",IF(INDEX(Data!$BR:$BR,MATCH(T95,Data!$A:$A,0),1)=0,"",INDEX(Data!$BR:$BR,MATCH(T95,Data!$A:$A,0),1)))</f>
        <v/>
      </c>
      <c r="T95" s="43" t="str">
        <f ca="1">IFERROR(INDEX(Data!$A$1:R$1002,_xlfn.AGGREGATE(15,6,(OFFSET(Data!$A$1,0,MATCH(T$6,Data!$1:$1,0)-1,1000,1)=IF(T$7="","Yes",T$7))/(OFFSET(Data!$A$1,0,MATCH(T$6,Data!$1:$1,0)-1,1000,1)=IF(T$7="","Yes",T$7))*ROW(Data!$C$1:$C$1002),ROW(T95)-ROW(T$7)),1),"")</f>
        <v>TNT</v>
      </c>
      <c r="U95" s="43" t="str">
        <f ca="1">IF(V95="","",IF(INDEX(Data!$BR:$BR,MATCH(V95,Data!$A:$A,0),1)=0,"",INDEX(Data!$BR:$BR,MATCH(V95,Data!$A:$A,0),1)))</f>
        <v/>
      </c>
      <c r="V95" s="43" t="str">
        <f ca="1">IFERROR(INDEX(Data!$A$1:T$1002,_xlfn.AGGREGATE(15,6,(OFFSET(Data!$A$1,0,MATCH(V$6,Data!$1:$1,0)-1,1000,1)=IF(V$7="","Yes",V$7))/(OFFSET(Data!$A$1,0,MATCH(V$6,Data!$1:$1,0)-1,1000,1)=IF(V$7="","Yes",V$7))*ROW(Data!$C$1:$C$1002),ROW(V95)-ROW(V$7)),1),"")</f>
        <v>Yes Network</v>
      </c>
      <c r="W95" s="43" t="str">
        <f ca="1">IF(X95="","",IF(INDEX(Data!$BR:$BR,MATCH(X95,Data!$A:$A,0),1)=0,"",INDEX(Data!$BR:$BR,MATCH(X95,Data!$A:$A,0),1)))</f>
        <v/>
      </c>
      <c r="X95" s="43" t="str">
        <f ca="1">IFERROR(INDEX(Data!$A$1:Y$1002,_xlfn.AGGREGATE(15,6,(OFFSET(Data!$A$1,0,MATCH(X$6,Data!$1:$1,0)-1,1000,1)=IF(X$7="","Yes",X$7))/(OFFSET(Data!$A$1,0,MATCH(X$6,Data!$1:$1,0)-1,1000,1)=IF(X$7="","Yes",X$7))*ROW(Data!$C$1:$C$1002),ROW(X95)-ROW(X$7)),1),"")</f>
        <v/>
      </c>
      <c r="Y95" s="43" t="str">
        <f ca="1">IF(Z95="","",IF(INDEX(Data!$BR:$BR,MATCH(Z95,Data!$A:$A,0),1)=0,"",INDEX(Data!$BR:$BR,MATCH(Z95,Data!$A:$A,0),1)))</f>
        <v/>
      </c>
      <c r="Z95" s="43" t="str">
        <f ca="1">IFERROR(INDEX(Data!$A$1:AA$1002,_xlfn.AGGREGATE(15,6,(OFFSET(Data!$A$1,0,MATCH(Z$6,Data!$1:$1,0)-1,1000,1)=IF(Z$7="","Yes",Z$7))/(OFFSET(Data!$A$1,0,MATCH(Z$6,Data!$1:$1,0)-1,1000,1)=IF(Z$7="","Yes",Z$7))*ROW(Data!$C$1:$C$1002),ROW(Z95)-ROW(Z$7)),1),"")</f>
        <v/>
      </c>
      <c r="AA95" s="43" t="str">
        <f ca="1">IF(AB95="","",IF(INDEX(Data!$BR:$BR,MATCH(AB95,Data!$A:$A,0),1)=0,"",INDEX(Data!$BR:$BR,MATCH(AB95,Data!$A:$A,0),1)))</f>
        <v/>
      </c>
      <c r="AB95" s="43" t="str">
        <f ca="1">IFERROR(INDEX(Data!$A$1:AC$1002,_xlfn.AGGREGATE(15,6,(OFFSET(Data!$A$1,0,MATCH(AB$6,Data!$1:$1,0)-1,1000,1)=IF(AB$7="","Yes",AB$7))/(OFFSET(Data!$A$1,0,MATCH(AB$6,Data!$1:$1,0)-1,1000,1)=IF(AB$7="","Yes",AB$7))*ROW(Data!$C$1:$C$1002),ROW(AB95)-ROW(AB$7)),1),"")</f>
        <v>TVG</v>
      </c>
      <c r="AC95" s="43" t="str">
        <f ca="1">IF(AD95="","",IF(INDEX(Data!$BR:$BR,MATCH(AD95,Data!$A:$A,0),1)=0,"",INDEX(Data!$BR:$BR,MATCH(AD95,Data!$A:$A,0),1)))</f>
        <v/>
      </c>
      <c r="AD95" s="43" t="str">
        <f ca="1">IFERROR(INDEX(Data!$A$1:AE$1002,_xlfn.AGGREGATE(15,6,(OFFSET(Data!$A$1,0,MATCH(AD$6,Data!$1:$1,0)-1,1000,1)=IF(AD$7="","Yes",AD$7))/(OFFSET(Data!$A$1,0,MATCH(AD$6,Data!$1:$1,0)-1,1000,1)=IF(AD$7="","Yes",AD$7))*ROW(Data!$C$1:$C$1002),ROW(AD95)-ROW(AD$7)),1),"")</f>
        <v/>
      </c>
      <c r="AE95" s="43" t="str">
        <f ca="1">IF(AF95="","",IF(INDEX(Data!$BR:$BR,MATCH(AF95,Data!$A:$A,0),1)=0,"",INDEX(Data!$BR:$BR,MATCH(AF95,Data!$A:$A,0),1)))</f>
        <v/>
      </c>
      <c r="AF95" s="43" t="str">
        <f ca="1">IFERROR(INDEX(Data!$A$1:AM$1002,_xlfn.AGGREGATE(15,6,(OFFSET(Data!$A$1,0,MATCH(AF$6,Data!$1:$1,0)-1,1000,1)=IF(AF$7="","Yes",AF$7))/(OFFSET(Data!$A$1,0,MATCH(AF$6,Data!$1:$1,0)-1,1000,1)=IF(AF$7="","Yes",AF$7))*ROW(Data!$C$1:$C$1002),ROW(AF95)-ROW(AF$7)),1),"")</f>
        <v/>
      </c>
      <c r="AG95" s="43" t="str">
        <f ca="1">IF(AH95="","",IF(INDEX(Data!$BR:$BR,MATCH(AH95,Data!$A:$A,0),1)=0,"",INDEX(Data!$BR:$BR,MATCH(AH95,Data!$A:$A,0),1)))</f>
        <v/>
      </c>
      <c r="AH95" s="43" t="str">
        <f ca="1">IFERROR(INDEX(Data!$A$1:AO$1002,_xlfn.AGGREGATE(15,6,(OFFSET(Data!$A$1,0,MATCH(AH$6,Data!$1:$1,0)-1,1000,1)=IF(AH$7="","Yes",AH$7))/(OFFSET(Data!$A$1,0,MATCH(AH$6,Data!$1:$1,0)-1,1000,1)=IF(AH$7="","Yes",AH$7))*ROW(Data!$C$1:$C$1002),ROW(AH95)-ROW(AH$7)),1),"")</f>
        <v/>
      </c>
      <c r="AI95" s="43" t="str">
        <f ca="1">IF(AJ95="","",IF(INDEX(Data!$BR:$BR,MATCH(AJ95,Data!$A:$A,0),1)=0,"",INDEX(Data!$BR:$BR,MATCH(AJ95,Data!$A:$A,0),1)))</f>
        <v/>
      </c>
      <c r="AJ95" s="43" t="str">
        <f ca="1">IFERROR(INDEX(Data!$A$1:AQ$1002,_xlfn.AGGREGATE(15,6,(OFFSET(Data!$A$1,0,MATCH(AJ$6,Data!$1:$1,0)-1,1000,1)=IF(AJ$7="","Yes",AJ$7))/(OFFSET(Data!$A$1,0,MATCH(AJ$6,Data!$1:$1,0)-1,1000,1)=IF(AJ$7="","Yes",AJ$7))*ROW(Data!$C$1:$C$1002),ROW(AJ95)-ROW(AJ$7)),1),"")</f>
        <v/>
      </c>
      <c r="AK95" s="43" t="str">
        <f ca="1">IF(AL95="","",IF(INDEX(Data!$BR:$BR,MATCH(AL95,Data!$A:$A,0),1)=0,"",INDEX(Data!$BR:$BR,MATCH(AL95,Data!$A:$A,0),1)))</f>
        <v/>
      </c>
      <c r="AL95" s="43" t="str">
        <f ca="1">IFERROR(INDEX(Data!$A$1:AS$1002,_xlfn.AGGREGATE(15,6,(OFFSET(Data!$A$1,0,MATCH(AL$6,Data!$1:$1,0)-1,1000,1)=IF(AL$7="","Yes",AL$7))/(OFFSET(Data!$A$1,0,MATCH(AL$6,Data!$1:$1,0)-1,1000,1)=IF(AL$7="","Yes",AL$7))*ROW(Data!$C$1:$C$1002),ROW(AL95)-ROW(AL$7)),1),"")</f>
        <v/>
      </c>
      <c r="AM95" s="43" t="str">
        <f ca="1">IF(AN95="","",IF(INDEX(Data!$BR:$BR,MATCH(AN95,Data!$A:$A,0),1)=0,"",INDEX(Data!$BR:$BR,MATCH(AN95,Data!$A:$A,0),1)))</f>
        <v/>
      </c>
      <c r="AN95" s="43" t="str">
        <f ca="1">IFERROR(INDEX(Data!$A$1:AU$1002,_xlfn.AGGREGATE(15,6,(OFFSET(Data!$A$1,0,MATCH(AN$6,Data!$1:$1,0)-1,1000,1)=IF(AN$7="","Yes",AN$7))/(OFFSET(Data!$A$1,0,MATCH(AN$6,Data!$1:$1,0)-1,1000,1)=IF(AN$7="","Yes",AN$7))*ROW(Data!$C$1:$C$1002),ROW(AN95)-ROW(AN$7)),1),"")</f>
        <v/>
      </c>
    </row>
    <row r="96" spans="1:40" ht="24" x14ac:dyDescent="0.4">
      <c r="A96" s="43" t="str">
        <f ca="1">IF(B96="","",IF(INDEX(Data!$BR:$BR,MATCH(B96,Data!$A:$A,0),1)=0,"",INDEX(Data!$BR:$BR,MATCH(B96,Data!$A:$A,0),1)))</f>
        <v/>
      </c>
      <c r="B96" s="43" t="str">
        <f ca="1">IFERROR(INDEX(Data!A$1:$A$1002,_xlfn.AGGREGATE(15,6,(OFFSET(Data!$A$1,0,MATCH(B$6,Data!$1:$1,0)-1,1000,1)=IF(B$7="","Yes",B$7))/(OFFSET(Data!$A$1,0,MATCH(B$6,Data!$1:$1,0)-1,1000,1)=IF(B$7="","Yes",B$7))*ROW(Data!$C$1:$C$1002),ROW(B96)-ROW(B$7)),1),"")</f>
        <v/>
      </c>
      <c r="C96" s="43" t="str">
        <f ca="1">IF(D96="","",IF(INDEX(Data!$BR:$BR,MATCH(D96,Data!$A:$A,0),1)=0,"",INDEX(Data!$BR:$BR,MATCH(D96,Data!$A:$A,0),1)))</f>
        <v/>
      </c>
      <c r="D96" s="43" t="str">
        <f ca="1">IFERROR(INDEX(Data!$A$1:C$1002,_xlfn.AGGREGATE(15,6,(OFFSET(Data!$A$1,0,MATCH(D$6,Data!$1:$1,0)-1,1000,1)=IF(D$7="","Yes",D$7))/(OFFSET(Data!$A$1,0,MATCH(D$6,Data!$1:$1,0)-1,1000,1)=IF(D$7="","Yes",D$7))*ROW(Data!$C$1:$C$1002),ROW(D96)-ROW(D$7)),1),"")</f>
        <v/>
      </c>
      <c r="E96" s="43" t="str">
        <f ca="1">IF(F96="","",IF(INDEX(Data!$BR:$BR,MATCH(F96,Data!$A:$A,0),1)=0,"",INDEX(Data!$BR:$BR,MATCH(F96,Data!$A:$A,0),1)))</f>
        <v/>
      </c>
      <c r="F96" s="43" t="str">
        <f ca="1">IFERROR(INDEX(Data!$A$1:E$1002,_xlfn.AGGREGATE(15,6,(OFFSET(Data!$A$1,0,MATCH(F$6,Data!$1:$1,0)-1,1000,1)=IF(F$7="","Yes",F$7))/(OFFSET(Data!$A$1,0,MATCH(F$6,Data!$1:$1,0)-1,1000,1)=IF(F$7="","Yes",F$7))*ROW(Data!$C$1:$C$1002),ROW(F96)-ROW(F$7)),1),"")</f>
        <v/>
      </c>
      <c r="G96" s="43" t="str">
        <f ca="1">IF(H96="","",IF(INDEX(Data!$BR:$BR,MATCH(H96,Data!$A:$A,0),1)=0,"",INDEX(Data!$BR:$BR,MATCH(H96,Data!$A:$A,0),1)))</f>
        <v/>
      </c>
      <c r="H96" s="43" t="str">
        <f ca="1">IFERROR(INDEX(Data!$A$1:G$1002,_xlfn.AGGREGATE(15,6,(OFFSET(Data!$A$1,0,MATCH(H$6,Data!$1:$1,0)-1,1000,1)=IF(H$7="","Yes",H$7))/(OFFSET(Data!$A$1,0,MATCH(H$6,Data!$1:$1,0)-1,1000,1)=IF(H$7="","Yes",H$7))*ROW(Data!$C$1:$C$1002),ROW(H96)-ROW(H$7)),1),"")</f>
        <v/>
      </c>
      <c r="I96" s="43" t="str">
        <f ca="1">IF(J96="","",IF(INDEX(Data!$BR:$BR,MATCH(J96,Data!$A:$A,0),1)=0,"",INDEX(Data!$BR:$BR,MATCH(J96,Data!$A:$A,0),1)))</f>
        <v/>
      </c>
      <c r="J96" s="43" t="str">
        <f ca="1">IFERROR(INDEX(Data!$A$1:I$1002,_xlfn.AGGREGATE(15,6,(OFFSET(Data!$A$1,0,MATCH(J$6,Data!$1:$1,0)-1,1000,1)=IF(J$7="","Yes",J$7))/(OFFSET(Data!$A$1,0,MATCH(J$6,Data!$1:$1,0)-1,1000,1)=IF(J$7="","Yes",J$7))*ROW(Data!$C$1:$C$1002),ROW(J96)-ROW(J$7)),1),"")</f>
        <v/>
      </c>
      <c r="K96" s="43" t="str">
        <f ca="1">IF(L96="","",IF(INDEX(Data!$BR:$BR,MATCH(L96,Data!$A:$A,0),1)=0,"",INDEX(Data!$BR:$BR,MATCH(L96,Data!$A:$A,0),1)))</f>
        <v/>
      </c>
      <c r="L96" s="43" t="str">
        <f ca="1">IFERROR(INDEX(Data!$A$1:K$1002,_xlfn.AGGREGATE(15,6,(OFFSET(Data!$A$1,0,MATCH(L$6,Data!$1:$1,0)-1,1000,1)=IF(L$7="","Yes",L$7))/(OFFSET(Data!$A$1,0,MATCH(L$6,Data!$1:$1,0)-1,1000,1)=IF(L$7="","Yes",L$7))*ROW(Data!$C$1:$C$1002),ROW(L96)-ROW(L$7)),1),"")</f>
        <v/>
      </c>
      <c r="M96" s="43" t="str">
        <f ca="1">IF(N96="","",IF(INDEX(Data!$BR:$BR,MATCH(N96,Data!$A:$A,0),1)=0,"",INDEX(Data!$BR:$BR,MATCH(N96,Data!$A:$A,0),1)))</f>
        <v/>
      </c>
      <c r="N96" s="43" t="str">
        <f ca="1">IFERROR(INDEX(Data!$A$1:M$1002,_xlfn.AGGREGATE(15,6,(OFFSET(Data!$A$1,0,MATCH(N$6,Data!$1:$1,0)-1,1000,1)=IF(N$7="","Yes",N$7))/(OFFSET(Data!$A$1,0,MATCH(N$6,Data!$1:$1,0)-1,1000,1)=IF(N$7="","Yes",N$7))*ROW(Data!$C$1:$C$1002),ROW(N96)-ROW(N$7)),1),"")</f>
        <v>Turner Classic Movies</v>
      </c>
      <c r="O96" s="43" t="str">
        <f ca="1">IF(P96="","",IF(INDEX(Data!$BR:$BR,MATCH(P96,Data!$A:$A,0),1)=0,"",INDEX(Data!$BR:$BR,MATCH(P96,Data!$A:$A,0),1)))</f>
        <v/>
      </c>
      <c r="P96" s="43" t="str">
        <f ca="1">IFERROR(INDEX(Data!$A$1:O$1002,_xlfn.AGGREGATE(15,6,(OFFSET(Data!$A$1,0,MATCH(P$6,Data!$1:$1,0)-1,1000,1)=IF(P$7="","Yes",P$7))/(OFFSET(Data!$A$1,0,MATCH(P$6,Data!$1:$1,0)-1,1000,1)=IF(P$7="","Yes",P$7))*ROW(Data!$C$1:$C$1002),ROW(P96)-ROW(P$7)),1),"")</f>
        <v>Nicktoons</v>
      </c>
      <c r="Q96" s="43" t="str">
        <f ca="1">IF(R96="","",IF(INDEX(Data!$BR:$BR,MATCH(R96,Data!$A:$A,0),1)=0,"",INDEX(Data!$BR:$BR,MATCH(R96,Data!$A:$A,0),1)))</f>
        <v/>
      </c>
      <c r="R96" s="43" t="str">
        <f ca="1">IFERROR(INDEX(Data!$A$1:Q$1002,_xlfn.AGGREGATE(15,6,(OFFSET(Data!$A$1,0,MATCH(R$6,Data!$1:$1,0)-1,1000,1)=IF(R$7="","Yes",R$7))/(OFFSET(Data!$A$1,0,MATCH(R$6,Data!$1:$1,0)-1,1000,1)=IF(R$7="","Yes",R$7))*ROW(Data!$C$1:$C$1002),ROW(R96)-ROW(R$7)),1),"")</f>
        <v>Nickelodeon</v>
      </c>
      <c r="S96" s="43" t="str">
        <f ca="1">IF(T96="","",IF(INDEX(Data!$BR:$BR,MATCH(T96,Data!$A:$A,0),1)=0,"",INDEX(Data!$BR:$BR,MATCH(T96,Data!$A:$A,0),1)))</f>
        <v/>
      </c>
      <c r="T96" s="43" t="str">
        <f ca="1">IFERROR(INDEX(Data!$A$1:R$1002,_xlfn.AGGREGATE(15,6,(OFFSET(Data!$A$1,0,MATCH(T$6,Data!$1:$1,0)-1,1000,1)=IF(T$7="","Yes",T$7))/(OFFSET(Data!$A$1,0,MATCH(T$6,Data!$1:$1,0)-1,1000,1)=IF(T$7="","Yes",T$7))*ROW(Data!$C$1:$C$1002),ROW(T96)-ROW(T$7)),1),"")</f>
        <v>Tr3S</v>
      </c>
      <c r="U96" s="43" t="str">
        <f ca="1">IF(V96="","",IF(INDEX(Data!$BR:$BR,MATCH(V96,Data!$A:$A,0),1)=0,"",INDEX(Data!$BR:$BR,MATCH(V96,Data!$A:$A,0),1)))</f>
        <v/>
      </c>
      <c r="V96" s="43" t="str">
        <f ca="1">IFERROR(INDEX(Data!$A$1:T$1002,_xlfn.AGGREGATE(15,6,(OFFSET(Data!$A$1,0,MATCH(V$6,Data!$1:$1,0)-1,1000,1)=IF(V$7="","Yes",V$7))/(OFFSET(Data!$A$1,0,MATCH(V$6,Data!$1:$1,0)-1,1000,1)=IF(V$7="","Yes",V$7))*ROW(Data!$C$1:$C$1002),ROW(V96)-ROW(V$7)),1),"")</f>
        <v>Youtube Originals</v>
      </c>
      <c r="W96" s="43" t="str">
        <f ca="1">IF(X96="","",IF(INDEX(Data!$BR:$BR,MATCH(X96,Data!$A:$A,0),1)=0,"",INDEX(Data!$BR:$BR,MATCH(X96,Data!$A:$A,0),1)))</f>
        <v/>
      </c>
      <c r="X96" s="43" t="str">
        <f ca="1">IFERROR(INDEX(Data!$A$1:Y$1002,_xlfn.AGGREGATE(15,6,(OFFSET(Data!$A$1,0,MATCH(X$6,Data!$1:$1,0)-1,1000,1)=IF(X$7="","Yes",X$7))/(OFFSET(Data!$A$1,0,MATCH(X$6,Data!$1:$1,0)-1,1000,1)=IF(X$7="","Yes",X$7))*ROW(Data!$C$1:$C$1002),ROW(X96)-ROW(X$7)),1),"")</f>
        <v/>
      </c>
      <c r="Y96" s="43" t="str">
        <f ca="1">IF(Z96="","",IF(INDEX(Data!$BR:$BR,MATCH(Z96,Data!$A:$A,0),1)=0,"",INDEX(Data!$BR:$BR,MATCH(Z96,Data!$A:$A,0),1)))</f>
        <v/>
      </c>
      <c r="Z96" s="43" t="str">
        <f ca="1">IFERROR(INDEX(Data!$A$1:AA$1002,_xlfn.AGGREGATE(15,6,(OFFSET(Data!$A$1,0,MATCH(Z$6,Data!$1:$1,0)-1,1000,1)=IF(Z$7="","Yes",Z$7))/(OFFSET(Data!$A$1,0,MATCH(Z$6,Data!$1:$1,0)-1,1000,1)=IF(Z$7="","Yes",Z$7))*ROW(Data!$C$1:$C$1002),ROW(Z96)-ROW(Z$7)),1),"")</f>
        <v/>
      </c>
      <c r="AA96" s="43" t="str">
        <f ca="1">IF(AB96="","",IF(INDEX(Data!$BR:$BR,MATCH(AB96,Data!$A:$A,0),1)=0,"",INDEX(Data!$BR:$BR,MATCH(AB96,Data!$A:$A,0),1)))</f>
        <v/>
      </c>
      <c r="AB96" s="43" t="str">
        <f ca="1">IFERROR(INDEX(Data!$A$1:AC$1002,_xlfn.AGGREGATE(15,6,(OFFSET(Data!$A$1,0,MATCH(AB$6,Data!$1:$1,0)-1,1000,1)=IF(AB$7="","Yes",AB$7))/(OFFSET(Data!$A$1,0,MATCH(AB$6,Data!$1:$1,0)-1,1000,1)=IF(AB$7="","Yes",AB$7))*ROW(Data!$C$1:$C$1002),ROW(AB96)-ROW(AB$7)),1),"")</f>
        <v>Unimas</v>
      </c>
      <c r="AC96" s="43" t="str">
        <f ca="1">IF(AD96="","",IF(INDEX(Data!$BR:$BR,MATCH(AD96,Data!$A:$A,0),1)=0,"",INDEX(Data!$BR:$BR,MATCH(AD96,Data!$A:$A,0),1)))</f>
        <v/>
      </c>
      <c r="AD96" s="43" t="str">
        <f ca="1">IFERROR(INDEX(Data!$A$1:AE$1002,_xlfn.AGGREGATE(15,6,(OFFSET(Data!$A$1,0,MATCH(AD$6,Data!$1:$1,0)-1,1000,1)=IF(AD$7="","Yes",AD$7))/(OFFSET(Data!$A$1,0,MATCH(AD$6,Data!$1:$1,0)-1,1000,1)=IF(AD$7="","Yes",AD$7))*ROW(Data!$C$1:$C$1002),ROW(AD96)-ROW(AD$7)),1),"")</f>
        <v/>
      </c>
      <c r="AE96" s="43" t="str">
        <f ca="1">IF(AF96="","",IF(INDEX(Data!$BR:$BR,MATCH(AF96,Data!$A:$A,0),1)=0,"",INDEX(Data!$BR:$BR,MATCH(AF96,Data!$A:$A,0),1)))</f>
        <v/>
      </c>
      <c r="AF96" s="43" t="str">
        <f ca="1">IFERROR(INDEX(Data!$A$1:AM$1002,_xlfn.AGGREGATE(15,6,(OFFSET(Data!$A$1,0,MATCH(AF$6,Data!$1:$1,0)-1,1000,1)=IF(AF$7="","Yes",AF$7))/(OFFSET(Data!$A$1,0,MATCH(AF$6,Data!$1:$1,0)-1,1000,1)=IF(AF$7="","Yes",AF$7))*ROW(Data!$C$1:$C$1002),ROW(AF96)-ROW(AF$7)),1),"")</f>
        <v/>
      </c>
      <c r="AG96" s="43" t="str">
        <f ca="1">IF(AH96="","",IF(INDEX(Data!$BR:$BR,MATCH(AH96,Data!$A:$A,0),1)=0,"",INDEX(Data!$BR:$BR,MATCH(AH96,Data!$A:$A,0),1)))</f>
        <v/>
      </c>
      <c r="AH96" s="43" t="str">
        <f ca="1">IFERROR(INDEX(Data!$A$1:AO$1002,_xlfn.AGGREGATE(15,6,(OFFSET(Data!$A$1,0,MATCH(AH$6,Data!$1:$1,0)-1,1000,1)=IF(AH$7="","Yes",AH$7))/(OFFSET(Data!$A$1,0,MATCH(AH$6,Data!$1:$1,0)-1,1000,1)=IF(AH$7="","Yes",AH$7))*ROW(Data!$C$1:$C$1002),ROW(AH96)-ROW(AH$7)),1),"")</f>
        <v/>
      </c>
      <c r="AI96" s="43" t="str">
        <f ca="1">IF(AJ96="","",IF(INDEX(Data!$BR:$BR,MATCH(AJ96,Data!$A:$A,0),1)=0,"",INDEX(Data!$BR:$BR,MATCH(AJ96,Data!$A:$A,0),1)))</f>
        <v/>
      </c>
      <c r="AJ96" s="43" t="str">
        <f ca="1">IFERROR(INDEX(Data!$A$1:AQ$1002,_xlfn.AGGREGATE(15,6,(OFFSET(Data!$A$1,0,MATCH(AJ$6,Data!$1:$1,0)-1,1000,1)=IF(AJ$7="","Yes",AJ$7))/(OFFSET(Data!$A$1,0,MATCH(AJ$6,Data!$1:$1,0)-1,1000,1)=IF(AJ$7="","Yes",AJ$7))*ROW(Data!$C$1:$C$1002),ROW(AJ96)-ROW(AJ$7)),1),"")</f>
        <v/>
      </c>
      <c r="AK96" s="43" t="str">
        <f ca="1">IF(AL96="","",IF(INDEX(Data!$BR:$BR,MATCH(AL96,Data!$A:$A,0),1)=0,"",INDEX(Data!$BR:$BR,MATCH(AL96,Data!$A:$A,0),1)))</f>
        <v/>
      </c>
      <c r="AL96" s="43" t="str">
        <f ca="1">IFERROR(INDEX(Data!$A$1:AS$1002,_xlfn.AGGREGATE(15,6,(OFFSET(Data!$A$1,0,MATCH(AL$6,Data!$1:$1,0)-1,1000,1)=IF(AL$7="","Yes",AL$7))/(OFFSET(Data!$A$1,0,MATCH(AL$6,Data!$1:$1,0)-1,1000,1)=IF(AL$7="","Yes",AL$7))*ROW(Data!$C$1:$C$1002),ROW(AL96)-ROW(AL$7)),1),"")</f>
        <v/>
      </c>
      <c r="AM96" s="43" t="str">
        <f ca="1">IF(AN96="","",IF(INDEX(Data!$BR:$BR,MATCH(AN96,Data!$A:$A,0),1)=0,"",INDEX(Data!$BR:$BR,MATCH(AN96,Data!$A:$A,0),1)))</f>
        <v/>
      </c>
      <c r="AN96" s="43" t="str">
        <f ca="1">IFERROR(INDEX(Data!$A$1:AU$1002,_xlfn.AGGREGATE(15,6,(OFFSET(Data!$A$1,0,MATCH(AN$6,Data!$1:$1,0)-1,1000,1)=IF(AN$7="","Yes",AN$7))/(OFFSET(Data!$A$1,0,MATCH(AN$6,Data!$1:$1,0)-1,1000,1)=IF(AN$7="","Yes",AN$7))*ROW(Data!$C$1:$C$1002),ROW(AN96)-ROW(AN$7)),1),"")</f>
        <v/>
      </c>
    </row>
    <row r="97" spans="1:40" x14ac:dyDescent="0.4">
      <c r="A97" s="43" t="str">
        <f ca="1">IF(B97="","",IF(INDEX(Data!$BR:$BR,MATCH(B97,Data!$A:$A,0),1)=0,"",INDEX(Data!$BR:$BR,MATCH(B97,Data!$A:$A,0),1)))</f>
        <v/>
      </c>
      <c r="B97" s="43" t="str">
        <f ca="1">IFERROR(INDEX(Data!A$1:$A$1002,_xlfn.AGGREGATE(15,6,(OFFSET(Data!$A$1,0,MATCH(B$6,Data!$1:$1,0)-1,1000,1)=IF(B$7="","Yes",B$7))/(OFFSET(Data!$A$1,0,MATCH(B$6,Data!$1:$1,0)-1,1000,1)=IF(B$7="","Yes",B$7))*ROW(Data!$C$1:$C$1002),ROW(B97)-ROW(B$7)),1),"")</f>
        <v/>
      </c>
      <c r="C97" s="43" t="str">
        <f ca="1">IF(D97="","",IF(INDEX(Data!$BR:$BR,MATCH(D97,Data!$A:$A,0),1)=0,"",INDEX(Data!$BR:$BR,MATCH(D97,Data!$A:$A,0),1)))</f>
        <v/>
      </c>
      <c r="D97" s="43" t="str">
        <f ca="1">IFERROR(INDEX(Data!$A$1:C$1002,_xlfn.AGGREGATE(15,6,(OFFSET(Data!$A$1,0,MATCH(D$6,Data!$1:$1,0)-1,1000,1)=IF(D$7="","Yes",D$7))/(OFFSET(Data!$A$1,0,MATCH(D$6,Data!$1:$1,0)-1,1000,1)=IF(D$7="","Yes",D$7))*ROW(Data!$C$1:$C$1002),ROW(D97)-ROW(D$7)),1),"")</f>
        <v/>
      </c>
      <c r="E97" s="43" t="str">
        <f ca="1">IF(F97="","",IF(INDEX(Data!$BR:$BR,MATCH(F97,Data!$A:$A,0),1)=0,"",INDEX(Data!$BR:$BR,MATCH(F97,Data!$A:$A,0),1)))</f>
        <v/>
      </c>
      <c r="F97" s="43" t="str">
        <f ca="1">IFERROR(INDEX(Data!$A$1:E$1002,_xlfn.AGGREGATE(15,6,(OFFSET(Data!$A$1,0,MATCH(F$6,Data!$1:$1,0)-1,1000,1)=IF(F$7="","Yes",F$7))/(OFFSET(Data!$A$1,0,MATCH(F$6,Data!$1:$1,0)-1,1000,1)=IF(F$7="","Yes",F$7))*ROW(Data!$C$1:$C$1002),ROW(F97)-ROW(F$7)),1),"")</f>
        <v/>
      </c>
      <c r="G97" s="43" t="str">
        <f ca="1">IF(H97="","",IF(INDEX(Data!$BR:$BR,MATCH(H97,Data!$A:$A,0),1)=0,"",INDEX(Data!$BR:$BR,MATCH(H97,Data!$A:$A,0),1)))</f>
        <v/>
      </c>
      <c r="H97" s="43" t="str">
        <f ca="1">IFERROR(INDEX(Data!$A$1:G$1002,_xlfn.AGGREGATE(15,6,(OFFSET(Data!$A$1,0,MATCH(H$6,Data!$1:$1,0)-1,1000,1)=IF(H$7="","Yes",H$7))/(OFFSET(Data!$A$1,0,MATCH(H$6,Data!$1:$1,0)-1,1000,1)=IF(H$7="","Yes",H$7))*ROW(Data!$C$1:$C$1002),ROW(H97)-ROW(H$7)),1),"")</f>
        <v/>
      </c>
      <c r="I97" s="43" t="str">
        <f ca="1">IF(J97="","",IF(INDEX(Data!$BR:$BR,MATCH(J97,Data!$A:$A,0),1)=0,"",INDEX(Data!$BR:$BR,MATCH(J97,Data!$A:$A,0),1)))</f>
        <v/>
      </c>
      <c r="J97" s="43" t="str">
        <f ca="1">IFERROR(INDEX(Data!$A$1:I$1002,_xlfn.AGGREGATE(15,6,(OFFSET(Data!$A$1,0,MATCH(J$6,Data!$1:$1,0)-1,1000,1)=IF(J$7="","Yes",J$7))/(OFFSET(Data!$A$1,0,MATCH(J$6,Data!$1:$1,0)-1,1000,1)=IF(J$7="","Yes",J$7))*ROW(Data!$C$1:$C$1002),ROW(J97)-ROW(J$7)),1),"")</f>
        <v/>
      </c>
      <c r="K97" s="43" t="str">
        <f ca="1">IF(L97="","",IF(INDEX(Data!$BR:$BR,MATCH(L97,Data!$A:$A,0),1)=0,"",INDEX(Data!$BR:$BR,MATCH(L97,Data!$A:$A,0),1)))</f>
        <v/>
      </c>
      <c r="L97" s="43" t="str">
        <f ca="1">IFERROR(INDEX(Data!$A$1:K$1002,_xlfn.AGGREGATE(15,6,(OFFSET(Data!$A$1,0,MATCH(L$6,Data!$1:$1,0)-1,1000,1)=IF(L$7="","Yes",L$7))/(OFFSET(Data!$A$1,0,MATCH(L$6,Data!$1:$1,0)-1,1000,1)=IF(L$7="","Yes",L$7))*ROW(Data!$C$1:$C$1002),ROW(L97)-ROW(L$7)),1),"")</f>
        <v/>
      </c>
      <c r="M97" s="43" t="str">
        <f ca="1">IF(N97="","",IF(INDEX(Data!$BR:$BR,MATCH(N97,Data!$A:$A,0),1)=0,"",INDEX(Data!$BR:$BR,MATCH(N97,Data!$A:$A,0),1)))</f>
        <v/>
      </c>
      <c r="N97" s="43" t="str">
        <f ca="1">IFERROR(INDEX(Data!$A$1:M$1002,_xlfn.AGGREGATE(15,6,(OFFSET(Data!$A$1,0,MATCH(N$6,Data!$1:$1,0)-1,1000,1)=IF(N$7="","Yes",N$7))/(OFFSET(Data!$A$1,0,MATCH(N$6,Data!$1:$1,0)-1,1000,1)=IF(N$7="","Yes",N$7))*ROW(Data!$C$1:$C$1002),ROW(N97)-ROW(N$7)),1),"")</f>
        <v>TV Land</v>
      </c>
      <c r="O97" s="43" t="str">
        <f ca="1">IF(P97="","",IF(INDEX(Data!$BR:$BR,MATCH(P97,Data!$A:$A,0),1)=0,"",INDEX(Data!$BR:$BR,MATCH(P97,Data!$A:$A,0),1)))</f>
        <v/>
      </c>
      <c r="P97" s="43" t="str">
        <f ca="1">IFERROR(INDEX(Data!$A$1:O$1002,_xlfn.AGGREGATE(15,6,(OFFSET(Data!$A$1,0,MATCH(P$6,Data!$1:$1,0)-1,1000,1)=IF(P$7="","Yes",P$7))/(OFFSET(Data!$A$1,0,MATCH(P$6,Data!$1:$1,0)-1,1000,1)=IF(P$7="","Yes",P$7))*ROW(Data!$C$1:$C$1002),ROW(P97)-ROW(P$7)),1),"")</f>
        <v>Olympic Channel</v>
      </c>
      <c r="Q97" s="43" t="str">
        <f ca="1">IF(R97="","",IF(INDEX(Data!$BR:$BR,MATCH(R97,Data!$A:$A,0),1)=0,"",INDEX(Data!$BR:$BR,MATCH(R97,Data!$A:$A,0),1)))</f>
        <v/>
      </c>
      <c r="R97" s="43" t="str">
        <f ca="1">IFERROR(INDEX(Data!$A$1:Q$1002,_xlfn.AGGREGATE(15,6,(OFFSET(Data!$A$1,0,MATCH(R$6,Data!$1:$1,0)-1,1000,1)=IF(R$7="","Yes",R$7))/(OFFSET(Data!$A$1,0,MATCH(R$6,Data!$1:$1,0)-1,1000,1)=IF(R$7="","Yes",R$7))*ROW(Data!$C$1:$C$1002),ROW(R97)-ROW(R$7)),1),"")</f>
        <v>Nicktoons</v>
      </c>
      <c r="S97" s="43" t="str">
        <f ca="1">IF(T97="","",IF(INDEX(Data!$BR:$BR,MATCH(T97,Data!$A:$A,0),1)=0,"",INDEX(Data!$BR:$BR,MATCH(T97,Data!$A:$A,0),1)))</f>
        <v/>
      </c>
      <c r="T97" s="43" t="str">
        <f ca="1">IFERROR(INDEX(Data!$A$1:R$1002,_xlfn.AGGREGATE(15,6,(OFFSET(Data!$A$1,0,MATCH(T$6,Data!$1:$1,0)-1,1000,1)=IF(T$7="","Yes",T$7))/(OFFSET(Data!$A$1,0,MATCH(T$6,Data!$1:$1,0)-1,1000,1)=IF(T$7="","Yes",T$7))*ROW(Data!$C$1:$C$1002),ROW(T97)-ROW(T$7)),1),"")</f>
        <v>TUDN</v>
      </c>
      <c r="U97" s="43" t="str">
        <f ca="1">IF(V97="","",IF(INDEX(Data!$BR:$BR,MATCH(V97,Data!$A:$A,0),1)=0,"",INDEX(Data!$BR:$BR,MATCH(V97,Data!$A:$A,0),1)))</f>
        <v/>
      </c>
      <c r="V97" s="43" t="str">
        <f ca="1">IFERROR(INDEX(Data!$A$1:T$1002,_xlfn.AGGREGATE(15,6,(OFFSET(Data!$A$1,0,MATCH(V$6,Data!$1:$1,0)-1,1000,1)=IF(V$7="","Yes",V$7))/(OFFSET(Data!$A$1,0,MATCH(V$6,Data!$1:$1,0)-1,1000,1)=IF(V$7="","Yes",V$7))*ROW(Data!$C$1:$C$1002),ROW(V97)-ROW(V$7)),1),"")</f>
        <v/>
      </c>
      <c r="W97" s="43" t="str">
        <f ca="1">IF(X97="","",IF(INDEX(Data!$BR:$BR,MATCH(X97,Data!$A:$A,0),1)=0,"",INDEX(Data!$BR:$BR,MATCH(X97,Data!$A:$A,0),1)))</f>
        <v/>
      </c>
      <c r="X97" s="43" t="str">
        <f ca="1">IFERROR(INDEX(Data!$A$1:Y$1002,_xlfn.AGGREGATE(15,6,(OFFSET(Data!$A$1,0,MATCH(X$6,Data!$1:$1,0)-1,1000,1)=IF(X$7="","Yes",X$7))/(OFFSET(Data!$A$1,0,MATCH(X$6,Data!$1:$1,0)-1,1000,1)=IF(X$7="","Yes",X$7))*ROW(Data!$C$1:$C$1002),ROW(X97)-ROW(X$7)),1),"")</f>
        <v/>
      </c>
      <c r="Y97" s="43" t="str">
        <f ca="1">IF(Z97="","",IF(INDEX(Data!$BR:$BR,MATCH(Z97,Data!$A:$A,0),1)=0,"",INDEX(Data!$BR:$BR,MATCH(Z97,Data!$A:$A,0),1)))</f>
        <v/>
      </c>
      <c r="Z97" s="43" t="str">
        <f ca="1">IFERROR(INDEX(Data!$A$1:AA$1002,_xlfn.AGGREGATE(15,6,(OFFSET(Data!$A$1,0,MATCH(Z$6,Data!$1:$1,0)-1,1000,1)=IF(Z$7="","Yes",Z$7))/(OFFSET(Data!$A$1,0,MATCH(Z$6,Data!$1:$1,0)-1,1000,1)=IF(Z$7="","Yes",Z$7))*ROW(Data!$C$1:$C$1002),ROW(Z97)-ROW(Z$7)),1),"")</f>
        <v/>
      </c>
      <c r="AA97" s="43" t="str">
        <f ca="1">IF(AB97="","",IF(INDEX(Data!$BR:$BR,MATCH(AB97,Data!$A:$A,0),1)=0,"",INDEX(Data!$BR:$BR,MATCH(AB97,Data!$A:$A,0),1)))</f>
        <v/>
      </c>
      <c r="AB97" s="43" t="str">
        <f ca="1">IFERROR(INDEX(Data!$A$1:AC$1002,_xlfn.AGGREGATE(15,6,(OFFSET(Data!$A$1,0,MATCH(AB$6,Data!$1:$1,0)-1,1000,1)=IF(AB$7="","Yes",AB$7))/(OFFSET(Data!$A$1,0,MATCH(AB$6,Data!$1:$1,0)-1,1000,1)=IF(AB$7="","Yes",AB$7))*ROW(Data!$C$1:$C$1002),ROW(AB97)-ROW(AB$7)),1),"")</f>
        <v>Universal Kids</v>
      </c>
      <c r="AC97" s="43" t="str">
        <f ca="1">IF(AD97="","",IF(INDEX(Data!$BR:$BR,MATCH(AD97,Data!$A:$A,0),1)=0,"",INDEX(Data!$BR:$BR,MATCH(AD97,Data!$A:$A,0),1)))</f>
        <v/>
      </c>
      <c r="AD97" s="43" t="str">
        <f ca="1">IFERROR(INDEX(Data!$A$1:AE$1002,_xlfn.AGGREGATE(15,6,(OFFSET(Data!$A$1,0,MATCH(AD$6,Data!$1:$1,0)-1,1000,1)=IF(AD$7="","Yes",AD$7))/(OFFSET(Data!$A$1,0,MATCH(AD$6,Data!$1:$1,0)-1,1000,1)=IF(AD$7="","Yes",AD$7))*ROW(Data!$C$1:$C$1002),ROW(AD97)-ROW(AD$7)),1),"")</f>
        <v/>
      </c>
      <c r="AE97" s="43" t="str">
        <f ca="1">IF(AF97="","",IF(INDEX(Data!$BR:$BR,MATCH(AF97,Data!$A:$A,0),1)=0,"",INDEX(Data!$BR:$BR,MATCH(AF97,Data!$A:$A,0),1)))</f>
        <v/>
      </c>
      <c r="AF97" s="43" t="str">
        <f ca="1">IFERROR(INDEX(Data!$A$1:AM$1002,_xlfn.AGGREGATE(15,6,(OFFSET(Data!$A$1,0,MATCH(AF$6,Data!$1:$1,0)-1,1000,1)=IF(AF$7="","Yes",AF$7))/(OFFSET(Data!$A$1,0,MATCH(AF$6,Data!$1:$1,0)-1,1000,1)=IF(AF$7="","Yes",AF$7))*ROW(Data!$C$1:$C$1002),ROW(AF97)-ROW(AF$7)),1),"")</f>
        <v/>
      </c>
      <c r="AG97" s="43" t="str">
        <f ca="1">IF(AH97="","",IF(INDEX(Data!$BR:$BR,MATCH(AH97,Data!$A:$A,0),1)=0,"",INDEX(Data!$BR:$BR,MATCH(AH97,Data!$A:$A,0),1)))</f>
        <v/>
      </c>
      <c r="AH97" s="43" t="str">
        <f ca="1">IFERROR(INDEX(Data!$A$1:AO$1002,_xlfn.AGGREGATE(15,6,(OFFSET(Data!$A$1,0,MATCH(AH$6,Data!$1:$1,0)-1,1000,1)=IF(AH$7="","Yes",AH$7))/(OFFSET(Data!$A$1,0,MATCH(AH$6,Data!$1:$1,0)-1,1000,1)=IF(AH$7="","Yes",AH$7))*ROW(Data!$C$1:$C$1002),ROW(AH97)-ROW(AH$7)),1),"")</f>
        <v/>
      </c>
      <c r="AI97" s="43" t="str">
        <f ca="1">IF(AJ97="","",IF(INDEX(Data!$BR:$BR,MATCH(AJ97,Data!$A:$A,0),1)=0,"",INDEX(Data!$BR:$BR,MATCH(AJ97,Data!$A:$A,0),1)))</f>
        <v/>
      </c>
      <c r="AJ97" s="43" t="str">
        <f ca="1">IFERROR(INDEX(Data!$A$1:AQ$1002,_xlfn.AGGREGATE(15,6,(OFFSET(Data!$A$1,0,MATCH(AJ$6,Data!$1:$1,0)-1,1000,1)=IF(AJ$7="","Yes",AJ$7))/(OFFSET(Data!$A$1,0,MATCH(AJ$6,Data!$1:$1,0)-1,1000,1)=IF(AJ$7="","Yes",AJ$7))*ROW(Data!$C$1:$C$1002),ROW(AJ97)-ROW(AJ$7)),1),"")</f>
        <v/>
      </c>
      <c r="AK97" s="43" t="str">
        <f ca="1">IF(AL97="","",IF(INDEX(Data!$BR:$BR,MATCH(AL97,Data!$A:$A,0),1)=0,"",INDEX(Data!$BR:$BR,MATCH(AL97,Data!$A:$A,0),1)))</f>
        <v/>
      </c>
      <c r="AL97" s="43" t="str">
        <f ca="1">IFERROR(INDEX(Data!$A$1:AS$1002,_xlfn.AGGREGATE(15,6,(OFFSET(Data!$A$1,0,MATCH(AL$6,Data!$1:$1,0)-1,1000,1)=IF(AL$7="","Yes",AL$7))/(OFFSET(Data!$A$1,0,MATCH(AL$6,Data!$1:$1,0)-1,1000,1)=IF(AL$7="","Yes",AL$7))*ROW(Data!$C$1:$C$1002),ROW(AL97)-ROW(AL$7)),1),"")</f>
        <v/>
      </c>
      <c r="AM97" s="43" t="str">
        <f ca="1">IF(AN97="","",IF(INDEX(Data!$BR:$BR,MATCH(AN97,Data!$A:$A,0),1)=0,"",INDEX(Data!$BR:$BR,MATCH(AN97,Data!$A:$A,0),1)))</f>
        <v/>
      </c>
      <c r="AN97" s="43" t="str">
        <f ca="1">IFERROR(INDEX(Data!$A$1:AU$1002,_xlfn.AGGREGATE(15,6,(OFFSET(Data!$A$1,0,MATCH(AN$6,Data!$1:$1,0)-1,1000,1)=IF(AN$7="","Yes",AN$7))/(OFFSET(Data!$A$1,0,MATCH(AN$6,Data!$1:$1,0)-1,1000,1)=IF(AN$7="","Yes",AN$7))*ROW(Data!$C$1:$C$1002),ROW(AN97)-ROW(AN$7)),1),"")</f>
        <v/>
      </c>
    </row>
    <row r="98" spans="1:40" ht="24" x14ac:dyDescent="0.4">
      <c r="A98" s="43" t="str">
        <f ca="1">IF(B98="","",IF(INDEX(Data!$BR:$BR,MATCH(B98,Data!$A:$A,0),1)=0,"",INDEX(Data!$BR:$BR,MATCH(B98,Data!$A:$A,0),1)))</f>
        <v/>
      </c>
      <c r="B98" s="43" t="str">
        <f ca="1">IFERROR(INDEX(Data!A$1:$A$1002,_xlfn.AGGREGATE(15,6,(OFFSET(Data!$A$1,0,MATCH(B$6,Data!$1:$1,0)-1,1000,1)=IF(B$7="","Yes",B$7))/(OFFSET(Data!$A$1,0,MATCH(B$6,Data!$1:$1,0)-1,1000,1)=IF(B$7="","Yes",B$7))*ROW(Data!$C$1:$C$1002),ROW(B98)-ROW(B$7)),1),"")</f>
        <v/>
      </c>
      <c r="C98" s="43" t="str">
        <f ca="1">IF(D98="","",IF(INDEX(Data!$BR:$BR,MATCH(D98,Data!$A:$A,0),1)=0,"",INDEX(Data!$BR:$BR,MATCH(D98,Data!$A:$A,0),1)))</f>
        <v/>
      </c>
      <c r="D98" s="43" t="str">
        <f ca="1">IFERROR(INDEX(Data!$A$1:C$1002,_xlfn.AGGREGATE(15,6,(OFFSET(Data!$A$1,0,MATCH(D$6,Data!$1:$1,0)-1,1000,1)=IF(D$7="","Yes",D$7))/(OFFSET(Data!$A$1,0,MATCH(D$6,Data!$1:$1,0)-1,1000,1)=IF(D$7="","Yes",D$7))*ROW(Data!$C$1:$C$1002),ROW(D98)-ROW(D$7)),1),"")</f>
        <v/>
      </c>
      <c r="E98" s="43" t="str">
        <f ca="1">IF(F98="","",IF(INDEX(Data!$BR:$BR,MATCH(F98,Data!$A:$A,0),1)=0,"",INDEX(Data!$BR:$BR,MATCH(F98,Data!$A:$A,0),1)))</f>
        <v/>
      </c>
      <c r="F98" s="43" t="str">
        <f ca="1">IFERROR(INDEX(Data!$A$1:E$1002,_xlfn.AGGREGATE(15,6,(OFFSET(Data!$A$1,0,MATCH(F$6,Data!$1:$1,0)-1,1000,1)=IF(F$7="","Yes",F$7))/(OFFSET(Data!$A$1,0,MATCH(F$6,Data!$1:$1,0)-1,1000,1)=IF(F$7="","Yes",F$7))*ROW(Data!$C$1:$C$1002),ROW(F98)-ROW(F$7)),1),"")</f>
        <v/>
      </c>
      <c r="G98" s="43" t="str">
        <f ca="1">IF(H98="","",IF(INDEX(Data!$BR:$BR,MATCH(H98,Data!$A:$A,0),1)=0,"",INDEX(Data!$BR:$BR,MATCH(H98,Data!$A:$A,0),1)))</f>
        <v/>
      </c>
      <c r="H98" s="43" t="str">
        <f ca="1">IFERROR(INDEX(Data!$A$1:G$1002,_xlfn.AGGREGATE(15,6,(OFFSET(Data!$A$1,0,MATCH(H$6,Data!$1:$1,0)-1,1000,1)=IF(H$7="","Yes",H$7))/(OFFSET(Data!$A$1,0,MATCH(H$6,Data!$1:$1,0)-1,1000,1)=IF(H$7="","Yes",H$7))*ROW(Data!$C$1:$C$1002),ROW(H98)-ROW(H$7)),1),"")</f>
        <v/>
      </c>
      <c r="I98" s="43" t="str">
        <f ca="1">IF(J98="","",IF(INDEX(Data!$BR:$BR,MATCH(J98,Data!$A:$A,0),1)=0,"",INDEX(Data!$BR:$BR,MATCH(J98,Data!$A:$A,0),1)))</f>
        <v/>
      </c>
      <c r="J98" s="43" t="str">
        <f ca="1">IFERROR(INDEX(Data!$A$1:I$1002,_xlfn.AGGREGATE(15,6,(OFFSET(Data!$A$1,0,MATCH(J$6,Data!$1:$1,0)-1,1000,1)=IF(J$7="","Yes",J$7))/(OFFSET(Data!$A$1,0,MATCH(J$6,Data!$1:$1,0)-1,1000,1)=IF(J$7="","Yes",J$7))*ROW(Data!$C$1:$C$1002),ROW(J98)-ROW(J$7)),1),"")</f>
        <v/>
      </c>
      <c r="K98" s="43" t="str">
        <f ca="1">IF(L98="","",IF(INDEX(Data!$BR:$BR,MATCH(L98,Data!$A:$A,0),1)=0,"",INDEX(Data!$BR:$BR,MATCH(L98,Data!$A:$A,0),1)))</f>
        <v/>
      </c>
      <c r="L98" s="43" t="str">
        <f ca="1">IFERROR(INDEX(Data!$A$1:K$1002,_xlfn.AGGREGATE(15,6,(OFFSET(Data!$A$1,0,MATCH(L$6,Data!$1:$1,0)-1,1000,1)=IF(L$7="","Yes",L$7))/(OFFSET(Data!$A$1,0,MATCH(L$6,Data!$1:$1,0)-1,1000,1)=IF(L$7="","Yes",L$7))*ROW(Data!$C$1:$C$1002),ROW(L98)-ROW(L$7)),1),"")</f>
        <v/>
      </c>
      <c r="M98" s="43" t="str">
        <f ca="1">IF(N98="","",IF(INDEX(Data!$BR:$BR,MATCH(N98,Data!$A:$A,0),1)=0,"",INDEX(Data!$BR:$BR,MATCH(N98,Data!$A:$A,0),1)))</f>
        <v/>
      </c>
      <c r="N98" s="43" t="str">
        <f ca="1">IFERROR(INDEX(Data!$A$1:M$1002,_xlfn.AGGREGATE(15,6,(OFFSET(Data!$A$1,0,MATCH(N$6,Data!$1:$1,0)-1,1000,1)=IF(N$7="","Yes",N$7))/(OFFSET(Data!$A$1,0,MATCH(N$6,Data!$1:$1,0)-1,1000,1)=IF(N$7="","Yes",N$7))*ROW(Data!$C$1:$C$1002),ROW(N98)-ROW(N$7)),1),"")</f>
        <v>TV One</v>
      </c>
      <c r="O98" s="43" t="str">
        <f ca="1">IF(P98="","",IF(INDEX(Data!$BR:$BR,MATCH(P98,Data!$A:$A,0),1)=0,"",INDEX(Data!$BR:$BR,MATCH(P98,Data!$A:$A,0),1)))</f>
        <v/>
      </c>
      <c r="P98" s="43" t="str">
        <f ca="1">IFERROR(INDEX(Data!$A$1:O$1002,_xlfn.AGGREGATE(15,6,(OFFSET(Data!$A$1,0,MATCH(P$6,Data!$1:$1,0)-1,1000,1)=IF(P$7="","Yes",P$7))/(OFFSET(Data!$A$1,0,MATCH(P$6,Data!$1:$1,0)-1,1000,1)=IF(P$7="","Yes",P$7))*ROW(Data!$C$1:$C$1002),ROW(P98)-ROW(P$7)),1),"")</f>
        <v>One American News</v>
      </c>
      <c r="Q98" s="43" t="str">
        <f ca="1">IF(R98="","",IF(INDEX(Data!$BR:$BR,MATCH(R98,Data!$A:$A,0),1)=0,"",INDEX(Data!$BR:$BR,MATCH(R98,Data!$A:$A,0),1)))</f>
        <v/>
      </c>
      <c r="R98" s="43" t="str">
        <f ca="1">IFERROR(INDEX(Data!$A$1:Q$1002,_xlfn.AGGREGATE(15,6,(OFFSET(Data!$A$1,0,MATCH(R$6,Data!$1:$1,0)-1,1000,1)=IF(R$7="","Yes",R$7))/(OFFSET(Data!$A$1,0,MATCH(R$6,Data!$1:$1,0)-1,1000,1)=IF(R$7="","Yes",R$7))*ROW(Data!$C$1:$C$1002),ROW(R98)-ROW(R$7)),1),"")</f>
        <v>Olympic Channel</v>
      </c>
      <c r="S98" s="43" t="str">
        <f ca="1">IF(T98="","",IF(INDEX(Data!$BR:$BR,MATCH(T98,Data!$A:$A,0),1)=0,"",INDEX(Data!$BR:$BR,MATCH(T98,Data!$A:$A,0),1)))</f>
        <v/>
      </c>
      <c r="T98" s="43" t="str">
        <f ca="1">IFERROR(INDEX(Data!$A$1:R$1002,_xlfn.AGGREGATE(15,6,(OFFSET(Data!$A$1,0,MATCH(T$6,Data!$1:$1,0)-1,1000,1)=IF(T$7="","Yes",T$7))/(OFFSET(Data!$A$1,0,MATCH(T$6,Data!$1:$1,0)-1,1000,1)=IF(T$7="","Yes",T$7))*ROW(Data!$C$1:$C$1002),ROW(T98)-ROW(T$7)),1),"")</f>
        <v>TV Chile</v>
      </c>
      <c r="U98" s="43" t="str">
        <f ca="1">IF(V98="","",IF(INDEX(Data!$BR:$BR,MATCH(V98,Data!$A:$A,0),1)=0,"",INDEX(Data!$BR:$BR,MATCH(V98,Data!$A:$A,0),1)))</f>
        <v/>
      </c>
      <c r="V98" s="43" t="str">
        <f ca="1">IFERROR(INDEX(Data!$A$1:T$1002,_xlfn.AGGREGATE(15,6,(OFFSET(Data!$A$1,0,MATCH(V$6,Data!$1:$1,0)-1,1000,1)=IF(V$7="","Yes",V$7))/(OFFSET(Data!$A$1,0,MATCH(V$6,Data!$1:$1,0)-1,1000,1)=IF(V$7="","Yes",V$7))*ROW(Data!$C$1:$C$1002),ROW(V98)-ROW(V$7)),1),"")</f>
        <v/>
      </c>
      <c r="W98" s="43" t="str">
        <f ca="1">IF(X98="","",IF(INDEX(Data!$BR:$BR,MATCH(X98,Data!$A:$A,0),1)=0,"",INDEX(Data!$BR:$BR,MATCH(X98,Data!$A:$A,0),1)))</f>
        <v/>
      </c>
      <c r="X98" s="43" t="str">
        <f ca="1">IFERROR(INDEX(Data!$A$1:Y$1002,_xlfn.AGGREGATE(15,6,(OFFSET(Data!$A$1,0,MATCH(X$6,Data!$1:$1,0)-1,1000,1)=IF(X$7="","Yes",X$7))/(OFFSET(Data!$A$1,0,MATCH(X$6,Data!$1:$1,0)-1,1000,1)=IF(X$7="","Yes",X$7))*ROW(Data!$C$1:$C$1002),ROW(X98)-ROW(X$7)),1),"")</f>
        <v/>
      </c>
      <c r="Y98" s="43" t="str">
        <f ca="1">IF(Z98="","",IF(INDEX(Data!$BR:$BR,MATCH(Z98,Data!$A:$A,0),1)=0,"",INDEX(Data!$BR:$BR,MATCH(Z98,Data!$A:$A,0),1)))</f>
        <v/>
      </c>
      <c r="Z98" s="43" t="str">
        <f ca="1">IFERROR(INDEX(Data!$A$1:AA$1002,_xlfn.AGGREGATE(15,6,(OFFSET(Data!$A$1,0,MATCH(Z$6,Data!$1:$1,0)-1,1000,1)=IF(Z$7="","Yes",Z$7))/(OFFSET(Data!$A$1,0,MATCH(Z$6,Data!$1:$1,0)-1,1000,1)=IF(Z$7="","Yes",Z$7))*ROW(Data!$C$1:$C$1002),ROW(Z98)-ROW(Z$7)),1),"")</f>
        <v/>
      </c>
      <c r="AA98" s="43" t="str">
        <f ca="1">IF(AB98="","",IF(INDEX(Data!$BR:$BR,MATCH(AB98,Data!$A:$A,0),1)=0,"",INDEX(Data!$BR:$BR,MATCH(AB98,Data!$A:$A,0),1)))</f>
        <v/>
      </c>
      <c r="AB98" s="43" t="str">
        <f ca="1">IFERROR(INDEX(Data!$A$1:AC$1002,_xlfn.AGGREGATE(15,6,(OFFSET(Data!$A$1,0,MATCH(AB$6,Data!$1:$1,0)-1,1000,1)=IF(AB$7="","Yes",AB$7))/(OFFSET(Data!$A$1,0,MATCH(AB$6,Data!$1:$1,0)-1,1000,1)=IF(AB$7="","Yes",AB$7))*ROW(Data!$C$1:$C$1002),ROW(AB98)-ROW(AB$7)),1),"")</f>
        <v>Universo</v>
      </c>
      <c r="AC98" s="43" t="str">
        <f ca="1">IF(AD98="","",IF(INDEX(Data!$BR:$BR,MATCH(AD98,Data!$A:$A,0),1)=0,"",INDEX(Data!$BR:$BR,MATCH(AD98,Data!$A:$A,0),1)))</f>
        <v/>
      </c>
      <c r="AD98" s="43" t="str">
        <f ca="1">IFERROR(INDEX(Data!$A$1:AE$1002,_xlfn.AGGREGATE(15,6,(OFFSET(Data!$A$1,0,MATCH(AD$6,Data!$1:$1,0)-1,1000,1)=IF(AD$7="","Yes",AD$7))/(OFFSET(Data!$A$1,0,MATCH(AD$6,Data!$1:$1,0)-1,1000,1)=IF(AD$7="","Yes",AD$7))*ROW(Data!$C$1:$C$1002),ROW(AD98)-ROW(AD$7)),1),"")</f>
        <v/>
      </c>
      <c r="AE98" s="43" t="str">
        <f ca="1">IF(AF98="","",IF(INDEX(Data!$BR:$BR,MATCH(AF98,Data!$A:$A,0),1)=0,"",INDEX(Data!$BR:$BR,MATCH(AF98,Data!$A:$A,0),1)))</f>
        <v/>
      </c>
      <c r="AF98" s="43" t="str">
        <f ca="1">IFERROR(INDEX(Data!$A$1:AM$1002,_xlfn.AGGREGATE(15,6,(OFFSET(Data!$A$1,0,MATCH(AF$6,Data!$1:$1,0)-1,1000,1)=IF(AF$7="","Yes",AF$7))/(OFFSET(Data!$A$1,0,MATCH(AF$6,Data!$1:$1,0)-1,1000,1)=IF(AF$7="","Yes",AF$7))*ROW(Data!$C$1:$C$1002),ROW(AF98)-ROW(AF$7)),1),"")</f>
        <v/>
      </c>
      <c r="AG98" s="43" t="str">
        <f ca="1">IF(AH98="","",IF(INDEX(Data!$BR:$BR,MATCH(AH98,Data!$A:$A,0),1)=0,"",INDEX(Data!$BR:$BR,MATCH(AH98,Data!$A:$A,0),1)))</f>
        <v/>
      </c>
      <c r="AH98" s="43" t="str">
        <f ca="1">IFERROR(INDEX(Data!$A$1:AO$1002,_xlfn.AGGREGATE(15,6,(OFFSET(Data!$A$1,0,MATCH(AH$6,Data!$1:$1,0)-1,1000,1)=IF(AH$7="","Yes",AH$7))/(OFFSET(Data!$A$1,0,MATCH(AH$6,Data!$1:$1,0)-1,1000,1)=IF(AH$7="","Yes",AH$7))*ROW(Data!$C$1:$C$1002),ROW(AH98)-ROW(AH$7)),1),"")</f>
        <v/>
      </c>
      <c r="AI98" s="43" t="str">
        <f ca="1">IF(AJ98="","",IF(INDEX(Data!$BR:$BR,MATCH(AJ98,Data!$A:$A,0),1)=0,"",INDEX(Data!$BR:$BR,MATCH(AJ98,Data!$A:$A,0),1)))</f>
        <v/>
      </c>
      <c r="AJ98" s="43" t="str">
        <f ca="1">IFERROR(INDEX(Data!$A$1:AQ$1002,_xlfn.AGGREGATE(15,6,(OFFSET(Data!$A$1,0,MATCH(AJ$6,Data!$1:$1,0)-1,1000,1)=IF(AJ$7="","Yes",AJ$7))/(OFFSET(Data!$A$1,0,MATCH(AJ$6,Data!$1:$1,0)-1,1000,1)=IF(AJ$7="","Yes",AJ$7))*ROW(Data!$C$1:$C$1002),ROW(AJ98)-ROW(AJ$7)),1),"")</f>
        <v/>
      </c>
      <c r="AK98" s="43" t="str">
        <f ca="1">IF(AL98="","",IF(INDEX(Data!$BR:$BR,MATCH(AL98,Data!$A:$A,0),1)=0,"",INDEX(Data!$BR:$BR,MATCH(AL98,Data!$A:$A,0),1)))</f>
        <v/>
      </c>
      <c r="AL98" s="43" t="str">
        <f ca="1">IFERROR(INDEX(Data!$A$1:AS$1002,_xlfn.AGGREGATE(15,6,(OFFSET(Data!$A$1,0,MATCH(AL$6,Data!$1:$1,0)-1,1000,1)=IF(AL$7="","Yes",AL$7))/(OFFSET(Data!$A$1,0,MATCH(AL$6,Data!$1:$1,0)-1,1000,1)=IF(AL$7="","Yes",AL$7))*ROW(Data!$C$1:$C$1002),ROW(AL98)-ROW(AL$7)),1),"")</f>
        <v/>
      </c>
      <c r="AM98" s="43" t="str">
        <f ca="1">IF(AN98="","",IF(INDEX(Data!$BR:$BR,MATCH(AN98,Data!$A:$A,0),1)=0,"",INDEX(Data!$BR:$BR,MATCH(AN98,Data!$A:$A,0),1)))</f>
        <v/>
      </c>
      <c r="AN98" s="43" t="str">
        <f ca="1">IFERROR(INDEX(Data!$A$1:AU$1002,_xlfn.AGGREGATE(15,6,(OFFSET(Data!$A$1,0,MATCH(AN$6,Data!$1:$1,0)-1,1000,1)=IF(AN$7="","Yes",AN$7))/(OFFSET(Data!$A$1,0,MATCH(AN$6,Data!$1:$1,0)-1,1000,1)=IF(AN$7="","Yes",AN$7))*ROW(Data!$C$1:$C$1002),ROW(AN98)-ROW(AN$7)),1),"")</f>
        <v/>
      </c>
    </row>
    <row r="99" spans="1:40" ht="24" x14ac:dyDescent="0.4">
      <c r="A99" s="43" t="str">
        <f ca="1">IF(B99="","",IF(INDEX(Data!$BR:$BR,MATCH(B99,Data!$A:$A,0),1)=0,"",INDEX(Data!$BR:$BR,MATCH(B99,Data!$A:$A,0),1)))</f>
        <v/>
      </c>
      <c r="B99" s="43" t="str">
        <f ca="1">IFERROR(INDEX(Data!A$1:$A$1002,_xlfn.AGGREGATE(15,6,(OFFSET(Data!$A$1,0,MATCH(B$6,Data!$1:$1,0)-1,1000,1)=IF(B$7="","Yes",B$7))/(OFFSET(Data!$A$1,0,MATCH(B$6,Data!$1:$1,0)-1,1000,1)=IF(B$7="","Yes",B$7))*ROW(Data!$C$1:$C$1002),ROW(B99)-ROW(B$7)),1),"")</f>
        <v/>
      </c>
      <c r="C99" s="43" t="str">
        <f ca="1">IF(D99="","",IF(INDEX(Data!$BR:$BR,MATCH(D99,Data!$A:$A,0),1)=0,"",INDEX(Data!$BR:$BR,MATCH(D99,Data!$A:$A,0),1)))</f>
        <v/>
      </c>
      <c r="D99" s="43" t="str">
        <f ca="1">IFERROR(INDEX(Data!$A$1:C$1002,_xlfn.AGGREGATE(15,6,(OFFSET(Data!$A$1,0,MATCH(D$6,Data!$1:$1,0)-1,1000,1)=IF(D$7="","Yes",D$7))/(OFFSET(Data!$A$1,0,MATCH(D$6,Data!$1:$1,0)-1,1000,1)=IF(D$7="","Yes",D$7))*ROW(Data!$C$1:$C$1002),ROW(D99)-ROW(D$7)),1),"")</f>
        <v/>
      </c>
      <c r="E99" s="43" t="str">
        <f ca="1">IF(F99="","",IF(INDEX(Data!$BR:$BR,MATCH(F99,Data!$A:$A,0),1)=0,"",INDEX(Data!$BR:$BR,MATCH(F99,Data!$A:$A,0),1)))</f>
        <v/>
      </c>
      <c r="F99" s="43" t="str">
        <f ca="1">IFERROR(INDEX(Data!$A$1:E$1002,_xlfn.AGGREGATE(15,6,(OFFSET(Data!$A$1,0,MATCH(F$6,Data!$1:$1,0)-1,1000,1)=IF(F$7="","Yes",F$7))/(OFFSET(Data!$A$1,0,MATCH(F$6,Data!$1:$1,0)-1,1000,1)=IF(F$7="","Yes",F$7))*ROW(Data!$C$1:$C$1002),ROW(F99)-ROW(F$7)),1),"")</f>
        <v/>
      </c>
      <c r="G99" s="43" t="str">
        <f ca="1">IF(H99="","",IF(INDEX(Data!$BR:$BR,MATCH(H99,Data!$A:$A,0),1)=0,"",INDEX(Data!$BR:$BR,MATCH(H99,Data!$A:$A,0),1)))</f>
        <v/>
      </c>
      <c r="H99" s="43" t="str">
        <f ca="1">IFERROR(INDEX(Data!$A$1:G$1002,_xlfn.AGGREGATE(15,6,(OFFSET(Data!$A$1,0,MATCH(H$6,Data!$1:$1,0)-1,1000,1)=IF(H$7="","Yes",H$7))/(OFFSET(Data!$A$1,0,MATCH(H$6,Data!$1:$1,0)-1,1000,1)=IF(H$7="","Yes",H$7))*ROW(Data!$C$1:$C$1002),ROW(H99)-ROW(H$7)),1),"")</f>
        <v/>
      </c>
      <c r="I99" s="43" t="str">
        <f ca="1">IF(J99="","",IF(INDEX(Data!$BR:$BR,MATCH(J99,Data!$A:$A,0),1)=0,"",INDEX(Data!$BR:$BR,MATCH(J99,Data!$A:$A,0),1)))</f>
        <v/>
      </c>
      <c r="J99" s="43" t="str">
        <f ca="1">IFERROR(INDEX(Data!$A$1:I$1002,_xlfn.AGGREGATE(15,6,(OFFSET(Data!$A$1,0,MATCH(J$6,Data!$1:$1,0)-1,1000,1)=IF(J$7="","Yes",J$7))/(OFFSET(Data!$A$1,0,MATCH(J$6,Data!$1:$1,0)-1,1000,1)=IF(J$7="","Yes",J$7))*ROW(Data!$C$1:$C$1002),ROW(J99)-ROW(J$7)),1),"")</f>
        <v/>
      </c>
      <c r="K99" s="43" t="str">
        <f ca="1">IF(L99="","",IF(INDEX(Data!$BR:$BR,MATCH(L99,Data!$A:$A,0),1)=0,"",INDEX(Data!$BR:$BR,MATCH(L99,Data!$A:$A,0),1)))</f>
        <v/>
      </c>
      <c r="L99" s="43" t="str">
        <f ca="1">IFERROR(INDEX(Data!$A$1:K$1002,_xlfn.AGGREGATE(15,6,(OFFSET(Data!$A$1,0,MATCH(L$6,Data!$1:$1,0)-1,1000,1)=IF(L$7="","Yes",L$7))/(OFFSET(Data!$A$1,0,MATCH(L$6,Data!$1:$1,0)-1,1000,1)=IF(L$7="","Yes",L$7))*ROW(Data!$C$1:$C$1002),ROW(L99)-ROW(L$7)),1),"")</f>
        <v/>
      </c>
      <c r="M99" s="43" t="str">
        <f ca="1">IF(N99="","",IF(INDEX(Data!$BR:$BR,MATCH(N99,Data!$A:$A,0),1)=0,"",INDEX(Data!$BR:$BR,MATCH(N99,Data!$A:$A,0),1)))</f>
        <v/>
      </c>
      <c r="N99" s="43" t="str">
        <f ca="1">IFERROR(INDEX(Data!$A$1:M$1002,_xlfn.AGGREGATE(15,6,(OFFSET(Data!$A$1,0,MATCH(N$6,Data!$1:$1,0)-1,1000,1)=IF(N$7="","Yes",N$7))/(OFFSET(Data!$A$1,0,MATCH(N$6,Data!$1:$1,0)-1,1000,1)=IF(N$7="","Yes",N$7))*ROW(Data!$C$1:$C$1002),ROW(N99)-ROW(N$7)),1),"")</f>
        <v>Unimas</v>
      </c>
      <c r="O99" s="43" t="str">
        <f ca="1">IF(P99="","",IF(INDEX(Data!$BR:$BR,MATCH(P99,Data!$A:$A,0),1)=0,"",INDEX(Data!$BR:$BR,MATCH(P99,Data!$A:$A,0),1)))</f>
        <v/>
      </c>
      <c r="P99" s="43" t="str">
        <f ca="1">IFERROR(INDEX(Data!$A$1:O$1002,_xlfn.AGGREGATE(15,6,(OFFSET(Data!$A$1,0,MATCH(P$6,Data!$1:$1,0)-1,1000,1)=IF(P$7="","Yes",P$7))/(OFFSET(Data!$A$1,0,MATCH(P$6,Data!$1:$1,0)-1,1000,1)=IF(P$7="","Yes",P$7))*ROW(Data!$C$1:$C$1002),ROW(P99)-ROW(P$7)),1),"")</f>
        <v>Ovation</v>
      </c>
      <c r="Q99" s="43" t="str">
        <f ca="1">IF(R99="","",IF(INDEX(Data!$BR:$BR,MATCH(R99,Data!$A:$A,0),1)=0,"",INDEX(Data!$BR:$BR,MATCH(R99,Data!$A:$A,0),1)))</f>
        <v/>
      </c>
      <c r="R99" s="43" t="str">
        <f ca="1">IFERROR(INDEX(Data!$A$1:Q$1002,_xlfn.AGGREGATE(15,6,(OFFSET(Data!$A$1,0,MATCH(R$6,Data!$1:$1,0)-1,1000,1)=IF(R$7="","Yes",R$7))/(OFFSET(Data!$A$1,0,MATCH(R$6,Data!$1:$1,0)-1,1000,1)=IF(R$7="","Yes",R$7))*ROW(Data!$C$1:$C$1002),ROW(R99)-ROW(R$7)),1),"")</f>
        <v>One American News</v>
      </c>
      <c r="S99" s="43" t="str">
        <f ca="1">IF(T99="","",IF(INDEX(Data!$BR:$BR,MATCH(T99,Data!$A:$A,0),1)=0,"",INDEX(Data!$BR:$BR,MATCH(T99,Data!$A:$A,0),1)))</f>
        <v/>
      </c>
      <c r="T99" s="43" t="str">
        <f ca="1">IFERROR(INDEX(Data!$A$1:R$1002,_xlfn.AGGREGATE(15,6,(OFFSET(Data!$A$1,0,MATCH(T$6,Data!$1:$1,0)-1,1000,1)=IF(T$7="","Yes",T$7))/(OFFSET(Data!$A$1,0,MATCH(T$6,Data!$1:$1,0)-1,1000,1)=IF(T$7="","Yes",T$7))*ROW(Data!$C$1:$C$1002),ROW(T99)-ROW(T$7)),1),"")</f>
        <v>TVe</v>
      </c>
      <c r="U99" s="43" t="str">
        <f ca="1">IF(V99="","",IF(INDEX(Data!$BR:$BR,MATCH(V99,Data!$A:$A,0),1)=0,"",INDEX(Data!$BR:$BR,MATCH(V99,Data!$A:$A,0),1)))</f>
        <v/>
      </c>
      <c r="V99" s="43" t="str">
        <f ca="1">IFERROR(INDEX(Data!$A$1:T$1002,_xlfn.AGGREGATE(15,6,(OFFSET(Data!$A$1,0,MATCH(V$6,Data!$1:$1,0)-1,1000,1)=IF(V$7="","Yes",V$7))/(OFFSET(Data!$A$1,0,MATCH(V$6,Data!$1:$1,0)-1,1000,1)=IF(V$7="","Yes",V$7))*ROW(Data!$C$1:$C$1002),ROW(V99)-ROW(V$7)),1),"")</f>
        <v/>
      </c>
      <c r="W99" s="43" t="str">
        <f ca="1">IF(X99="","",IF(INDEX(Data!$BR:$BR,MATCH(X99,Data!$A:$A,0),1)=0,"",INDEX(Data!$BR:$BR,MATCH(X99,Data!$A:$A,0),1)))</f>
        <v/>
      </c>
      <c r="X99" s="43" t="str">
        <f ca="1">IFERROR(INDEX(Data!$A$1:Y$1002,_xlfn.AGGREGATE(15,6,(OFFSET(Data!$A$1,0,MATCH(X$6,Data!$1:$1,0)-1,1000,1)=IF(X$7="","Yes",X$7))/(OFFSET(Data!$A$1,0,MATCH(X$6,Data!$1:$1,0)-1,1000,1)=IF(X$7="","Yes",X$7))*ROW(Data!$C$1:$C$1002),ROW(X99)-ROW(X$7)),1),"")</f>
        <v/>
      </c>
      <c r="Y99" s="43" t="str">
        <f ca="1">IF(Z99="","",IF(INDEX(Data!$BR:$BR,MATCH(Z99,Data!$A:$A,0),1)=0,"",INDEX(Data!$BR:$BR,MATCH(Z99,Data!$A:$A,0),1)))</f>
        <v/>
      </c>
      <c r="Z99" s="43" t="str">
        <f ca="1">IFERROR(INDEX(Data!$A$1:AA$1002,_xlfn.AGGREGATE(15,6,(OFFSET(Data!$A$1,0,MATCH(Z$6,Data!$1:$1,0)-1,1000,1)=IF(Z$7="","Yes",Z$7))/(OFFSET(Data!$A$1,0,MATCH(Z$6,Data!$1:$1,0)-1,1000,1)=IF(Z$7="","Yes",Z$7))*ROW(Data!$C$1:$C$1002),ROW(Z99)-ROW(Z$7)),1),"")</f>
        <v/>
      </c>
      <c r="AA99" s="43" t="str">
        <f ca="1">IF(AB99="","",IF(INDEX(Data!$BR:$BR,MATCH(AB99,Data!$A:$A,0),1)=0,"",INDEX(Data!$BR:$BR,MATCH(AB99,Data!$A:$A,0),1)))</f>
        <v/>
      </c>
      <c r="AB99" s="43" t="str">
        <f ca="1">IFERROR(INDEX(Data!$A$1:AC$1002,_xlfn.AGGREGATE(15,6,(OFFSET(Data!$A$1,0,MATCH(AB$6,Data!$1:$1,0)-1,1000,1)=IF(AB$7="","Yes",AB$7))/(OFFSET(Data!$A$1,0,MATCH(AB$6,Data!$1:$1,0)-1,1000,1)=IF(AB$7="","Yes",AB$7))*ROW(Data!$C$1:$C$1002),ROW(AB99)-ROW(AB$7)),1),"")</f>
        <v>Univision</v>
      </c>
      <c r="AC99" s="43" t="str">
        <f ca="1">IF(AD99="","",IF(INDEX(Data!$BR:$BR,MATCH(AD99,Data!$A:$A,0),1)=0,"",INDEX(Data!$BR:$BR,MATCH(AD99,Data!$A:$A,0),1)))</f>
        <v/>
      </c>
      <c r="AD99" s="43" t="str">
        <f ca="1">IFERROR(INDEX(Data!$A$1:AE$1002,_xlfn.AGGREGATE(15,6,(OFFSET(Data!$A$1,0,MATCH(AD$6,Data!$1:$1,0)-1,1000,1)=IF(AD$7="","Yes",AD$7))/(OFFSET(Data!$A$1,0,MATCH(AD$6,Data!$1:$1,0)-1,1000,1)=IF(AD$7="","Yes",AD$7))*ROW(Data!$C$1:$C$1002),ROW(AD99)-ROW(AD$7)),1),"")</f>
        <v/>
      </c>
      <c r="AE99" s="43" t="str">
        <f ca="1">IF(AF99="","",IF(INDEX(Data!$BR:$BR,MATCH(AF99,Data!$A:$A,0),1)=0,"",INDEX(Data!$BR:$BR,MATCH(AF99,Data!$A:$A,0),1)))</f>
        <v/>
      </c>
      <c r="AF99" s="43" t="str">
        <f ca="1">IFERROR(INDEX(Data!$A$1:AM$1002,_xlfn.AGGREGATE(15,6,(OFFSET(Data!$A$1,0,MATCH(AF$6,Data!$1:$1,0)-1,1000,1)=IF(AF$7="","Yes",AF$7))/(OFFSET(Data!$A$1,0,MATCH(AF$6,Data!$1:$1,0)-1,1000,1)=IF(AF$7="","Yes",AF$7))*ROW(Data!$C$1:$C$1002),ROW(AF99)-ROW(AF$7)),1),"")</f>
        <v/>
      </c>
      <c r="AG99" s="43" t="str">
        <f ca="1">IF(AH99="","",IF(INDEX(Data!$BR:$BR,MATCH(AH99,Data!$A:$A,0),1)=0,"",INDEX(Data!$BR:$BR,MATCH(AH99,Data!$A:$A,0),1)))</f>
        <v/>
      </c>
      <c r="AH99" s="43" t="str">
        <f ca="1">IFERROR(INDEX(Data!$A$1:AO$1002,_xlfn.AGGREGATE(15,6,(OFFSET(Data!$A$1,0,MATCH(AH$6,Data!$1:$1,0)-1,1000,1)=IF(AH$7="","Yes",AH$7))/(OFFSET(Data!$A$1,0,MATCH(AH$6,Data!$1:$1,0)-1,1000,1)=IF(AH$7="","Yes",AH$7))*ROW(Data!$C$1:$C$1002),ROW(AH99)-ROW(AH$7)),1),"")</f>
        <v/>
      </c>
      <c r="AI99" s="43" t="str">
        <f ca="1">IF(AJ99="","",IF(INDEX(Data!$BR:$BR,MATCH(AJ99,Data!$A:$A,0),1)=0,"",INDEX(Data!$BR:$BR,MATCH(AJ99,Data!$A:$A,0),1)))</f>
        <v/>
      </c>
      <c r="AJ99" s="43" t="str">
        <f ca="1">IFERROR(INDEX(Data!$A$1:AQ$1002,_xlfn.AGGREGATE(15,6,(OFFSET(Data!$A$1,0,MATCH(AJ$6,Data!$1:$1,0)-1,1000,1)=IF(AJ$7="","Yes",AJ$7))/(OFFSET(Data!$A$1,0,MATCH(AJ$6,Data!$1:$1,0)-1,1000,1)=IF(AJ$7="","Yes",AJ$7))*ROW(Data!$C$1:$C$1002),ROW(AJ99)-ROW(AJ$7)),1),"")</f>
        <v/>
      </c>
      <c r="AK99" s="43" t="str">
        <f ca="1">IF(AL99="","",IF(INDEX(Data!$BR:$BR,MATCH(AL99,Data!$A:$A,0),1)=0,"",INDEX(Data!$BR:$BR,MATCH(AL99,Data!$A:$A,0),1)))</f>
        <v/>
      </c>
      <c r="AL99" s="43" t="str">
        <f ca="1">IFERROR(INDEX(Data!$A$1:AS$1002,_xlfn.AGGREGATE(15,6,(OFFSET(Data!$A$1,0,MATCH(AL$6,Data!$1:$1,0)-1,1000,1)=IF(AL$7="","Yes",AL$7))/(OFFSET(Data!$A$1,0,MATCH(AL$6,Data!$1:$1,0)-1,1000,1)=IF(AL$7="","Yes",AL$7))*ROW(Data!$C$1:$C$1002),ROW(AL99)-ROW(AL$7)),1),"")</f>
        <v/>
      </c>
      <c r="AM99" s="43" t="str">
        <f ca="1">IF(AN99="","",IF(INDEX(Data!$BR:$BR,MATCH(AN99,Data!$A:$A,0),1)=0,"",INDEX(Data!$BR:$BR,MATCH(AN99,Data!$A:$A,0),1)))</f>
        <v/>
      </c>
      <c r="AN99" s="43" t="str">
        <f ca="1">IFERROR(INDEX(Data!$A$1:AU$1002,_xlfn.AGGREGATE(15,6,(OFFSET(Data!$A$1,0,MATCH(AN$6,Data!$1:$1,0)-1,1000,1)=IF(AN$7="","Yes",AN$7))/(OFFSET(Data!$A$1,0,MATCH(AN$6,Data!$1:$1,0)-1,1000,1)=IF(AN$7="","Yes",AN$7))*ROW(Data!$C$1:$C$1002),ROW(AN99)-ROW(AN$7)),1),"")</f>
        <v/>
      </c>
    </row>
    <row r="100" spans="1:40" x14ac:dyDescent="0.4">
      <c r="A100" s="43" t="str">
        <f ca="1">IF(B100="","",IF(INDEX(Data!$BR:$BR,MATCH(B100,Data!$A:$A,0),1)=0,"",INDEX(Data!$BR:$BR,MATCH(B100,Data!$A:$A,0),1)))</f>
        <v/>
      </c>
      <c r="B100" s="43" t="str">
        <f ca="1">IFERROR(INDEX(Data!A$1:$A$1002,_xlfn.AGGREGATE(15,6,(OFFSET(Data!$A$1,0,MATCH(B$6,Data!$1:$1,0)-1,1000,1)=IF(B$7="","Yes",B$7))/(OFFSET(Data!$A$1,0,MATCH(B$6,Data!$1:$1,0)-1,1000,1)=IF(B$7="","Yes",B$7))*ROW(Data!$C$1:$C$1002),ROW(B100)-ROW(B$7)),1),"")</f>
        <v/>
      </c>
      <c r="C100" s="43" t="str">
        <f ca="1">IF(D100="","",IF(INDEX(Data!$BR:$BR,MATCH(D100,Data!$A:$A,0),1)=0,"",INDEX(Data!$BR:$BR,MATCH(D100,Data!$A:$A,0),1)))</f>
        <v/>
      </c>
      <c r="D100" s="43" t="str">
        <f ca="1">IFERROR(INDEX(Data!$A$1:C$1002,_xlfn.AGGREGATE(15,6,(OFFSET(Data!$A$1,0,MATCH(D$6,Data!$1:$1,0)-1,1000,1)=IF(D$7="","Yes",D$7))/(OFFSET(Data!$A$1,0,MATCH(D$6,Data!$1:$1,0)-1,1000,1)=IF(D$7="","Yes",D$7))*ROW(Data!$C$1:$C$1002),ROW(D100)-ROW(D$7)),1),"")</f>
        <v/>
      </c>
      <c r="E100" s="43" t="str">
        <f ca="1">IF(F100="","",IF(INDEX(Data!$BR:$BR,MATCH(F100,Data!$A:$A,0),1)=0,"",INDEX(Data!$BR:$BR,MATCH(F100,Data!$A:$A,0),1)))</f>
        <v/>
      </c>
      <c r="F100" s="43" t="str">
        <f ca="1">IFERROR(INDEX(Data!$A$1:E$1002,_xlfn.AGGREGATE(15,6,(OFFSET(Data!$A$1,0,MATCH(F$6,Data!$1:$1,0)-1,1000,1)=IF(F$7="","Yes",F$7))/(OFFSET(Data!$A$1,0,MATCH(F$6,Data!$1:$1,0)-1,1000,1)=IF(F$7="","Yes",F$7))*ROW(Data!$C$1:$C$1002),ROW(F100)-ROW(F$7)),1),"")</f>
        <v/>
      </c>
      <c r="G100" s="43" t="str">
        <f ca="1">IF(H100="","",IF(INDEX(Data!$BR:$BR,MATCH(H100,Data!$A:$A,0),1)=0,"",INDEX(Data!$BR:$BR,MATCH(H100,Data!$A:$A,0),1)))</f>
        <v/>
      </c>
      <c r="H100" s="43" t="str">
        <f ca="1">IFERROR(INDEX(Data!$A$1:G$1002,_xlfn.AGGREGATE(15,6,(OFFSET(Data!$A$1,0,MATCH(H$6,Data!$1:$1,0)-1,1000,1)=IF(H$7="","Yes",H$7))/(OFFSET(Data!$A$1,0,MATCH(H$6,Data!$1:$1,0)-1,1000,1)=IF(H$7="","Yes",H$7))*ROW(Data!$C$1:$C$1002),ROW(H100)-ROW(H$7)),1),"")</f>
        <v/>
      </c>
      <c r="I100" s="43" t="str">
        <f ca="1">IF(J100="","",IF(INDEX(Data!$BR:$BR,MATCH(J100,Data!$A:$A,0),1)=0,"",INDEX(Data!$BR:$BR,MATCH(J100,Data!$A:$A,0),1)))</f>
        <v/>
      </c>
      <c r="J100" s="43" t="str">
        <f ca="1">IFERROR(INDEX(Data!$A$1:I$1002,_xlfn.AGGREGATE(15,6,(OFFSET(Data!$A$1,0,MATCH(J$6,Data!$1:$1,0)-1,1000,1)=IF(J$7="","Yes",J$7))/(OFFSET(Data!$A$1,0,MATCH(J$6,Data!$1:$1,0)-1,1000,1)=IF(J$7="","Yes",J$7))*ROW(Data!$C$1:$C$1002),ROW(J100)-ROW(J$7)),1),"")</f>
        <v/>
      </c>
      <c r="K100" s="43" t="str">
        <f ca="1">IF(L100="","",IF(INDEX(Data!$BR:$BR,MATCH(L100,Data!$A:$A,0),1)=0,"",INDEX(Data!$BR:$BR,MATCH(L100,Data!$A:$A,0),1)))</f>
        <v/>
      </c>
      <c r="L100" s="43" t="str">
        <f ca="1">IFERROR(INDEX(Data!$A$1:K$1002,_xlfn.AGGREGATE(15,6,(OFFSET(Data!$A$1,0,MATCH(L$6,Data!$1:$1,0)-1,1000,1)=IF(L$7="","Yes",L$7))/(OFFSET(Data!$A$1,0,MATCH(L$6,Data!$1:$1,0)-1,1000,1)=IF(L$7="","Yes",L$7))*ROW(Data!$C$1:$C$1002),ROW(L100)-ROW(L$7)),1),"")</f>
        <v/>
      </c>
      <c r="M100" s="43" t="str">
        <f ca="1">IF(N100="","",IF(INDEX(Data!$BR:$BR,MATCH(N100,Data!$A:$A,0),1)=0,"",INDEX(Data!$BR:$BR,MATCH(N100,Data!$A:$A,0),1)))</f>
        <v/>
      </c>
      <c r="N100" s="43" t="str">
        <f ca="1">IFERROR(INDEX(Data!$A$1:M$1002,_xlfn.AGGREGATE(15,6,(OFFSET(Data!$A$1,0,MATCH(N$6,Data!$1:$1,0)-1,1000,1)=IF(N$7="","Yes",N$7))/(OFFSET(Data!$A$1,0,MATCH(N$6,Data!$1:$1,0)-1,1000,1)=IF(N$7="","Yes",N$7))*ROW(Data!$C$1:$C$1002),ROW(N100)-ROW(N$7)),1),"")</f>
        <v>Univision</v>
      </c>
      <c r="O100" s="43" t="str">
        <f ca="1">IF(P100="","",IF(INDEX(Data!$BR:$BR,MATCH(P100,Data!$A:$A,0),1)=0,"",INDEX(Data!$BR:$BR,MATCH(P100,Data!$A:$A,0),1)))</f>
        <v/>
      </c>
      <c r="P100" s="43" t="str">
        <f ca="1">IFERROR(INDEX(Data!$A$1:O$1002,_xlfn.AGGREGATE(15,6,(OFFSET(Data!$A$1,0,MATCH(P$6,Data!$1:$1,0)-1,1000,1)=IF(P$7="","Yes",P$7))/(OFFSET(Data!$A$1,0,MATCH(P$6,Data!$1:$1,0)-1,1000,1)=IF(P$7="","Yes",P$7))*ROW(Data!$C$1:$C$1002),ROW(P100)-ROW(P$7)),1),"")</f>
        <v>Own</v>
      </c>
      <c r="Q100" s="43" t="str">
        <f ca="1">IF(R100="","",IF(INDEX(Data!$BR:$BR,MATCH(R100,Data!$A:$A,0),1)=0,"",INDEX(Data!$BR:$BR,MATCH(R100,Data!$A:$A,0),1)))</f>
        <v/>
      </c>
      <c r="R100" s="43" t="str">
        <f ca="1">IFERROR(INDEX(Data!$A$1:Q$1002,_xlfn.AGGREGATE(15,6,(OFFSET(Data!$A$1,0,MATCH(R$6,Data!$1:$1,0)-1,1000,1)=IF(R$7="","Yes",R$7))/(OFFSET(Data!$A$1,0,MATCH(R$6,Data!$1:$1,0)-1,1000,1)=IF(R$7="","Yes",R$7))*ROW(Data!$C$1:$C$1002),ROW(R100)-ROW(R$7)),1),"")</f>
        <v>Ovation</v>
      </c>
      <c r="S100" s="43" t="str">
        <f ca="1">IF(T100="","",IF(INDEX(Data!$BR:$BR,MATCH(T100,Data!$A:$A,0),1)=0,"",INDEX(Data!$BR:$BR,MATCH(T100,Data!$A:$A,0),1)))</f>
        <v/>
      </c>
      <c r="T100" s="43" t="str">
        <f ca="1">IFERROR(INDEX(Data!$A$1:R$1002,_xlfn.AGGREGATE(15,6,(OFFSET(Data!$A$1,0,MATCH(T$6,Data!$1:$1,0)-1,1000,1)=IF(T$7="","Yes",T$7))/(OFFSET(Data!$A$1,0,MATCH(T$6,Data!$1:$1,0)-1,1000,1)=IF(T$7="","Yes",T$7))*ROW(Data!$C$1:$C$1002),ROW(T100)-ROW(T$7)),1),"")</f>
        <v>Ty C TV</v>
      </c>
      <c r="U100" s="43" t="str">
        <f ca="1">IF(V100="","",IF(INDEX(Data!$BR:$BR,MATCH(V100,Data!$A:$A,0),1)=0,"",INDEX(Data!$BR:$BR,MATCH(V100,Data!$A:$A,0),1)))</f>
        <v/>
      </c>
      <c r="V100" s="43" t="str">
        <f ca="1">IFERROR(INDEX(Data!$A$1:T$1002,_xlfn.AGGREGATE(15,6,(OFFSET(Data!$A$1,0,MATCH(V$6,Data!$1:$1,0)-1,1000,1)=IF(V$7="","Yes",V$7))/(OFFSET(Data!$A$1,0,MATCH(V$6,Data!$1:$1,0)-1,1000,1)=IF(V$7="","Yes",V$7))*ROW(Data!$C$1:$C$1002),ROW(V100)-ROW(V$7)),1),"")</f>
        <v/>
      </c>
      <c r="W100" s="43" t="str">
        <f ca="1">IF(X100="","",IF(INDEX(Data!$BR:$BR,MATCH(X100,Data!$A:$A,0),1)=0,"",INDEX(Data!$BR:$BR,MATCH(X100,Data!$A:$A,0),1)))</f>
        <v/>
      </c>
      <c r="X100" s="43" t="str">
        <f ca="1">IFERROR(INDEX(Data!$A$1:Y$1002,_xlfn.AGGREGATE(15,6,(OFFSET(Data!$A$1,0,MATCH(X$6,Data!$1:$1,0)-1,1000,1)=IF(X$7="","Yes",X$7))/(OFFSET(Data!$A$1,0,MATCH(X$6,Data!$1:$1,0)-1,1000,1)=IF(X$7="","Yes",X$7))*ROW(Data!$C$1:$C$1002),ROW(X100)-ROW(X$7)),1),"")</f>
        <v/>
      </c>
      <c r="Y100" s="43" t="str">
        <f ca="1">IF(Z100="","",IF(INDEX(Data!$BR:$BR,MATCH(Z100,Data!$A:$A,0),1)=0,"",INDEX(Data!$BR:$BR,MATCH(Z100,Data!$A:$A,0),1)))</f>
        <v/>
      </c>
      <c r="Z100" s="43" t="str">
        <f ca="1">IFERROR(INDEX(Data!$A$1:AA$1002,_xlfn.AGGREGATE(15,6,(OFFSET(Data!$A$1,0,MATCH(Z$6,Data!$1:$1,0)-1,1000,1)=IF(Z$7="","Yes",Z$7))/(OFFSET(Data!$A$1,0,MATCH(Z$6,Data!$1:$1,0)-1,1000,1)=IF(Z$7="","Yes",Z$7))*ROW(Data!$C$1:$C$1002),ROW(Z100)-ROW(Z$7)),1),"")</f>
        <v/>
      </c>
      <c r="AA100" s="43" t="str">
        <f ca="1">IF(AB100="","",IF(INDEX(Data!$BR:$BR,MATCH(AB100,Data!$A:$A,0),1)=0,"",INDEX(Data!$BR:$BR,MATCH(AB100,Data!$A:$A,0),1)))</f>
        <v/>
      </c>
      <c r="AB100" s="43" t="str">
        <f ca="1">IFERROR(INDEX(Data!$A$1:AC$1002,_xlfn.AGGREGATE(15,6,(OFFSET(Data!$A$1,0,MATCH(AB$6,Data!$1:$1,0)-1,1000,1)=IF(AB$7="","Yes",AB$7))/(OFFSET(Data!$A$1,0,MATCH(AB$6,Data!$1:$1,0)-1,1000,1)=IF(AB$7="","Yes",AB$7))*ROW(Data!$C$1:$C$1002),ROW(AB100)-ROW(AB$7)),1),"")</f>
        <v>USA Network</v>
      </c>
      <c r="AC100" s="43" t="str">
        <f ca="1">IF(AD100="","",IF(INDEX(Data!$BR:$BR,MATCH(AD100,Data!$A:$A,0),1)=0,"",INDEX(Data!$BR:$BR,MATCH(AD100,Data!$A:$A,0),1)))</f>
        <v/>
      </c>
      <c r="AD100" s="43" t="str">
        <f ca="1">IFERROR(INDEX(Data!$A$1:AE$1002,_xlfn.AGGREGATE(15,6,(OFFSET(Data!$A$1,0,MATCH(AD$6,Data!$1:$1,0)-1,1000,1)=IF(AD$7="","Yes",AD$7))/(OFFSET(Data!$A$1,0,MATCH(AD$6,Data!$1:$1,0)-1,1000,1)=IF(AD$7="","Yes",AD$7))*ROW(Data!$C$1:$C$1002),ROW(AD100)-ROW(AD$7)),1),"")</f>
        <v/>
      </c>
      <c r="AE100" s="43" t="str">
        <f ca="1">IF(AF100="","",IF(INDEX(Data!$BR:$BR,MATCH(AF100,Data!$A:$A,0),1)=0,"",INDEX(Data!$BR:$BR,MATCH(AF100,Data!$A:$A,0),1)))</f>
        <v/>
      </c>
      <c r="AF100" s="43" t="str">
        <f ca="1">IFERROR(INDEX(Data!$A$1:AM$1002,_xlfn.AGGREGATE(15,6,(OFFSET(Data!$A$1,0,MATCH(AF$6,Data!$1:$1,0)-1,1000,1)=IF(AF$7="","Yes",AF$7))/(OFFSET(Data!$A$1,0,MATCH(AF$6,Data!$1:$1,0)-1,1000,1)=IF(AF$7="","Yes",AF$7))*ROW(Data!$C$1:$C$1002),ROW(AF100)-ROW(AF$7)),1),"")</f>
        <v/>
      </c>
      <c r="AG100" s="43" t="str">
        <f ca="1">IF(AH100="","",IF(INDEX(Data!$BR:$BR,MATCH(AH100,Data!$A:$A,0),1)=0,"",INDEX(Data!$BR:$BR,MATCH(AH100,Data!$A:$A,0),1)))</f>
        <v/>
      </c>
      <c r="AH100" s="43" t="str">
        <f ca="1">IFERROR(INDEX(Data!$A$1:AO$1002,_xlfn.AGGREGATE(15,6,(OFFSET(Data!$A$1,0,MATCH(AH$6,Data!$1:$1,0)-1,1000,1)=IF(AH$7="","Yes",AH$7))/(OFFSET(Data!$A$1,0,MATCH(AH$6,Data!$1:$1,0)-1,1000,1)=IF(AH$7="","Yes",AH$7))*ROW(Data!$C$1:$C$1002),ROW(AH100)-ROW(AH$7)),1),"")</f>
        <v/>
      </c>
      <c r="AI100" s="43" t="str">
        <f ca="1">IF(AJ100="","",IF(INDEX(Data!$BR:$BR,MATCH(AJ100,Data!$A:$A,0),1)=0,"",INDEX(Data!$BR:$BR,MATCH(AJ100,Data!$A:$A,0),1)))</f>
        <v/>
      </c>
      <c r="AJ100" s="43" t="str">
        <f ca="1">IFERROR(INDEX(Data!$A$1:AQ$1002,_xlfn.AGGREGATE(15,6,(OFFSET(Data!$A$1,0,MATCH(AJ$6,Data!$1:$1,0)-1,1000,1)=IF(AJ$7="","Yes",AJ$7))/(OFFSET(Data!$A$1,0,MATCH(AJ$6,Data!$1:$1,0)-1,1000,1)=IF(AJ$7="","Yes",AJ$7))*ROW(Data!$C$1:$C$1002),ROW(AJ100)-ROW(AJ$7)),1),"")</f>
        <v/>
      </c>
      <c r="AK100" s="43" t="str">
        <f ca="1">IF(AL100="","",IF(INDEX(Data!$BR:$BR,MATCH(AL100,Data!$A:$A,0),1)=0,"",INDEX(Data!$BR:$BR,MATCH(AL100,Data!$A:$A,0),1)))</f>
        <v/>
      </c>
      <c r="AL100" s="43" t="str">
        <f ca="1">IFERROR(INDEX(Data!$A$1:AS$1002,_xlfn.AGGREGATE(15,6,(OFFSET(Data!$A$1,0,MATCH(AL$6,Data!$1:$1,0)-1,1000,1)=IF(AL$7="","Yes",AL$7))/(OFFSET(Data!$A$1,0,MATCH(AL$6,Data!$1:$1,0)-1,1000,1)=IF(AL$7="","Yes",AL$7))*ROW(Data!$C$1:$C$1002),ROW(AL100)-ROW(AL$7)),1),"")</f>
        <v/>
      </c>
      <c r="AM100" s="43" t="str">
        <f ca="1">IF(AN100="","",IF(INDEX(Data!$BR:$BR,MATCH(AN100,Data!$A:$A,0),1)=0,"",INDEX(Data!$BR:$BR,MATCH(AN100,Data!$A:$A,0),1)))</f>
        <v/>
      </c>
      <c r="AN100" s="43" t="str">
        <f ca="1">IFERROR(INDEX(Data!$A$1:AU$1002,_xlfn.AGGREGATE(15,6,(OFFSET(Data!$A$1,0,MATCH(AN$6,Data!$1:$1,0)-1,1000,1)=IF(AN$7="","Yes",AN$7))/(OFFSET(Data!$A$1,0,MATCH(AN$6,Data!$1:$1,0)-1,1000,1)=IF(AN$7="","Yes",AN$7))*ROW(Data!$C$1:$C$1002),ROW(AN100)-ROW(AN$7)),1),"")</f>
        <v/>
      </c>
    </row>
    <row r="101" spans="1:40" x14ac:dyDescent="0.4">
      <c r="A101" s="43" t="str">
        <f ca="1">IF(B101="","",IF(INDEX(Data!$BR:$BR,MATCH(B101,Data!$A:$A,0),1)=0,"",INDEX(Data!$BR:$BR,MATCH(B101,Data!$A:$A,0),1)))</f>
        <v/>
      </c>
      <c r="B101" s="43" t="str">
        <f ca="1">IFERROR(INDEX(Data!A$1:$A$1002,_xlfn.AGGREGATE(15,6,(OFFSET(Data!$A$1,0,MATCH(B$6,Data!$1:$1,0)-1,1000,1)=IF(B$7="","Yes",B$7))/(OFFSET(Data!$A$1,0,MATCH(B$6,Data!$1:$1,0)-1,1000,1)=IF(B$7="","Yes",B$7))*ROW(Data!$C$1:$C$1002),ROW(B101)-ROW(B$7)),1),"")</f>
        <v/>
      </c>
      <c r="C101" s="43" t="str">
        <f ca="1">IF(D101="","",IF(INDEX(Data!$BR:$BR,MATCH(D101,Data!$A:$A,0),1)=0,"",INDEX(Data!$BR:$BR,MATCH(D101,Data!$A:$A,0),1)))</f>
        <v/>
      </c>
      <c r="D101" s="43" t="str">
        <f ca="1">IFERROR(INDEX(Data!$A$1:C$1002,_xlfn.AGGREGATE(15,6,(OFFSET(Data!$A$1,0,MATCH(D$6,Data!$1:$1,0)-1,1000,1)=IF(D$7="","Yes",D$7))/(OFFSET(Data!$A$1,0,MATCH(D$6,Data!$1:$1,0)-1,1000,1)=IF(D$7="","Yes",D$7))*ROW(Data!$C$1:$C$1002),ROW(D101)-ROW(D$7)),1),"")</f>
        <v/>
      </c>
      <c r="E101" s="43" t="str">
        <f ca="1">IF(F101="","",IF(INDEX(Data!$BR:$BR,MATCH(F101,Data!$A:$A,0),1)=0,"",INDEX(Data!$BR:$BR,MATCH(F101,Data!$A:$A,0),1)))</f>
        <v/>
      </c>
      <c r="F101" s="43" t="str">
        <f ca="1">IFERROR(INDEX(Data!$A$1:E$1002,_xlfn.AGGREGATE(15,6,(OFFSET(Data!$A$1,0,MATCH(F$6,Data!$1:$1,0)-1,1000,1)=IF(F$7="","Yes",F$7))/(OFFSET(Data!$A$1,0,MATCH(F$6,Data!$1:$1,0)-1,1000,1)=IF(F$7="","Yes",F$7))*ROW(Data!$C$1:$C$1002),ROW(F101)-ROW(F$7)),1),"")</f>
        <v/>
      </c>
      <c r="G101" s="43" t="str">
        <f ca="1">IF(H101="","",IF(INDEX(Data!$BR:$BR,MATCH(H101,Data!$A:$A,0),1)=0,"",INDEX(Data!$BR:$BR,MATCH(H101,Data!$A:$A,0),1)))</f>
        <v/>
      </c>
      <c r="H101" s="43" t="str">
        <f ca="1">IFERROR(INDEX(Data!$A$1:G$1002,_xlfn.AGGREGATE(15,6,(OFFSET(Data!$A$1,0,MATCH(H$6,Data!$1:$1,0)-1,1000,1)=IF(H$7="","Yes",H$7))/(OFFSET(Data!$A$1,0,MATCH(H$6,Data!$1:$1,0)-1,1000,1)=IF(H$7="","Yes",H$7))*ROW(Data!$C$1:$C$1002),ROW(H101)-ROW(H$7)),1),"")</f>
        <v/>
      </c>
      <c r="I101" s="43" t="str">
        <f ca="1">IF(J101="","",IF(INDEX(Data!$BR:$BR,MATCH(J101,Data!$A:$A,0),1)=0,"",INDEX(Data!$BR:$BR,MATCH(J101,Data!$A:$A,0),1)))</f>
        <v/>
      </c>
      <c r="J101" s="43" t="str">
        <f ca="1">IFERROR(INDEX(Data!$A$1:I$1002,_xlfn.AGGREGATE(15,6,(OFFSET(Data!$A$1,0,MATCH(J$6,Data!$1:$1,0)-1,1000,1)=IF(J$7="","Yes",J$7))/(OFFSET(Data!$A$1,0,MATCH(J$6,Data!$1:$1,0)-1,1000,1)=IF(J$7="","Yes",J$7))*ROW(Data!$C$1:$C$1002),ROW(J101)-ROW(J$7)),1),"")</f>
        <v/>
      </c>
      <c r="K101" s="43" t="str">
        <f ca="1">IF(L101="","",IF(INDEX(Data!$BR:$BR,MATCH(L101,Data!$A:$A,0),1)=0,"",INDEX(Data!$BR:$BR,MATCH(L101,Data!$A:$A,0),1)))</f>
        <v/>
      </c>
      <c r="L101" s="43" t="str">
        <f ca="1">IFERROR(INDEX(Data!$A$1:K$1002,_xlfn.AGGREGATE(15,6,(OFFSET(Data!$A$1,0,MATCH(L$6,Data!$1:$1,0)-1,1000,1)=IF(L$7="","Yes",L$7))/(OFFSET(Data!$A$1,0,MATCH(L$6,Data!$1:$1,0)-1,1000,1)=IF(L$7="","Yes",L$7))*ROW(Data!$C$1:$C$1002),ROW(L101)-ROW(L$7)),1),"")</f>
        <v/>
      </c>
      <c r="M101" s="43" t="str">
        <f ca="1">IF(N101="","",IF(INDEX(Data!$BR:$BR,MATCH(N101,Data!$A:$A,0),1)=0,"",INDEX(Data!$BR:$BR,MATCH(N101,Data!$A:$A,0),1)))</f>
        <v/>
      </c>
      <c r="N101" s="43" t="str">
        <f ca="1">IFERROR(INDEX(Data!$A$1:M$1002,_xlfn.AGGREGATE(15,6,(OFFSET(Data!$A$1,0,MATCH(N$6,Data!$1:$1,0)-1,1000,1)=IF(N$7="","Yes",N$7))/(OFFSET(Data!$A$1,0,MATCH(N$6,Data!$1:$1,0)-1,1000,1)=IF(N$7="","Yes",N$7))*ROW(Data!$C$1:$C$1002),ROW(N101)-ROW(N$7)),1),"")</f>
        <v>Up</v>
      </c>
      <c r="O101" s="43" t="str">
        <f ca="1">IF(P101="","",IF(INDEX(Data!$BR:$BR,MATCH(P101,Data!$A:$A,0),1)=0,"",INDEX(Data!$BR:$BR,MATCH(P101,Data!$A:$A,0),1)))</f>
        <v/>
      </c>
      <c r="P101" s="43" t="str">
        <f ca="1">IFERROR(INDEX(Data!$A$1:O$1002,_xlfn.AGGREGATE(15,6,(OFFSET(Data!$A$1,0,MATCH(P$6,Data!$1:$1,0)-1,1000,1)=IF(P$7="","Yes",P$7))/(OFFSET(Data!$A$1,0,MATCH(P$6,Data!$1:$1,0)-1,1000,1)=IF(P$7="","Yes",P$7))*ROW(Data!$C$1:$C$1002),ROW(P101)-ROW(P$7)),1),"")</f>
        <v>Oxygen</v>
      </c>
      <c r="Q101" s="43" t="str">
        <f ca="1">IF(R101="","",IF(INDEX(Data!$BR:$BR,MATCH(R101,Data!$A:$A,0),1)=0,"",INDEX(Data!$BR:$BR,MATCH(R101,Data!$A:$A,0),1)))</f>
        <v/>
      </c>
      <c r="R101" s="43" t="str">
        <f ca="1">IFERROR(INDEX(Data!$A$1:Q$1002,_xlfn.AGGREGATE(15,6,(OFFSET(Data!$A$1,0,MATCH(R$6,Data!$1:$1,0)-1,1000,1)=IF(R$7="","Yes",R$7))/(OFFSET(Data!$A$1,0,MATCH(R$6,Data!$1:$1,0)-1,1000,1)=IF(R$7="","Yes",R$7))*ROW(Data!$C$1:$C$1002),ROW(R101)-ROW(R$7)),1),"")</f>
        <v>Own</v>
      </c>
      <c r="S101" s="43" t="str">
        <f ca="1">IF(T101="","",IF(INDEX(Data!$BR:$BR,MATCH(T101,Data!$A:$A,0),1)=0,"",INDEX(Data!$BR:$BR,MATCH(T101,Data!$A:$A,0),1)))</f>
        <v/>
      </c>
      <c r="T101" s="43" t="str">
        <f ca="1">IFERROR(INDEX(Data!$A$1:R$1002,_xlfn.AGGREGATE(15,6,(OFFSET(Data!$A$1,0,MATCH(T$6,Data!$1:$1,0)-1,1000,1)=IF(T$7="","Yes",T$7))/(OFFSET(Data!$A$1,0,MATCH(T$6,Data!$1:$1,0)-1,1000,1)=IF(T$7="","Yes",T$7))*ROW(Data!$C$1:$C$1002),ROW(T101)-ROW(T$7)),1),"")</f>
        <v>Unimas</v>
      </c>
      <c r="U101" s="43" t="str">
        <f ca="1">IF(V101="","",IF(INDEX(Data!$BR:$BR,MATCH(V101,Data!$A:$A,0),1)=0,"",INDEX(Data!$BR:$BR,MATCH(V101,Data!$A:$A,0),1)))</f>
        <v/>
      </c>
      <c r="V101" s="43" t="str">
        <f ca="1">IFERROR(INDEX(Data!$A$1:T$1002,_xlfn.AGGREGATE(15,6,(OFFSET(Data!$A$1,0,MATCH(V$6,Data!$1:$1,0)-1,1000,1)=IF(V$7="","Yes",V$7))/(OFFSET(Data!$A$1,0,MATCH(V$6,Data!$1:$1,0)-1,1000,1)=IF(V$7="","Yes",V$7))*ROW(Data!$C$1:$C$1002),ROW(V101)-ROW(V$7)),1),"")</f>
        <v/>
      </c>
      <c r="W101" s="43" t="str">
        <f ca="1">IF(X101="","",IF(INDEX(Data!$BR:$BR,MATCH(X101,Data!$A:$A,0),1)=0,"",INDEX(Data!$BR:$BR,MATCH(X101,Data!$A:$A,0),1)))</f>
        <v/>
      </c>
      <c r="X101" s="43" t="str">
        <f ca="1">IFERROR(INDEX(Data!$A$1:Y$1002,_xlfn.AGGREGATE(15,6,(OFFSET(Data!$A$1,0,MATCH(X$6,Data!$1:$1,0)-1,1000,1)=IF(X$7="","Yes",X$7))/(OFFSET(Data!$A$1,0,MATCH(X$6,Data!$1:$1,0)-1,1000,1)=IF(X$7="","Yes",X$7))*ROW(Data!$C$1:$C$1002),ROW(X101)-ROW(X$7)),1),"")</f>
        <v/>
      </c>
      <c r="Y101" s="43" t="str">
        <f ca="1">IF(Z101="","",IF(INDEX(Data!$BR:$BR,MATCH(Z101,Data!$A:$A,0),1)=0,"",INDEX(Data!$BR:$BR,MATCH(Z101,Data!$A:$A,0),1)))</f>
        <v/>
      </c>
      <c r="Z101" s="43" t="str">
        <f ca="1">IFERROR(INDEX(Data!$A$1:AA$1002,_xlfn.AGGREGATE(15,6,(OFFSET(Data!$A$1,0,MATCH(Z$6,Data!$1:$1,0)-1,1000,1)=IF(Z$7="","Yes",Z$7))/(OFFSET(Data!$A$1,0,MATCH(Z$6,Data!$1:$1,0)-1,1000,1)=IF(Z$7="","Yes",Z$7))*ROW(Data!$C$1:$C$1002),ROW(Z101)-ROW(Z$7)),1),"")</f>
        <v/>
      </c>
      <c r="AA101" s="43" t="str">
        <f ca="1">IF(AB101="","",IF(INDEX(Data!$BR:$BR,MATCH(AB101,Data!$A:$A,0),1)=0,"",INDEX(Data!$BR:$BR,MATCH(AB101,Data!$A:$A,0),1)))</f>
        <v/>
      </c>
      <c r="AB101" s="43" t="str">
        <f ca="1">IFERROR(INDEX(Data!$A$1:AC$1002,_xlfn.AGGREGATE(15,6,(OFFSET(Data!$A$1,0,MATCH(AB$6,Data!$1:$1,0)-1,1000,1)=IF(AB$7="","Yes",AB$7))/(OFFSET(Data!$A$1,0,MATCH(AB$6,Data!$1:$1,0)-1,1000,1)=IF(AB$7="","Yes",AB$7))*ROW(Data!$C$1:$C$1002),ROW(AB101)-ROW(AB$7)),1),"")</f>
        <v>VH1</v>
      </c>
      <c r="AC101" s="43" t="str">
        <f ca="1">IF(AD101="","",IF(INDEX(Data!$BR:$BR,MATCH(AD101,Data!$A:$A,0),1)=0,"",INDEX(Data!$BR:$BR,MATCH(AD101,Data!$A:$A,0),1)))</f>
        <v/>
      </c>
      <c r="AD101" s="43" t="str">
        <f ca="1">IFERROR(INDEX(Data!$A$1:AE$1002,_xlfn.AGGREGATE(15,6,(OFFSET(Data!$A$1,0,MATCH(AD$6,Data!$1:$1,0)-1,1000,1)=IF(AD$7="","Yes",AD$7))/(OFFSET(Data!$A$1,0,MATCH(AD$6,Data!$1:$1,0)-1,1000,1)=IF(AD$7="","Yes",AD$7))*ROW(Data!$C$1:$C$1002),ROW(AD101)-ROW(AD$7)),1),"")</f>
        <v/>
      </c>
      <c r="AE101" s="43" t="str">
        <f ca="1">IF(AF101="","",IF(INDEX(Data!$BR:$BR,MATCH(AF101,Data!$A:$A,0),1)=0,"",INDEX(Data!$BR:$BR,MATCH(AF101,Data!$A:$A,0),1)))</f>
        <v/>
      </c>
      <c r="AF101" s="43" t="str">
        <f ca="1">IFERROR(INDEX(Data!$A$1:AM$1002,_xlfn.AGGREGATE(15,6,(OFFSET(Data!$A$1,0,MATCH(AF$6,Data!$1:$1,0)-1,1000,1)=IF(AF$7="","Yes",AF$7))/(OFFSET(Data!$A$1,0,MATCH(AF$6,Data!$1:$1,0)-1,1000,1)=IF(AF$7="","Yes",AF$7))*ROW(Data!$C$1:$C$1002),ROW(AF101)-ROW(AF$7)),1),"")</f>
        <v/>
      </c>
      <c r="AG101" s="43" t="str">
        <f ca="1">IF(AH101="","",IF(INDEX(Data!$BR:$BR,MATCH(AH101,Data!$A:$A,0),1)=0,"",INDEX(Data!$BR:$BR,MATCH(AH101,Data!$A:$A,0),1)))</f>
        <v/>
      </c>
      <c r="AH101" s="43" t="str">
        <f ca="1">IFERROR(INDEX(Data!$A$1:AO$1002,_xlfn.AGGREGATE(15,6,(OFFSET(Data!$A$1,0,MATCH(AH$6,Data!$1:$1,0)-1,1000,1)=IF(AH$7="","Yes",AH$7))/(OFFSET(Data!$A$1,0,MATCH(AH$6,Data!$1:$1,0)-1,1000,1)=IF(AH$7="","Yes",AH$7))*ROW(Data!$C$1:$C$1002),ROW(AH101)-ROW(AH$7)),1),"")</f>
        <v/>
      </c>
      <c r="AI101" s="43" t="str">
        <f ca="1">IF(AJ101="","",IF(INDEX(Data!$BR:$BR,MATCH(AJ101,Data!$A:$A,0),1)=0,"",INDEX(Data!$BR:$BR,MATCH(AJ101,Data!$A:$A,0),1)))</f>
        <v/>
      </c>
      <c r="AJ101" s="43" t="str">
        <f ca="1">IFERROR(INDEX(Data!$A$1:AQ$1002,_xlfn.AGGREGATE(15,6,(OFFSET(Data!$A$1,0,MATCH(AJ$6,Data!$1:$1,0)-1,1000,1)=IF(AJ$7="","Yes",AJ$7))/(OFFSET(Data!$A$1,0,MATCH(AJ$6,Data!$1:$1,0)-1,1000,1)=IF(AJ$7="","Yes",AJ$7))*ROW(Data!$C$1:$C$1002),ROW(AJ101)-ROW(AJ$7)),1),"")</f>
        <v/>
      </c>
      <c r="AK101" s="43" t="str">
        <f ca="1">IF(AL101="","",IF(INDEX(Data!$BR:$BR,MATCH(AL101,Data!$A:$A,0),1)=0,"",INDEX(Data!$BR:$BR,MATCH(AL101,Data!$A:$A,0),1)))</f>
        <v/>
      </c>
      <c r="AL101" s="43" t="str">
        <f ca="1">IFERROR(INDEX(Data!$A$1:AS$1002,_xlfn.AGGREGATE(15,6,(OFFSET(Data!$A$1,0,MATCH(AL$6,Data!$1:$1,0)-1,1000,1)=IF(AL$7="","Yes",AL$7))/(OFFSET(Data!$A$1,0,MATCH(AL$6,Data!$1:$1,0)-1,1000,1)=IF(AL$7="","Yes",AL$7))*ROW(Data!$C$1:$C$1002),ROW(AL101)-ROW(AL$7)),1),"")</f>
        <v/>
      </c>
      <c r="AM101" s="43" t="str">
        <f ca="1">IF(AN101="","",IF(INDEX(Data!$BR:$BR,MATCH(AN101,Data!$A:$A,0),1)=0,"",INDEX(Data!$BR:$BR,MATCH(AN101,Data!$A:$A,0),1)))</f>
        <v/>
      </c>
      <c r="AN101" s="43" t="str">
        <f ca="1">IFERROR(INDEX(Data!$A$1:AU$1002,_xlfn.AGGREGATE(15,6,(OFFSET(Data!$A$1,0,MATCH(AN$6,Data!$1:$1,0)-1,1000,1)=IF(AN$7="","Yes",AN$7))/(OFFSET(Data!$A$1,0,MATCH(AN$6,Data!$1:$1,0)-1,1000,1)=IF(AN$7="","Yes",AN$7))*ROW(Data!$C$1:$C$1002),ROW(AN101)-ROW(AN$7)),1),"")</f>
        <v/>
      </c>
    </row>
    <row r="102" spans="1:40" ht="24" x14ac:dyDescent="0.4">
      <c r="A102" s="43" t="str">
        <f ca="1">IF(B102="","",IF(INDEX(Data!$BR:$BR,MATCH(B102,Data!$A:$A,0),1)=0,"",INDEX(Data!$BR:$BR,MATCH(B102,Data!$A:$A,0),1)))</f>
        <v/>
      </c>
      <c r="B102" s="43" t="str">
        <f ca="1">IFERROR(INDEX(Data!A$1:$A$1002,_xlfn.AGGREGATE(15,6,(OFFSET(Data!$A$1,0,MATCH(B$6,Data!$1:$1,0)-1,1000,1)=IF(B$7="","Yes",B$7))/(OFFSET(Data!$A$1,0,MATCH(B$6,Data!$1:$1,0)-1,1000,1)=IF(B$7="","Yes",B$7))*ROW(Data!$C$1:$C$1002),ROW(B102)-ROW(B$7)),1),"")</f>
        <v/>
      </c>
      <c r="C102" s="43" t="str">
        <f ca="1">IF(D102="","",IF(INDEX(Data!$BR:$BR,MATCH(D102,Data!$A:$A,0),1)=0,"",INDEX(Data!$BR:$BR,MATCH(D102,Data!$A:$A,0),1)))</f>
        <v/>
      </c>
      <c r="D102" s="43" t="str">
        <f ca="1">IFERROR(INDEX(Data!$A$1:C$1002,_xlfn.AGGREGATE(15,6,(OFFSET(Data!$A$1,0,MATCH(D$6,Data!$1:$1,0)-1,1000,1)=IF(D$7="","Yes",D$7))/(OFFSET(Data!$A$1,0,MATCH(D$6,Data!$1:$1,0)-1,1000,1)=IF(D$7="","Yes",D$7))*ROW(Data!$C$1:$C$1002),ROW(D102)-ROW(D$7)),1),"")</f>
        <v/>
      </c>
      <c r="E102" s="43" t="str">
        <f ca="1">IF(F102="","",IF(INDEX(Data!$BR:$BR,MATCH(F102,Data!$A:$A,0),1)=0,"",INDEX(Data!$BR:$BR,MATCH(F102,Data!$A:$A,0),1)))</f>
        <v/>
      </c>
      <c r="F102" s="43" t="str">
        <f ca="1">IFERROR(INDEX(Data!$A$1:E$1002,_xlfn.AGGREGATE(15,6,(OFFSET(Data!$A$1,0,MATCH(F$6,Data!$1:$1,0)-1,1000,1)=IF(F$7="","Yes",F$7))/(OFFSET(Data!$A$1,0,MATCH(F$6,Data!$1:$1,0)-1,1000,1)=IF(F$7="","Yes",F$7))*ROW(Data!$C$1:$C$1002),ROW(F102)-ROW(F$7)),1),"")</f>
        <v/>
      </c>
      <c r="G102" s="43" t="str">
        <f ca="1">IF(H102="","",IF(INDEX(Data!$BR:$BR,MATCH(H102,Data!$A:$A,0),1)=0,"",INDEX(Data!$BR:$BR,MATCH(H102,Data!$A:$A,0),1)))</f>
        <v/>
      </c>
      <c r="H102" s="43" t="str">
        <f ca="1">IFERROR(INDEX(Data!$A$1:G$1002,_xlfn.AGGREGATE(15,6,(OFFSET(Data!$A$1,0,MATCH(H$6,Data!$1:$1,0)-1,1000,1)=IF(H$7="","Yes",H$7))/(OFFSET(Data!$A$1,0,MATCH(H$6,Data!$1:$1,0)-1,1000,1)=IF(H$7="","Yes",H$7))*ROW(Data!$C$1:$C$1002),ROW(H102)-ROW(H$7)),1),"")</f>
        <v/>
      </c>
      <c r="I102" s="43" t="str">
        <f ca="1">IF(J102="","",IF(INDEX(Data!$BR:$BR,MATCH(J102,Data!$A:$A,0),1)=0,"",INDEX(Data!$BR:$BR,MATCH(J102,Data!$A:$A,0),1)))</f>
        <v/>
      </c>
      <c r="J102" s="43" t="str">
        <f ca="1">IFERROR(INDEX(Data!$A$1:I$1002,_xlfn.AGGREGATE(15,6,(OFFSET(Data!$A$1,0,MATCH(J$6,Data!$1:$1,0)-1,1000,1)=IF(J$7="","Yes",J$7))/(OFFSET(Data!$A$1,0,MATCH(J$6,Data!$1:$1,0)-1,1000,1)=IF(J$7="","Yes",J$7))*ROW(Data!$C$1:$C$1002),ROW(J102)-ROW(J$7)),1),"")</f>
        <v/>
      </c>
      <c r="K102" s="43" t="str">
        <f ca="1">IF(L102="","",IF(INDEX(Data!$BR:$BR,MATCH(L102,Data!$A:$A,0),1)=0,"",INDEX(Data!$BR:$BR,MATCH(L102,Data!$A:$A,0),1)))</f>
        <v/>
      </c>
      <c r="L102" s="43" t="str">
        <f ca="1">IFERROR(INDEX(Data!$A$1:K$1002,_xlfn.AGGREGATE(15,6,(OFFSET(Data!$A$1,0,MATCH(L$6,Data!$1:$1,0)-1,1000,1)=IF(L$7="","Yes",L$7))/(OFFSET(Data!$A$1,0,MATCH(L$6,Data!$1:$1,0)-1,1000,1)=IF(L$7="","Yes",L$7))*ROW(Data!$C$1:$C$1002),ROW(L102)-ROW(L$7)),1),"")</f>
        <v/>
      </c>
      <c r="M102" s="43" t="str">
        <f ca="1">IF(N102="","",IF(INDEX(Data!$BR:$BR,MATCH(N102,Data!$A:$A,0),1)=0,"",INDEX(Data!$BR:$BR,MATCH(N102,Data!$A:$A,0),1)))</f>
        <v/>
      </c>
      <c r="N102" s="43" t="str">
        <f ca="1">IFERROR(INDEX(Data!$A$1:M$1002,_xlfn.AGGREGATE(15,6,(OFFSET(Data!$A$1,0,MATCH(N$6,Data!$1:$1,0)-1,1000,1)=IF(N$7="","Yes",N$7))/(OFFSET(Data!$A$1,0,MATCH(N$6,Data!$1:$1,0)-1,1000,1)=IF(N$7="","Yes",N$7))*ROW(Data!$C$1:$C$1002),ROW(N102)-ROW(N$7)),1),"")</f>
        <v>USA Network</v>
      </c>
      <c r="O102" s="43" t="str">
        <f ca="1">IF(P102="","",IF(INDEX(Data!$BR:$BR,MATCH(P102,Data!$A:$A,0),1)=0,"",INDEX(Data!$BR:$BR,MATCH(P102,Data!$A:$A,0),1)))</f>
        <v/>
      </c>
      <c r="P102" s="43" t="str">
        <f ca="1">IFERROR(INDEX(Data!$A$1:O$1002,_xlfn.AGGREGATE(15,6,(OFFSET(Data!$A$1,0,MATCH(P$6,Data!$1:$1,0)-1,1000,1)=IF(P$7="","Yes",P$7))/(OFFSET(Data!$A$1,0,MATCH(P$6,Data!$1:$1,0)-1,1000,1)=IF(P$7="","Yes",P$7))*ROW(Data!$C$1:$C$1002),ROW(P102)-ROW(P$7)),1),"")</f>
        <v>Paramount Network</v>
      </c>
      <c r="Q102" s="43" t="str">
        <f ca="1">IF(R102="","",IF(INDEX(Data!$BR:$BR,MATCH(R102,Data!$A:$A,0),1)=0,"",INDEX(Data!$BR:$BR,MATCH(R102,Data!$A:$A,0),1)))</f>
        <v/>
      </c>
      <c r="R102" s="43" t="str">
        <f ca="1">IFERROR(INDEX(Data!$A$1:Q$1002,_xlfn.AGGREGATE(15,6,(OFFSET(Data!$A$1,0,MATCH(R$6,Data!$1:$1,0)-1,1000,1)=IF(R$7="","Yes",R$7))/(OFFSET(Data!$A$1,0,MATCH(R$6,Data!$1:$1,0)-1,1000,1)=IF(R$7="","Yes",R$7))*ROW(Data!$C$1:$C$1002),ROW(R102)-ROW(R$7)),1),"")</f>
        <v>Oxygen</v>
      </c>
      <c r="S102" s="43" t="str">
        <f ca="1">IF(T102="","",IF(INDEX(Data!$BR:$BR,MATCH(T102,Data!$A:$A,0),1)=0,"",INDEX(Data!$BR:$BR,MATCH(T102,Data!$A:$A,0),1)))</f>
        <v/>
      </c>
      <c r="T102" s="43" t="str">
        <f ca="1">IFERROR(INDEX(Data!$A$1:R$1002,_xlfn.AGGREGATE(15,6,(OFFSET(Data!$A$1,0,MATCH(T$6,Data!$1:$1,0)-1,1000,1)=IF(T$7="","Yes",T$7))/(OFFSET(Data!$A$1,0,MATCH(T$6,Data!$1:$1,0)-1,1000,1)=IF(T$7="","Yes",T$7))*ROW(Data!$C$1:$C$1002),ROW(T102)-ROW(T$7)),1),"")</f>
        <v>Universo</v>
      </c>
      <c r="U102" s="43" t="str">
        <f ca="1">IF(V102="","",IF(INDEX(Data!$BR:$BR,MATCH(V102,Data!$A:$A,0),1)=0,"",INDEX(Data!$BR:$BR,MATCH(V102,Data!$A:$A,0),1)))</f>
        <v/>
      </c>
      <c r="V102" s="43" t="str">
        <f ca="1">IFERROR(INDEX(Data!$A$1:T$1002,_xlfn.AGGREGATE(15,6,(OFFSET(Data!$A$1,0,MATCH(V$6,Data!$1:$1,0)-1,1000,1)=IF(V$7="","Yes",V$7))/(OFFSET(Data!$A$1,0,MATCH(V$6,Data!$1:$1,0)-1,1000,1)=IF(V$7="","Yes",V$7))*ROW(Data!$C$1:$C$1002),ROW(V102)-ROW(V$7)),1),"")</f>
        <v/>
      </c>
      <c r="W102" s="43" t="str">
        <f ca="1">IF(X102="","",IF(INDEX(Data!$BR:$BR,MATCH(X102,Data!$A:$A,0),1)=0,"",INDEX(Data!$BR:$BR,MATCH(X102,Data!$A:$A,0),1)))</f>
        <v/>
      </c>
      <c r="X102" s="43" t="str">
        <f ca="1">IFERROR(INDEX(Data!$A$1:Y$1002,_xlfn.AGGREGATE(15,6,(OFFSET(Data!$A$1,0,MATCH(X$6,Data!$1:$1,0)-1,1000,1)=IF(X$7="","Yes",X$7))/(OFFSET(Data!$A$1,0,MATCH(X$6,Data!$1:$1,0)-1,1000,1)=IF(X$7="","Yes",X$7))*ROW(Data!$C$1:$C$1002),ROW(X102)-ROW(X$7)),1),"")</f>
        <v/>
      </c>
      <c r="Y102" s="43" t="str">
        <f ca="1">IF(Z102="","",IF(INDEX(Data!$BR:$BR,MATCH(Z102,Data!$A:$A,0),1)=0,"",INDEX(Data!$BR:$BR,MATCH(Z102,Data!$A:$A,0),1)))</f>
        <v/>
      </c>
      <c r="Z102" s="43" t="str">
        <f ca="1">IFERROR(INDEX(Data!$A$1:AA$1002,_xlfn.AGGREGATE(15,6,(OFFSET(Data!$A$1,0,MATCH(Z$6,Data!$1:$1,0)-1,1000,1)=IF(Z$7="","Yes",Z$7))/(OFFSET(Data!$A$1,0,MATCH(Z$6,Data!$1:$1,0)-1,1000,1)=IF(Z$7="","Yes",Z$7))*ROW(Data!$C$1:$C$1002),ROW(Z102)-ROW(Z$7)),1),"")</f>
        <v/>
      </c>
      <c r="AA102" s="43" t="str">
        <f ca="1">IF(AB102="","",IF(INDEX(Data!$BR:$BR,MATCH(AB102,Data!$A:$A,0),1)=0,"",INDEX(Data!$BR:$BR,MATCH(AB102,Data!$A:$A,0),1)))</f>
        <v/>
      </c>
      <c r="AB102" s="43" t="str">
        <f ca="1">IFERROR(INDEX(Data!$A$1:AC$1002,_xlfn.AGGREGATE(15,6,(OFFSET(Data!$A$1,0,MATCH(AB$6,Data!$1:$1,0)-1,1000,1)=IF(AB$7="","Yes",AB$7))/(OFFSET(Data!$A$1,0,MATCH(AB$6,Data!$1:$1,0)-1,1000,1)=IF(AB$7="","Yes",AB$7))*ROW(Data!$C$1:$C$1002),ROW(AB102)-ROW(AB$7)),1),"")</f>
        <v>Viceland</v>
      </c>
      <c r="AC102" s="43" t="str">
        <f ca="1">IF(AD102="","",IF(INDEX(Data!$BR:$BR,MATCH(AD102,Data!$A:$A,0),1)=0,"",INDEX(Data!$BR:$BR,MATCH(AD102,Data!$A:$A,0),1)))</f>
        <v/>
      </c>
      <c r="AD102" s="43" t="str">
        <f ca="1">IFERROR(INDEX(Data!$A$1:AE$1002,_xlfn.AGGREGATE(15,6,(OFFSET(Data!$A$1,0,MATCH(AD$6,Data!$1:$1,0)-1,1000,1)=IF(AD$7="","Yes",AD$7))/(OFFSET(Data!$A$1,0,MATCH(AD$6,Data!$1:$1,0)-1,1000,1)=IF(AD$7="","Yes",AD$7))*ROW(Data!$C$1:$C$1002),ROW(AD102)-ROW(AD$7)),1),"")</f>
        <v/>
      </c>
      <c r="AE102" s="43" t="str">
        <f ca="1">IF(AF102="","",IF(INDEX(Data!$BR:$BR,MATCH(AF102,Data!$A:$A,0),1)=0,"",INDEX(Data!$BR:$BR,MATCH(AF102,Data!$A:$A,0),1)))</f>
        <v/>
      </c>
      <c r="AF102" s="43" t="str">
        <f ca="1">IFERROR(INDEX(Data!$A$1:AM$1002,_xlfn.AGGREGATE(15,6,(OFFSET(Data!$A$1,0,MATCH(AF$6,Data!$1:$1,0)-1,1000,1)=IF(AF$7="","Yes",AF$7))/(OFFSET(Data!$A$1,0,MATCH(AF$6,Data!$1:$1,0)-1,1000,1)=IF(AF$7="","Yes",AF$7))*ROW(Data!$C$1:$C$1002),ROW(AF102)-ROW(AF$7)),1),"")</f>
        <v/>
      </c>
      <c r="AG102" s="43" t="str">
        <f ca="1">IF(AH102="","",IF(INDEX(Data!$BR:$BR,MATCH(AH102,Data!$A:$A,0),1)=0,"",INDEX(Data!$BR:$BR,MATCH(AH102,Data!$A:$A,0),1)))</f>
        <v/>
      </c>
      <c r="AH102" s="43" t="str">
        <f ca="1">IFERROR(INDEX(Data!$A$1:AO$1002,_xlfn.AGGREGATE(15,6,(OFFSET(Data!$A$1,0,MATCH(AH$6,Data!$1:$1,0)-1,1000,1)=IF(AH$7="","Yes",AH$7))/(OFFSET(Data!$A$1,0,MATCH(AH$6,Data!$1:$1,0)-1,1000,1)=IF(AH$7="","Yes",AH$7))*ROW(Data!$C$1:$C$1002),ROW(AH102)-ROW(AH$7)),1),"")</f>
        <v/>
      </c>
      <c r="AI102" s="43" t="str">
        <f ca="1">IF(AJ102="","",IF(INDEX(Data!$BR:$BR,MATCH(AJ102,Data!$A:$A,0),1)=0,"",INDEX(Data!$BR:$BR,MATCH(AJ102,Data!$A:$A,0),1)))</f>
        <v/>
      </c>
      <c r="AJ102" s="43" t="str">
        <f ca="1">IFERROR(INDEX(Data!$A$1:AQ$1002,_xlfn.AGGREGATE(15,6,(OFFSET(Data!$A$1,0,MATCH(AJ$6,Data!$1:$1,0)-1,1000,1)=IF(AJ$7="","Yes",AJ$7))/(OFFSET(Data!$A$1,0,MATCH(AJ$6,Data!$1:$1,0)-1,1000,1)=IF(AJ$7="","Yes",AJ$7))*ROW(Data!$C$1:$C$1002),ROW(AJ102)-ROW(AJ$7)),1),"")</f>
        <v/>
      </c>
      <c r="AK102" s="43" t="str">
        <f ca="1">IF(AL102="","",IF(INDEX(Data!$BR:$BR,MATCH(AL102,Data!$A:$A,0),1)=0,"",INDEX(Data!$BR:$BR,MATCH(AL102,Data!$A:$A,0),1)))</f>
        <v/>
      </c>
      <c r="AL102" s="43" t="str">
        <f ca="1">IFERROR(INDEX(Data!$A$1:AS$1002,_xlfn.AGGREGATE(15,6,(OFFSET(Data!$A$1,0,MATCH(AL$6,Data!$1:$1,0)-1,1000,1)=IF(AL$7="","Yes",AL$7))/(OFFSET(Data!$A$1,0,MATCH(AL$6,Data!$1:$1,0)-1,1000,1)=IF(AL$7="","Yes",AL$7))*ROW(Data!$C$1:$C$1002),ROW(AL102)-ROW(AL$7)),1),"")</f>
        <v/>
      </c>
      <c r="AM102" s="43" t="str">
        <f ca="1">IF(AN102="","",IF(INDEX(Data!$BR:$BR,MATCH(AN102,Data!$A:$A,0),1)=0,"",INDEX(Data!$BR:$BR,MATCH(AN102,Data!$A:$A,0),1)))</f>
        <v/>
      </c>
      <c r="AN102" s="43" t="str">
        <f ca="1">IFERROR(INDEX(Data!$A$1:AU$1002,_xlfn.AGGREGATE(15,6,(OFFSET(Data!$A$1,0,MATCH(AN$6,Data!$1:$1,0)-1,1000,1)=IF(AN$7="","Yes",AN$7))/(OFFSET(Data!$A$1,0,MATCH(AN$6,Data!$1:$1,0)-1,1000,1)=IF(AN$7="","Yes",AN$7))*ROW(Data!$C$1:$C$1002),ROW(AN102)-ROW(AN$7)),1),"")</f>
        <v/>
      </c>
    </row>
    <row r="103" spans="1:40" ht="24" x14ac:dyDescent="0.4">
      <c r="A103" s="43" t="str">
        <f ca="1">IF(B103="","",IF(INDEX(Data!$BR:$BR,MATCH(B103,Data!$A:$A,0),1)=0,"",INDEX(Data!$BR:$BR,MATCH(B103,Data!$A:$A,0),1)))</f>
        <v/>
      </c>
      <c r="B103" s="43" t="str">
        <f ca="1">IFERROR(INDEX(Data!A$1:$A$1002,_xlfn.AGGREGATE(15,6,(OFFSET(Data!$A$1,0,MATCH(B$6,Data!$1:$1,0)-1,1000,1)=IF(B$7="","Yes",B$7))/(OFFSET(Data!$A$1,0,MATCH(B$6,Data!$1:$1,0)-1,1000,1)=IF(B$7="","Yes",B$7))*ROW(Data!$C$1:$C$1002),ROW(B103)-ROW(B$7)),1),"")</f>
        <v/>
      </c>
      <c r="C103" s="43" t="str">
        <f ca="1">IF(D103="","",IF(INDEX(Data!$BR:$BR,MATCH(D103,Data!$A:$A,0),1)=0,"",INDEX(Data!$BR:$BR,MATCH(D103,Data!$A:$A,0),1)))</f>
        <v/>
      </c>
      <c r="D103" s="43" t="str">
        <f ca="1">IFERROR(INDEX(Data!$A$1:C$1002,_xlfn.AGGREGATE(15,6,(OFFSET(Data!$A$1,0,MATCH(D$6,Data!$1:$1,0)-1,1000,1)=IF(D$7="","Yes",D$7))/(OFFSET(Data!$A$1,0,MATCH(D$6,Data!$1:$1,0)-1,1000,1)=IF(D$7="","Yes",D$7))*ROW(Data!$C$1:$C$1002),ROW(D103)-ROW(D$7)),1),"")</f>
        <v/>
      </c>
      <c r="E103" s="43" t="str">
        <f ca="1">IF(F103="","",IF(INDEX(Data!$BR:$BR,MATCH(F103,Data!$A:$A,0),1)=0,"",INDEX(Data!$BR:$BR,MATCH(F103,Data!$A:$A,0),1)))</f>
        <v/>
      </c>
      <c r="F103" s="43" t="str">
        <f ca="1">IFERROR(INDEX(Data!$A$1:E$1002,_xlfn.AGGREGATE(15,6,(OFFSET(Data!$A$1,0,MATCH(F$6,Data!$1:$1,0)-1,1000,1)=IF(F$7="","Yes",F$7))/(OFFSET(Data!$A$1,0,MATCH(F$6,Data!$1:$1,0)-1,1000,1)=IF(F$7="","Yes",F$7))*ROW(Data!$C$1:$C$1002),ROW(F103)-ROW(F$7)),1),"")</f>
        <v/>
      </c>
      <c r="G103" s="43" t="str">
        <f ca="1">IF(H103="","",IF(INDEX(Data!$BR:$BR,MATCH(H103,Data!$A:$A,0),1)=0,"",INDEX(Data!$BR:$BR,MATCH(H103,Data!$A:$A,0),1)))</f>
        <v/>
      </c>
      <c r="H103" s="43" t="str">
        <f ca="1">IFERROR(INDEX(Data!$A$1:G$1002,_xlfn.AGGREGATE(15,6,(OFFSET(Data!$A$1,0,MATCH(H$6,Data!$1:$1,0)-1,1000,1)=IF(H$7="","Yes",H$7))/(OFFSET(Data!$A$1,0,MATCH(H$6,Data!$1:$1,0)-1,1000,1)=IF(H$7="","Yes",H$7))*ROW(Data!$C$1:$C$1002),ROW(H103)-ROW(H$7)),1),"")</f>
        <v/>
      </c>
      <c r="I103" s="43" t="str">
        <f ca="1">IF(J103="","",IF(INDEX(Data!$BR:$BR,MATCH(J103,Data!$A:$A,0),1)=0,"",INDEX(Data!$BR:$BR,MATCH(J103,Data!$A:$A,0),1)))</f>
        <v/>
      </c>
      <c r="J103" s="43" t="str">
        <f ca="1">IFERROR(INDEX(Data!$A$1:I$1002,_xlfn.AGGREGATE(15,6,(OFFSET(Data!$A$1,0,MATCH(J$6,Data!$1:$1,0)-1,1000,1)=IF(J$7="","Yes",J$7))/(OFFSET(Data!$A$1,0,MATCH(J$6,Data!$1:$1,0)-1,1000,1)=IF(J$7="","Yes",J$7))*ROW(Data!$C$1:$C$1002),ROW(J103)-ROW(J$7)),1),"")</f>
        <v/>
      </c>
      <c r="K103" s="43" t="str">
        <f ca="1">IF(L103="","",IF(INDEX(Data!$BR:$BR,MATCH(L103,Data!$A:$A,0),1)=0,"",INDEX(Data!$BR:$BR,MATCH(L103,Data!$A:$A,0),1)))</f>
        <v/>
      </c>
      <c r="L103" s="43" t="str">
        <f ca="1">IFERROR(INDEX(Data!$A$1:K$1002,_xlfn.AGGREGATE(15,6,(OFFSET(Data!$A$1,0,MATCH(L$6,Data!$1:$1,0)-1,1000,1)=IF(L$7="","Yes",L$7))/(OFFSET(Data!$A$1,0,MATCH(L$6,Data!$1:$1,0)-1,1000,1)=IF(L$7="","Yes",L$7))*ROW(Data!$C$1:$C$1002),ROW(L103)-ROW(L$7)),1),"")</f>
        <v/>
      </c>
      <c r="M103" s="43" t="str">
        <f ca="1">IF(N103="","",IF(INDEX(Data!$BR:$BR,MATCH(N103,Data!$A:$A,0),1)=0,"",INDEX(Data!$BR:$BR,MATCH(N103,Data!$A:$A,0),1)))</f>
        <v/>
      </c>
      <c r="N103" s="43" t="str">
        <f ca="1">IFERROR(INDEX(Data!$A$1:M$1002,_xlfn.AGGREGATE(15,6,(OFFSET(Data!$A$1,0,MATCH(N$6,Data!$1:$1,0)-1,1000,1)=IF(N$7="","Yes",N$7))/(OFFSET(Data!$A$1,0,MATCH(N$6,Data!$1:$1,0)-1,1000,1)=IF(N$7="","Yes",N$7))*ROW(Data!$C$1:$C$1002),ROW(N103)-ROW(N$7)),1),"")</f>
        <v>VH1</v>
      </c>
      <c r="O103" s="43" t="str">
        <f ca="1">IF(P103="","",IF(INDEX(Data!$BR:$BR,MATCH(P103,Data!$A:$A,0),1)=0,"",INDEX(Data!$BR:$BR,MATCH(P103,Data!$A:$A,0),1)))</f>
        <v/>
      </c>
      <c r="P103" s="43" t="str">
        <f ca="1">IFERROR(INDEX(Data!$A$1:O$1002,_xlfn.AGGREGATE(15,6,(OFFSET(Data!$A$1,0,MATCH(P$6,Data!$1:$1,0)-1,1000,1)=IF(P$7="","Yes",P$7))/(OFFSET(Data!$A$1,0,MATCH(P$6,Data!$1:$1,0)-1,1000,1)=IF(P$7="","Yes",P$7))*ROW(Data!$C$1:$C$1002),ROW(P103)-ROW(P$7)),1),"")</f>
        <v>POP</v>
      </c>
      <c r="Q103" s="43" t="str">
        <f ca="1">IF(R103="","",IF(INDEX(Data!$BR:$BR,MATCH(R103,Data!$A:$A,0),1)=0,"",INDEX(Data!$BR:$BR,MATCH(R103,Data!$A:$A,0),1)))</f>
        <v/>
      </c>
      <c r="R103" s="43" t="str">
        <f ca="1">IFERROR(INDEX(Data!$A$1:Q$1002,_xlfn.AGGREGATE(15,6,(OFFSET(Data!$A$1,0,MATCH(R$6,Data!$1:$1,0)-1,1000,1)=IF(R$7="","Yes",R$7))/(OFFSET(Data!$A$1,0,MATCH(R$6,Data!$1:$1,0)-1,1000,1)=IF(R$7="","Yes",R$7))*ROW(Data!$C$1:$C$1002),ROW(R103)-ROW(R$7)),1),"")</f>
        <v>Paramount Network</v>
      </c>
      <c r="S103" s="43" t="str">
        <f ca="1">IF(T103="","",IF(INDEX(Data!$BR:$BR,MATCH(T103,Data!$A:$A,0),1)=0,"",INDEX(Data!$BR:$BR,MATCH(T103,Data!$A:$A,0),1)))</f>
        <v/>
      </c>
      <c r="T103" s="43" t="str">
        <f ca="1">IFERROR(INDEX(Data!$A$1:R$1002,_xlfn.AGGREGATE(15,6,(OFFSET(Data!$A$1,0,MATCH(T$6,Data!$1:$1,0)-1,1000,1)=IF(T$7="","Yes",T$7))/(OFFSET(Data!$A$1,0,MATCH(T$6,Data!$1:$1,0)-1,1000,1)=IF(T$7="","Yes",T$7))*ROW(Data!$C$1:$C$1002),ROW(T103)-ROW(T$7)),1),"")</f>
        <v>Univision</v>
      </c>
      <c r="U103" s="43" t="str">
        <f ca="1">IF(V103="","",IF(INDEX(Data!$BR:$BR,MATCH(V103,Data!$A:$A,0),1)=0,"",INDEX(Data!$BR:$BR,MATCH(V103,Data!$A:$A,0),1)))</f>
        <v/>
      </c>
      <c r="V103" s="43" t="str">
        <f ca="1">IFERROR(INDEX(Data!$A$1:T$1002,_xlfn.AGGREGATE(15,6,(OFFSET(Data!$A$1,0,MATCH(V$6,Data!$1:$1,0)-1,1000,1)=IF(V$7="","Yes",V$7))/(OFFSET(Data!$A$1,0,MATCH(V$6,Data!$1:$1,0)-1,1000,1)=IF(V$7="","Yes",V$7))*ROW(Data!$C$1:$C$1002),ROW(V103)-ROW(V$7)),1),"")</f>
        <v/>
      </c>
      <c r="W103" s="43" t="str">
        <f ca="1">IF(X103="","",IF(INDEX(Data!$BR:$BR,MATCH(X103,Data!$A:$A,0),1)=0,"",INDEX(Data!$BR:$BR,MATCH(X103,Data!$A:$A,0),1)))</f>
        <v/>
      </c>
      <c r="X103" s="43" t="str">
        <f ca="1">IFERROR(INDEX(Data!$A$1:Y$1002,_xlfn.AGGREGATE(15,6,(OFFSET(Data!$A$1,0,MATCH(X$6,Data!$1:$1,0)-1,1000,1)=IF(X$7="","Yes",X$7))/(OFFSET(Data!$A$1,0,MATCH(X$6,Data!$1:$1,0)-1,1000,1)=IF(X$7="","Yes",X$7))*ROW(Data!$C$1:$C$1002),ROW(X103)-ROW(X$7)),1),"")</f>
        <v/>
      </c>
      <c r="Y103" s="43" t="str">
        <f ca="1">IF(Z103="","",IF(INDEX(Data!$BR:$BR,MATCH(Z103,Data!$A:$A,0),1)=0,"",INDEX(Data!$BR:$BR,MATCH(Z103,Data!$A:$A,0),1)))</f>
        <v/>
      </c>
      <c r="Z103" s="43" t="str">
        <f ca="1">IFERROR(INDEX(Data!$A$1:AA$1002,_xlfn.AGGREGATE(15,6,(OFFSET(Data!$A$1,0,MATCH(Z$6,Data!$1:$1,0)-1,1000,1)=IF(Z$7="","Yes",Z$7))/(OFFSET(Data!$A$1,0,MATCH(Z$6,Data!$1:$1,0)-1,1000,1)=IF(Z$7="","Yes",Z$7))*ROW(Data!$C$1:$C$1002),ROW(Z103)-ROW(Z$7)),1),"")</f>
        <v/>
      </c>
      <c r="AA103" s="43" t="str">
        <f ca="1">IF(AB103="","",IF(INDEX(Data!$BR:$BR,MATCH(AB103,Data!$A:$A,0),1)=0,"",INDEX(Data!$BR:$BR,MATCH(AB103,Data!$A:$A,0),1)))</f>
        <v/>
      </c>
      <c r="AB103" s="43" t="str">
        <f ca="1">IFERROR(INDEX(Data!$A$1:AC$1002,_xlfn.AGGREGATE(15,6,(OFFSET(Data!$A$1,0,MATCH(AB$6,Data!$1:$1,0)-1,1000,1)=IF(AB$7="","Yes",AB$7))/(OFFSET(Data!$A$1,0,MATCH(AB$6,Data!$1:$1,0)-1,1000,1)=IF(AB$7="","Yes",AB$7))*ROW(Data!$C$1:$C$1002),ROW(AB103)-ROW(AB$7)),1),"")</f>
        <v>We TV</v>
      </c>
      <c r="AC103" s="43" t="str">
        <f ca="1">IF(AD103="","",IF(INDEX(Data!$BR:$BR,MATCH(AD103,Data!$A:$A,0),1)=0,"",INDEX(Data!$BR:$BR,MATCH(AD103,Data!$A:$A,0),1)))</f>
        <v/>
      </c>
      <c r="AD103" s="43" t="str">
        <f ca="1">IFERROR(INDEX(Data!$A$1:AE$1002,_xlfn.AGGREGATE(15,6,(OFFSET(Data!$A$1,0,MATCH(AD$6,Data!$1:$1,0)-1,1000,1)=IF(AD$7="","Yes",AD$7))/(OFFSET(Data!$A$1,0,MATCH(AD$6,Data!$1:$1,0)-1,1000,1)=IF(AD$7="","Yes",AD$7))*ROW(Data!$C$1:$C$1002),ROW(AD103)-ROW(AD$7)),1),"")</f>
        <v/>
      </c>
      <c r="AE103" s="43" t="str">
        <f ca="1">IF(AF103="","",IF(INDEX(Data!$BR:$BR,MATCH(AF103,Data!$A:$A,0),1)=0,"",INDEX(Data!$BR:$BR,MATCH(AF103,Data!$A:$A,0),1)))</f>
        <v/>
      </c>
      <c r="AF103" s="43" t="str">
        <f ca="1">IFERROR(INDEX(Data!$A$1:AM$1002,_xlfn.AGGREGATE(15,6,(OFFSET(Data!$A$1,0,MATCH(AF$6,Data!$1:$1,0)-1,1000,1)=IF(AF$7="","Yes",AF$7))/(OFFSET(Data!$A$1,0,MATCH(AF$6,Data!$1:$1,0)-1,1000,1)=IF(AF$7="","Yes",AF$7))*ROW(Data!$C$1:$C$1002),ROW(AF103)-ROW(AF$7)),1),"")</f>
        <v/>
      </c>
      <c r="AG103" s="43" t="str">
        <f ca="1">IF(AH103="","",IF(INDEX(Data!$BR:$BR,MATCH(AH103,Data!$A:$A,0),1)=0,"",INDEX(Data!$BR:$BR,MATCH(AH103,Data!$A:$A,0),1)))</f>
        <v/>
      </c>
      <c r="AH103" s="43" t="str">
        <f ca="1">IFERROR(INDEX(Data!$A$1:AO$1002,_xlfn.AGGREGATE(15,6,(OFFSET(Data!$A$1,0,MATCH(AH$6,Data!$1:$1,0)-1,1000,1)=IF(AH$7="","Yes",AH$7))/(OFFSET(Data!$A$1,0,MATCH(AH$6,Data!$1:$1,0)-1,1000,1)=IF(AH$7="","Yes",AH$7))*ROW(Data!$C$1:$C$1002),ROW(AH103)-ROW(AH$7)),1),"")</f>
        <v/>
      </c>
      <c r="AI103" s="43" t="str">
        <f ca="1">IF(AJ103="","",IF(INDEX(Data!$BR:$BR,MATCH(AJ103,Data!$A:$A,0),1)=0,"",INDEX(Data!$BR:$BR,MATCH(AJ103,Data!$A:$A,0),1)))</f>
        <v/>
      </c>
      <c r="AJ103" s="43" t="str">
        <f ca="1">IFERROR(INDEX(Data!$A$1:AQ$1002,_xlfn.AGGREGATE(15,6,(OFFSET(Data!$A$1,0,MATCH(AJ$6,Data!$1:$1,0)-1,1000,1)=IF(AJ$7="","Yes",AJ$7))/(OFFSET(Data!$A$1,0,MATCH(AJ$6,Data!$1:$1,0)-1,1000,1)=IF(AJ$7="","Yes",AJ$7))*ROW(Data!$C$1:$C$1002),ROW(AJ103)-ROW(AJ$7)),1),"")</f>
        <v/>
      </c>
      <c r="AK103" s="43" t="str">
        <f ca="1">IF(AL103="","",IF(INDEX(Data!$BR:$BR,MATCH(AL103,Data!$A:$A,0),1)=0,"",INDEX(Data!$BR:$BR,MATCH(AL103,Data!$A:$A,0),1)))</f>
        <v/>
      </c>
      <c r="AL103" s="43" t="str">
        <f ca="1">IFERROR(INDEX(Data!$A$1:AS$1002,_xlfn.AGGREGATE(15,6,(OFFSET(Data!$A$1,0,MATCH(AL$6,Data!$1:$1,0)-1,1000,1)=IF(AL$7="","Yes",AL$7))/(OFFSET(Data!$A$1,0,MATCH(AL$6,Data!$1:$1,0)-1,1000,1)=IF(AL$7="","Yes",AL$7))*ROW(Data!$C$1:$C$1002),ROW(AL103)-ROW(AL$7)),1),"")</f>
        <v/>
      </c>
      <c r="AM103" s="43" t="str">
        <f ca="1">IF(AN103="","",IF(INDEX(Data!$BR:$BR,MATCH(AN103,Data!$A:$A,0),1)=0,"",INDEX(Data!$BR:$BR,MATCH(AN103,Data!$A:$A,0),1)))</f>
        <v/>
      </c>
      <c r="AN103" s="43" t="str">
        <f ca="1">IFERROR(INDEX(Data!$A$1:AU$1002,_xlfn.AGGREGATE(15,6,(OFFSET(Data!$A$1,0,MATCH(AN$6,Data!$1:$1,0)-1,1000,1)=IF(AN$7="","Yes",AN$7))/(OFFSET(Data!$A$1,0,MATCH(AN$6,Data!$1:$1,0)-1,1000,1)=IF(AN$7="","Yes",AN$7))*ROW(Data!$C$1:$C$1002),ROW(AN103)-ROW(AN$7)),1),"")</f>
        <v/>
      </c>
    </row>
    <row r="104" spans="1:40" x14ac:dyDescent="0.4">
      <c r="A104" s="43" t="str">
        <f ca="1">IF(B104="","",IF(INDEX(Data!$BR:$BR,MATCH(B104,Data!$A:$A,0),1)=0,"",INDEX(Data!$BR:$BR,MATCH(B104,Data!$A:$A,0),1)))</f>
        <v/>
      </c>
      <c r="B104" s="43" t="str">
        <f ca="1">IFERROR(INDEX(Data!A$1:$A$1002,_xlfn.AGGREGATE(15,6,(OFFSET(Data!$A$1,0,MATCH(B$6,Data!$1:$1,0)-1,1000,1)=IF(B$7="","Yes",B$7))/(OFFSET(Data!$A$1,0,MATCH(B$6,Data!$1:$1,0)-1,1000,1)=IF(B$7="","Yes",B$7))*ROW(Data!$C$1:$C$1002),ROW(B104)-ROW(B$7)),1),"")</f>
        <v/>
      </c>
      <c r="C104" s="43" t="str">
        <f ca="1">IF(D104="","",IF(INDEX(Data!$BR:$BR,MATCH(D104,Data!$A:$A,0),1)=0,"",INDEX(Data!$BR:$BR,MATCH(D104,Data!$A:$A,0),1)))</f>
        <v/>
      </c>
      <c r="D104" s="43" t="str">
        <f ca="1">IFERROR(INDEX(Data!$A$1:C$1002,_xlfn.AGGREGATE(15,6,(OFFSET(Data!$A$1,0,MATCH(D$6,Data!$1:$1,0)-1,1000,1)=IF(D$7="","Yes",D$7))/(OFFSET(Data!$A$1,0,MATCH(D$6,Data!$1:$1,0)-1,1000,1)=IF(D$7="","Yes",D$7))*ROW(Data!$C$1:$C$1002),ROW(D104)-ROW(D$7)),1),"")</f>
        <v/>
      </c>
      <c r="E104" s="43" t="str">
        <f ca="1">IF(F104="","",IF(INDEX(Data!$BR:$BR,MATCH(F104,Data!$A:$A,0),1)=0,"",INDEX(Data!$BR:$BR,MATCH(F104,Data!$A:$A,0),1)))</f>
        <v/>
      </c>
      <c r="F104" s="43" t="str">
        <f ca="1">IFERROR(INDEX(Data!$A$1:E$1002,_xlfn.AGGREGATE(15,6,(OFFSET(Data!$A$1,0,MATCH(F$6,Data!$1:$1,0)-1,1000,1)=IF(F$7="","Yes",F$7))/(OFFSET(Data!$A$1,0,MATCH(F$6,Data!$1:$1,0)-1,1000,1)=IF(F$7="","Yes",F$7))*ROW(Data!$C$1:$C$1002),ROW(F104)-ROW(F$7)),1),"")</f>
        <v/>
      </c>
      <c r="G104" s="43" t="str">
        <f ca="1">IF(H104="","",IF(INDEX(Data!$BR:$BR,MATCH(H104,Data!$A:$A,0),1)=0,"",INDEX(Data!$BR:$BR,MATCH(H104,Data!$A:$A,0),1)))</f>
        <v/>
      </c>
      <c r="H104" s="43" t="str">
        <f ca="1">IFERROR(INDEX(Data!$A$1:G$1002,_xlfn.AGGREGATE(15,6,(OFFSET(Data!$A$1,0,MATCH(H$6,Data!$1:$1,0)-1,1000,1)=IF(H$7="","Yes",H$7))/(OFFSET(Data!$A$1,0,MATCH(H$6,Data!$1:$1,0)-1,1000,1)=IF(H$7="","Yes",H$7))*ROW(Data!$C$1:$C$1002),ROW(H104)-ROW(H$7)),1),"")</f>
        <v/>
      </c>
      <c r="I104" s="43" t="str">
        <f ca="1">IF(J104="","",IF(INDEX(Data!$BR:$BR,MATCH(J104,Data!$A:$A,0),1)=0,"",INDEX(Data!$BR:$BR,MATCH(J104,Data!$A:$A,0),1)))</f>
        <v/>
      </c>
      <c r="J104" s="43" t="str">
        <f ca="1">IFERROR(INDEX(Data!$A$1:I$1002,_xlfn.AGGREGATE(15,6,(OFFSET(Data!$A$1,0,MATCH(J$6,Data!$1:$1,0)-1,1000,1)=IF(J$7="","Yes",J$7))/(OFFSET(Data!$A$1,0,MATCH(J$6,Data!$1:$1,0)-1,1000,1)=IF(J$7="","Yes",J$7))*ROW(Data!$C$1:$C$1002),ROW(J104)-ROW(J$7)),1),"")</f>
        <v/>
      </c>
      <c r="K104" s="43" t="str">
        <f ca="1">IF(L104="","",IF(INDEX(Data!$BR:$BR,MATCH(L104,Data!$A:$A,0),1)=0,"",INDEX(Data!$BR:$BR,MATCH(L104,Data!$A:$A,0),1)))</f>
        <v/>
      </c>
      <c r="L104" s="43" t="str">
        <f ca="1">IFERROR(INDEX(Data!$A$1:K$1002,_xlfn.AGGREGATE(15,6,(OFFSET(Data!$A$1,0,MATCH(L$6,Data!$1:$1,0)-1,1000,1)=IF(L$7="","Yes",L$7))/(OFFSET(Data!$A$1,0,MATCH(L$6,Data!$1:$1,0)-1,1000,1)=IF(L$7="","Yes",L$7))*ROW(Data!$C$1:$C$1002),ROW(L104)-ROW(L$7)),1),"")</f>
        <v/>
      </c>
      <c r="M104" s="43" t="str">
        <f ca="1">IF(N104="","",IF(INDEX(Data!$BR:$BR,MATCH(N104,Data!$A:$A,0),1)=0,"",INDEX(Data!$BR:$BR,MATCH(N104,Data!$A:$A,0),1)))</f>
        <v/>
      </c>
      <c r="N104" s="43" t="str">
        <f ca="1">IFERROR(INDEX(Data!$A$1:M$1002,_xlfn.AGGREGATE(15,6,(OFFSET(Data!$A$1,0,MATCH(N$6,Data!$1:$1,0)-1,1000,1)=IF(N$7="","Yes",N$7))/(OFFSET(Data!$A$1,0,MATCH(N$6,Data!$1:$1,0)-1,1000,1)=IF(N$7="","Yes",N$7))*ROW(Data!$C$1:$C$1002),ROW(N104)-ROW(N$7)),1),"")</f>
        <v>Viceland</v>
      </c>
      <c r="O104" s="43" t="str">
        <f ca="1">IF(P104="","",IF(INDEX(Data!$BR:$BR,MATCH(P104,Data!$A:$A,0),1)=0,"",INDEX(Data!$BR:$BR,MATCH(P104,Data!$A:$A,0),1)))</f>
        <v/>
      </c>
      <c r="P104" s="43" t="str">
        <f ca="1">IFERROR(INDEX(Data!$A$1:O$1002,_xlfn.AGGREGATE(15,6,(OFFSET(Data!$A$1,0,MATCH(P$6,Data!$1:$1,0)-1,1000,1)=IF(P$7="","Yes",P$7))/(OFFSET(Data!$A$1,0,MATCH(P$6,Data!$1:$1,0)-1,1000,1)=IF(P$7="","Yes",P$7))*ROW(Data!$C$1:$C$1002),ROW(P104)-ROW(P$7)),1),"")</f>
        <v>QVC</v>
      </c>
      <c r="Q104" s="43" t="str">
        <f ca="1">IF(R104="","",IF(INDEX(Data!$BR:$BR,MATCH(R104,Data!$A:$A,0),1)=0,"",INDEX(Data!$BR:$BR,MATCH(R104,Data!$A:$A,0),1)))</f>
        <v/>
      </c>
      <c r="R104" s="43" t="str">
        <f ca="1">IFERROR(INDEX(Data!$A$1:Q$1002,_xlfn.AGGREGATE(15,6,(OFFSET(Data!$A$1,0,MATCH(R$6,Data!$1:$1,0)-1,1000,1)=IF(R$7="","Yes",R$7))/(OFFSET(Data!$A$1,0,MATCH(R$6,Data!$1:$1,0)-1,1000,1)=IF(R$7="","Yes",R$7))*ROW(Data!$C$1:$C$1002),ROW(R104)-ROW(R$7)),1),"")</f>
        <v>POP</v>
      </c>
      <c r="S104" s="43" t="str">
        <f ca="1">IF(T104="","",IF(INDEX(Data!$BR:$BR,MATCH(T104,Data!$A:$A,0),1)=0,"",INDEX(Data!$BR:$BR,MATCH(T104,Data!$A:$A,0),1)))</f>
        <v/>
      </c>
      <c r="T104" s="43" t="str">
        <f ca="1">IFERROR(INDEX(Data!$A$1:R$1002,_xlfn.AGGREGATE(15,6,(OFFSET(Data!$A$1,0,MATCH(T$6,Data!$1:$1,0)-1,1000,1)=IF(T$7="","Yes",T$7))/(OFFSET(Data!$A$1,0,MATCH(T$6,Data!$1:$1,0)-1,1000,1)=IF(T$7="","Yes",T$7))*ROW(Data!$C$1:$C$1002),ROW(T104)-ROW(T$7)),1),"")</f>
        <v>Univision Tlnovelas</v>
      </c>
      <c r="U104" s="43" t="str">
        <f ca="1">IF(V104="","",IF(INDEX(Data!$BR:$BR,MATCH(V104,Data!$A:$A,0),1)=0,"",INDEX(Data!$BR:$BR,MATCH(V104,Data!$A:$A,0),1)))</f>
        <v/>
      </c>
      <c r="V104" s="43" t="str">
        <f ca="1">IFERROR(INDEX(Data!$A$1:T$1002,_xlfn.AGGREGATE(15,6,(OFFSET(Data!$A$1,0,MATCH(V$6,Data!$1:$1,0)-1,1000,1)=IF(V$7="","Yes",V$7))/(OFFSET(Data!$A$1,0,MATCH(V$6,Data!$1:$1,0)-1,1000,1)=IF(V$7="","Yes",V$7))*ROW(Data!$C$1:$C$1002),ROW(V104)-ROW(V$7)),1),"")</f>
        <v/>
      </c>
      <c r="W104" s="43" t="str">
        <f ca="1">IF(X104="","",IF(INDEX(Data!$BR:$BR,MATCH(X104,Data!$A:$A,0),1)=0,"",INDEX(Data!$BR:$BR,MATCH(X104,Data!$A:$A,0),1)))</f>
        <v/>
      </c>
      <c r="X104" s="43" t="str">
        <f ca="1">IFERROR(INDEX(Data!$A$1:Y$1002,_xlfn.AGGREGATE(15,6,(OFFSET(Data!$A$1,0,MATCH(X$6,Data!$1:$1,0)-1,1000,1)=IF(X$7="","Yes",X$7))/(OFFSET(Data!$A$1,0,MATCH(X$6,Data!$1:$1,0)-1,1000,1)=IF(X$7="","Yes",X$7))*ROW(Data!$C$1:$C$1002),ROW(X104)-ROW(X$7)),1),"")</f>
        <v/>
      </c>
      <c r="Y104" s="43" t="str">
        <f ca="1">IF(Z104="","",IF(INDEX(Data!$BR:$BR,MATCH(Z104,Data!$A:$A,0),1)=0,"",INDEX(Data!$BR:$BR,MATCH(Z104,Data!$A:$A,0),1)))</f>
        <v/>
      </c>
      <c r="Z104" s="43" t="str">
        <f ca="1">IFERROR(INDEX(Data!$A$1:AA$1002,_xlfn.AGGREGATE(15,6,(OFFSET(Data!$A$1,0,MATCH(Z$6,Data!$1:$1,0)-1,1000,1)=IF(Z$7="","Yes",Z$7))/(OFFSET(Data!$A$1,0,MATCH(Z$6,Data!$1:$1,0)-1,1000,1)=IF(Z$7="","Yes",Z$7))*ROW(Data!$C$1:$C$1002),ROW(Z104)-ROW(Z$7)),1),"")</f>
        <v/>
      </c>
      <c r="AA104" s="43" t="str">
        <f ca="1">IF(AB104="","",IF(INDEX(Data!$BR:$BR,MATCH(AB104,Data!$A:$A,0),1)=0,"",INDEX(Data!$BR:$BR,MATCH(AB104,Data!$A:$A,0),1)))</f>
        <v/>
      </c>
      <c r="AB104" s="43" t="str">
        <f ca="1">IFERROR(INDEX(Data!$A$1:AC$1002,_xlfn.AGGREGATE(15,6,(OFFSET(Data!$A$1,0,MATCH(AB$6,Data!$1:$1,0)-1,1000,1)=IF(AB$7="","Yes",AB$7))/(OFFSET(Data!$A$1,0,MATCH(AB$6,Data!$1:$1,0)-1,1000,1)=IF(AB$7="","Yes",AB$7))*ROW(Data!$C$1:$C$1002),ROW(AB104)-ROW(AB$7)),1),"")</f>
        <v>Weather Channel</v>
      </c>
      <c r="AC104" s="43" t="str">
        <f ca="1">IF(AD104="","",IF(INDEX(Data!$BR:$BR,MATCH(AD104,Data!$A:$A,0),1)=0,"",INDEX(Data!$BR:$BR,MATCH(AD104,Data!$A:$A,0),1)))</f>
        <v/>
      </c>
      <c r="AD104" s="43" t="str">
        <f ca="1">IFERROR(INDEX(Data!$A$1:AE$1002,_xlfn.AGGREGATE(15,6,(OFFSET(Data!$A$1,0,MATCH(AD$6,Data!$1:$1,0)-1,1000,1)=IF(AD$7="","Yes",AD$7))/(OFFSET(Data!$A$1,0,MATCH(AD$6,Data!$1:$1,0)-1,1000,1)=IF(AD$7="","Yes",AD$7))*ROW(Data!$C$1:$C$1002),ROW(AD104)-ROW(AD$7)),1),"")</f>
        <v/>
      </c>
      <c r="AE104" s="43" t="str">
        <f ca="1">IF(AF104="","",IF(INDEX(Data!$BR:$BR,MATCH(AF104,Data!$A:$A,0),1)=0,"",INDEX(Data!$BR:$BR,MATCH(AF104,Data!$A:$A,0),1)))</f>
        <v/>
      </c>
      <c r="AF104" s="43" t="str">
        <f ca="1">IFERROR(INDEX(Data!$A$1:AM$1002,_xlfn.AGGREGATE(15,6,(OFFSET(Data!$A$1,0,MATCH(AF$6,Data!$1:$1,0)-1,1000,1)=IF(AF$7="","Yes",AF$7))/(OFFSET(Data!$A$1,0,MATCH(AF$6,Data!$1:$1,0)-1,1000,1)=IF(AF$7="","Yes",AF$7))*ROW(Data!$C$1:$C$1002),ROW(AF104)-ROW(AF$7)),1),"")</f>
        <v/>
      </c>
      <c r="AG104" s="43" t="str">
        <f ca="1">IF(AH104="","",IF(INDEX(Data!$BR:$BR,MATCH(AH104,Data!$A:$A,0),1)=0,"",INDEX(Data!$BR:$BR,MATCH(AH104,Data!$A:$A,0),1)))</f>
        <v/>
      </c>
      <c r="AH104" s="43" t="str">
        <f ca="1">IFERROR(INDEX(Data!$A$1:AO$1002,_xlfn.AGGREGATE(15,6,(OFFSET(Data!$A$1,0,MATCH(AH$6,Data!$1:$1,0)-1,1000,1)=IF(AH$7="","Yes",AH$7))/(OFFSET(Data!$A$1,0,MATCH(AH$6,Data!$1:$1,0)-1,1000,1)=IF(AH$7="","Yes",AH$7))*ROW(Data!$C$1:$C$1002),ROW(AH104)-ROW(AH$7)),1),"")</f>
        <v/>
      </c>
      <c r="AI104" s="43" t="str">
        <f ca="1">IF(AJ104="","",IF(INDEX(Data!$BR:$BR,MATCH(AJ104,Data!$A:$A,0),1)=0,"",INDEX(Data!$BR:$BR,MATCH(AJ104,Data!$A:$A,0),1)))</f>
        <v/>
      </c>
      <c r="AJ104" s="43" t="str">
        <f ca="1">IFERROR(INDEX(Data!$A$1:AQ$1002,_xlfn.AGGREGATE(15,6,(OFFSET(Data!$A$1,0,MATCH(AJ$6,Data!$1:$1,0)-1,1000,1)=IF(AJ$7="","Yes",AJ$7))/(OFFSET(Data!$A$1,0,MATCH(AJ$6,Data!$1:$1,0)-1,1000,1)=IF(AJ$7="","Yes",AJ$7))*ROW(Data!$C$1:$C$1002),ROW(AJ104)-ROW(AJ$7)),1),"")</f>
        <v/>
      </c>
      <c r="AK104" s="43" t="str">
        <f ca="1">IF(AL104="","",IF(INDEX(Data!$BR:$BR,MATCH(AL104,Data!$A:$A,0),1)=0,"",INDEX(Data!$BR:$BR,MATCH(AL104,Data!$A:$A,0),1)))</f>
        <v/>
      </c>
      <c r="AL104" s="43" t="str">
        <f ca="1">IFERROR(INDEX(Data!$A$1:AS$1002,_xlfn.AGGREGATE(15,6,(OFFSET(Data!$A$1,0,MATCH(AL$6,Data!$1:$1,0)-1,1000,1)=IF(AL$7="","Yes",AL$7))/(OFFSET(Data!$A$1,0,MATCH(AL$6,Data!$1:$1,0)-1,1000,1)=IF(AL$7="","Yes",AL$7))*ROW(Data!$C$1:$C$1002),ROW(AL104)-ROW(AL$7)),1),"")</f>
        <v/>
      </c>
      <c r="AM104" s="43" t="str">
        <f ca="1">IF(AN104="","",IF(INDEX(Data!$BR:$BR,MATCH(AN104,Data!$A:$A,0),1)=0,"",INDEX(Data!$BR:$BR,MATCH(AN104,Data!$A:$A,0),1)))</f>
        <v/>
      </c>
      <c r="AN104" s="43" t="str">
        <f ca="1">IFERROR(INDEX(Data!$A$1:AU$1002,_xlfn.AGGREGATE(15,6,(OFFSET(Data!$A$1,0,MATCH(AN$6,Data!$1:$1,0)-1,1000,1)=IF(AN$7="","Yes",AN$7))/(OFFSET(Data!$A$1,0,MATCH(AN$6,Data!$1:$1,0)-1,1000,1)=IF(AN$7="","Yes",AN$7))*ROW(Data!$C$1:$C$1002),ROW(AN104)-ROW(AN$7)),1),"")</f>
        <v/>
      </c>
    </row>
    <row r="105" spans="1:40" x14ac:dyDescent="0.4">
      <c r="A105" s="43" t="str">
        <f ca="1">IF(B105="","",IF(INDEX(Data!$BR:$BR,MATCH(B105,Data!$A:$A,0),1)=0,"",INDEX(Data!$BR:$BR,MATCH(B105,Data!$A:$A,0),1)))</f>
        <v/>
      </c>
      <c r="B105" s="43" t="str">
        <f ca="1">IFERROR(INDEX(Data!A$1:$A$1002,_xlfn.AGGREGATE(15,6,(OFFSET(Data!$A$1,0,MATCH(B$6,Data!$1:$1,0)-1,1000,1)=IF(B$7="","Yes",B$7))/(OFFSET(Data!$A$1,0,MATCH(B$6,Data!$1:$1,0)-1,1000,1)=IF(B$7="","Yes",B$7))*ROW(Data!$C$1:$C$1002),ROW(B105)-ROW(B$7)),1),"")</f>
        <v/>
      </c>
      <c r="C105" s="43" t="str">
        <f ca="1">IF(D105="","",IF(INDEX(Data!$BR:$BR,MATCH(D105,Data!$A:$A,0),1)=0,"",INDEX(Data!$BR:$BR,MATCH(D105,Data!$A:$A,0),1)))</f>
        <v/>
      </c>
      <c r="D105" s="43" t="str">
        <f ca="1">IFERROR(INDEX(Data!$A$1:C$1002,_xlfn.AGGREGATE(15,6,(OFFSET(Data!$A$1,0,MATCH(D$6,Data!$1:$1,0)-1,1000,1)=IF(D$7="","Yes",D$7))/(OFFSET(Data!$A$1,0,MATCH(D$6,Data!$1:$1,0)-1,1000,1)=IF(D$7="","Yes",D$7))*ROW(Data!$C$1:$C$1002),ROW(D105)-ROW(D$7)),1),"")</f>
        <v/>
      </c>
      <c r="E105" s="43" t="str">
        <f ca="1">IF(F105="","",IF(INDEX(Data!$BR:$BR,MATCH(F105,Data!$A:$A,0),1)=0,"",INDEX(Data!$BR:$BR,MATCH(F105,Data!$A:$A,0),1)))</f>
        <v/>
      </c>
      <c r="F105" s="43" t="str">
        <f ca="1">IFERROR(INDEX(Data!$A$1:E$1002,_xlfn.AGGREGATE(15,6,(OFFSET(Data!$A$1,0,MATCH(F$6,Data!$1:$1,0)-1,1000,1)=IF(F$7="","Yes",F$7))/(OFFSET(Data!$A$1,0,MATCH(F$6,Data!$1:$1,0)-1,1000,1)=IF(F$7="","Yes",F$7))*ROW(Data!$C$1:$C$1002),ROW(F105)-ROW(F$7)),1),"")</f>
        <v/>
      </c>
      <c r="G105" s="43" t="str">
        <f ca="1">IF(H105="","",IF(INDEX(Data!$BR:$BR,MATCH(H105,Data!$A:$A,0),1)=0,"",INDEX(Data!$BR:$BR,MATCH(H105,Data!$A:$A,0),1)))</f>
        <v/>
      </c>
      <c r="H105" s="43" t="str">
        <f ca="1">IFERROR(INDEX(Data!$A$1:G$1002,_xlfn.AGGREGATE(15,6,(OFFSET(Data!$A$1,0,MATCH(H$6,Data!$1:$1,0)-1,1000,1)=IF(H$7="","Yes",H$7))/(OFFSET(Data!$A$1,0,MATCH(H$6,Data!$1:$1,0)-1,1000,1)=IF(H$7="","Yes",H$7))*ROW(Data!$C$1:$C$1002),ROW(H105)-ROW(H$7)),1),"")</f>
        <v/>
      </c>
      <c r="I105" s="43" t="str">
        <f ca="1">IF(J105="","",IF(INDEX(Data!$BR:$BR,MATCH(J105,Data!$A:$A,0),1)=0,"",INDEX(Data!$BR:$BR,MATCH(J105,Data!$A:$A,0),1)))</f>
        <v/>
      </c>
      <c r="J105" s="43" t="str">
        <f ca="1">IFERROR(INDEX(Data!$A$1:I$1002,_xlfn.AGGREGATE(15,6,(OFFSET(Data!$A$1,0,MATCH(J$6,Data!$1:$1,0)-1,1000,1)=IF(J$7="","Yes",J$7))/(OFFSET(Data!$A$1,0,MATCH(J$6,Data!$1:$1,0)-1,1000,1)=IF(J$7="","Yes",J$7))*ROW(Data!$C$1:$C$1002),ROW(J105)-ROW(J$7)),1),"")</f>
        <v/>
      </c>
      <c r="K105" s="43" t="str">
        <f ca="1">IF(L105="","",IF(INDEX(Data!$BR:$BR,MATCH(L105,Data!$A:$A,0),1)=0,"",INDEX(Data!$BR:$BR,MATCH(L105,Data!$A:$A,0),1)))</f>
        <v/>
      </c>
      <c r="L105" s="43" t="str">
        <f ca="1">IFERROR(INDEX(Data!$A$1:K$1002,_xlfn.AGGREGATE(15,6,(OFFSET(Data!$A$1,0,MATCH(L$6,Data!$1:$1,0)-1,1000,1)=IF(L$7="","Yes",L$7))/(OFFSET(Data!$A$1,0,MATCH(L$6,Data!$1:$1,0)-1,1000,1)=IF(L$7="","Yes",L$7))*ROW(Data!$C$1:$C$1002),ROW(L105)-ROW(L$7)),1),"")</f>
        <v/>
      </c>
      <c r="M105" s="43" t="str">
        <f ca="1">IF(N105="","",IF(INDEX(Data!$BR:$BR,MATCH(N105,Data!$A:$A,0),1)=0,"",INDEX(Data!$BR:$BR,MATCH(N105,Data!$A:$A,0),1)))</f>
        <v/>
      </c>
      <c r="N105" s="43" t="str">
        <f ca="1">IFERROR(INDEX(Data!$A$1:M$1002,_xlfn.AGGREGATE(15,6,(OFFSET(Data!$A$1,0,MATCH(N$6,Data!$1:$1,0)-1,1000,1)=IF(N$7="","Yes",N$7))/(OFFSET(Data!$A$1,0,MATCH(N$6,Data!$1:$1,0)-1,1000,1)=IF(N$7="","Yes",N$7))*ROW(Data!$C$1:$C$1002),ROW(N105)-ROW(N$7)),1),"")</f>
        <v>We TV</v>
      </c>
      <c r="O105" s="43" t="str">
        <f ca="1">IF(P105="","",IF(INDEX(Data!$BR:$BR,MATCH(P105,Data!$A:$A,0),1)=0,"",INDEX(Data!$BR:$BR,MATCH(P105,Data!$A:$A,0),1)))</f>
        <v/>
      </c>
      <c r="P105" s="43" t="str">
        <f ca="1">IFERROR(INDEX(Data!$A$1:O$1002,_xlfn.AGGREGATE(15,6,(OFFSET(Data!$A$1,0,MATCH(P$6,Data!$1:$1,0)-1,1000,1)=IF(P$7="","Yes",P$7))/(OFFSET(Data!$A$1,0,MATCH(P$6,Data!$1:$1,0)-1,1000,1)=IF(P$7="","Yes",P$7))*ROW(Data!$C$1:$C$1002),ROW(P105)-ROW(P$7)),1),"")</f>
        <v>QVC 2</v>
      </c>
      <c r="Q105" s="43" t="str">
        <f ca="1">IF(R105="","",IF(INDEX(Data!$BR:$BR,MATCH(R105,Data!$A:$A,0),1)=0,"",INDEX(Data!$BR:$BR,MATCH(R105,Data!$A:$A,0),1)))</f>
        <v/>
      </c>
      <c r="R105" s="43" t="str">
        <f ca="1">IFERROR(INDEX(Data!$A$1:Q$1002,_xlfn.AGGREGATE(15,6,(OFFSET(Data!$A$1,0,MATCH(R$6,Data!$1:$1,0)-1,1000,1)=IF(R$7="","Yes",R$7))/(OFFSET(Data!$A$1,0,MATCH(R$6,Data!$1:$1,0)-1,1000,1)=IF(R$7="","Yes",R$7))*ROW(Data!$C$1:$C$1002),ROW(R105)-ROW(R$7)),1),"")</f>
        <v>QVC</v>
      </c>
      <c r="S105" s="43" t="str">
        <f ca="1">IF(T105="","",IF(INDEX(Data!$BR:$BR,MATCH(T105,Data!$A:$A,0),1)=0,"",INDEX(Data!$BR:$BR,MATCH(T105,Data!$A:$A,0),1)))</f>
        <v/>
      </c>
      <c r="T105" s="43" t="str">
        <f ca="1">IFERROR(INDEX(Data!$A$1:R$1002,_xlfn.AGGREGATE(15,6,(OFFSET(Data!$A$1,0,MATCH(T$6,Data!$1:$1,0)-1,1000,1)=IF(T$7="","Yes",T$7))/(OFFSET(Data!$A$1,0,MATCH(T$6,Data!$1:$1,0)-1,1000,1)=IF(T$7="","Yes",T$7))*ROW(Data!$C$1:$C$1002),ROW(T105)-ROW(T$7)),1),"")</f>
        <v>Up</v>
      </c>
      <c r="U105" s="43" t="str">
        <f ca="1">IF(V105="","",IF(INDEX(Data!$BR:$BR,MATCH(V105,Data!$A:$A,0),1)=0,"",INDEX(Data!$BR:$BR,MATCH(V105,Data!$A:$A,0),1)))</f>
        <v/>
      </c>
      <c r="V105" s="43" t="str">
        <f ca="1">IFERROR(INDEX(Data!$A$1:T$1002,_xlfn.AGGREGATE(15,6,(OFFSET(Data!$A$1,0,MATCH(V$6,Data!$1:$1,0)-1,1000,1)=IF(V$7="","Yes",V$7))/(OFFSET(Data!$A$1,0,MATCH(V$6,Data!$1:$1,0)-1,1000,1)=IF(V$7="","Yes",V$7))*ROW(Data!$C$1:$C$1002),ROW(V105)-ROW(V$7)),1),"")</f>
        <v/>
      </c>
      <c r="W105" s="43" t="str">
        <f ca="1">IF(X105="","",IF(INDEX(Data!$BR:$BR,MATCH(X105,Data!$A:$A,0),1)=0,"",INDEX(Data!$BR:$BR,MATCH(X105,Data!$A:$A,0),1)))</f>
        <v/>
      </c>
      <c r="X105" s="43" t="str">
        <f ca="1">IFERROR(INDEX(Data!$A$1:Y$1002,_xlfn.AGGREGATE(15,6,(OFFSET(Data!$A$1,0,MATCH(X$6,Data!$1:$1,0)-1,1000,1)=IF(X$7="","Yes",X$7))/(OFFSET(Data!$A$1,0,MATCH(X$6,Data!$1:$1,0)-1,1000,1)=IF(X$7="","Yes",X$7))*ROW(Data!$C$1:$C$1002),ROW(X105)-ROW(X$7)),1),"")</f>
        <v/>
      </c>
      <c r="Y105" s="43" t="str">
        <f ca="1">IF(Z105="","",IF(INDEX(Data!$BR:$BR,MATCH(Z105,Data!$A:$A,0),1)=0,"",INDEX(Data!$BR:$BR,MATCH(Z105,Data!$A:$A,0),1)))</f>
        <v/>
      </c>
      <c r="Z105" s="43" t="str">
        <f ca="1">IFERROR(INDEX(Data!$A$1:AA$1002,_xlfn.AGGREGATE(15,6,(OFFSET(Data!$A$1,0,MATCH(Z$6,Data!$1:$1,0)-1,1000,1)=IF(Z$7="","Yes",Z$7))/(OFFSET(Data!$A$1,0,MATCH(Z$6,Data!$1:$1,0)-1,1000,1)=IF(Z$7="","Yes",Z$7))*ROW(Data!$C$1:$C$1002),ROW(Z105)-ROW(Z$7)),1),"")</f>
        <v/>
      </c>
      <c r="AA105" s="43" t="str">
        <f ca="1">IF(AB105="","",IF(INDEX(Data!$BR:$BR,MATCH(AB105,Data!$A:$A,0),1)=0,"",INDEX(Data!$BR:$BR,MATCH(AB105,Data!$A:$A,0),1)))</f>
        <v/>
      </c>
      <c r="AB105" s="43" t="str">
        <f ca="1">IFERROR(INDEX(Data!$A$1:AC$1002,_xlfn.AGGREGATE(15,6,(OFFSET(Data!$A$1,0,MATCH(AB$6,Data!$1:$1,0)-1,1000,1)=IF(AB$7="","Yes",AB$7))/(OFFSET(Data!$A$1,0,MATCH(AB$6,Data!$1:$1,0)-1,1000,1)=IF(AB$7="","Yes",AB$7))*ROW(Data!$C$1:$C$1002),ROW(AB105)-ROW(AB$7)),1),"")</f>
        <v/>
      </c>
      <c r="AC105" s="43" t="str">
        <f ca="1">IF(AD105="","",IF(INDEX(Data!$BR:$BR,MATCH(AD105,Data!$A:$A,0),1)=0,"",INDEX(Data!$BR:$BR,MATCH(AD105,Data!$A:$A,0),1)))</f>
        <v/>
      </c>
      <c r="AD105" s="43" t="str">
        <f ca="1">IFERROR(INDEX(Data!$A$1:AE$1002,_xlfn.AGGREGATE(15,6,(OFFSET(Data!$A$1,0,MATCH(AD$6,Data!$1:$1,0)-1,1000,1)=IF(AD$7="","Yes",AD$7))/(OFFSET(Data!$A$1,0,MATCH(AD$6,Data!$1:$1,0)-1,1000,1)=IF(AD$7="","Yes",AD$7))*ROW(Data!$C$1:$C$1002),ROW(AD105)-ROW(AD$7)),1),"")</f>
        <v/>
      </c>
      <c r="AE105" s="43" t="str">
        <f ca="1">IF(AF105="","",IF(INDEX(Data!$BR:$BR,MATCH(AF105,Data!$A:$A,0),1)=0,"",INDEX(Data!$BR:$BR,MATCH(AF105,Data!$A:$A,0),1)))</f>
        <v/>
      </c>
      <c r="AF105" s="43" t="str">
        <f ca="1">IFERROR(INDEX(Data!$A$1:AM$1002,_xlfn.AGGREGATE(15,6,(OFFSET(Data!$A$1,0,MATCH(AF$6,Data!$1:$1,0)-1,1000,1)=IF(AF$7="","Yes",AF$7))/(OFFSET(Data!$A$1,0,MATCH(AF$6,Data!$1:$1,0)-1,1000,1)=IF(AF$7="","Yes",AF$7))*ROW(Data!$C$1:$C$1002),ROW(AF105)-ROW(AF$7)),1),"")</f>
        <v/>
      </c>
      <c r="AG105" s="43" t="str">
        <f ca="1">IF(AH105="","",IF(INDEX(Data!$BR:$BR,MATCH(AH105,Data!$A:$A,0),1)=0,"",INDEX(Data!$BR:$BR,MATCH(AH105,Data!$A:$A,0),1)))</f>
        <v/>
      </c>
      <c r="AH105" s="43" t="str">
        <f ca="1">IFERROR(INDEX(Data!$A$1:AO$1002,_xlfn.AGGREGATE(15,6,(OFFSET(Data!$A$1,0,MATCH(AH$6,Data!$1:$1,0)-1,1000,1)=IF(AH$7="","Yes",AH$7))/(OFFSET(Data!$A$1,0,MATCH(AH$6,Data!$1:$1,0)-1,1000,1)=IF(AH$7="","Yes",AH$7))*ROW(Data!$C$1:$C$1002),ROW(AH105)-ROW(AH$7)),1),"")</f>
        <v/>
      </c>
      <c r="AI105" s="43" t="str">
        <f ca="1">IF(AJ105="","",IF(INDEX(Data!$BR:$BR,MATCH(AJ105,Data!$A:$A,0),1)=0,"",INDEX(Data!$BR:$BR,MATCH(AJ105,Data!$A:$A,0),1)))</f>
        <v/>
      </c>
      <c r="AJ105" s="43" t="str">
        <f ca="1">IFERROR(INDEX(Data!$A$1:AQ$1002,_xlfn.AGGREGATE(15,6,(OFFSET(Data!$A$1,0,MATCH(AJ$6,Data!$1:$1,0)-1,1000,1)=IF(AJ$7="","Yes",AJ$7))/(OFFSET(Data!$A$1,0,MATCH(AJ$6,Data!$1:$1,0)-1,1000,1)=IF(AJ$7="","Yes",AJ$7))*ROW(Data!$C$1:$C$1002),ROW(AJ105)-ROW(AJ$7)),1),"")</f>
        <v/>
      </c>
      <c r="AK105" s="43" t="str">
        <f ca="1">IF(AL105="","",IF(INDEX(Data!$BR:$BR,MATCH(AL105,Data!$A:$A,0),1)=0,"",INDEX(Data!$BR:$BR,MATCH(AL105,Data!$A:$A,0),1)))</f>
        <v/>
      </c>
      <c r="AL105" s="43" t="str">
        <f ca="1">IFERROR(INDEX(Data!$A$1:AS$1002,_xlfn.AGGREGATE(15,6,(OFFSET(Data!$A$1,0,MATCH(AL$6,Data!$1:$1,0)-1,1000,1)=IF(AL$7="","Yes",AL$7))/(OFFSET(Data!$A$1,0,MATCH(AL$6,Data!$1:$1,0)-1,1000,1)=IF(AL$7="","Yes",AL$7))*ROW(Data!$C$1:$C$1002),ROW(AL105)-ROW(AL$7)),1),"")</f>
        <v/>
      </c>
      <c r="AM105" s="43" t="str">
        <f ca="1">IF(AN105="","",IF(INDEX(Data!$BR:$BR,MATCH(AN105,Data!$A:$A,0),1)=0,"",INDEX(Data!$BR:$BR,MATCH(AN105,Data!$A:$A,0),1)))</f>
        <v/>
      </c>
      <c r="AN105" s="43" t="str">
        <f ca="1">IFERROR(INDEX(Data!$A$1:AU$1002,_xlfn.AGGREGATE(15,6,(OFFSET(Data!$A$1,0,MATCH(AN$6,Data!$1:$1,0)-1,1000,1)=IF(AN$7="","Yes",AN$7))/(OFFSET(Data!$A$1,0,MATCH(AN$6,Data!$1:$1,0)-1,1000,1)=IF(AN$7="","Yes",AN$7))*ROW(Data!$C$1:$C$1002),ROW(AN105)-ROW(AN$7)),1),"")</f>
        <v/>
      </c>
    </row>
    <row r="106" spans="1:40" x14ac:dyDescent="0.4">
      <c r="A106" s="43" t="str">
        <f ca="1">IF(B106="","",IF(INDEX(Data!$BR:$BR,MATCH(B106,Data!$A:$A,0),1)=0,"",INDEX(Data!$BR:$BR,MATCH(B106,Data!$A:$A,0),1)))</f>
        <v/>
      </c>
      <c r="B106" s="43" t="str">
        <f ca="1">IFERROR(INDEX(Data!A$1:$A$1002,_xlfn.AGGREGATE(15,6,(OFFSET(Data!$A$1,0,MATCH(B$6,Data!$1:$1,0)-1,1000,1)=IF(B$7="","Yes",B$7))/(OFFSET(Data!$A$1,0,MATCH(B$6,Data!$1:$1,0)-1,1000,1)=IF(B$7="","Yes",B$7))*ROW(Data!$C$1:$C$1002),ROW(B106)-ROW(B$7)),1),"")</f>
        <v/>
      </c>
      <c r="C106" s="43" t="str">
        <f ca="1">IF(D106="","",IF(INDEX(Data!$BR:$BR,MATCH(D106,Data!$A:$A,0),1)=0,"",INDEX(Data!$BR:$BR,MATCH(D106,Data!$A:$A,0),1)))</f>
        <v/>
      </c>
      <c r="D106" s="43" t="str">
        <f ca="1">IFERROR(INDEX(Data!$A$1:C$1002,_xlfn.AGGREGATE(15,6,(OFFSET(Data!$A$1,0,MATCH(D$6,Data!$1:$1,0)-1,1000,1)=IF(D$7="","Yes",D$7))/(OFFSET(Data!$A$1,0,MATCH(D$6,Data!$1:$1,0)-1,1000,1)=IF(D$7="","Yes",D$7))*ROW(Data!$C$1:$C$1002),ROW(D106)-ROW(D$7)),1),"")</f>
        <v/>
      </c>
      <c r="E106" s="43" t="str">
        <f ca="1">IF(F106="","",IF(INDEX(Data!$BR:$BR,MATCH(F106,Data!$A:$A,0),1)=0,"",INDEX(Data!$BR:$BR,MATCH(F106,Data!$A:$A,0),1)))</f>
        <v/>
      </c>
      <c r="F106" s="43" t="str">
        <f ca="1">IFERROR(INDEX(Data!$A$1:E$1002,_xlfn.AGGREGATE(15,6,(OFFSET(Data!$A$1,0,MATCH(F$6,Data!$1:$1,0)-1,1000,1)=IF(F$7="","Yes",F$7))/(OFFSET(Data!$A$1,0,MATCH(F$6,Data!$1:$1,0)-1,1000,1)=IF(F$7="","Yes",F$7))*ROW(Data!$C$1:$C$1002),ROW(F106)-ROW(F$7)),1),"")</f>
        <v/>
      </c>
      <c r="G106" s="43" t="str">
        <f ca="1">IF(H106="","",IF(INDEX(Data!$BR:$BR,MATCH(H106,Data!$A:$A,0),1)=0,"",INDEX(Data!$BR:$BR,MATCH(H106,Data!$A:$A,0),1)))</f>
        <v/>
      </c>
      <c r="H106" s="43" t="str">
        <f ca="1">IFERROR(INDEX(Data!$A$1:G$1002,_xlfn.AGGREGATE(15,6,(OFFSET(Data!$A$1,0,MATCH(H$6,Data!$1:$1,0)-1,1000,1)=IF(H$7="","Yes",H$7))/(OFFSET(Data!$A$1,0,MATCH(H$6,Data!$1:$1,0)-1,1000,1)=IF(H$7="","Yes",H$7))*ROW(Data!$C$1:$C$1002),ROW(H106)-ROW(H$7)),1),"")</f>
        <v/>
      </c>
      <c r="I106" s="43" t="str">
        <f ca="1">IF(J106="","",IF(INDEX(Data!$BR:$BR,MATCH(J106,Data!$A:$A,0),1)=0,"",INDEX(Data!$BR:$BR,MATCH(J106,Data!$A:$A,0),1)))</f>
        <v/>
      </c>
      <c r="J106" s="43" t="str">
        <f ca="1">IFERROR(INDEX(Data!$A$1:I$1002,_xlfn.AGGREGATE(15,6,(OFFSET(Data!$A$1,0,MATCH(J$6,Data!$1:$1,0)-1,1000,1)=IF(J$7="","Yes",J$7))/(OFFSET(Data!$A$1,0,MATCH(J$6,Data!$1:$1,0)-1,1000,1)=IF(J$7="","Yes",J$7))*ROW(Data!$C$1:$C$1002),ROW(J106)-ROW(J$7)),1),"")</f>
        <v/>
      </c>
      <c r="K106" s="43" t="str">
        <f ca="1">IF(L106="","",IF(INDEX(Data!$BR:$BR,MATCH(L106,Data!$A:$A,0),1)=0,"",INDEX(Data!$BR:$BR,MATCH(L106,Data!$A:$A,0),1)))</f>
        <v/>
      </c>
      <c r="L106" s="43" t="str">
        <f ca="1">IFERROR(INDEX(Data!$A$1:K$1002,_xlfn.AGGREGATE(15,6,(OFFSET(Data!$A$1,0,MATCH(L$6,Data!$1:$1,0)-1,1000,1)=IF(L$7="","Yes",L$7))/(OFFSET(Data!$A$1,0,MATCH(L$6,Data!$1:$1,0)-1,1000,1)=IF(L$7="","Yes",L$7))*ROW(Data!$C$1:$C$1002),ROW(L106)-ROW(L$7)),1),"")</f>
        <v/>
      </c>
      <c r="M106" s="43" t="str">
        <f ca="1">IF(N106="","",IF(INDEX(Data!$BR:$BR,MATCH(N106,Data!$A:$A,0),1)=0,"",INDEX(Data!$BR:$BR,MATCH(N106,Data!$A:$A,0),1)))</f>
        <v/>
      </c>
      <c r="N106" s="43" t="str">
        <f ca="1">IFERROR(INDEX(Data!$A$1:M$1002,_xlfn.AGGREGATE(15,6,(OFFSET(Data!$A$1,0,MATCH(N$6,Data!$1:$1,0)-1,1000,1)=IF(N$7="","Yes",N$7))/(OFFSET(Data!$A$1,0,MATCH(N$6,Data!$1:$1,0)-1,1000,1)=IF(N$7="","Yes",N$7))*ROW(Data!$C$1:$C$1002),ROW(N106)-ROW(N$7)),1),"")</f>
        <v>Weather Channel</v>
      </c>
      <c r="O106" s="43" t="str">
        <f ca="1">IF(P106="","",IF(INDEX(Data!$BR:$BR,MATCH(P106,Data!$A:$A,0),1)=0,"",INDEX(Data!$BR:$BR,MATCH(P106,Data!$A:$A,0),1)))</f>
        <v/>
      </c>
      <c r="P106" s="43" t="str">
        <f ca="1">IFERROR(INDEX(Data!$A$1:O$1002,_xlfn.AGGREGATE(15,6,(OFFSET(Data!$A$1,0,MATCH(P$6,Data!$1:$1,0)-1,1000,1)=IF(P$7="","Yes",P$7))/(OFFSET(Data!$A$1,0,MATCH(P$6,Data!$1:$1,0)-1,1000,1)=IF(P$7="","Yes",P$7))*ROW(Data!$C$1:$C$1002),ROW(P106)-ROW(P$7)),1),"")</f>
        <v>Reelz</v>
      </c>
      <c r="Q106" s="43" t="str">
        <f ca="1">IF(R106="","",IF(INDEX(Data!$BR:$BR,MATCH(R106,Data!$A:$A,0),1)=0,"",INDEX(Data!$BR:$BR,MATCH(R106,Data!$A:$A,0),1)))</f>
        <v/>
      </c>
      <c r="R106" s="43" t="str">
        <f ca="1">IFERROR(INDEX(Data!$A$1:Q$1002,_xlfn.AGGREGATE(15,6,(OFFSET(Data!$A$1,0,MATCH(R$6,Data!$1:$1,0)-1,1000,1)=IF(R$7="","Yes",R$7))/(OFFSET(Data!$A$1,0,MATCH(R$6,Data!$1:$1,0)-1,1000,1)=IF(R$7="","Yes",R$7))*ROW(Data!$C$1:$C$1002),ROW(R106)-ROW(R$7)),1),"")</f>
        <v>QVC 2</v>
      </c>
      <c r="S106" s="43" t="str">
        <f ca="1">IF(T106="","",IF(INDEX(Data!$BR:$BR,MATCH(T106,Data!$A:$A,0),1)=0,"",INDEX(Data!$BR:$BR,MATCH(T106,Data!$A:$A,0),1)))</f>
        <v/>
      </c>
      <c r="T106" s="43" t="str">
        <f ca="1">IFERROR(INDEX(Data!$A$1:R$1002,_xlfn.AGGREGATE(15,6,(OFFSET(Data!$A$1,0,MATCH(T$6,Data!$1:$1,0)-1,1000,1)=IF(T$7="","Yes",T$7))/(OFFSET(Data!$A$1,0,MATCH(T$6,Data!$1:$1,0)-1,1000,1)=IF(T$7="","Yes",T$7))*ROW(Data!$C$1:$C$1002),ROW(T106)-ROW(T$7)),1),"")</f>
        <v>USA Network</v>
      </c>
      <c r="U106" s="43" t="str">
        <f ca="1">IF(V106="","",IF(INDEX(Data!$BR:$BR,MATCH(V106,Data!$A:$A,0),1)=0,"",INDEX(Data!$BR:$BR,MATCH(V106,Data!$A:$A,0),1)))</f>
        <v/>
      </c>
      <c r="V106" s="43" t="str">
        <f ca="1">IFERROR(INDEX(Data!$A$1:T$1002,_xlfn.AGGREGATE(15,6,(OFFSET(Data!$A$1,0,MATCH(V$6,Data!$1:$1,0)-1,1000,1)=IF(V$7="","Yes",V$7))/(OFFSET(Data!$A$1,0,MATCH(V$6,Data!$1:$1,0)-1,1000,1)=IF(V$7="","Yes",V$7))*ROW(Data!$C$1:$C$1002),ROW(V106)-ROW(V$7)),1),"")</f>
        <v/>
      </c>
      <c r="W106" s="43" t="str">
        <f ca="1">IF(X106="","",IF(INDEX(Data!$BR:$BR,MATCH(X106,Data!$A:$A,0),1)=0,"",INDEX(Data!$BR:$BR,MATCH(X106,Data!$A:$A,0),1)))</f>
        <v/>
      </c>
      <c r="X106" s="43" t="str">
        <f ca="1">IFERROR(INDEX(Data!$A$1:Y$1002,_xlfn.AGGREGATE(15,6,(OFFSET(Data!$A$1,0,MATCH(X$6,Data!$1:$1,0)-1,1000,1)=IF(X$7="","Yes",X$7))/(OFFSET(Data!$A$1,0,MATCH(X$6,Data!$1:$1,0)-1,1000,1)=IF(X$7="","Yes",X$7))*ROW(Data!$C$1:$C$1002),ROW(X106)-ROW(X$7)),1),"")</f>
        <v/>
      </c>
      <c r="Y106" s="43" t="str">
        <f ca="1">IF(Z106="","",IF(INDEX(Data!$BR:$BR,MATCH(Z106,Data!$A:$A,0),1)=0,"",INDEX(Data!$BR:$BR,MATCH(Z106,Data!$A:$A,0),1)))</f>
        <v/>
      </c>
      <c r="Z106" s="43" t="str">
        <f ca="1">IFERROR(INDEX(Data!$A$1:AA$1002,_xlfn.AGGREGATE(15,6,(OFFSET(Data!$A$1,0,MATCH(Z$6,Data!$1:$1,0)-1,1000,1)=IF(Z$7="","Yes",Z$7))/(OFFSET(Data!$A$1,0,MATCH(Z$6,Data!$1:$1,0)-1,1000,1)=IF(Z$7="","Yes",Z$7))*ROW(Data!$C$1:$C$1002),ROW(Z106)-ROW(Z$7)),1),"")</f>
        <v/>
      </c>
      <c r="AA106" s="43" t="str">
        <f ca="1">IF(AB106="","",IF(INDEX(Data!$BR:$BR,MATCH(AB106,Data!$A:$A,0),1)=0,"",INDEX(Data!$BR:$BR,MATCH(AB106,Data!$A:$A,0),1)))</f>
        <v/>
      </c>
      <c r="AB106" s="43" t="str">
        <f ca="1">IFERROR(INDEX(Data!$A$1:AC$1002,_xlfn.AGGREGATE(15,6,(OFFSET(Data!$A$1,0,MATCH(AB$6,Data!$1:$1,0)-1,1000,1)=IF(AB$7="","Yes",AB$7))/(OFFSET(Data!$A$1,0,MATCH(AB$6,Data!$1:$1,0)-1,1000,1)=IF(AB$7="","Yes",AB$7))*ROW(Data!$C$1:$C$1002),ROW(AB106)-ROW(AB$7)),1),"")</f>
        <v/>
      </c>
      <c r="AC106" s="43" t="str">
        <f ca="1">IF(AD106="","",IF(INDEX(Data!$BR:$BR,MATCH(AD106,Data!$A:$A,0),1)=0,"",INDEX(Data!$BR:$BR,MATCH(AD106,Data!$A:$A,0),1)))</f>
        <v/>
      </c>
      <c r="AD106" s="43" t="str">
        <f ca="1">IFERROR(INDEX(Data!$A$1:AE$1002,_xlfn.AGGREGATE(15,6,(OFFSET(Data!$A$1,0,MATCH(AD$6,Data!$1:$1,0)-1,1000,1)=IF(AD$7="","Yes",AD$7))/(OFFSET(Data!$A$1,0,MATCH(AD$6,Data!$1:$1,0)-1,1000,1)=IF(AD$7="","Yes",AD$7))*ROW(Data!$C$1:$C$1002),ROW(AD106)-ROW(AD$7)),1),"")</f>
        <v/>
      </c>
      <c r="AE106" s="43" t="str">
        <f ca="1">IF(AF106="","",IF(INDEX(Data!$BR:$BR,MATCH(AF106,Data!$A:$A,0),1)=0,"",INDEX(Data!$BR:$BR,MATCH(AF106,Data!$A:$A,0),1)))</f>
        <v/>
      </c>
      <c r="AF106" s="43" t="str">
        <f ca="1">IFERROR(INDEX(Data!$A$1:AM$1002,_xlfn.AGGREGATE(15,6,(OFFSET(Data!$A$1,0,MATCH(AF$6,Data!$1:$1,0)-1,1000,1)=IF(AF$7="","Yes",AF$7))/(OFFSET(Data!$A$1,0,MATCH(AF$6,Data!$1:$1,0)-1,1000,1)=IF(AF$7="","Yes",AF$7))*ROW(Data!$C$1:$C$1002),ROW(AF106)-ROW(AF$7)),1),"")</f>
        <v/>
      </c>
      <c r="AG106" s="43" t="str">
        <f ca="1">IF(AH106="","",IF(INDEX(Data!$BR:$BR,MATCH(AH106,Data!$A:$A,0),1)=0,"",INDEX(Data!$BR:$BR,MATCH(AH106,Data!$A:$A,0),1)))</f>
        <v/>
      </c>
      <c r="AH106" s="43" t="str">
        <f ca="1">IFERROR(INDEX(Data!$A$1:AO$1002,_xlfn.AGGREGATE(15,6,(OFFSET(Data!$A$1,0,MATCH(AH$6,Data!$1:$1,0)-1,1000,1)=IF(AH$7="","Yes",AH$7))/(OFFSET(Data!$A$1,0,MATCH(AH$6,Data!$1:$1,0)-1,1000,1)=IF(AH$7="","Yes",AH$7))*ROW(Data!$C$1:$C$1002),ROW(AH106)-ROW(AH$7)),1),"")</f>
        <v/>
      </c>
      <c r="AI106" s="43" t="str">
        <f ca="1">IF(AJ106="","",IF(INDEX(Data!$BR:$BR,MATCH(AJ106,Data!$A:$A,0),1)=0,"",INDEX(Data!$BR:$BR,MATCH(AJ106,Data!$A:$A,0),1)))</f>
        <v/>
      </c>
      <c r="AJ106" s="43" t="str">
        <f ca="1">IFERROR(INDEX(Data!$A$1:AQ$1002,_xlfn.AGGREGATE(15,6,(OFFSET(Data!$A$1,0,MATCH(AJ$6,Data!$1:$1,0)-1,1000,1)=IF(AJ$7="","Yes",AJ$7))/(OFFSET(Data!$A$1,0,MATCH(AJ$6,Data!$1:$1,0)-1,1000,1)=IF(AJ$7="","Yes",AJ$7))*ROW(Data!$C$1:$C$1002),ROW(AJ106)-ROW(AJ$7)),1),"")</f>
        <v/>
      </c>
      <c r="AK106" s="43" t="str">
        <f ca="1">IF(AL106="","",IF(INDEX(Data!$BR:$BR,MATCH(AL106,Data!$A:$A,0),1)=0,"",INDEX(Data!$BR:$BR,MATCH(AL106,Data!$A:$A,0),1)))</f>
        <v/>
      </c>
      <c r="AL106" s="43" t="str">
        <f ca="1">IFERROR(INDEX(Data!$A$1:AS$1002,_xlfn.AGGREGATE(15,6,(OFFSET(Data!$A$1,0,MATCH(AL$6,Data!$1:$1,0)-1,1000,1)=IF(AL$7="","Yes",AL$7))/(OFFSET(Data!$A$1,0,MATCH(AL$6,Data!$1:$1,0)-1,1000,1)=IF(AL$7="","Yes",AL$7))*ROW(Data!$C$1:$C$1002),ROW(AL106)-ROW(AL$7)),1),"")</f>
        <v/>
      </c>
      <c r="AM106" s="43" t="str">
        <f ca="1">IF(AN106="","",IF(INDEX(Data!$BR:$BR,MATCH(AN106,Data!$A:$A,0),1)=0,"",INDEX(Data!$BR:$BR,MATCH(AN106,Data!$A:$A,0),1)))</f>
        <v/>
      </c>
      <c r="AN106" s="43" t="str">
        <f ca="1">IFERROR(INDEX(Data!$A$1:AU$1002,_xlfn.AGGREGATE(15,6,(OFFSET(Data!$A$1,0,MATCH(AN$6,Data!$1:$1,0)-1,1000,1)=IF(AN$7="","Yes",AN$7))/(OFFSET(Data!$A$1,0,MATCH(AN$6,Data!$1:$1,0)-1,1000,1)=IF(AN$7="","Yes",AN$7))*ROW(Data!$C$1:$C$1002),ROW(AN106)-ROW(AN$7)),1),"")</f>
        <v/>
      </c>
    </row>
    <row r="107" spans="1:40" x14ac:dyDescent="0.4">
      <c r="A107" s="43" t="str">
        <f ca="1">IF(B107="","",IF(INDEX(Data!$BR:$BR,MATCH(B107,Data!$A:$A,0),1)=0,"",INDEX(Data!$BR:$BR,MATCH(B107,Data!$A:$A,0),1)))</f>
        <v/>
      </c>
      <c r="B107" s="43" t="str">
        <f ca="1">IFERROR(INDEX(Data!A$1:$A$1002,_xlfn.AGGREGATE(15,6,(OFFSET(Data!$A$1,0,MATCH(B$6,Data!$1:$1,0)-1,1000,1)=IF(B$7="","Yes",B$7))/(OFFSET(Data!$A$1,0,MATCH(B$6,Data!$1:$1,0)-1,1000,1)=IF(B$7="","Yes",B$7))*ROW(Data!$C$1:$C$1002),ROW(B107)-ROW(B$7)),1),"")</f>
        <v/>
      </c>
      <c r="C107" s="43" t="str">
        <f ca="1">IF(D107="","",IF(INDEX(Data!$BR:$BR,MATCH(D107,Data!$A:$A,0),1)=0,"",INDEX(Data!$BR:$BR,MATCH(D107,Data!$A:$A,0),1)))</f>
        <v/>
      </c>
      <c r="D107" s="43" t="str">
        <f ca="1">IFERROR(INDEX(Data!$A$1:C$1002,_xlfn.AGGREGATE(15,6,(OFFSET(Data!$A$1,0,MATCH(D$6,Data!$1:$1,0)-1,1000,1)=IF(D$7="","Yes",D$7))/(OFFSET(Data!$A$1,0,MATCH(D$6,Data!$1:$1,0)-1,1000,1)=IF(D$7="","Yes",D$7))*ROW(Data!$C$1:$C$1002),ROW(D107)-ROW(D$7)),1),"")</f>
        <v/>
      </c>
      <c r="E107" s="43" t="str">
        <f ca="1">IF(F107="","",IF(INDEX(Data!$BR:$BR,MATCH(F107,Data!$A:$A,0),1)=0,"",INDEX(Data!$BR:$BR,MATCH(F107,Data!$A:$A,0),1)))</f>
        <v/>
      </c>
      <c r="F107" s="43" t="str">
        <f ca="1">IFERROR(INDEX(Data!$A$1:E$1002,_xlfn.AGGREGATE(15,6,(OFFSET(Data!$A$1,0,MATCH(F$6,Data!$1:$1,0)-1,1000,1)=IF(F$7="","Yes",F$7))/(OFFSET(Data!$A$1,0,MATCH(F$6,Data!$1:$1,0)-1,1000,1)=IF(F$7="","Yes",F$7))*ROW(Data!$C$1:$C$1002),ROW(F107)-ROW(F$7)),1),"")</f>
        <v/>
      </c>
      <c r="G107" s="43" t="str">
        <f ca="1">IF(H107="","",IF(INDEX(Data!$BR:$BR,MATCH(H107,Data!$A:$A,0),1)=0,"",INDEX(Data!$BR:$BR,MATCH(H107,Data!$A:$A,0),1)))</f>
        <v/>
      </c>
      <c r="H107" s="43" t="str">
        <f ca="1">IFERROR(INDEX(Data!$A$1:G$1002,_xlfn.AGGREGATE(15,6,(OFFSET(Data!$A$1,0,MATCH(H$6,Data!$1:$1,0)-1,1000,1)=IF(H$7="","Yes",H$7))/(OFFSET(Data!$A$1,0,MATCH(H$6,Data!$1:$1,0)-1,1000,1)=IF(H$7="","Yes",H$7))*ROW(Data!$C$1:$C$1002),ROW(H107)-ROW(H$7)),1),"")</f>
        <v/>
      </c>
      <c r="I107" s="43" t="str">
        <f ca="1">IF(J107="","",IF(INDEX(Data!$BR:$BR,MATCH(J107,Data!$A:$A,0),1)=0,"",INDEX(Data!$BR:$BR,MATCH(J107,Data!$A:$A,0),1)))</f>
        <v/>
      </c>
      <c r="J107" s="43" t="str">
        <f ca="1">IFERROR(INDEX(Data!$A$1:I$1002,_xlfn.AGGREGATE(15,6,(OFFSET(Data!$A$1,0,MATCH(J$6,Data!$1:$1,0)-1,1000,1)=IF(J$7="","Yes",J$7))/(OFFSET(Data!$A$1,0,MATCH(J$6,Data!$1:$1,0)-1,1000,1)=IF(J$7="","Yes",J$7))*ROW(Data!$C$1:$C$1002),ROW(J107)-ROW(J$7)),1),"")</f>
        <v/>
      </c>
      <c r="K107" s="43" t="str">
        <f ca="1">IF(L107="","",IF(INDEX(Data!$BR:$BR,MATCH(L107,Data!$A:$A,0),1)=0,"",INDEX(Data!$BR:$BR,MATCH(L107,Data!$A:$A,0),1)))</f>
        <v/>
      </c>
      <c r="L107" s="43" t="str">
        <f ca="1">IFERROR(INDEX(Data!$A$1:K$1002,_xlfn.AGGREGATE(15,6,(OFFSET(Data!$A$1,0,MATCH(L$6,Data!$1:$1,0)-1,1000,1)=IF(L$7="","Yes",L$7))/(OFFSET(Data!$A$1,0,MATCH(L$6,Data!$1:$1,0)-1,1000,1)=IF(L$7="","Yes",L$7))*ROW(Data!$C$1:$C$1002),ROW(L107)-ROW(L$7)),1),"")</f>
        <v/>
      </c>
      <c r="M107" s="43" t="str">
        <f ca="1">IF(N107="","",IF(INDEX(Data!$BR:$BR,MATCH(N107,Data!$A:$A,0),1)=0,"",INDEX(Data!$BR:$BR,MATCH(N107,Data!$A:$A,0),1)))</f>
        <v/>
      </c>
      <c r="N107" s="43" t="str">
        <f ca="1">IFERROR(INDEX(Data!$A$1:M$1002,_xlfn.AGGREGATE(15,6,(OFFSET(Data!$A$1,0,MATCH(N$6,Data!$1:$1,0)-1,1000,1)=IF(N$7="","Yes",N$7))/(OFFSET(Data!$A$1,0,MATCH(N$6,Data!$1:$1,0)-1,1000,1)=IF(N$7="","Yes",N$7))*ROW(Data!$C$1:$C$1002),ROW(N107)-ROW(N$7)),1),"")</f>
        <v/>
      </c>
      <c r="O107" s="43" t="str">
        <f ca="1">IF(P107="","",IF(INDEX(Data!$BR:$BR,MATCH(P107,Data!$A:$A,0),1)=0,"",INDEX(Data!$BR:$BR,MATCH(P107,Data!$A:$A,0),1)))</f>
        <v/>
      </c>
      <c r="P107" s="43" t="str">
        <f ca="1">IFERROR(INDEX(Data!$A$1:O$1002,_xlfn.AGGREGATE(15,6,(OFFSET(Data!$A$1,0,MATCH(P$6,Data!$1:$1,0)-1,1000,1)=IF(P$7="","Yes",P$7))/(OFFSET(Data!$A$1,0,MATCH(P$6,Data!$1:$1,0)-1,1000,1)=IF(P$7="","Yes",P$7))*ROW(Data!$C$1:$C$1002),ROW(P107)-ROW(P$7)),1),"")</f>
        <v>Revolt</v>
      </c>
      <c r="Q107" s="43" t="str">
        <f ca="1">IF(R107="","",IF(INDEX(Data!$BR:$BR,MATCH(R107,Data!$A:$A,0),1)=0,"",INDEX(Data!$BR:$BR,MATCH(R107,Data!$A:$A,0),1)))</f>
        <v/>
      </c>
      <c r="R107" s="43" t="str">
        <f ca="1">IFERROR(INDEX(Data!$A$1:Q$1002,_xlfn.AGGREGATE(15,6,(OFFSET(Data!$A$1,0,MATCH(R$6,Data!$1:$1,0)-1,1000,1)=IF(R$7="","Yes",R$7))/(OFFSET(Data!$A$1,0,MATCH(R$6,Data!$1:$1,0)-1,1000,1)=IF(R$7="","Yes",R$7))*ROW(Data!$C$1:$C$1002),ROW(R107)-ROW(R$7)),1),"")</f>
        <v>Reelz</v>
      </c>
      <c r="S107" s="43" t="str">
        <f ca="1">IF(T107="","",IF(INDEX(Data!$BR:$BR,MATCH(T107,Data!$A:$A,0),1)=0,"",INDEX(Data!$BR:$BR,MATCH(T107,Data!$A:$A,0),1)))</f>
        <v/>
      </c>
      <c r="T107" s="43" t="str">
        <f ca="1">IFERROR(INDEX(Data!$A$1:R$1002,_xlfn.AGGREGATE(15,6,(OFFSET(Data!$A$1,0,MATCH(T$6,Data!$1:$1,0)-1,1000,1)=IF(T$7="","Yes",T$7))/(OFFSET(Data!$A$1,0,MATCH(T$6,Data!$1:$1,0)-1,1000,1)=IF(T$7="","Yes",T$7))*ROW(Data!$C$1:$C$1002),ROW(T107)-ROW(T$7)),1),"")</f>
        <v>Ve Plus TV</v>
      </c>
      <c r="U107" s="43" t="str">
        <f ca="1">IF(V107="","",IF(INDEX(Data!$BR:$BR,MATCH(V107,Data!$A:$A,0),1)=0,"",INDEX(Data!$BR:$BR,MATCH(V107,Data!$A:$A,0),1)))</f>
        <v/>
      </c>
      <c r="V107" s="43" t="str">
        <f ca="1">IFERROR(INDEX(Data!$A$1:T$1002,_xlfn.AGGREGATE(15,6,(OFFSET(Data!$A$1,0,MATCH(V$6,Data!$1:$1,0)-1,1000,1)=IF(V$7="","Yes",V$7))/(OFFSET(Data!$A$1,0,MATCH(V$6,Data!$1:$1,0)-1,1000,1)=IF(V$7="","Yes",V$7))*ROW(Data!$C$1:$C$1002),ROW(V107)-ROW(V$7)),1),"")</f>
        <v/>
      </c>
      <c r="W107" s="43" t="str">
        <f ca="1">IF(X107="","",IF(INDEX(Data!$BR:$BR,MATCH(X107,Data!$A:$A,0),1)=0,"",INDEX(Data!$BR:$BR,MATCH(X107,Data!$A:$A,0),1)))</f>
        <v/>
      </c>
      <c r="X107" s="43" t="str">
        <f ca="1">IFERROR(INDEX(Data!$A$1:Y$1002,_xlfn.AGGREGATE(15,6,(OFFSET(Data!$A$1,0,MATCH(X$6,Data!$1:$1,0)-1,1000,1)=IF(X$7="","Yes",X$7))/(OFFSET(Data!$A$1,0,MATCH(X$6,Data!$1:$1,0)-1,1000,1)=IF(X$7="","Yes",X$7))*ROW(Data!$C$1:$C$1002),ROW(X107)-ROW(X$7)),1),"")</f>
        <v/>
      </c>
      <c r="Y107" s="43" t="str">
        <f ca="1">IF(Z107="","",IF(INDEX(Data!$BR:$BR,MATCH(Z107,Data!$A:$A,0),1)=0,"",INDEX(Data!$BR:$BR,MATCH(Z107,Data!$A:$A,0),1)))</f>
        <v/>
      </c>
      <c r="Z107" s="43" t="str">
        <f ca="1">IFERROR(INDEX(Data!$A$1:AA$1002,_xlfn.AGGREGATE(15,6,(OFFSET(Data!$A$1,0,MATCH(Z$6,Data!$1:$1,0)-1,1000,1)=IF(Z$7="","Yes",Z$7))/(OFFSET(Data!$A$1,0,MATCH(Z$6,Data!$1:$1,0)-1,1000,1)=IF(Z$7="","Yes",Z$7))*ROW(Data!$C$1:$C$1002),ROW(Z107)-ROW(Z$7)),1),"")</f>
        <v/>
      </c>
      <c r="AA107" s="43" t="str">
        <f ca="1">IF(AB107="","",IF(INDEX(Data!$BR:$BR,MATCH(AB107,Data!$A:$A,0),1)=0,"",INDEX(Data!$BR:$BR,MATCH(AB107,Data!$A:$A,0),1)))</f>
        <v/>
      </c>
      <c r="AB107" s="43" t="str">
        <f ca="1">IFERROR(INDEX(Data!$A$1:AC$1002,_xlfn.AGGREGATE(15,6,(OFFSET(Data!$A$1,0,MATCH(AB$6,Data!$1:$1,0)-1,1000,1)=IF(AB$7="","Yes",AB$7))/(OFFSET(Data!$A$1,0,MATCH(AB$6,Data!$1:$1,0)-1,1000,1)=IF(AB$7="","Yes",AB$7))*ROW(Data!$C$1:$C$1002),ROW(AB107)-ROW(AB$7)),1),"")</f>
        <v/>
      </c>
      <c r="AC107" s="43" t="str">
        <f ca="1">IF(AD107="","",IF(INDEX(Data!$BR:$BR,MATCH(AD107,Data!$A:$A,0),1)=0,"",INDEX(Data!$BR:$BR,MATCH(AD107,Data!$A:$A,0),1)))</f>
        <v/>
      </c>
      <c r="AD107" s="43" t="str">
        <f ca="1">IFERROR(INDEX(Data!$A$1:AE$1002,_xlfn.AGGREGATE(15,6,(OFFSET(Data!$A$1,0,MATCH(AD$6,Data!$1:$1,0)-1,1000,1)=IF(AD$7="","Yes",AD$7))/(OFFSET(Data!$A$1,0,MATCH(AD$6,Data!$1:$1,0)-1,1000,1)=IF(AD$7="","Yes",AD$7))*ROW(Data!$C$1:$C$1002),ROW(AD107)-ROW(AD$7)),1),"")</f>
        <v/>
      </c>
      <c r="AE107" s="43" t="str">
        <f ca="1">IF(AF107="","",IF(INDEX(Data!$BR:$BR,MATCH(AF107,Data!$A:$A,0),1)=0,"",INDEX(Data!$BR:$BR,MATCH(AF107,Data!$A:$A,0),1)))</f>
        <v/>
      </c>
      <c r="AF107" s="43" t="str">
        <f ca="1">IFERROR(INDEX(Data!$A$1:AM$1002,_xlfn.AGGREGATE(15,6,(OFFSET(Data!$A$1,0,MATCH(AF$6,Data!$1:$1,0)-1,1000,1)=IF(AF$7="","Yes",AF$7))/(OFFSET(Data!$A$1,0,MATCH(AF$6,Data!$1:$1,0)-1,1000,1)=IF(AF$7="","Yes",AF$7))*ROW(Data!$C$1:$C$1002),ROW(AF107)-ROW(AF$7)),1),"")</f>
        <v/>
      </c>
      <c r="AG107" s="43" t="str">
        <f ca="1">IF(AH107="","",IF(INDEX(Data!$BR:$BR,MATCH(AH107,Data!$A:$A,0),1)=0,"",INDEX(Data!$BR:$BR,MATCH(AH107,Data!$A:$A,0),1)))</f>
        <v/>
      </c>
      <c r="AH107" s="43" t="str">
        <f ca="1">IFERROR(INDEX(Data!$A$1:AO$1002,_xlfn.AGGREGATE(15,6,(OFFSET(Data!$A$1,0,MATCH(AH$6,Data!$1:$1,0)-1,1000,1)=IF(AH$7="","Yes",AH$7))/(OFFSET(Data!$A$1,0,MATCH(AH$6,Data!$1:$1,0)-1,1000,1)=IF(AH$7="","Yes",AH$7))*ROW(Data!$C$1:$C$1002),ROW(AH107)-ROW(AH$7)),1),"")</f>
        <v/>
      </c>
      <c r="AI107" s="43" t="str">
        <f ca="1">IF(AJ107="","",IF(INDEX(Data!$BR:$BR,MATCH(AJ107,Data!$A:$A,0),1)=0,"",INDEX(Data!$BR:$BR,MATCH(AJ107,Data!$A:$A,0),1)))</f>
        <v/>
      </c>
      <c r="AJ107" s="43" t="str">
        <f ca="1">IFERROR(INDEX(Data!$A$1:AQ$1002,_xlfn.AGGREGATE(15,6,(OFFSET(Data!$A$1,0,MATCH(AJ$6,Data!$1:$1,0)-1,1000,1)=IF(AJ$7="","Yes",AJ$7))/(OFFSET(Data!$A$1,0,MATCH(AJ$6,Data!$1:$1,0)-1,1000,1)=IF(AJ$7="","Yes",AJ$7))*ROW(Data!$C$1:$C$1002),ROW(AJ107)-ROW(AJ$7)),1),"")</f>
        <v/>
      </c>
      <c r="AK107" s="43" t="str">
        <f ca="1">IF(AL107="","",IF(INDEX(Data!$BR:$BR,MATCH(AL107,Data!$A:$A,0),1)=0,"",INDEX(Data!$BR:$BR,MATCH(AL107,Data!$A:$A,0),1)))</f>
        <v/>
      </c>
      <c r="AL107" s="43" t="str">
        <f ca="1">IFERROR(INDEX(Data!$A$1:AS$1002,_xlfn.AGGREGATE(15,6,(OFFSET(Data!$A$1,0,MATCH(AL$6,Data!$1:$1,0)-1,1000,1)=IF(AL$7="","Yes",AL$7))/(OFFSET(Data!$A$1,0,MATCH(AL$6,Data!$1:$1,0)-1,1000,1)=IF(AL$7="","Yes",AL$7))*ROW(Data!$C$1:$C$1002),ROW(AL107)-ROW(AL$7)),1),"")</f>
        <v/>
      </c>
      <c r="AM107" s="43" t="str">
        <f ca="1">IF(AN107="","",IF(INDEX(Data!$BR:$BR,MATCH(AN107,Data!$A:$A,0),1)=0,"",INDEX(Data!$BR:$BR,MATCH(AN107,Data!$A:$A,0),1)))</f>
        <v/>
      </c>
      <c r="AN107" s="43" t="str">
        <f ca="1">IFERROR(INDEX(Data!$A$1:AU$1002,_xlfn.AGGREGATE(15,6,(OFFSET(Data!$A$1,0,MATCH(AN$6,Data!$1:$1,0)-1,1000,1)=IF(AN$7="","Yes",AN$7))/(OFFSET(Data!$A$1,0,MATCH(AN$6,Data!$1:$1,0)-1,1000,1)=IF(AN$7="","Yes",AN$7))*ROW(Data!$C$1:$C$1002),ROW(AN107)-ROW(AN$7)),1),"")</f>
        <v/>
      </c>
    </row>
    <row r="108" spans="1:40" x14ac:dyDescent="0.4">
      <c r="A108" s="43" t="str">
        <f ca="1">IF(B108="","",IF(INDEX(Data!$BR:$BR,MATCH(B108,Data!$A:$A,0),1)=0,"",INDEX(Data!$BR:$BR,MATCH(B108,Data!$A:$A,0),1)))</f>
        <v/>
      </c>
      <c r="B108" s="43" t="str">
        <f ca="1">IFERROR(INDEX(Data!A$1:$A$1002,_xlfn.AGGREGATE(15,6,(OFFSET(Data!$A$1,0,MATCH(B$6,Data!$1:$1,0)-1,1000,1)=IF(B$7="","Yes",B$7))/(OFFSET(Data!$A$1,0,MATCH(B$6,Data!$1:$1,0)-1,1000,1)=IF(B$7="","Yes",B$7))*ROW(Data!$C$1:$C$1002),ROW(B108)-ROW(B$7)),1),"")</f>
        <v/>
      </c>
      <c r="C108" s="43" t="str">
        <f ca="1">IF(D108="","",IF(INDEX(Data!$BR:$BR,MATCH(D108,Data!$A:$A,0),1)=0,"",INDEX(Data!$BR:$BR,MATCH(D108,Data!$A:$A,0),1)))</f>
        <v/>
      </c>
      <c r="D108" s="43" t="str">
        <f ca="1">IFERROR(INDEX(Data!$A$1:C$1002,_xlfn.AGGREGATE(15,6,(OFFSET(Data!$A$1,0,MATCH(D$6,Data!$1:$1,0)-1,1000,1)=IF(D$7="","Yes",D$7))/(OFFSET(Data!$A$1,0,MATCH(D$6,Data!$1:$1,0)-1,1000,1)=IF(D$7="","Yes",D$7))*ROW(Data!$C$1:$C$1002),ROW(D108)-ROW(D$7)),1),"")</f>
        <v/>
      </c>
      <c r="E108" s="43" t="str">
        <f ca="1">IF(F108="","",IF(INDEX(Data!$BR:$BR,MATCH(F108,Data!$A:$A,0),1)=0,"",INDEX(Data!$BR:$BR,MATCH(F108,Data!$A:$A,0),1)))</f>
        <v/>
      </c>
      <c r="F108" s="43" t="str">
        <f ca="1">IFERROR(INDEX(Data!$A$1:E$1002,_xlfn.AGGREGATE(15,6,(OFFSET(Data!$A$1,0,MATCH(F$6,Data!$1:$1,0)-1,1000,1)=IF(F$7="","Yes",F$7))/(OFFSET(Data!$A$1,0,MATCH(F$6,Data!$1:$1,0)-1,1000,1)=IF(F$7="","Yes",F$7))*ROW(Data!$C$1:$C$1002),ROW(F108)-ROW(F$7)),1),"")</f>
        <v/>
      </c>
      <c r="G108" s="43" t="str">
        <f ca="1">IF(H108="","",IF(INDEX(Data!$BR:$BR,MATCH(H108,Data!$A:$A,0),1)=0,"",INDEX(Data!$BR:$BR,MATCH(H108,Data!$A:$A,0),1)))</f>
        <v/>
      </c>
      <c r="H108" s="43" t="str">
        <f ca="1">IFERROR(INDEX(Data!$A$1:G$1002,_xlfn.AGGREGATE(15,6,(OFFSET(Data!$A$1,0,MATCH(H$6,Data!$1:$1,0)-1,1000,1)=IF(H$7="","Yes",H$7))/(OFFSET(Data!$A$1,0,MATCH(H$6,Data!$1:$1,0)-1,1000,1)=IF(H$7="","Yes",H$7))*ROW(Data!$C$1:$C$1002),ROW(H108)-ROW(H$7)),1),"")</f>
        <v/>
      </c>
      <c r="I108" s="43" t="str">
        <f ca="1">IF(J108="","",IF(INDEX(Data!$BR:$BR,MATCH(J108,Data!$A:$A,0),1)=0,"",INDEX(Data!$BR:$BR,MATCH(J108,Data!$A:$A,0),1)))</f>
        <v/>
      </c>
      <c r="J108" s="43" t="str">
        <f ca="1">IFERROR(INDEX(Data!$A$1:I$1002,_xlfn.AGGREGATE(15,6,(OFFSET(Data!$A$1,0,MATCH(J$6,Data!$1:$1,0)-1,1000,1)=IF(J$7="","Yes",J$7))/(OFFSET(Data!$A$1,0,MATCH(J$6,Data!$1:$1,0)-1,1000,1)=IF(J$7="","Yes",J$7))*ROW(Data!$C$1:$C$1002),ROW(J108)-ROW(J$7)),1),"")</f>
        <v/>
      </c>
      <c r="K108" s="43" t="str">
        <f ca="1">IF(L108="","",IF(INDEX(Data!$BR:$BR,MATCH(L108,Data!$A:$A,0),1)=0,"",INDEX(Data!$BR:$BR,MATCH(L108,Data!$A:$A,0),1)))</f>
        <v/>
      </c>
      <c r="L108" s="43" t="str">
        <f ca="1">IFERROR(INDEX(Data!$A$1:K$1002,_xlfn.AGGREGATE(15,6,(OFFSET(Data!$A$1,0,MATCH(L$6,Data!$1:$1,0)-1,1000,1)=IF(L$7="","Yes",L$7))/(OFFSET(Data!$A$1,0,MATCH(L$6,Data!$1:$1,0)-1,1000,1)=IF(L$7="","Yes",L$7))*ROW(Data!$C$1:$C$1002),ROW(L108)-ROW(L$7)),1),"")</f>
        <v/>
      </c>
      <c r="M108" s="43" t="str">
        <f ca="1">IF(N108="","",IF(INDEX(Data!$BR:$BR,MATCH(N108,Data!$A:$A,0),1)=0,"",INDEX(Data!$BR:$BR,MATCH(N108,Data!$A:$A,0),1)))</f>
        <v/>
      </c>
      <c r="N108" s="43" t="str">
        <f ca="1">IFERROR(INDEX(Data!$A$1:M$1002,_xlfn.AGGREGATE(15,6,(OFFSET(Data!$A$1,0,MATCH(N$6,Data!$1:$1,0)-1,1000,1)=IF(N$7="","Yes",N$7))/(OFFSET(Data!$A$1,0,MATCH(N$6,Data!$1:$1,0)-1,1000,1)=IF(N$7="","Yes",N$7))*ROW(Data!$C$1:$C$1002),ROW(N108)-ROW(N$7)),1),"")</f>
        <v/>
      </c>
      <c r="O108" s="43" t="str">
        <f ca="1">IF(P108="","",IF(INDEX(Data!$BR:$BR,MATCH(P108,Data!$A:$A,0),1)=0,"",INDEX(Data!$BR:$BR,MATCH(P108,Data!$A:$A,0),1)))</f>
        <v/>
      </c>
      <c r="P108" s="43" t="str">
        <f ca="1">IFERROR(INDEX(Data!$A$1:O$1002,_xlfn.AGGREGATE(15,6,(OFFSET(Data!$A$1,0,MATCH(P$6,Data!$1:$1,0)-1,1000,1)=IF(P$7="","Yes",P$7))/(OFFSET(Data!$A$1,0,MATCH(P$6,Data!$1:$1,0)-1,1000,1)=IF(P$7="","Yes",P$7))*ROW(Data!$C$1:$C$1002),ROW(P108)-ROW(P$7)),1),"")</f>
        <v>RFD-TV</v>
      </c>
      <c r="Q108" s="43" t="str">
        <f ca="1">IF(R108="","",IF(INDEX(Data!$BR:$BR,MATCH(R108,Data!$A:$A,0),1)=0,"",INDEX(Data!$BR:$BR,MATCH(R108,Data!$A:$A,0),1)))</f>
        <v/>
      </c>
      <c r="R108" s="43" t="str">
        <f ca="1">IFERROR(INDEX(Data!$A$1:Q$1002,_xlfn.AGGREGATE(15,6,(OFFSET(Data!$A$1,0,MATCH(R$6,Data!$1:$1,0)-1,1000,1)=IF(R$7="","Yes",R$7))/(OFFSET(Data!$A$1,0,MATCH(R$6,Data!$1:$1,0)-1,1000,1)=IF(R$7="","Yes",R$7))*ROW(Data!$C$1:$C$1002),ROW(R108)-ROW(R$7)),1),"")</f>
        <v>Revolt</v>
      </c>
      <c r="S108" s="43" t="str">
        <f ca="1">IF(T108="","",IF(INDEX(Data!$BR:$BR,MATCH(T108,Data!$A:$A,0),1)=0,"",INDEX(Data!$BR:$BR,MATCH(T108,Data!$A:$A,0),1)))</f>
        <v/>
      </c>
      <c r="T108" s="43" t="str">
        <f ca="1">IFERROR(INDEX(Data!$A$1:R$1002,_xlfn.AGGREGATE(15,6,(OFFSET(Data!$A$1,0,MATCH(T$6,Data!$1:$1,0)-1,1000,1)=IF(T$7="","Yes",T$7))/(OFFSET(Data!$A$1,0,MATCH(T$6,Data!$1:$1,0)-1,1000,1)=IF(T$7="","Yes",T$7))*ROW(Data!$C$1:$C$1002),ROW(T108)-ROW(T$7)),1),"")</f>
        <v>VH1</v>
      </c>
      <c r="U108" s="43" t="str">
        <f ca="1">IF(V108="","",IF(INDEX(Data!$BR:$BR,MATCH(V108,Data!$A:$A,0),1)=0,"",INDEX(Data!$BR:$BR,MATCH(V108,Data!$A:$A,0),1)))</f>
        <v/>
      </c>
      <c r="V108" s="43" t="str">
        <f ca="1">IFERROR(INDEX(Data!$A$1:T$1002,_xlfn.AGGREGATE(15,6,(OFFSET(Data!$A$1,0,MATCH(V$6,Data!$1:$1,0)-1,1000,1)=IF(V$7="","Yes",V$7))/(OFFSET(Data!$A$1,0,MATCH(V$6,Data!$1:$1,0)-1,1000,1)=IF(V$7="","Yes",V$7))*ROW(Data!$C$1:$C$1002),ROW(V108)-ROW(V$7)),1),"")</f>
        <v/>
      </c>
      <c r="W108" s="43" t="str">
        <f ca="1">IF(X108="","",IF(INDEX(Data!$BR:$BR,MATCH(X108,Data!$A:$A,0),1)=0,"",INDEX(Data!$BR:$BR,MATCH(X108,Data!$A:$A,0),1)))</f>
        <v/>
      </c>
      <c r="X108" s="43" t="str">
        <f ca="1">IFERROR(INDEX(Data!$A$1:Y$1002,_xlfn.AGGREGATE(15,6,(OFFSET(Data!$A$1,0,MATCH(X$6,Data!$1:$1,0)-1,1000,1)=IF(X$7="","Yes",X$7))/(OFFSET(Data!$A$1,0,MATCH(X$6,Data!$1:$1,0)-1,1000,1)=IF(X$7="","Yes",X$7))*ROW(Data!$C$1:$C$1002),ROW(X108)-ROW(X$7)),1),"")</f>
        <v/>
      </c>
      <c r="Y108" s="43" t="str">
        <f ca="1">IF(Z108="","",IF(INDEX(Data!$BR:$BR,MATCH(Z108,Data!$A:$A,0),1)=0,"",INDEX(Data!$BR:$BR,MATCH(Z108,Data!$A:$A,0),1)))</f>
        <v/>
      </c>
      <c r="Z108" s="43" t="str">
        <f ca="1">IFERROR(INDEX(Data!$A$1:AA$1002,_xlfn.AGGREGATE(15,6,(OFFSET(Data!$A$1,0,MATCH(Z$6,Data!$1:$1,0)-1,1000,1)=IF(Z$7="","Yes",Z$7))/(OFFSET(Data!$A$1,0,MATCH(Z$6,Data!$1:$1,0)-1,1000,1)=IF(Z$7="","Yes",Z$7))*ROW(Data!$C$1:$C$1002),ROW(Z108)-ROW(Z$7)),1),"")</f>
        <v/>
      </c>
      <c r="AA108" s="43" t="str">
        <f ca="1">IF(AB108="","",IF(INDEX(Data!$BR:$BR,MATCH(AB108,Data!$A:$A,0),1)=0,"",INDEX(Data!$BR:$BR,MATCH(AB108,Data!$A:$A,0),1)))</f>
        <v/>
      </c>
      <c r="AB108" s="43" t="str">
        <f ca="1">IFERROR(INDEX(Data!$A$1:AC$1002,_xlfn.AGGREGATE(15,6,(OFFSET(Data!$A$1,0,MATCH(AB$6,Data!$1:$1,0)-1,1000,1)=IF(AB$7="","Yes",AB$7))/(OFFSET(Data!$A$1,0,MATCH(AB$6,Data!$1:$1,0)-1,1000,1)=IF(AB$7="","Yes",AB$7))*ROW(Data!$C$1:$C$1002),ROW(AB108)-ROW(AB$7)),1),"")</f>
        <v/>
      </c>
      <c r="AC108" s="43" t="str">
        <f ca="1">IF(AD108="","",IF(INDEX(Data!$BR:$BR,MATCH(AD108,Data!$A:$A,0),1)=0,"",INDEX(Data!$BR:$BR,MATCH(AD108,Data!$A:$A,0),1)))</f>
        <v/>
      </c>
      <c r="AD108" s="43" t="str">
        <f ca="1">IFERROR(INDEX(Data!$A$1:AE$1002,_xlfn.AGGREGATE(15,6,(OFFSET(Data!$A$1,0,MATCH(AD$6,Data!$1:$1,0)-1,1000,1)=IF(AD$7="","Yes",AD$7))/(OFFSET(Data!$A$1,0,MATCH(AD$6,Data!$1:$1,0)-1,1000,1)=IF(AD$7="","Yes",AD$7))*ROW(Data!$C$1:$C$1002),ROW(AD108)-ROW(AD$7)),1),"")</f>
        <v/>
      </c>
      <c r="AE108" s="43" t="str">
        <f ca="1">IF(AF108="","",IF(INDEX(Data!$BR:$BR,MATCH(AF108,Data!$A:$A,0),1)=0,"",INDEX(Data!$BR:$BR,MATCH(AF108,Data!$A:$A,0),1)))</f>
        <v/>
      </c>
      <c r="AF108" s="43" t="str">
        <f ca="1">IFERROR(INDEX(Data!$A$1:AM$1002,_xlfn.AGGREGATE(15,6,(OFFSET(Data!$A$1,0,MATCH(AF$6,Data!$1:$1,0)-1,1000,1)=IF(AF$7="","Yes",AF$7))/(OFFSET(Data!$A$1,0,MATCH(AF$6,Data!$1:$1,0)-1,1000,1)=IF(AF$7="","Yes",AF$7))*ROW(Data!$C$1:$C$1002),ROW(AF108)-ROW(AF$7)),1),"")</f>
        <v/>
      </c>
      <c r="AG108" s="43" t="str">
        <f ca="1">IF(AH108="","",IF(INDEX(Data!$BR:$BR,MATCH(AH108,Data!$A:$A,0),1)=0,"",INDEX(Data!$BR:$BR,MATCH(AH108,Data!$A:$A,0),1)))</f>
        <v/>
      </c>
      <c r="AH108" s="43" t="str">
        <f ca="1">IFERROR(INDEX(Data!$A$1:AO$1002,_xlfn.AGGREGATE(15,6,(OFFSET(Data!$A$1,0,MATCH(AH$6,Data!$1:$1,0)-1,1000,1)=IF(AH$7="","Yes",AH$7))/(OFFSET(Data!$A$1,0,MATCH(AH$6,Data!$1:$1,0)-1,1000,1)=IF(AH$7="","Yes",AH$7))*ROW(Data!$C$1:$C$1002),ROW(AH108)-ROW(AH$7)),1),"")</f>
        <v/>
      </c>
      <c r="AI108" s="43" t="str">
        <f ca="1">IF(AJ108="","",IF(INDEX(Data!$BR:$BR,MATCH(AJ108,Data!$A:$A,0),1)=0,"",INDEX(Data!$BR:$BR,MATCH(AJ108,Data!$A:$A,0),1)))</f>
        <v/>
      </c>
      <c r="AJ108" s="43" t="str">
        <f ca="1">IFERROR(INDEX(Data!$A$1:AQ$1002,_xlfn.AGGREGATE(15,6,(OFFSET(Data!$A$1,0,MATCH(AJ$6,Data!$1:$1,0)-1,1000,1)=IF(AJ$7="","Yes",AJ$7))/(OFFSET(Data!$A$1,0,MATCH(AJ$6,Data!$1:$1,0)-1,1000,1)=IF(AJ$7="","Yes",AJ$7))*ROW(Data!$C$1:$C$1002),ROW(AJ108)-ROW(AJ$7)),1),"")</f>
        <v/>
      </c>
      <c r="AK108" s="43" t="str">
        <f ca="1">IF(AL108="","",IF(INDEX(Data!$BR:$BR,MATCH(AL108,Data!$A:$A,0),1)=0,"",INDEX(Data!$BR:$BR,MATCH(AL108,Data!$A:$A,0),1)))</f>
        <v/>
      </c>
      <c r="AL108" s="43" t="str">
        <f ca="1">IFERROR(INDEX(Data!$A$1:AS$1002,_xlfn.AGGREGATE(15,6,(OFFSET(Data!$A$1,0,MATCH(AL$6,Data!$1:$1,0)-1,1000,1)=IF(AL$7="","Yes",AL$7))/(OFFSET(Data!$A$1,0,MATCH(AL$6,Data!$1:$1,0)-1,1000,1)=IF(AL$7="","Yes",AL$7))*ROW(Data!$C$1:$C$1002),ROW(AL108)-ROW(AL$7)),1),"")</f>
        <v/>
      </c>
      <c r="AM108" s="43" t="str">
        <f ca="1">IF(AN108="","",IF(INDEX(Data!$BR:$BR,MATCH(AN108,Data!$A:$A,0),1)=0,"",INDEX(Data!$BR:$BR,MATCH(AN108,Data!$A:$A,0),1)))</f>
        <v/>
      </c>
      <c r="AN108" s="43" t="str">
        <f ca="1">IFERROR(INDEX(Data!$A$1:AU$1002,_xlfn.AGGREGATE(15,6,(OFFSET(Data!$A$1,0,MATCH(AN$6,Data!$1:$1,0)-1,1000,1)=IF(AN$7="","Yes",AN$7))/(OFFSET(Data!$A$1,0,MATCH(AN$6,Data!$1:$1,0)-1,1000,1)=IF(AN$7="","Yes",AN$7))*ROW(Data!$C$1:$C$1002),ROW(AN108)-ROW(AN$7)),1),"")</f>
        <v/>
      </c>
    </row>
    <row r="109" spans="1:40" x14ac:dyDescent="0.4">
      <c r="A109" s="43" t="str">
        <f ca="1">IF(B109="","",IF(INDEX(Data!$BR:$BR,MATCH(B109,Data!$A:$A,0),1)=0,"",INDEX(Data!$BR:$BR,MATCH(B109,Data!$A:$A,0),1)))</f>
        <v/>
      </c>
      <c r="B109" s="43" t="str">
        <f ca="1">IFERROR(INDEX(Data!A$1:$A$1002,_xlfn.AGGREGATE(15,6,(OFFSET(Data!$A$1,0,MATCH(B$6,Data!$1:$1,0)-1,1000,1)=IF(B$7="","Yes",B$7))/(OFFSET(Data!$A$1,0,MATCH(B$6,Data!$1:$1,0)-1,1000,1)=IF(B$7="","Yes",B$7))*ROW(Data!$C$1:$C$1002),ROW(B109)-ROW(B$7)),1),"")</f>
        <v/>
      </c>
      <c r="C109" s="43" t="str">
        <f ca="1">IF(D109="","",IF(INDEX(Data!$BR:$BR,MATCH(D109,Data!$A:$A,0),1)=0,"",INDEX(Data!$BR:$BR,MATCH(D109,Data!$A:$A,0),1)))</f>
        <v/>
      </c>
      <c r="D109" s="43" t="str">
        <f ca="1">IFERROR(INDEX(Data!$A$1:C$1002,_xlfn.AGGREGATE(15,6,(OFFSET(Data!$A$1,0,MATCH(D$6,Data!$1:$1,0)-1,1000,1)=IF(D$7="","Yes",D$7))/(OFFSET(Data!$A$1,0,MATCH(D$6,Data!$1:$1,0)-1,1000,1)=IF(D$7="","Yes",D$7))*ROW(Data!$C$1:$C$1002),ROW(D109)-ROW(D$7)),1),"")</f>
        <v/>
      </c>
      <c r="E109" s="43" t="str">
        <f ca="1">IF(F109="","",IF(INDEX(Data!$BR:$BR,MATCH(F109,Data!$A:$A,0),1)=0,"",INDEX(Data!$BR:$BR,MATCH(F109,Data!$A:$A,0),1)))</f>
        <v/>
      </c>
      <c r="F109" s="43" t="str">
        <f ca="1">IFERROR(INDEX(Data!$A$1:E$1002,_xlfn.AGGREGATE(15,6,(OFFSET(Data!$A$1,0,MATCH(F$6,Data!$1:$1,0)-1,1000,1)=IF(F$7="","Yes",F$7))/(OFFSET(Data!$A$1,0,MATCH(F$6,Data!$1:$1,0)-1,1000,1)=IF(F$7="","Yes",F$7))*ROW(Data!$C$1:$C$1002),ROW(F109)-ROW(F$7)),1),"")</f>
        <v/>
      </c>
      <c r="G109" s="43" t="str">
        <f ca="1">IF(H109="","",IF(INDEX(Data!$BR:$BR,MATCH(H109,Data!$A:$A,0),1)=0,"",INDEX(Data!$BR:$BR,MATCH(H109,Data!$A:$A,0),1)))</f>
        <v/>
      </c>
      <c r="H109" s="43" t="str">
        <f ca="1">IFERROR(INDEX(Data!$A$1:G$1002,_xlfn.AGGREGATE(15,6,(OFFSET(Data!$A$1,0,MATCH(H$6,Data!$1:$1,0)-1,1000,1)=IF(H$7="","Yes",H$7))/(OFFSET(Data!$A$1,0,MATCH(H$6,Data!$1:$1,0)-1,1000,1)=IF(H$7="","Yes",H$7))*ROW(Data!$C$1:$C$1002),ROW(H109)-ROW(H$7)),1),"")</f>
        <v/>
      </c>
      <c r="I109" s="43" t="str">
        <f ca="1">IF(J109="","",IF(INDEX(Data!$BR:$BR,MATCH(J109,Data!$A:$A,0),1)=0,"",INDEX(Data!$BR:$BR,MATCH(J109,Data!$A:$A,0),1)))</f>
        <v/>
      </c>
      <c r="J109" s="43" t="str">
        <f ca="1">IFERROR(INDEX(Data!$A$1:I$1002,_xlfn.AGGREGATE(15,6,(OFFSET(Data!$A$1,0,MATCH(J$6,Data!$1:$1,0)-1,1000,1)=IF(J$7="","Yes",J$7))/(OFFSET(Data!$A$1,0,MATCH(J$6,Data!$1:$1,0)-1,1000,1)=IF(J$7="","Yes",J$7))*ROW(Data!$C$1:$C$1002),ROW(J109)-ROW(J$7)),1),"")</f>
        <v/>
      </c>
      <c r="K109" s="43" t="str">
        <f ca="1">IF(L109="","",IF(INDEX(Data!$BR:$BR,MATCH(L109,Data!$A:$A,0),1)=0,"",INDEX(Data!$BR:$BR,MATCH(L109,Data!$A:$A,0),1)))</f>
        <v/>
      </c>
      <c r="L109" s="43" t="str">
        <f ca="1">IFERROR(INDEX(Data!$A$1:K$1002,_xlfn.AGGREGATE(15,6,(OFFSET(Data!$A$1,0,MATCH(L$6,Data!$1:$1,0)-1,1000,1)=IF(L$7="","Yes",L$7))/(OFFSET(Data!$A$1,0,MATCH(L$6,Data!$1:$1,0)-1,1000,1)=IF(L$7="","Yes",L$7))*ROW(Data!$C$1:$C$1002),ROW(L109)-ROW(L$7)),1),"")</f>
        <v/>
      </c>
      <c r="M109" s="43" t="str">
        <f ca="1">IF(N109="","",IF(INDEX(Data!$BR:$BR,MATCH(N109,Data!$A:$A,0),1)=0,"",INDEX(Data!$BR:$BR,MATCH(N109,Data!$A:$A,0),1)))</f>
        <v/>
      </c>
      <c r="N109" s="43" t="str">
        <f ca="1">IFERROR(INDEX(Data!$A$1:M$1002,_xlfn.AGGREGATE(15,6,(OFFSET(Data!$A$1,0,MATCH(N$6,Data!$1:$1,0)-1,1000,1)=IF(N$7="","Yes",N$7))/(OFFSET(Data!$A$1,0,MATCH(N$6,Data!$1:$1,0)-1,1000,1)=IF(N$7="","Yes",N$7))*ROW(Data!$C$1:$C$1002),ROW(N109)-ROW(N$7)),1),"")</f>
        <v/>
      </c>
      <c r="O109" s="43" t="str">
        <f ca="1">IF(P109="","",IF(INDEX(Data!$BR:$BR,MATCH(P109,Data!$A:$A,0),1)=0,"",INDEX(Data!$BR:$BR,MATCH(P109,Data!$A:$A,0),1)))</f>
        <v/>
      </c>
      <c r="P109" s="43" t="str">
        <f ca="1">IFERROR(INDEX(Data!$A$1:O$1002,_xlfn.AGGREGATE(15,6,(OFFSET(Data!$A$1,0,MATCH(P$6,Data!$1:$1,0)-1,1000,1)=IF(P$7="","Yes",P$7))/(OFFSET(Data!$A$1,0,MATCH(P$6,Data!$1:$1,0)-1,1000,1)=IF(P$7="","Yes",P$7))*ROW(Data!$C$1:$C$1002),ROW(P109)-ROW(P$7)),1),"")</f>
        <v>Science</v>
      </c>
      <c r="Q109" s="43" t="str">
        <f ca="1">IF(R109="","",IF(INDEX(Data!$BR:$BR,MATCH(R109,Data!$A:$A,0),1)=0,"",INDEX(Data!$BR:$BR,MATCH(R109,Data!$A:$A,0),1)))</f>
        <v/>
      </c>
      <c r="R109" s="43" t="str">
        <f ca="1">IFERROR(INDEX(Data!$A$1:Q$1002,_xlfn.AGGREGATE(15,6,(OFFSET(Data!$A$1,0,MATCH(R$6,Data!$1:$1,0)-1,1000,1)=IF(R$7="","Yes",R$7))/(OFFSET(Data!$A$1,0,MATCH(R$6,Data!$1:$1,0)-1,1000,1)=IF(R$7="","Yes",R$7))*ROW(Data!$C$1:$C$1002),ROW(R109)-ROW(R$7)),1),"")</f>
        <v>RFD-TV</v>
      </c>
      <c r="S109" s="43" t="str">
        <f ca="1">IF(T109="","",IF(INDEX(Data!$BR:$BR,MATCH(T109,Data!$A:$A,0),1)=0,"",INDEX(Data!$BR:$BR,MATCH(T109,Data!$A:$A,0),1)))</f>
        <v/>
      </c>
      <c r="T109" s="43" t="str">
        <f ca="1">IFERROR(INDEX(Data!$A$1:R$1002,_xlfn.AGGREGATE(15,6,(OFFSET(Data!$A$1,0,MATCH(T$6,Data!$1:$1,0)-1,1000,1)=IF(T$7="","Yes",T$7))/(OFFSET(Data!$A$1,0,MATCH(T$6,Data!$1:$1,0)-1,1000,1)=IF(T$7="","Yes",T$7))*ROW(Data!$C$1:$C$1002),ROW(T109)-ROW(T$7)),1),"")</f>
        <v>Viceland</v>
      </c>
      <c r="U109" s="43" t="str">
        <f ca="1">IF(V109="","",IF(INDEX(Data!$BR:$BR,MATCH(V109,Data!$A:$A,0),1)=0,"",INDEX(Data!$BR:$BR,MATCH(V109,Data!$A:$A,0),1)))</f>
        <v/>
      </c>
      <c r="V109" s="43" t="str">
        <f ca="1">IFERROR(INDEX(Data!$A$1:T$1002,_xlfn.AGGREGATE(15,6,(OFFSET(Data!$A$1,0,MATCH(V$6,Data!$1:$1,0)-1,1000,1)=IF(V$7="","Yes",V$7))/(OFFSET(Data!$A$1,0,MATCH(V$6,Data!$1:$1,0)-1,1000,1)=IF(V$7="","Yes",V$7))*ROW(Data!$C$1:$C$1002),ROW(V109)-ROW(V$7)),1),"")</f>
        <v/>
      </c>
      <c r="W109" s="43" t="str">
        <f ca="1">IF(X109="","",IF(INDEX(Data!$BR:$BR,MATCH(X109,Data!$A:$A,0),1)=0,"",INDEX(Data!$BR:$BR,MATCH(X109,Data!$A:$A,0),1)))</f>
        <v/>
      </c>
      <c r="X109" s="43" t="str">
        <f ca="1">IFERROR(INDEX(Data!$A$1:Y$1002,_xlfn.AGGREGATE(15,6,(OFFSET(Data!$A$1,0,MATCH(X$6,Data!$1:$1,0)-1,1000,1)=IF(X$7="","Yes",X$7))/(OFFSET(Data!$A$1,0,MATCH(X$6,Data!$1:$1,0)-1,1000,1)=IF(X$7="","Yes",X$7))*ROW(Data!$C$1:$C$1002),ROW(X109)-ROW(X$7)),1),"")</f>
        <v/>
      </c>
      <c r="Y109" s="43" t="str">
        <f ca="1">IF(Z109="","",IF(INDEX(Data!$BR:$BR,MATCH(Z109,Data!$A:$A,0),1)=0,"",INDEX(Data!$BR:$BR,MATCH(Z109,Data!$A:$A,0),1)))</f>
        <v/>
      </c>
      <c r="Z109" s="43" t="str">
        <f ca="1">IFERROR(INDEX(Data!$A$1:AA$1002,_xlfn.AGGREGATE(15,6,(OFFSET(Data!$A$1,0,MATCH(Z$6,Data!$1:$1,0)-1,1000,1)=IF(Z$7="","Yes",Z$7))/(OFFSET(Data!$A$1,0,MATCH(Z$6,Data!$1:$1,0)-1,1000,1)=IF(Z$7="","Yes",Z$7))*ROW(Data!$C$1:$C$1002),ROW(Z109)-ROW(Z$7)),1),"")</f>
        <v/>
      </c>
      <c r="AA109" s="43" t="str">
        <f ca="1">IF(AB109="","",IF(INDEX(Data!$BR:$BR,MATCH(AB109,Data!$A:$A,0),1)=0,"",INDEX(Data!$BR:$BR,MATCH(AB109,Data!$A:$A,0),1)))</f>
        <v/>
      </c>
      <c r="AB109" s="43" t="str">
        <f ca="1">IFERROR(INDEX(Data!$A$1:AC$1002,_xlfn.AGGREGATE(15,6,(OFFSET(Data!$A$1,0,MATCH(AB$6,Data!$1:$1,0)-1,1000,1)=IF(AB$7="","Yes",AB$7))/(OFFSET(Data!$A$1,0,MATCH(AB$6,Data!$1:$1,0)-1,1000,1)=IF(AB$7="","Yes",AB$7))*ROW(Data!$C$1:$C$1002),ROW(AB109)-ROW(AB$7)),1),"")</f>
        <v/>
      </c>
      <c r="AC109" s="43" t="str">
        <f ca="1">IF(AD109="","",IF(INDEX(Data!$BR:$BR,MATCH(AD109,Data!$A:$A,0),1)=0,"",INDEX(Data!$BR:$BR,MATCH(AD109,Data!$A:$A,0),1)))</f>
        <v/>
      </c>
      <c r="AD109" s="43" t="str">
        <f ca="1">IFERROR(INDEX(Data!$A$1:AE$1002,_xlfn.AGGREGATE(15,6,(OFFSET(Data!$A$1,0,MATCH(AD$6,Data!$1:$1,0)-1,1000,1)=IF(AD$7="","Yes",AD$7))/(OFFSET(Data!$A$1,0,MATCH(AD$6,Data!$1:$1,0)-1,1000,1)=IF(AD$7="","Yes",AD$7))*ROW(Data!$C$1:$C$1002),ROW(AD109)-ROW(AD$7)),1),"")</f>
        <v/>
      </c>
      <c r="AE109" s="43" t="str">
        <f ca="1">IF(AF109="","",IF(INDEX(Data!$BR:$BR,MATCH(AF109,Data!$A:$A,0),1)=0,"",INDEX(Data!$BR:$BR,MATCH(AF109,Data!$A:$A,0),1)))</f>
        <v/>
      </c>
      <c r="AF109" s="43" t="str">
        <f ca="1">IFERROR(INDEX(Data!$A$1:AM$1002,_xlfn.AGGREGATE(15,6,(OFFSET(Data!$A$1,0,MATCH(AF$6,Data!$1:$1,0)-1,1000,1)=IF(AF$7="","Yes",AF$7))/(OFFSET(Data!$A$1,0,MATCH(AF$6,Data!$1:$1,0)-1,1000,1)=IF(AF$7="","Yes",AF$7))*ROW(Data!$C$1:$C$1002),ROW(AF109)-ROW(AF$7)),1),"")</f>
        <v/>
      </c>
      <c r="AG109" s="43" t="str">
        <f ca="1">IF(AH109="","",IF(INDEX(Data!$BR:$BR,MATCH(AH109,Data!$A:$A,0),1)=0,"",INDEX(Data!$BR:$BR,MATCH(AH109,Data!$A:$A,0),1)))</f>
        <v/>
      </c>
      <c r="AH109" s="43" t="str">
        <f ca="1">IFERROR(INDEX(Data!$A$1:AO$1002,_xlfn.AGGREGATE(15,6,(OFFSET(Data!$A$1,0,MATCH(AH$6,Data!$1:$1,0)-1,1000,1)=IF(AH$7="","Yes",AH$7))/(OFFSET(Data!$A$1,0,MATCH(AH$6,Data!$1:$1,0)-1,1000,1)=IF(AH$7="","Yes",AH$7))*ROW(Data!$C$1:$C$1002),ROW(AH109)-ROW(AH$7)),1),"")</f>
        <v/>
      </c>
      <c r="AI109" s="43" t="str">
        <f ca="1">IF(AJ109="","",IF(INDEX(Data!$BR:$BR,MATCH(AJ109,Data!$A:$A,0),1)=0,"",INDEX(Data!$BR:$BR,MATCH(AJ109,Data!$A:$A,0),1)))</f>
        <v/>
      </c>
      <c r="AJ109" s="43" t="str">
        <f ca="1">IFERROR(INDEX(Data!$A$1:AQ$1002,_xlfn.AGGREGATE(15,6,(OFFSET(Data!$A$1,0,MATCH(AJ$6,Data!$1:$1,0)-1,1000,1)=IF(AJ$7="","Yes",AJ$7))/(OFFSET(Data!$A$1,0,MATCH(AJ$6,Data!$1:$1,0)-1,1000,1)=IF(AJ$7="","Yes",AJ$7))*ROW(Data!$C$1:$C$1002),ROW(AJ109)-ROW(AJ$7)),1),"")</f>
        <v/>
      </c>
      <c r="AK109" s="43" t="str">
        <f ca="1">IF(AL109="","",IF(INDEX(Data!$BR:$BR,MATCH(AL109,Data!$A:$A,0),1)=0,"",INDEX(Data!$BR:$BR,MATCH(AL109,Data!$A:$A,0),1)))</f>
        <v/>
      </c>
      <c r="AL109" s="43" t="str">
        <f ca="1">IFERROR(INDEX(Data!$A$1:AS$1002,_xlfn.AGGREGATE(15,6,(OFFSET(Data!$A$1,0,MATCH(AL$6,Data!$1:$1,0)-1,1000,1)=IF(AL$7="","Yes",AL$7))/(OFFSET(Data!$A$1,0,MATCH(AL$6,Data!$1:$1,0)-1,1000,1)=IF(AL$7="","Yes",AL$7))*ROW(Data!$C$1:$C$1002),ROW(AL109)-ROW(AL$7)),1),"")</f>
        <v/>
      </c>
      <c r="AM109" s="43" t="str">
        <f ca="1">IF(AN109="","",IF(INDEX(Data!$BR:$BR,MATCH(AN109,Data!$A:$A,0),1)=0,"",INDEX(Data!$BR:$BR,MATCH(AN109,Data!$A:$A,0),1)))</f>
        <v/>
      </c>
      <c r="AN109" s="43" t="str">
        <f ca="1">IFERROR(INDEX(Data!$A$1:AU$1002,_xlfn.AGGREGATE(15,6,(OFFSET(Data!$A$1,0,MATCH(AN$6,Data!$1:$1,0)-1,1000,1)=IF(AN$7="","Yes",AN$7))/(OFFSET(Data!$A$1,0,MATCH(AN$6,Data!$1:$1,0)-1,1000,1)=IF(AN$7="","Yes",AN$7))*ROW(Data!$C$1:$C$1002),ROW(AN109)-ROW(AN$7)),1),"")</f>
        <v/>
      </c>
    </row>
    <row r="110" spans="1:40" x14ac:dyDescent="0.4">
      <c r="A110" s="43" t="str">
        <f ca="1">IF(B110="","",IF(INDEX(Data!$BR:$BR,MATCH(B110,Data!$A:$A,0),1)=0,"",INDEX(Data!$BR:$BR,MATCH(B110,Data!$A:$A,0),1)))</f>
        <v/>
      </c>
      <c r="B110" s="43" t="str">
        <f ca="1">IFERROR(INDEX(Data!A$1:$A$1002,_xlfn.AGGREGATE(15,6,(OFFSET(Data!$A$1,0,MATCH(B$6,Data!$1:$1,0)-1,1000,1)=IF(B$7="","Yes",B$7))/(OFFSET(Data!$A$1,0,MATCH(B$6,Data!$1:$1,0)-1,1000,1)=IF(B$7="","Yes",B$7))*ROW(Data!$C$1:$C$1002),ROW(B110)-ROW(B$7)),1),"")</f>
        <v/>
      </c>
      <c r="C110" s="43" t="str">
        <f ca="1">IF(D110="","",IF(INDEX(Data!$BR:$BR,MATCH(D110,Data!$A:$A,0),1)=0,"",INDEX(Data!$BR:$BR,MATCH(D110,Data!$A:$A,0),1)))</f>
        <v/>
      </c>
      <c r="D110" s="43" t="str">
        <f ca="1">IFERROR(INDEX(Data!$A$1:C$1002,_xlfn.AGGREGATE(15,6,(OFFSET(Data!$A$1,0,MATCH(D$6,Data!$1:$1,0)-1,1000,1)=IF(D$7="","Yes",D$7))/(OFFSET(Data!$A$1,0,MATCH(D$6,Data!$1:$1,0)-1,1000,1)=IF(D$7="","Yes",D$7))*ROW(Data!$C$1:$C$1002),ROW(D110)-ROW(D$7)),1),"")</f>
        <v/>
      </c>
      <c r="E110" s="43" t="str">
        <f ca="1">IF(F110="","",IF(INDEX(Data!$BR:$BR,MATCH(F110,Data!$A:$A,0),1)=0,"",INDEX(Data!$BR:$BR,MATCH(F110,Data!$A:$A,0),1)))</f>
        <v/>
      </c>
      <c r="F110" s="43" t="str">
        <f ca="1">IFERROR(INDEX(Data!$A$1:E$1002,_xlfn.AGGREGATE(15,6,(OFFSET(Data!$A$1,0,MATCH(F$6,Data!$1:$1,0)-1,1000,1)=IF(F$7="","Yes",F$7))/(OFFSET(Data!$A$1,0,MATCH(F$6,Data!$1:$1,0)-1,1000,1)=IF(F$7="","Yes",F$7))*ROW(Data!$C$1:$C$1002),ROW(F110)-ROW(F$7)),1),"")</f>
        <v/>
      </c>
      <c r="G110" s="43" t="str">
        <f ca="1">IF(H110="","",IF(INDEX(Data!$BR:$BR,MATCH(H110,Data!$A:$A,0),1)=0,"",INDEX(Data!$BR:$BR,MATCH(H110,Data!$A:$A,0),1)))</f>
        <v/>
      </c>
      <c r="H110" s="43" t="str">
        <f ca="1">IFERROR(INDEX(Data!$A$1:G$1002,_xlfn.AGGREGATE(15,6,(OFFSET(Data!$A$1,0,MATCH(H$6,Data!$1:$1,0)-1,1000,1)=IF(H$7="","Yes",H$7))/(OFFSET(Data!$A$1,0,MATCH(H$6,Data!$1:$1,0)-1,1000,1)=IF(H$7="","Yes",H$7))*ROW(Data!$C$1:$C$1002),ROW(H110)-ROW(H$7)),1),"")</f>
        <v/>
      </c>
      <c r="I110" s="43" t="str">
        <f ca="1">IF(J110="","",IF(INDEX(Data!$BR:$BR,MATCH(J110,Data!$A:$A,0),1)=0,"",INDEX(Data!$BR:$BR,MATCH(J110,Data!$A:$A,0),1)))</f>
        <v/>
      </c>
      <c r="J110" s="43" t="str">
        <f ca="1">IFERROR(INDEX(Data!$A$1:I$1002,_xlfn.AGGREGATE(15,6,(OFFSET(Data!$A$1,0,MATCH(J$6,Data!$1:$1,0)-1,1000,1)=IF(J$7="","Yes",J$7))/(OFFSET(Data!$A$1,0,MATCH(J$6,Data!$1:$1,0)-1,1000,1)=IF(J$7="","Yes",J$7))*ROW(Data!$C$1:$C$1002),ROW(J110)-ROW(J$7)),1),"")</f>
        <v/>
      </c>
      <c r="K110" s="43" t="str">
        <f ca="1">IF(L110="","",IF(INDEX(Data!$BR:$BR,MATCH(L110,Data!$A:$A,0),1)=0,"",INDEX(Data!$BR:$BR,MATCH(L110,Data!$A:$A,0),1)))</f>
        <v/>
      </c>
      <c r="L110" s="43" t="str">
        <f ca="1">IFERROR(INDEX(Data!$A$1:K$1002,_xlfn.AGGREGATE(15,6,(OFFSET(Data!$A$1,0,MATCH(L$6,Data!$1:$1,0)-1,1000,1)=IF(L$7="","Yes",L$7))/(OFFSET(Data!$A$1,0,MATCH(L$6,Data!$1:$1,0)-1,1000,1)=IF(L$7="","Yes",L$7))*ROW(Data!$C$1:$C$1002),ROW(L110)-ROW(L$7)),1),"")</f>
        <v/>
      </c>
      <c r="M110" s="43" t="str">
        <f ca="1">IF(N110="","",IF(INDEX(Data!$BR:$BR,MATCH(N110,Data!$A:$A,0),1)=0,"",INDEX(Data!$BR:$BR,MATCH(N110,Data!$A:$A,0),1)))</f>
        <v/>
      </c>
      <c r="N110" s="43" t="str">
        <f ca="1">IFERROR(INDEX(Data!$A$1:M$1002,_xlfn.AGGREGATE(15,6,(OFFSET(Data!$A$1,0,MATCH(N$6,Data!$1:$1,0)-1,1000,1)=IF(N$7="","Yes",N$7))/(OFFSET(Data!$A$1,0,MATCH(N$6,Data!$1:$1,0)-1,1000,1)=IF(N$7="","Yes",N$7))*ROW(Data!$C$1:$C$1002),ROW(N110)-ROW(N$7)),1),"")</f>
        <v/>
      </c>
      <c r="O110" s="43" t="str">
        <f ca="1">IF(P110="","",IF(INDEX(Data!$BR:$BR,MATCH(P110,Data!$A:$A,0),1)=0,"",INDEX(Data!$BR:$BR,MATCH(P110,Data!$A:$A,0),1)))</f>
        <v/>
      </c>
      <c r="P110" s="43" t="str">
        <f ca="1">IFERROR(INDEX(Data!$A$1:O$1002,_xlfn.AGGREGATE(15,6,(OFFSET(Data!$A$1,0,MATCH(P$6,Data!$1:$1,0)-1,1000,1)=IF(P$7="","Yes",P$7))/(OFFSET(Data!$A$1,0,MATCH(P$6,Data!$1:$1,0)-1,1000,1)=IF(P$7="","Yes",P$7))*ROW(Data!$C$1:$C$1002),ROW(P110)-ROW(P$7)),1),"")</f>
        <v>SEC Network</v>
      </c>
      <c r="Q110" s="43" t="str">
        <f ca="1">IF(R110="","",IF(INDEX(Data!$BR:$BR,MATCH(R110,Data!$A:$A,0),1)=0,"",INDEX(Data!$BR:$BR,MATCH(R110,Data!$A:$A,0),1)))</f>
        <v/>
      </c>
      <c r="R110" s="43" t="str">
        <f ca="1">IFERROR(INDEX(Data!$A$1:Q$1002,_xlfn.AGGREGATE(15,6,(OFFSET(Data!$A$1,0,MATCH(R$6,Data!$1:$1,0)-1,1000,1)=IF(R$7="","Yes",R$7))/(OFFSET(Data!$A$1,0,MATCH(R$6,Data!$1:$1,0)-1,1000,1)=IF(R$7="","Yes",R$7))*ROW(Data!$C$1:$C$1002),ROW(R110)-ROW(R$7)),1),"")</f>
        <v>Science</v>
      </c>
      <c r="S110" s="43" t="str">
        <f ca="1">IF(T110="","",IF(INDEX(Data!$BR:$BR,MATCH(T110,Data!$A:$A,0),1)=0,"",INDEX(Data!$BR:$BR,MATCH(T110,Data!$A:$A,0),1)))</f>
        <v/>
      </c>
      <c r="T110" s="43" t="str">
        <f ca="1">IFERROR(INDEX(Data!$A$1:R$1002,_xlfn.AGGREGATE(15,6,(OFFSET(Data!$A$1,0,MATCH(T$6,Data!$1:$1,0)-1,1000,1)=IF(T$7="","Yes",T$7))/(OFFSET(Data!$A$1,0,MATCH(T$6,Data!$1:$1,0)-1,1000,1)=IF(T$7="","Yes",T$7))*ROW(Data!$C$1:$C$1002),ROW(T110)-ROW(T$7)),1),"")</f>
        <v>Videorola</v>
      </c>
      <c r="U110" s="43" t="str">
        <f ca="1">IF(V110="","",IF(INDEX(Data!$BR:$BR,MATCH(V110,Data!$A:$A,0),1)=0,"",INDEX(Data!$BR:$BR,MATCH(V110,Data!$A:$A,0),1)))</f>
        <v/>
      </c>
      <c r="V110" s="43" t="str">
        <f ca="1">IFERROR(INDEX(Data!$A$1:T$1002,_xlfn.AGGREGATE(15,6,(OFFSET(Data!$A$1,0,MATCH(V$6,Data!$1:$1,0)-1,1000,1)=IF(V$7="","Yes",V$7))/(OFFSET(Data!$A$1,0,MATCH(V$6,Data!$1:$1,0)-1,1000,1)=IF(V$7="","Yes",V$7))*ROW(Data!$C$1:$C$1002),ROW(V110)-ROW(V$7)),1),"")</f>
        <v/>
      </c>
      <c r="W110" s="43" t="str">
        <f ca="1">IF(X110="","",IF(INDEX(Data!$BR:$BR,MATCH(X110,Data!$A:$A,0),1)=0,"",INDEX(Data!$BR:$BR,MATCH(X110,Data!$A:$A,0),1)))</f>
        <v/>
      </c>
      <c r="X110" s="43" t="str">
        <f ca="1">IFERROR(INDEX(Data!$A$1:Y$1002,_xlfn.AGGREGATE(15,6,(OFFSET(Data!$A$1,0,MATCH(X$6,Data!$1:$1,0)-1,1000,1)=IF(X$7="","Yes",X$7))/(OFFSET(Data!$A$1,0,MATCH(X$6,Data!$1:$1,0)-1,1000,1)=IF(X$7="","Yes",X$7))*ROW(Data!$C$1:$C$1002),ROW(X110)-ROW(X$7)),1),"")</f>
        <v/>
      </c>
      <c r="Y110" s="43" t="str">
        <f ca="1">IF(Z110="","",IF(INDEX(Data!$BR:$BR,MATCH(Z110,Data!$A:$A,0),1)=0,"",INDEX(Data!$BR:$BR,MATCH(Z110,Data!$A:$A,0),1)))</f>
        <v/>
      </c>
      <c r="Z110" s="43" t="str">
        <f ca="1">IFERROR(INDEX(Data!$A$1:AA$1002,_xlfn.AGGREGATE(15,6,(OFFSET(Data!$A$1,0,MATCH(Z$6,Data!$1:$1,0)-1,1000,1)=IF(Z$7="","Yes",Z$7))/(OFFSET(Data!$A$1,0,MATCH(Z$6,Data!$1:$1,0)-1,1000,1)=IF(Z$7="","Yes",Z$7))*ROW(Data!$C$1:$C$1002),ROW(Z110)-ROW(Z$7)),1),"")</f>
        <v/>
      </c>
      <c r="AA110" s="43" t="str">
        <f ca="1">IF(AB110="","",IF(INDEX(Data!$BR:$BR,MATCH(AB110,Data!$A:$A,0),1)=0,"",INDEX(Data!$BR:$BR,MATCH(AB110,Data!$A:$A,0),1)))</f>
        <v/>
      </c>
      <c r="AB110" s="43" t="str">
        <f ca="1">IFERROR(INDEX(Data!$A$1:AC$1002,_xlfn.AGGREGATE(15,6,(OFFSET(Data!$A$1,0,MATCH(AB$6,Data!$1:$1,0)-1,1000,1)=IF(AB$7="","Yes",AB$7))/(OFFSET(Data!$A$1,0,MATCH(AB$6,Data!$1:$1,0)-1,1000,1)=IF(AB$7="","Yes",AB$7))*ROW(Data!$C$1:$C$1002),ROW(AB110)-ROW(AB$7)),1),"")</f>
        <v/>
      </c>
      <c r="AC110" s="43" t="str">
        <f ca="1">IF(AD110="","",IF(INDEX(Data!$BR:$BR,MATCH(AD110,Data!$A:$A,0),1)=0,"",INDEX(Data!$BR:$BR,MATCH(AD110,Data!$A:$A,0),1)))</f>
        <v/>
      </c>
      <c r="AD110" s="43" t="str">
        <f ca="1">IFERROR(INDEX(Data!$A$1:AE$1002,_xlfn.AGGREGATE(15,6,(OFFSET(Data!$A$1,0,MATCH(AD$6,Data!$1:$1,0)-1,1000,1)=IF(AD$7="","Yes",AD$7))/(OFFSET(Data!$A$1,0,MATCH(AD$6,Data!$1:$1,0)-1,1000,1)=IF(AD$7="","Yes",AD$7))*ROW(Data!$C$1:$C$1002),ROW(AD110)-ROW(AD$7)),1),"")</f>
        <v/>
      </c>
      <c r="AE110" s="43" t="str">
        <f ca="1">IF(AF110="","",IF(INDEX(Data!$BR:$BR,MATCH(AF110,Data!$A:$A,0),1)=0,"",INDEX(Data!$BR:$BR,MATCH(AF110,Data!$A:$A,0),1)))</f>
        <v/>
      </c>
      <c r="AF110" s="43" t="str">
        <f ca="1">IFERROR(INDEX(Data!$A$1:AM$1002,_xlfn.AGGREGATE(15,6,(OFFSET(Data!$A$1,0,MATCH(AF$6,Data!$1:$1,0)-1,1000,1)=IF(AF$7="","Yes",AF$7))/(OFFSET(Data!$A$1,0,MATCH(AF$6,Data!$1:$1,0)-1,1000,1)=IF(AF$7="","Yes",AF$7))*ROW(Data!$C$1:$C$1002),ROW(AF110)-ROW(AF$7)),1),"")</f>
        <v/>
      </c>
      <c r="AG110" s="43" t="str">
        <f ca="1">IF(AH110="","",IF(INDEX(Data!$BR:$BR,MATCH(AH110,Data!$A:$A,0),1)=0,"",INDEX(Data!$BR:$BR,MATCH(AH110,Data!$A:$A,0),1)))</f>
        <v/>
      </c>
      <c r="AH110" s="43" t="str">
        <f ca="1">IFERROR(INDEX(Data!$A$1:AO$1002,_xlfn.AGGREGATE(15,6,(OFFSET(Data!$A$1,0,MATCH(AH$6,Data!$1:$1,0)-1,1000,1)=IF(AH$7="","Yes",AH$7))/(OFFSET(Data!$A$1,0,MATCH(AH$6,Data!$1:$1,0)-1,1000,1)=IF(AH$7="","Yes",AH$7))*ROW(Data!$C$1:$C$1002),ROW(AH110)-ROW(AH$7)),1),"")</f>
        <v/>
      </c>
      <c r="AI110" s="43" t="str">
        <f ca="1">IF(AJ110="","",IF(INDEX(Data!$BR:$BR,MATCH(AJ110,Data!$A:$A,0),1)=0,"",INDEX(Data!$BR:$BR,MATCH(AJ110,Data!$A:$A,0),1)))</f>
        <v/>
      </c>
      <c r="AJ110" s="43" t="str">
        <f ca="1">IFERROR(INDEX(Data!$A$1:AQ$1002,_xlfn.AGGREGATE(15,6,(OFFSET(Data!$A$1,0,MATCH(AJ$6,Data!$1:$1,0)-1,1000,1)=IF(AJ$7="","Yes",AJ$7))/(OFFSET(Data!$A$1,0,MATCH(AJ$6,Data!$1:$1,0)-1,1000,1)=IF(AJ$7="","Yes",AJ$7))*ROW(Data!$C$1:$C$1002),ROW(AJ110)-ROW(AJ$7)),1),"")</f>
        <v/>
      </c>
      <c r="AK110" s="43" t="str">
        <f ca="1">IF(AL110="","",IF(INDEX(Data!$BR:$BR,MATCH(AL110,Data!$A:$A,0),1)=0,"",INDEX(Data!$BR:$BR,MATCH(AL110,Data!$A:$A,0),1)))</f>
        <v/>
      </c>
      <c r="AL110" s="43" t="str">
        <f ca="1">IFERROR(INDEX(Data!$A$1:AS$1002,_xlfn.AGGREGATE(15,6,(OFFSET(Data!$A$1,0,MATCH(AL$6,Data!$1:$1,0)-1,1000,1)=IF(AL$7="","Yes",AL$7))/(OFFSET(Data!$A$1,0,MATCH(AL$6,Data!$1:$1,0)-1,1000,1)=IF(AL$7="","Yes",AL$7))*ROW(Data!$C$1:$C$1002),ROW(AL110)-ROW(AL$7)),1),"")</f>
        <v/>
      </c>
      <c r="AM110" s="43" t="str">
        <f ca="1">IF(AN110="","",IF(INDEX(Data!$BR:$BR,MATCH(AN110,Data!$A:$A,0),1)=0,"",INDEX(Data!$BR:$BR,MATCH(AN110,Data!$A:$A,0),1)))</f>
        <v/>
      </c>
      <c r="AN110" s="43" t="str">
        <f ca="1">IFERROR(INDEX(Data!$A$1:AU$1002,_xlfn.AGGREGATE(15,6,(OFFSET(Data!$A$1,0,MATCH(AN$6,Data!$1:$1,0)-1,1000,1)=IF(AN$7="","Yes",AN$7))/(OFFSET(Data!$A$1,0,MATCH(AN$6,Data!$1:$1,0)-1,1000,1)=IF(AN$7="","Yes",AN$7))*ROW(Data!$C$1:$C$1002),ROW(AN110)-ROW(AN$7)),1),"")</f>
        <v/>
      </c>
    </row>
    <row r="111" spans="1:40" x14ac:dyDescent="0.4">
      <c r="A111" s="43" t="str">
        <f ca="1">IF(B111="","",IF(INDEX(Data!$BR:$BR,MATCH(B111,Data!$A:$A,0),1)=0,"",INDEX(Data!$BR:$BR,MATCH(B111,Data!$A:$A,0),1)))</f>
        <v/>
      </c>
      <c r="B111" s="43" t="str">
        <f ca="1">IFERROR(INDEX(Data!A$1:$A$1002,_xlfn.AGGREGATE(15,6,(OFFSET(Data!$A$1,0,MATCH(B$6,Data!$1:$1,0)-1,1000,1)=IF(B$7="","Yes",B$7))/(OFFSET(Data!$A$1,0,MATCH(B$6,Data!$1:$1,0)-1,1000,1)=IF(B$7="","Yes",B$7))*ROW(Data!$C$1:$C$1002),ROW(B111)-ROW(B$7)),1),"")</f>
        <v/>
      </c>
      <c r="C111" s="43" t="str">
        <f ca="1">IF(D111="","",IF(INDEX(Data!$BR:$BR,MATCH(D111,Data!$A:$A,0),1)=0,"",INDEX(Data!$BR:$BR,MATCH(D111,Data!$A:$A,0),1)))</f>
        <v/>
      </c>
      <c r="D111" s="43" t="str">
        <f ca="1">IFERROR(INDEX(Data!$A$1:C$1002,_xlfn.AGGREGATE(15,6,(OFFSET(Data!$A$1,0,MATCH(D$6,Data!$1:$1,0)-1,1000,1)=IF(D$7="","Yes",D$7))/(OFFSET(Data!$A$1,0,MATCH(D$6,Data!$1:$1,0)-1,1000,1)=IF(D$7="","Yes",D$7))*ROW(Data!$C$1:$C$1002),ROW(D111)-ROW(D$7)),1),"")</f>
        <v/>
      </c>
      <c r="E111" s="43" t="str">
        <f ca="1">IF(F111="","",IF(INDEX(Data!$BR:$BR,MATCH(F111,Data!$A:$A,0),1)=0,"",INDEX(Data!$BR:$BR,MATCH(F111,Data!$A:$A,0),1)))</f>
        <v/>
      </c>
      <c r="F111" s="43" t="str">
        <f ca="1">IFERROR(INDEX(Data!$A$1:E$1002,_xlfn.AGGREGATE(15,6,(OFFSET(Data!$A$1,0,MATCH(F$6,Data!$1:$1,0)-1,1000,1)=IF(F$7="","Yes",F$7))/(OFFSET(Data!$A$1,0,MATCH(F$6,Data!$1:$1,0)-1,1000,1)=IF(F$7="","Yes",F$7))*ROW(Data!$C$1:$C$1002),ROW(F111)-ROW(F$7)),1),"")</f>
        <v/>
      </c>
      <c r="G111" s="43" t="str">
        <f ca="1">IF(H111="","",IF(INDEX(Data!$BR:$BR,MATCH(H111,Data!$A:$A,0),1)=0,"",INDEX(Data!$BR:$BR,MATCH(H111,Data!$A:$A,0),1)))</f>
        <v/>
      </c>
      <c r="H111" s="43" t="str">
        <f ca="1">IFERROR(INDEX(Data!$A$1:G$1002,_xlfn.AGGREGATE(15,6,(OFFSET(Data!$A$1,0,MATCH(H$6,Data!$1:$1,0)-1,1000,1)=IF(H$7="","Yes",H$7))/(OFFSET(Data!$A$1,0,MATCH(H$6,Data!$1:$1,0)-1,1000,1)=IF(H$7="","Yes",H$7))*ROW(Data!$C$1:$C$1002),ROW(H111)-ROW(H$7)),1),"")</f>
        <v/>
      </c>
      <c r="I111" s="43" t="str">
        <f ca="1">IF(J111="","",IF(INDEX(Data!$BR:$BR,MATCH(J111,Data!$A:$A,0),1)=0,"",INDEX(Data!$BR:$BR,MATCH(J111,Data!$A:$A,0),1)))</f>
        <v/>
      </c>
      <c r="J111" s="43" t="str">
        <f ca="1">IFERROR(INDEX(Data!$A$1:I$1002,_xlfn.AGGREGATE(15,6,(OFFSET(Data!$A$1,0,MATCH(J$6,Data!$1:$1,0)-1,1000,1)=IF(J$7="","Yes",J$7))/(OFFSET(Data!$A$1,0,MATCH(J$6,Data!$1:$1,0)-1,1000,1)=IF(J$7="","Yes",J$7))*ROW(Data!$C$1:$C$1002),ROW(J111)-ROW(J$7)),1),"")</f>
        <v/>
      </c>
      <c r="K111" s="43" t="str">
        <f ca="1">IF(L111="","",IF(INDEX(Data!$BR:$BR,MATCH(L111,Data!$A:$A,0),1)=0,"",INDEX(Data!$BR:$BR,MATCH(L111,Data!$A:$A,0),1)))</f>
        <v/>
      </c>
      <c r="L111" s="43" t="str">
        <f ca="1">IFERROR(INDEX(Data!$A$1:K$1002,_xlfn.AGGREGATE(15,6,(OFFSET(Data!$A$1,0,MATCH(L$6,Data!$1:$1,0)-1,1000,1)=IF(L$7="","Yes",L$7))/(OFFSET(Data!$A$1,0,MATCH(L$6,Data!$1:$1,0)-1,1000,1)=IF(L$7="","Yes",L$7))*ROW(Data!$C$1:$C$1002),ROW(L111)-ROW(L$7)),1),"")</f>
        <v/>
      </c>
      <c r="M111" s="43" t="str">
        <f ca="1">IF(N111="","",IF(INDEX(Data!$BR:$BR,MATCH(N111,Data!$A:$A,0),1)=0,"",INDEX(Data!$BR:$BR,MATCH(N111,Data!$A:$A,0),1)))</f>
        <v/>
      </c>
      <c r="N111" s="43" t="str">
        <f ca="1">IFERROR(INDEX(Data!$A$1:M$1002,_xlfn.AGGREGATE(15,6,(OFFSET(Data!$A$1,0,MATCH(N$6,Data!$1:$1,0)-1,1000,1)=IF(N$7="","Yes",N$7))/(OFFSET(Data!$A$1,0,MATCH(N$6,Data!$1:$1,0)-1,1000,1)=IF(N$7="","Yes",N$7))*ROW(Data!$C$1:$C$1002),ROW(N111)-ROW(N$7)),1),"")</f>
        <v/>
      </c>
      <c r="O111" s="43" t="str">
        <f ca="1">IF(P111="","",IF(INDEX(Data!$BR:$BR,MATCH(P111,Data!$A:$A,0),1)=0,"",INDEX(Data!$BR:$BR,MATCH(P111,Data!$A:$A,0),1)))</f>
        <v/>
      </c>
      <c r="P111" s="43" t="str">
        <f ca="1">IFERROR(INDEX(Data!$A$1:O$1002,_xlfn.AGGREGATE(15,6,(OFFSET(Data!$A$1,0,MATCH(P$6,Data!$1:$1,0)-1,1000,1)=IF(P$7="","Yes",P$7))/(OFFSET(Data!$A$1,0,MATCH(P$6,Data!$1:$1,0)-1,1000,1)=IF(P$7="","Yes",P$7))*ROW(Data!$C$1:$C$1002),ROW(P111)-ROW(P$7)),1),"")</f>
        <v>Sportsman Channel</v>
      </c>
      <c r="Q111" s="43" t="str">
        <f ca="1">IF(R111="","",IF(INDEX(Data!$BR:$BR,MATCH(R111,Data!$A:$A,0),1)=0,"",INDEX(Data!$BR:$BR,MATCH(R111,Data!$A:$A,0),1)))</f>
        <v/>
      </c>
      <c r="R111" s="43" t="str">
        <f ca="1">IFERROR(INDEX(Data!$A$1:Q$1002,_xlfn.AGGREGATE(15,6,(OFFSET(Data!$A$1,0,MATCH(R$6,Data!$1:$1,0)-1,1000,1)=IF(R$7="","Yes",R$7))/(OFFSET(Data!$A$1,0,MATCH(R$6,Data!$1:$1,0)-1,1000,1)=IF(R$7="","Yes",R$7))*ROW(Data!$C$1:$C$1002),ROW(R111)-ROW(R$7)),1),"")</f>
        <v>SEC Network</v>
      </c>
      <c r="S111" s="43" t="str">
        <f ca="1">IF(T111="","",IF(INDEX(Data!$BR:$BR,MATCH(T111,Data!$A:$A,0),1)=0,"",INDEX(Data!$BR:$BR,MATCH(T111,Data!$A:$A,0),1)))</f>
        <v/>
      </c>
      <c r="T111" s="43" t="str">
        <f ca="1">IFERROR(INDEX(Data!$A$1:R$1002,_xlfn.AGGREGATE(15,6,(OFFSET(Data!$A$1,0,MATCH(T$6,Data!$1:$1,0)-1,1000,1)=IF(T$7="","Yes",T$7))/(OFFSET(Data!$A$1,0,MATCH(T$6,Data!$1:$1,0)-1,1000,1)=IF(T$7="","Yes",T$7))*ROW(Data!$C$1:$C$1002),ROW(T111)-ROW(T$7)),1),"")</f>
        <v>Viendomovies</v>
      </c>
      <c r="U111" s="43" t="str">
        <f ca="1">IF(V111="","",IF(INDEX(Data!$BR:$BR,MATCH(V111,Data!$A:$A,0),1)=0,"",INDEX(Data!$BR:$BR,MATCH(V111,Data!$A:$A,0),1)))</f>
        <v/>
      </c>
      <c r="V111" s="43" t="str">
        <f ca="1">IFERROR(INDEX(Data!$A$1:T$1002,_xlfn.AGGREGATE(15,6,(OFFSET(Data!$A$1,0,MATCH(V$6,Data!$1:$1,0)-1,1000,1)=IF(V$7="","Yes",V$7))/(OFFSET(Data!$A$1,0,MATCH(V$6,Data!$1:$1,0)-1,1000,1)=IF(V$7="","Yes",V$7))*ROW(Data!$C$1:$C$1002),ROW(V111)-ROW(V$7)),1),"")</f>
        <v/>
      </c>
      <c r="W111" s="43" t="str">
        <f ca="1">IF(X111="","",IF(INDEX(Data!$BR:$BR,MATCH(X111,Data!$A:$A,0),1)=0,"",INDEX(Data!$BR:$BR,MATCH(X111,Data!$A:$A,0),1)))</f>
        <v/>
      </c>
      <c r="X111" s="43" t="str">
        <f ca="1">IFERROR(INDEX(Data!$A$1:Y$1002,_xlfn.AGGREGATE(15,6,(OFFSET(Data!$A$1,0,MATCH(X$6,Data!$1:$1,0)-1,1000,1)=IF(X$7="","Yes",X$7))/(OFFSET(Data!$A$1,0,MATCH(X$6,Data!$1:$1,0)-1,1000,1)=IF(X$7="","Yes",X$7))*ROW(Data!$C$1:$C$1002),ROW(X111)-ROW(X$7)),1),"")</f>
        <v/>
      </c>
      <c r="Y111" s="43" t="str">
        <f ca="1">IF(Z111="","",IF(INDEX(Data!$BR:$BR,MATCH(Z111,Data!$A:$A,0),1)=0,"",INDEX(Data!$BR:$BR,MATCH(Z111,Data!$A:$A,0),1)))</f>
        <v/>
      </c>
      <c r="Z111" s="43" t="str">
        <f ca="1">IFERROR(INDEX(Data!$A$1:AA$1002,_xlfn.AGGREGATE(15,6,(OFFSET(Data!$A$1,0,MATCH(Z$6,Data!$1:$1,0)-1,1000,1)=IF(Z$7="","Yes",Z$7))/(OFFSET(Data!$A$1,0,MATCH(Z$6,Data!$1:$1,0)-1,1000,1)=IF(Z$7="","Yes",Z$7))*ROW(Data!$C$1:$C$1002),ROW(Z111)-ROW(Z$7)),1),"")</f>
        <v/>
      </c>
      <c r="AA111" s="43" t="str">
        <f ca="1">IF(AB111="","",IF(INDEX(Data!$BR:$BR,MATCH(AB111,Data!$A:$A,0),1)=0,"",INDEX(Data!$BR:$BR,MATCH(AB111,Data!$A:$A,0),1)))</f>
        <v/>
      </c>
      <c r="AB111" s="43" t="str">
        <f ca="1">IFERROR(INDEX(Data!$A$1:AC$1002,_xlfn.AGGREGATE(15,6,(OFFSET(Data!$A$1,0,MATCH(AB$6,Data!$1:$1,0)-1,1000,1)=IF(AB$7="","Yes",AB$7))/(OFFSET(Data!$A$1,0,MATCH(AB$6,Data!$1:$1,0)-1,1000,1)=IF(AB$7="","Yes",AB$7))*ROW(Data!$C$1:$C$1002),ROW(AB111)-ROW(AB$7)),1),"")</f>
        <v/>
      </c>
      <c r="AC111" s="43" t="str">
        <f ca="1">IF(AD111="","",IF(INDEX(Data!$BR:$BR,MATCH(AD111,Data!$A:$A,0),1)=0,"",INDEX(Data!$BR:$BR,MATCH(AD111,Data!$A:$A,0),1)))</f>
        <v/>
      </c>
      <c r="AD111" s="43" t="str">
        <f ca="1">IFERROR(INDEX(Data!$A$1:AE$1002,_xlfn.AGGREGATE(15,6,(OFFSET(Data!$A$1,0,MATCH(AD$6,Data!$1:$1,0)-1,1000,1)=IF(AD$7="","Yes",AD$7))/(OFFSET(Data!$A$1,0,MATCH(AD$6,Data!$1:$1,0)-1,1000,1)=IF(AD$7="","Yes",AD$7))*ROW(Data!$C$1:$C$1002),ROW(AD111)-ROW(AD$7)),1),"")</f>
        <v/>
      </c>
      <c r="AE111" s="43" t="str">
        <f ca="1">IF(AF111="","",IF(INDEX(Data!$BR:$BR,MATCH(AF111,Data!$A:$A,0),1)=0,"",INDEX(Data!$BR:$BR,MATCH(AF111,Data!$A:$A,0),1)))</f>
        <v/>
      </c>
      <c r="AF111" s="43" t="str">
        <f ca="1">IFERROR(INDEX(Data!$A$1:AM$1002,_xlfn.AGGREGATE(15,6,(OFFSET(Data!$A$1,0,MATCH(AF$6,Data!$1:$1,0)-1,1000,1)=IF(AF$7="","Yes",AF$7))/(OFFSET(Data!$A$1,0,MATCH(AF$6,Data!$1:$1,0)-1,1000,1)=IF(AF$7="","Yes",AF$7))*ROW(Data!$C$1:$C$1002),ROW(AF111)-ROW(AF$7)),1),"")</f>
        <v/>
      </c>
      <c r="AG111" s="43" t="str">
        <f ca="1">IF(AH111="","",IF(INDEX(Data!$BR:$BR,MATCH(AH111,Data!$A:$A,0),1)=0,"",INDEX(Data!$BR:$BR,MATCH(AH111,Data!$A:$A,0),1)))</f>
        <v/>
      </c>
      <c r="AH111" s="43" t="str">
        <f ca="1">IFERROR(INDEX(Data!$A$1:AO$1002,_xlfn.AGGREGATE(15,6,(OFFSET(Data!$A$1,0,MATCH(AH$6,Data!$1:$1,0)-1,1000,1)=IF(AH$7="","Yes",AH$7))/(OFFSET(Data!$A$1,0,MATCH(AH$6,Data!$1:$1,0)-1,1000,1)=IF(AH$7="","Yes",AH$7))*ROW(Data!$C$1:$C$1002),ROW(AH111)-ROW(AH$7)),1),"")</f>
        <v/>
      </c>
      <c r="AI111" s="43" t="str">
        <f ca="1">IF(AJ111="","",IF(INDEX(Data!$BR:$BR,MATCH(AJ111,Data!$A:$A,0),1)=0,"",INDEX(Data!$BR:$BR,MATCH(AJ111,Data!$A:$A,0),1)))</f>
        <v/>
      </c>
      <c r="AJ111" s="43" t="str">
        <f ca="1">IFERROR(INDEX(Data!$A$1:AQ$1002,_xlfn.AGGREGATE(15,6,(OFFSET(Data!$A$1,0,MATCH(AJ$6,Data!$1:$1,0)-1,1000,1)=IF(AJ$7="","Yes",AJ$7))/(OFFSET(Data!$A$1,0,MATCH(AJ$6,Data!$1:$1,0)-1,1000,1)=IF(AJ$7="","Yes",AJ$7))*ROW(Data!$C$1:$C$1002),ROW(AJ111)-ROW(AJ$7)),1),"")</f>
        <v/>
      </c>
      <c r="AK111" s="43" t="str">
        <f ca="1">IF(AL111="","",IF(INDEX(Data!$BR:$BR,MATCH(AL111,Data!$A:$A,0),1)=0,"",INDEX(Data!$BR:$BR,MATCH(AL111,Data!$A:$A,0),1)))</f>
        <v/>
      </c>
      <c r="AL111" s="43" t="str">
        <f ca="1">IFERROR(INDEX(Data!$A$1:AS$1002,_xlfn.AGGREGATE(15,6,(OFFSET(Data!$A$1,0,MATCH(AL$6,Data!$1:$1,0)-1,1000,1)=IF(AL$7="","Yes",AL$7))/(OFFSET(Data!$A$1,0,MATCH(AL$6,Data!$1:$1,0)-1,1000,1)=IF(AL$7="","Yes",AL$7))*ROW(Data!$C$1:$C$1002),ROW(AL111)-ROW(AL$7)),1),"")</f>
        <v/>
      </c>
      <c r="AM111" s="43" t="str">
        <f ca="1">IF(AN111="","",IF(INDEX(Data!$BR:$BR,MATCH(AN111,Data!$A:$A,0),1)=0,"",INDEX(Data!$BR:$BR,MATCH(AN111,Data!$A:$A,0),1)))</f>
        <v/>
      </c>
      <c r="AN111" s="43" t="str">
        <f ca="1">IFERROR(INDEX(Data!$A$1:AU$1002,_xlfn.AGGREGATE(15,6,(OFFSET(Data!$A$1,0,MATCH(AN$6,Data!$1:$1,0)-1,1000,1)=IF(AN$7="","Yes",AN$7))/(OFFSET(Data!$A$1,0,MATCH(AN$6,Data!$1:$1,0)-1,1000,1)=IF(AN$7="","Yes",AN$7))*ROW(Data!$C$1:$C$1002),ROW(AN111)-ROW(AN$7)),1),"")</f>
        <v/>
      </c>
    </row>
    <row r="112" spans="1:40" x14ac:dyDescent="0.4">
      <c r="A112" s="43" t="str">
        <f ca="1">IF(B112="","",IF(INDEX(Data!$BR:$BR,MATCH(B112,Data!$A:$A,0),1)=0,"",INDEX(Data!$BR:$BR,MATCH(B112,Data!$A:$A,0),1)))</f>
        <v/>
      </c>
      <c r="B112" s="43" t="str">
        <f ca="1">IFERROR(INDEX(Data!A$1:$A$1002,_xlfn.AGGREGATE(15,6,(OFFSET(Data!$A$1,0,MATCH(B$6,Data!$1:$1,0)-1,1000,1)=IF(B$7="","Yes",B$7))/(OFFSET(Data!$A$1,0,MATCH(B$6,Data!$1:$1,0)-1,1000,1)=IF(B$7="","Yes",B$7))*ROW(Data!$C$1:$C$1002),ROW(B112)-ROW(B$7)),1),"")</f>
        <v/>
      </c>
      <c r="C112" s="43" t="str">
        <f ca="1">IF(D112="","",IF(INDEX(Data!$BR:$BR,MATCH(D112,Data!$A:$A,0),1)=0,"",INDEX(Data!$BR:$BR,MATCH(D112,Data!$A:$A,0),1)))</f>
        <v/>
      </c>
      <c r="D112" s="43" t="str">
        <f ca="1">IFERROR(INDEX(Data!$A$1:C$1002,_xlfn.AGGREGATE(15,6,(OFFSET(Data!$A$1,0,MATCH(D$6,Data!$1:$1,0)-1,1000,1)=IF(D$7="","Yes",D$7))/(OFFSET(Data!$A$1,0,MATCH(D$6,Data!$1:$1,0)-1,1000,1)=IF(D$7="","Yes",D$7))*ROW(Data!$C$1:$C$1002),ROW(D112)-ROW(D$7)),1),"")</f>
        <v/>
      </c>
      <c r="E112" s="43" t="str">
        <f ca="1">IF(F112="","",IF(INDEX(Data!$BR:$BR,MATCH(F112,Data!$A:$A,0),1)=0,"",INDEX(Data!$BR:$BR,MATCH(F112,Data!$A:$A,0),1)))</f>
        <v/>
      </c>
      <c r="F112" s="43" t="str">
        <f ca="1">IFERROR(INDEX(Data!$A$1:E$1002,_xlfn.AGGREGATE(15,6,(OFFSET(Data!$A$1,0,MATCH(F$6,Data!$1:$1,0)-1,1000,1)=IF(F$7="","Yes",F$7))/(OFFSET(Data!$A$1,0,MATCH(F$6,Data!$1:$1,0)-1,1000,1)=IF(F$7="","Yes",F$7))*ROW(Data!$C$1:$C$1002),ROW(F112)-ROW(F$7)),1),"")</f>
        <v/>
      </c>
      <c r="G112" s="43" t="str">
        <f ca="1">IF(H112="","",IF(INDEX(Data!$BR:$BR,MATCH(H112,Data!$A:$A,0),1)=0,"",INDEX(Data!$BR:$BR,MATCH(H112,Data!$A:$A,0),1)))</f>
        <v/>
      </c>
      <c r="H112" s="43" t="str">
        <f ca="1">IFERROR(INDEX(Data!$A$1:G$1002,_xlfn.AGGREGATE(15,6,(OFFSET(Data!$A$1,0,MATCH(H$6,Data!$1:$1,0)-1,1000,1)=IF(H$7="","Yes",H$7))/(OFFSET(Data!$A$1,0,MATCH(H$6,Data!$1:$1,0)-1,1000,1)=IF(H$7="","Yes",H$7))*ROW(Data!$C$1:$C$1002),ROW(H112)-ROW(H$7)),1),"")</f>
        <v/>
      </c>
      <c r="I112" s="43" t="str">
        <f ca="1">IF(J112="","",IF(INDEX(Data!$BR:$BR,MATCH(J112,Data!$A:$A,0),1)=0,"",INDEX(Data!$BR:$BR,MATCH(J112,Data!$A:$A,0),1)))</f>
        <v/>
      </c>
      <c r="J112" s="43" t="str">
        <f ca="1">IFERROR(INDEX(Data!$A$1:I$1002,_xlfn.AGGREGATE(15,6,(OFFSET(Data!$A$1,0,MATCH(J$6,Data!$1:$1,0)-1,1000,1)=IF(J$7="","Yes",J$7))/(OFFSET(Data!$A$1,0,MATCH(J$6,Data!$1:$1,0)-1,1000,1)=IF(J$7="","Yes",J$7))*ROW(Data!$C$1:$C$1002),ROW(J112)-ROW(J$7)),1),"")</f>
        <v/>
      </c>
      <c r="K112" s="43" t="str">
        <f ca="1">IF(L112="","",IF(INDEX(Data!$BR:$BR,MATCH(L112,Data!$A:$A,0),1)=0,"",INDEX(Data!$BR:$BR,MATCH(L112,Data!$A:$A,0),1)))</f>
        <v/>
      </c>
      <c r="L112" s="43" t="str">
        <f ca="1">IFERROR(INDEX(Data!$A$1:K$1002,_xlfn.AGGREGATE(15,6,(OFFSET(Data!$A$1,0,MATCH(L$6,Data!$1:$1,0)-1,1000,1)=IF(L$7="","Yes",L$7))/(OFFSET(Data!$A$1,0,MATCH(L$6,Data!$1:$1,0)-1,1000,1)=IF(L$7="","Yes",L$7))*ROW(Data!$C$1:$C$1002),ROW(L112)-ROW(L$7)),1),"")</f>
        <v/>
      </c>
      <c r="M112" s="43" t="str">
        <f ca="1">IF(N112="","",IF(INDEX(Data!$BR:$BR,MATCH(N112,Data!$A:$A,0),1)=0,"",INDEX(Data!$BR:$BR,MATCH(N112,Data!$A:$A,0),1)))</f>
        <v/>
      </c>
      <c r="N112" s="43" t="str">
        <f ca="1">IFERROR(INDEX(Data!$A$1:M$1002,_xlfn.AGGREGATE(15,6,(OFFSET(Data!$A$1,0,MATCH(N$6,Data!$1:$1,0)-1,1000,1)=IF(N$7="","Yes",N$7))/(OFFSET(Data!$A$1,0,MATCH(N$6,Data!$1:$1,0)-1,1000,1)=IF(N$7="","Yes",N$7))*ROW(Data!$C$1:$C$1002),ROW(N112)-ROW(N$7)),1),"")</f>
        <v/>
      </c>
      <c r="O112" s="43" t="str">
        <f ca="1">IF(P112="","",IF(INDEX(Data!$BR:$BR,MATCH(P112,Data!$A:$A,0),1)=0,"",INDEX(Data!$BR:$BR,MATCH(P112,Data!$A:$A,0),1)))</f>
        <v/>
      </c>
      <c r="P112" s="43" t="str">
        <f ca="1">IFERROR(INDEX(Data!$A$1:O$1002,_xlfn.AGGREGATE(15,6,(OFFSET(Data!$A$1,0,MATCH(P$6,Data!$1:$1,0)-1,1000,1)=IF(P$7="","Yes",P$7))/(OFFSET(Data!$A$1,0,MATCH(P$6,Data!$1:$1,0)-1,1000,1)=IF(P$7="","Yes",P$7))*ROW(Data!$C$1:$C$1002),ROW(P112)-ROW(P$7)),1),"")</f>
        <v>Sundance TV</v>
      </c>
      <c r="Q112" s="43" t="str">
        <f ca="1">IF(R112="","",IF(INDEX(Data!$BR:$BR,MATCH(R112,Data!$A:$A,0),1)=0,"",INDEX(Data!$BR:$BR,MATCH(R112,Data!$A:$A,0),1)))</f>
        <v/>
      </c>
      <c r="R112" s="43" t="str">
        <f ca="1">IFERROR(INDEX(Data!$A$1:Q$1002,_xlfn.AGGREGATE(15,6,(OFFSET(Data!$A$1,0,MATCH(R$6,Data!$1:$1,0)-1,1000,1)=IF(R$7="","Yes",R$7))/(OFFSET(Data!$A$1,0,MATCH(R$6,Data!$1:$1,0)-1,1000,1)=IF(R$7="","Yes",R$7))*ROW(Data!$C$1:$C$1002),ROW(R112)-ROW(R$7)),1),"")</f>
        <v>Sportsman Channel</v>
      </c>
      <c r="S112" s="43" t="str">
        <f ca="1">IF(T112="","",IF(INDEX(Data!$BR:$BR,MATCH(T112,Data!$A:$A,0),1)=0,"",INDEX(Data!$BR:$BR,MATCH(T112,Data!$A:$A,0),1)))</f>
        <v/>
      </c>
      <c r="T112" s="43" t="str">
        <f ca="1">IFERROR(INDEX(Data!$A$1:R$1002,_xlfn.AGGREGATE(15,6,(OFFSET(Data!$A$1,0,MATCH(T$6,Data!$1:$1,0)-1,1000,1)=IF(T$7="","Yes",T$7))/(OFFSET(Data!$A$1,0,MATCH(T$6,Data!$1:$1,0)-1,1000,1)=IF(T$7="","Yes",T$7))*ROW(Data!$C$1:$C$1002),ROW(T112)-ROW(T$7)),1),"")</f>
        <v>VME</v>
      </c>
      <c r="U112" s="43" t="str">
        <f ca="1">IF(V112="","",IF(INDEX(Data!$BR:$BR,MATCH(V112,Data!$A:$A,0),1)=0,"",INDEX(Data!$BR:$BR,MATCH(V112,Data!$A:$A,0),1)))</f>
        <v/>
      </c>
      <c r="V112" s="43" t="str">
        <f ca="1">IFERROR(INDEX(Data!$A$1:T$1002,_xlfn.AGGREGATE(15,6,(OFFSET(Data!$A$1,0,MATCH(V$6,Data!$1:$1,0)-1,1000,1)=IF(V$7="","Yes",V$7))/(OFFSET(Data!$A$1,0,MATCH(V$6,Data!$1:$1,0)-1,1000,1)=IF(V$7="","Yes",V$7))*ROW(Data!$C$1:$C$1002),ROW(V112)-ROW(V$7)),1),"")</f>
        <v/>
      </c>
      <c r="W112" s="43" t="str">
        <f ca="1">IF(X112="","",IF(INDEX(Data!$BR:$BR,MATCH(X112,Data!$A:$A,0),1)=0,"",INDEX(Data!$BR:$BR,MATCH(X112,Data!$A:$A,0),1)))</f>
        <v/>
      </c>
      <c r="X112" s="43" t="str">
        <f ca="1">IFERROR(INDEX(Data!$A$1:Y$1002,_xlfn.AGGREGATE(15,6,(OFFSET(Data!$A$1,0,MATCH(X$6,Data!$1:$1,0)-1,1000,1)=IF(X$7="","Yes",X$7))/(OFFSET(Data!$A$1,0,MATCH(X$6,Data!$1:$1,0)-1,1000,1)=IF(X$7="","Yes",X$7))*ROW(Data!$C$1:$C$1002),ROW(X112)-ROW(X$7)),1),"")</f>
        <v/>
      </c>
      <c r="Y112" s="43" t="str">
        <f ca="1">IF(Z112="","",IF(INDEX(Data!$BR:$BR,MATCH(Z112,Data!$A:$A,0),1)=0,"",INDEX(Data!$BR:$BR,MATCH(Z112,Data!$A:$A,0),1)))</f>
        <v/>
      </c>
      <c r="Z112" s="43" t="str">
        <f ca="1">IFERROR(INDEX(Data!$A$1:AA$1002,_xlfn.AGGREGATE(15,6,(OFFSET(Data!$A$1,0,MATCH(Z$6,Data!$1:$1,0)-1,1000,1)=IF(Z$7="","Yes",Z$7))/(OFFSET(Data!$A$1,0,MATCH(Z$6,Data!$1:$1,0)-1,1000,1)=IF(Z$7="","Yes",Z$7))*ROW(Data!$C$1:$C$1002),ROW(Z112)-ROW(Z$7)),1),"")</f>
        <v/>
      </c>
      <c r="AA112" s="43" t="str">
        <f ca="1">IF(AB112="","",IF(INDEX(Data!$BR:$BR,MATCH(AB112,Data!$A:$A,0),1)=0,"",INDEX(Data!$BR:$BR,MATCH(AB112,Data!$A:$A,0),1)))</f>
        <v/>
      </c>
      <c r="AB112" s="43" t="str">
        <f ca="1">IFERROR(INDEX(Data!$A$1:AC$1002,_xlfn.AGGREGATE(15,6,(OFFSET(Data!$A$1,0,MATCH(AB$6,Data!$1:$1,0)-1,1000,1)=IF(AB$7="","Yes",AB$7))/(OFFSET(Data!$A$1,0,MATCH(AB$6,Data!$1:$1,0)-1,1000,1)=IF(AB$7="","Yes",AB$7))*ROW(Data!$C$1:$C$1002),ROW(AB112)-ROW(AB$7)),1),"")</f>
        <v/>
      </c>
      <c r="AC112" s="43" t="str">
        <f ca="1">IF(AD112="","",IF(INDEX(Data!$BR:$BR,MATCH(AD112,Data!$A:$A,0),1)=0,"",INDEX(Data!$BR:$BR,MATCH(AD112,Data!$A:$A,0),1)))</f>
        <v/>
      </c>
      <c r="AD112" s="43" t="str">
        <f ca="1">IFERROR(INDEX(Data!$A$1:AE$1002,_xlfn.AGGREGATE(15,6,(OFFSET(Data!$A$1,0,MATCH(AD$6,Data!$1:$1,0)-1,1000,1)=IF(AD$7="","Yes",AD$7))/(OFFSET(Data!$A$1,0,MATCH(AD$6,Data!$1:$1,0)-1,1000,1)=IF(AD$7="","Yes",AD$7))*ROW(Data!$C$1:$C$1002),ROW(AD112)-ROW(AD$7)),1),"")</f>
        <v/>
      </c>
      <c r="AE112" s="43" t="str">
        <f ca="1">IF(AF112="","",IF(INDEX(Data!$BR:$BR,MATCH(AF112,Data!$A:$A,0),1)=0,"",INDEX(Data!$BR:$BR,MATCH(AF112,Data!$A:$A,0),1)))</f>
        <v/>
      </c>
      <c r="AF112" s="43" t="str">
        <f ca="1">IFERROR(INDEX(Data!$A$1:AM$1002,_xlfn.AGGREGATE(15,6,(OFFSET(Data!$A$1,0,MATCH(AF$6,Data!$1:$1,0)-1,1000,1)=IF(AF$7="","Yes",AF$7))/(OFFSET(Data!$A$1,0,MATCH(AF$6,Data!$1:$1,0)-1,1000,1)=IF(AF$7="","Yes",AF$7))*ROW(Data!$C$1:$C$1002),ROW(AF112)-ROW(AF$7)),1),"")</f>
        <v/>
      </c>
      <c r="AG112" s="43" t="str">
        <f ca="1">IF(AH112="","",IF(INDEX(Data!$BR:$BR,MATCH(AH112,Data!$A:$A,0),1)=0,"",INDEX(Data!$BR:$BR,MATCH(AH112,Data!$A:$A,0),1)))</f>
        <v/>
      </c>
      <c r="AH112" s="43" t="str">
        <f ca="1">IFERROR(INDEX(Data!$A$1:AO$1002,_xlfn.AGGREGATE(15,6,(OFFSET(Data!$A$1,0,MATCH(AH$6,Data!$1:$1,0)-1,1000,1)=IF(AH$7="","Yes",AH$7))/(OFFSET(Data!$A$1,0,MATCH(AH$6,Data!$1:$1,0)-1,1000,1)=IF(AH$7="","Yes",AH$7))*ROW(Data!$C$1:$C$1002),ROW(AH112)-ROW(AH$7)),1),"")</f>
        <v/>
      </c>
      <c r="AI112" s="43" t="str">
        <f ca="1">IF(AJ112="","",IF(INDEX(Data!$BR:$BR,MATCH(AJ112,Data!$A:$A,0),1)=0,"",INDEX(Data!$BR:$BR,MATCH(AJ112,Data!$A:$A,0),1)))</f>
        <v/>
      </c>
      <c r="AJ112" s="43" t="str">
        <f ca="1">IFERROR(INDEX(Data!$A$1:AQ$1002,_xlfn.AGGREGATE(15,6,(OFFSET(Data!$A$1,0,MATCH(AJ$6,Data!$1:$1,0)-1,1000,1)=IF(AJ$7="","Yes",AJ$7))/(OFFSET(Data!$A$1,0,MATCH(AJ$6,Data!$1:$1,0)-1,1000,1)=IF(AJ$7="","Yes",AJ$7))*ROW(Data!$C$1:$C$1002),ROW(AJ112)-ROW(AJ$7)),1),"")</f>
        <v/>
      </c>
      <c r="AK112" s="43" t="str">
        <f ca="1">IF(AL112="","",IF(INDEX(Data!$BR:$BR,MATCH(AL112,Data!$A:$A,0),1)=0,"",INDEX(Data!$BR:$BR,MATCH(AL112,Data!$A:$A,0),1)))</f>
        <v/>
      </c>
      <c r="AL112" s="43" t="str">
        <f ca="1">IFERROR(INDEX(Data!$A$1:AS$1002,_xlfn.AGGREGATE(15,6,(OFFSET(Data!$A$1,0,MATCH(AL$6,Data!$1:$1,0)-1,1000,1)=IF(AL$7="","Yes",AL$7))/(OFFSET(Data!$A$1,0,MATCH(AL$6,Data!$1:$1,0)-1,1000,1)=IF(AL$7="","Yes",AL$7))*ROW(Data!$C$1:$C$1002),ROW(AL112)-ROW(AL$7)),1),"")</f>
        <v/>
      </c>
      <c r="AM112" s="43" t="str">
        <f ca="1">IF(AN112="","",IF(INDEX(Data!$BR:$BR,MATCH(AN112,Data!$A:$A,0),1)=0,"",INDEX(Data!$BR:$BR,MATCH(AN112,Data!$A:$A,0),1)))</f>
        <v/>
      </c>
      <c r="AN112" s="43" t="str">
        <f ca="1">IFERROR(INDEX(Data!$A$1:AU$1002,_xlfn.AGGREGATE(15,6,(OFFSET(Data!$A$1,0,MATCH(AN$6,Data!$1:$1,0)-1,1000,1)=IF(AN$7="","Yes",AN$7))/(OFFSET(Data!$A$1,0,MATCH(AN$6,Data!$1:$1,0)-1,1000,1)=IF(AN$7="","Yes",AN$7))*ROW(Data!$C$1:$C$1002),ROW(AN112)-ROW(AN$7)),1),"")</f>
        <v/>
      </c>
    </row>
    <row r="113" spans="1:40" ht="24" x14ac:dyDescent="0.4">
      <c r="A113" s="43" t="str">
        <f ca="1">IF(B113="","",IF(INDEX(Data!$BR:$BR,MATCH(B113,Data!$A:$A,0),1)=0,"",INDEX(Data!$BR:$BR,MATCH(B113,Data!$A:$A,0),1)))</f>
        <v/>
      </c>
      <c r="B113" s="43" t="str">
        <f ca="1">IFERROR(INDEX(Data!A$1:$A$1002,_xlfn.AGGREGATE(15,6,(OFFSET(Data!$A$1,0,MATCH(B$6,Data!$1:$1,0)-1,1000,1)=IF(B$7="","Yes",B$7))/(OFFSET(Data!$A$1,0,MATCH(B$6,Data!$1:$1,0)-1,1000,1)=IF(B$7="","Yes",B$7))*ROW(Data!$C$1:$C$1002),ROW(B113)-ROW(B$7)),1),"")</f>
        <v/>
      </c>
      <c r="C113" s="43" t="str">
        <f ca="1">IF(D113="","",IF(INDEX(Data!$BR:$BR,MATCH(D113,Data!$A:$A,0),1)=0,"",INDEX(Data!$BR:$BR,MATCH(D113,Data!$A:$A,0),1)))</f>
        <v/>
      </c>
      <c r="D113" s="43" t="str">
        <f ca="1">IFERROR(INDEX(Data!$A$1:C$1002,_xlfn.AGGREGATE(15,6,(OFFSET(Data!$A$1,0,MATCH(D$6,Data!$1:$1,0)-1,1000,1)=IF(D$7="","Yes",D$7))/(OFFSET(Data!$A$1,0,MATCH(D$6,Data!$1:$1,0)-1,1000,1)=IF(D$7="","Yes",D$7))*ROW(Data!$C$1:$C$1002),ROW(D113)-ROW(D$7)),1),"")</f>
        <v/>
      </c>
      <c r="E113" s="43" t="str">
        <f ca="1">IF(F113="","",IF(INDEX(Data!$BR:$BR,MATCH(F113,Data!$A:$A,0),1)=0,"",INDEX(Data!$BR:$BR,MATCH(F113,Data!$A:$A,0),1)))</f>
        <v/>
      </c>
      <c r="F113" s="43" t="str">
        <f ca="1">IFERROR(INDEX(Data!$A$1:E$1002,_xlfn.AGGREGATE(15,6,(OFFSET(Data!$A$1,0,MATCH(F$6,Data!$1:$1,0)-1,1000,1)=IF(F$7="","Yes",F$7))/(OFFSET(Data!$A$1,0,MATCH(F$6,Data!$1:$1,0)-1,1000,1)=IF(F$7="","Yes",F$7))*ROW(Data!$C$1:$C$1002),ROW(F113)-ROW(F$7)),1),"")</f>
        <v/>
      </c>
      <c r="G113" s="43" t="str">
        <f ca="1">IF(H113="","",IF(INDEX(Data!$BR:$BR,MATCH(H113,Data!$A:$A,0),1)=0,"",INDEX(Data!$BR:$BR,MATCH(H113,Data!$A:$A,0),1)))</f>
        <v/>
      </c>
      <c r="H113" s="43" t="str">
        <f ca="1">IFERROR(INDEX(Data!$A$1:G$1002,_xlfn.AGGREGATE(15,6,(OFFSET(Data!$A$1,0,MATCH(H$6,Data!$1:$1,0)-1,1000,1)=IF(H$7="","Yes",H$7))/(OFFSET(Data!$A$1,0,MATCH(H$6,Data!$1:$1,0)-1,1000,1)=IF(H$7="","Yes",H$7))*ROW(Data!$C$1:$C$1002),ROW(H113)-ROW(H$7)),1),"")</f>
        <v/>
      </c>
      <c r="I113" s="43" t="str">
        <f ca="1">IF(J113="","",IF(INDEX(Data!$BR:$BR,MATCH(J113,Data!$A:$A,0),1)=0,"",INDEX(Data!$BR:$BR,MATCH(J113,Data!$A:$A,0),1)))</f>
        <v/>
      </c>
      <c r="J113" s="43" t="str">
        <f ca="1">IFERROR(INDEX(Data!$A$1:I$1002,_xlfn.AGGREGATE(15,6,(OFFSET(Data!$A$1,0,MATCH(J$6,Data!$1:$1,0)-1,1000,1)=IF(J$7="","Yes",J$7))/(OFFSET(Data!$A$1,0,MATCH(J$6,Data!$1:$1,0)-1,1000,1)=IF(J$7="","Yes",J$7))*ROW(Data!$C$1:$C$1002),ROW(J113)-ROW(J$7)),1),"")</f>
        <v/>
      </c>
      <c r="K113" s="43" t="str">
        <f ca="1">IF(L113="","",IF(INDEX(Data!$BR:$BR,MATCH(L113,Data!$A:$A,0),1)=0,"",INDEX(Data!$BR:$BR,MATCH(L113,Data!$A:$A,0),1)))</f>
        <v/>
      </c>
      <c r="L113" s="43" t="str">
        <f ca="1">IFERROR(INDEX(Data!$A$1:K$1002,_xlfn.AGGREGATE(15,6,(OFFSET(Data!$A$1,0,MATCH(L$6,Data!$1:$1,0)-1,1000,1)=IF(L$7="","Yes",L$7))/(OFFSET(Data!$A$1,0,MATCH(L$6,Data!$1:$1,0)-1,1000,1)=IF(L$7="","Yes",L$7))*ROW(Data!$C$1:$C$1002),ROW(L113)-ROW(L$7)),1),"")</f>
        <v/>
      </c>
      <c r="M113" s="43" t="str">
        <f ca="1">IF(N113="","",IF(INDEX(Data!$BR:$BR,MATCH(N113,Data!$A:$A,0),1)=0,"",INDEX(Data!$BR:$BR,MATCH(N113,Data!$A:$A,0),1)))</f>
        <v/>
      </c>
      <c r="N113" s="43" t="str">
        <f ca="1">IFERROR(INDEX(Data!$A$1:M$1002,_xlfn.AGGREGATE(15,6,(OFFSET(Data!$A$1,0,MATCH(N$6,Data!$1:$1,0)-1,1000,1)=IF(N$7="","Yes",N$7))/(OFFSET(Data!$A$1,0,MATCH(N$6,Data!$1:$1,0)-1,1000,1)=IF(N$7="","Yes",N$7))*ROW(Data!$C$1:$C$1002),ROW(N113)-ROW(N$7)),1),"")</f>
        <v/>
      </c>
      <c r="O113" s="43" t="str">
        <f ca="1">IF(P113="","",IF(INDEX(Data!$BR:$BR,MATCH(P113,Data!$A:$A,0),1)=0,"",INDEX(Data!$BR:$BR,MATCH(P113,Data!$A:$A,0),1)))</f>
        <v/>
      </c>
      <c r="P113" s="43" t="str">
        <f ca="1">IFERROR(INDEX(Data!$A$1:O$1002,_xlfn.AGGREGATE(15,6,(OFFSET(Data!$A$1,0,MATCH(P$6,Data!$1:$1,0)-1,1000,1)=IF(P$7="","Yes",P$7))/(OFFSET(Data!$A$1,0,MATCH(P$6,Data!$1:$1,0)-1,1000,1)=IF(P$7="","Yes",P$7))*ROW(Data!$C$1:$C$1002),ROW(P113)-ROW(P$7)),1),"")</f>
        <v>Syfy</v>
      </c>
      <c r="Q113" s="43" t="str">
        <f ca="1">IF(R113="","",IF(INDEX(Data!$BR:$BR,MATCH(R113,Data!$A:$A,0),1)=0,"",INDEX(Data!$BR:$BR,MATCH(R113,Data!$A:$A,0),1)))</f>
        <v/>
      </c>
      <c r="R113" s="43" t="str">
        <f ca="1">IFERROR(INDEX(Data!$A$1:Q$1002,_xlfn.AGGREGATE(15,6,(OFFSET(Data!$A$1,0,MATCH(R$6,Data!$1:$1,0)-1,1000,1)=IF(R$7="","Yes",R$7))/(OFFSET(Data!$A$1,0,MATCH(R$6,Data!$1:$1,0)-1,1000,1)=IF(R$7="","Yes",R$7))*ROW(Data!$C$1:$C$1002),ROW(R113)-ROW(R$7)),1),"")</f>
        <v>STARZ ENCORE Action</v>
      </c>
      <c r="S113" s="43" t="str">
        <f ca="1">IF(T113="","",IF(INDEX(Data!$BR:$BR,MATCH(T113,Data!$A:$A,0),1)=0,"",INDEX(Data!$BR:$BR,MATCH(T113,Data!$A:$A,0),1)))</f>
        <v/>
      </c>
      <c r="T113" s="43" t="str">
        <f ca="1">IFERROR(INDEX(Data!$A$1:R$1002,_xlfn.AGGREGATE(15,6,(OFFSET(Data!$A$1,0,MATCH(T$6,Data!$1:$1,0)-1,1000,1)=IF(T$7="","Yes",T$7))/(OFFSET(Data!$A$1,0,MATCH(T$6,Data!$1:$1,0)-1,1000,1)=IF(T$7="","Yes",T$7))*ROW(Data!$C$1:$C$1002),ROW(T113)-ROW(T$7)),1),"")</f>
        <v>WAPA America</v>
      </c>
      <c r="U113" s="43" t="str">
        <f ca="1">IF(V113="","",IF(INDEX(Data!$BR:$BR,MATCH(V113,Data!$A:$A,0),1)=0,"",INDEX(Data!$BR:$BR,MATCH(V113,Data!$A:$A,0),1)))</f>
        <v/>
      </c>
      <c r="V113" s="43" t="str">
        <f ca="1">IFERROR(INDEX(Data!$A$1:T$1002,_xlfn.AGGREGATE(15,6,(OFFSET(Data!$A$1,0,MATCH(V$6,Data!$1:$1,0)-1,1000,1)=IF(V$7="","Yes",V$7))/(OFFSET(Data!$A$1,0,MATCH(V$6,Data!$1:$1,0)-1,1000,1)=IF(V$7="","Yes",V$7))*ROW(Data!$C$1:$C$1002),ROW(V113)-ROW(V$7)),1),"")</f>
        <v/>
      </c>
      <c r="W113" s="43" t="str">
        <f ca="1">IF(X113="","",IF(INDEX(Data!$BR:$BR,MATCH(X113,Data!$A:$A,0),1)=0,"",INDEX(Data!$BR:$BR,MATCH(X113,Data!$A:$A,0),1)))</f>
        <v/>
      </c>
      <c r="X113" s="43" t="str">
        <f ca="1">IFERROR(INDEX(Data!$A$1:Y$1002,_xlfn.AGGREGATE(15,6,(OFFSET(Data!$A$1,0,MATCH(X$6,Data!$1:$1,0)-1,1000,1)=IF(X$7="","Yes",X$7))/(OFFSET(Data!$A$1,0,MATCH(X$6,Data!$1:$1,0)-1,1000,1)=IF(X$7="","Yes",X$7))*ROW(Data!$C$1:$C$1002),ROW(X113)-ROW(X$7)),1),"")</f>
        <v/>
      </c>
      <c r="Y113" s="43" t="str">
        <f ca="1">IF(Z113="","",IF(INDEX(Data!$BR:$BR,MATCH(Z113,Data!$A:$A,0),1)=0,"",INDEX(Data!$BR:$BR,MATCH(Z113,Data!$A:$A,0),1)))</f>
        <v/>
      </c>
      <c r="Z113" s="43" t="str">
        <f ca="1">IFERROR(INDEX(Data!$A$1:AA$1002,_xlfn.AGGREGATE(15,6,(OFFSET(Data!$A$1,0,MATCH(Z$6,Data!$1:$1,0)-1,1000,1)=IF(Z$7="","Yes",Z$7))/(OFFSET(Data!$A$1,0,MATCH(Z$6,Data!$1:$1,0)-1,1000,1)=IF(Z$7="","Yes",Z$7))*ROW(Data!$C$1:$C$1002),ROW(Z113)-ROW(Z$7)),1),"")</f>
        <v/>
      </c>
      <c r="AA113" s="43" t="str">
        <f ca="1">IF(AB113="","",IF(INDEX(Data!$BR:$BR,MATCH(AB113,Data!$A:$A,0),1)=0,"",INDEX(Data!$BR:$BR,MATCH(AB113,Data!$A:$A,0),1)))</f>
        <v/>
      </c>
      <c r="AB113" s="43" t="str">
        <f ca="1">IFERROR(INDEX(Data!$A$1:AC$1002,_xlfn.AGGREGATE(15,6,(OFFSET(Data!$A$1,0,MATCH(AB$6,Data!$1:$1,0)-1,1000,1)=IF(AB$7="","Yes",AB$7))/(OFFSET(Data!$A$1,0,MATCH(AB$6,Data!$1:$1,0)-1,1000,1)=IF(AB$7="","Yes",AB$7))*ROW(Data!$C$1:$C$1002),ROW(AB113)-ROW(AB$7)),1),"")</f>
        <v/>
      </c>
      <c r="AC113" s="43" t="str">
        <f ca="1">IF(AD113="","",IF(INDEX(Data!$BR:$BR,MATCH(AD113,Data!$A:$A,0),1)=0,"",INDEX(Data!$BR:$BR,MATCH(AD113,Data!$A:$A,0),1)))</f>
        <v/>
      </c>
      <c r="AD113" s="43" t="str">
        <f ca="1">IFERROR(INDEX(Data!$A$1:AE$1002,_xlfn.AGGREGATE(15,6,(OFFSET(Data!$A$1,0,MATCH(AD$6,Data!$1:$1,0)-1,1000,1)=IF(AD$7="","Yes",AD$7))/(OFFSET(Data!$A$1,0,MATCH(AD$6,Data!$1:$1,0)-1,1000,1)=IF(AD$7="","Yes",AD$7))*ROW(Data!$C$1:$C$1002),ROW(AD113)-ROW(AD$7)),1),"")</f>
        <v/>
      </c>
      <c r="AE113" s="43" t="str">
        <f ca="1">IF(AF113="","",IF(INDEX(Data!$BR:$BR,MATCH(AF113,Data!$A:$A,0),1)=0,"",INDEX(Data!$BR:$BR,MATCH(AF113,Data!$A:$A,0),1)))</f>
        <v/>
      </c>
      <c r="AF113" s="43" t="str">
        <f ca="1">IFERROR(INDEX(Data!$A$1:AM$1002,_xlfn.AGGREGATE(15,6,(OFFSET(Data!$A$1,0,MATCH(AF$6,Data!$1:$1,0)-1,1000,1)=IF(AF$7="","Yes",AF$7))/(OFFSET(Data!$A$1,0,MATCH(AF$6,Data!$1:$1,0)-1,1000,1)=IF(AF$7="","Yes",AF$7))*ROW(Data!$C$1:$C$1002),ROW(AF113)-ROW(AF$7)),1),"")</f>
        <v/>
      </c>
      <c r="AG113" s="43" t="str">
        <f ca="1">IF(AH113="","",IF(INDEX(Data!$BR:$BR,MATCH(AH113,Data!$A:$A,0),1)=0,"",INDEX(Data!$BR:$BR,MATCH(AH113,Data!$A:$A,0),1)))</f>
        <v/>
      </c>
      <c r="AH113" s="43" t="str">
        <f ca="1">IFERROR(INDEX(Data!$A$1:AO$1002,_xlfn.AGGREGATE(15,6,(OFFSET(Data!$A$1,0,MATCH(AH$6,Data!$1:$1,0)-1,1000,1)=IF(AH$7="","Yes",AH$7))/(OFFSET(Data!$A$1,0,MATCH(AH$6,Data!$1:$1,0)-1,1000,1)=IF(AH$7="","Yes",AH$7))*ROW(Data!$C$1:$C$1002),ROW(AH113)-ROW(AH$7)),1),"")</f>
        <v/>
      </c>
      <c r="AI113" s="43" t="str">
        <f ca="1">IF(AJ113="","",IF(INDEX(Data!$BR:$BR,MATCH(AJ113,Data!$A:$A,0),1)=0,"",INDEX(Data!$BR:$BR,MATCH(AJ113,Data!$A:$A,0),1)))</f>
        <v/>
      </c>
      <c r="AJ113" s="43" t="str">
        <f ca="1">IFERROR(INDEX(Data!$A$1:AQ$1002,_xlfn.AGGREGATE(15,6,(OFFSET(Data!$A$1,0,MATCH(AJ$6,Data!$1:$1,0)-1,1000,1)=IF(AJ$7="","Yes",AJ$7))/(OFFSET(Data!$A$1,0,MATCH(AJ$6,Data!$1:$1,0)-1,1000,1)=IF(AJ$7="","Yes",AJ$7))*ROW(Data!$C$1:$C$1002),ROW(AJ113)-ROW(AJ$7)),1),"")</f>
        <v/>
      </c>
      <c r="AK113" s="43" t="str">
        <f ca="1">IF(AL113="","",IF(INDEX(Data!$BR:$BR,MATCH(AL113,Data!$A:$A,0),1)=0,"",INDEX(Data!$BR:$BR,MATCH(AL113,Data!$A:$A,0),1)))</f>
        <v/>
      </c>
      <c r="AL113" s="43" t="str">
        <f ca="1">IFERROR(INDEX(Data!$A$1:AS$1002,_xlfn.AGGREGATE(15,6,(OFFSET(Data!$A$1,0,MATCH(AL$6,Data!$1:$1,0)-1,1000,1)=IF(AL$7="","Yes",AL$7))/(OFFSET(Data!$A$1,0,MATCH(AL$6,Data!$1:$1,0)-1,1000,1)=IF(AL$7="","Yes",AL$7))*ROW(Data!$C$1:$C$1002),ROW(AL113)-ROW(AL$7)),1),"")</f>
        <v/>
      </c>
      <c r="AM113" s="43" t="str">
        <f ca="1">IF(AN113="","",IF(INDEX(Data!$BR:$BR,MATCH(AN113,Data!$A:$A,0),1)=0,"",INDEX(Data!$BR:$BR,MATCH(AN113,Data!$A:$A,0),1)))</f>
        <v/>
      </c>
      <c r="AN113" s="43" t="str">
        <f ca="1">IFERROR(INDEX(Data!$A$1:AU$1002,_xlfn.AGGREGATE(15,6,(OFFSET(Data!$A$1,0,MATCH(AN$6,Data!$1:$1,0)-1,1000,1)=IF(AN$7="","Yes",AN$7))/(OFFSET(Data!$A$1,0,MATCH(AN$6,Data!$1:$1,0)-1,1000,1)=IF(AN$7="","Yes",AN$7))*ROW(Data!$C$1:$C$1002),ROW(AN113)-ROW(AN$7)),1),"")</f>
        <v/>
      </c>
    </row>
    <row r="114" spans="1:40" ht="24" x14ac:dyDescent="0.4">
      <c r="A114" s="43" t="str">
        <f ca="1">IF(B114="","",IF(INDEX(Data!$BR:$BR,MATCH(B114,Data!$A:$A,0),1)=0,"",INDEX(Data!$BR:$BR,MATCH(B114,Data!$A:$A,0),1)))</f>
        <v/>
      </c>
      <c r="B114" s="43" t="str">
        <f ca="1">IFERROR(INDEX(Data!A$1:$A$1002,_xlfn.AGGREGATE(15,6,(OFFSET(Data!$A$1,0,MATCH(B$6,Data!$1:$1,0)-1,1000,1)=IF(B$7="","Yes",B$7))/(OFFSET(Data!$A$1,0,MATCH(B$6,Data!$1:$1,0)-1,1000,1)=IF(B$7="","Yes",B$7))*ROW(Data!$C$1:$C$1002),ROW(B114)-ROW(B$7)),1),"")</f>
        <v/>
      </c>
      <c r="C114" s="43" t="str">
        <f ca="1">IF(D114="","",IF(INDEX(Data!$BR:$BR,MATCH(D114,Data!$A:$A,0),1)=0,"",INDEX(Data!$BR:$BR,MATCH(D114,Data!$A:$A,0),1)))</f>
        <v/>
      </c>
      <c r="D114" s="43" t="str">
        <f ca="1">IFERROR(INDEX(Data!$A$1:C$1002,_xlfn.AGGREGATE(15,6,(OFFSET(Data!$A$1,0,MATCH(D$6,Data!$1:$1,0)-1,1000,1)=IF(D$7="","Yes",D$7))/(OFFSET(Data!$A$1,0,MATCH(D$6,Data!$1:$1,0)-1,1000,1)=IF(D$7="","Yes",D$7))*ROW(Data!$C$1:$C$1002),ROW(D114)-ROW(D$7)),1),"")</f>
        <v/>
      </c>
      <c r="E114" s="43" t="str">
        <f ca="1">IF(F114="","",IF(INDEX(Data!$BR:$BR,MATCH(F114,Data!$A:$A,0),1)=0,"",INDEX(Data!$BR:$BR,MATCH(F114,Data!$A:$A,0),1)))</f>
        <v/>
      </c>
      <c r="F114" s="43" t="str">
        <f ca="1">IFERROR(INDEX(Data!$A$1:E$1002,_xlfn.AGGREGATE(15,6,(OFFSET(Data!$A$1,0,MATCH(F$6,Data!$1:$1,0)-1,1000,1)=IF(F$7="","Yes",F$7))/(OFFSET(Data!$A$1,0,MATCH(F$6,Data!$1:$1,0)-1,1000,1)=IF(F$7="","Yes",F$7))*ROW(Data!$C$1:$C$1002),ROW(F114)-ROW(F$7)),1),"")</f>
        <v/>
      </c>
      <c r="G114" s="43" t="str">
        <f ca="1">IF(H114="","",IF(INDEX(Data!$BR:$BR,MATCH(H114,Data!$A:$A,0),1)=0,"",INDEX(Data!$BR:$BR,MATCH(H114,Data!$A:$A,0),1)))</f>
        <v/>
      </c>
      <c r="H114" s="43" t="str">
        <f ca="1">IFERROR(INDEX(Data!$A$1:G$1002,_xlfn.AGGREGATE(15,6,(OFFSET(Data!$A$1,0,MATCH(H$6,Data!$1:$1,0)-1,1000,1)=IF(H$7="","Yes",H$7))/(OFFSET(Data!$A$1,0,MATCH(H$6,Data!$1:$1,0)-1,1000,1)=IF(H$7="","Yes",H$7))*ROW(Data!$C$1:$C$1002),ROW(H114)-ROW(H$7)),1),"")</f>
        <v/>
      </c>
      <c r="I114" s="43" t="str">
        <f ca="1">IF(J114="","",IF(INDEX(Data!$BR:$BR,MATCH(J114,Data!$A:$A,0),1)=0,"",INDEX(Data!$BR:$BR,MATCH(J114,Data!$A:$A,0),1)))</f>
        <v/>
      </c>
      <c r="J114" s="43" t="str">
        <f ca="1">IFERROR(INDEX(Data!$A$1:I$1002,_xlfn.AGGREGATE(15,6,(OFFSET(Data!$A$1,0,MATCH(J$6,Data!$1:$1,0)-1,1000,1)=IF(J$7="","Yes",J$7))/(OFFSET(Data!$A$1,0,MATCH(J$6,Data!$1:$1,0)-1,1000,1)=IF(J$7="","Yes",J$7))*ROW(Data!$C$1:$C$1002),ROW(J114)-ROW(J$7)),1),"")</f>
        <v/>
      </c>
      <c r="K114" s="43" t="str">
        <f ca="1">IF(L114="","",IF(INDEX(Data!$BR:$BR,MATCH(L114,Data!$A:$A,0),1)=0,"",INDEX(Data!$BR:$BR,MATCH(L114,Data!$A:$A,0),1)))</f>
        <v/>
      </c>
      <c r="L114" s="43" t="str">
        <f ca="1">IFERROR(INDEX(Data!$A$1:K$1002,_xlfn.AGGREGATE(15,6,(OFFSET(Data!$A$1,0,MATCH(L$6,Data!$1:$1,0)-1,1000,1)=IF(L$7="","Yes",L$7))/(OFFSET(Data!$A$1,0,MATCH(L$6,Data!$1:$1,0)-1,1000,1)=IF(L$7="","Yes",L$7))*ROW(Data!$C$1:$C$1002),ROW(L114)-ROW(L$7)),1),"")</f>
        <v/>
      </c>
      <c r="M114" s="43" t="str">
        <f ca="1">IF(N114="","",IF(INDEX(Data!$BR:$BR,MATCH(N114,Data!$A:$A,0),1)=0,"",INDEX(Data!$BR:$BR,MATCH(N114,Data!$A:$A,0),1)))</f>
        <v/>
      </c>
      <c r="N114" s="43" t="str">
        <f ca="1">IFERROR(INDEX(Data!$A$1:M$1002,_xlfn.AGGREGATE(15,6,(OFFSET(Data!$A$1,0,MATCH(N$6,Data!$1:$1,0)-1,1000,1)=IF(N$7="","Yes",N$7))/(OFFSET(Data!$A$1,0,MATCH(N$6,Data!$1:$1,0)-1,1000,1)=IF(N$7="","Yes",N$7))*ROW(Data!$C$1:$C$1002),ROW(N114)-ROW(N$7)),1),"")</f>
        <v/>
      </c>
      <c r="O114" s="43" t="str">
        <f ca="1">IF(P114="","",IF(INDEX(Data!$BR:$BR,MATCH(P114,Data!$A:$A,0),1)=0,"",INDEX(Data!$BR:$BR,MATCH(P114,Data!$A:$A,0),1)))</f>
        <v/>
      </c>
      <c r="P114" s="43" t="str">
        <f ca="1">IFERROR(INDEX(Data!$A$1:O$1002,_xlfn.AGGREGATE(15,6,(OFFSET(Data!$A$1,0,MATCH(P$6,Data!$1:$1,0)-1,1000,1)=IF(P$7="","Yes",P$7))/(OFFSET(Data!$A$1,0,MATCH(P$6,Data!$1:$1,0)-1,1000,1)=IF(P$7="","Yes",P$7))*ROW(Data!$C$1:$C$1002),ROW(P114)-ROW(P$7)),1),"")</f>
        <v>TBS</v>
      </c>
      <c r="Q114" s="43" t="str">
        <f ca="1">IF(R114="","",IF(INDEX(Data!$BR:$BR,MATCH(R114,Data!$A:$A,0),1)=0,"",INDEX(Data!$BR:$BR,MATCH(R114,Data!$A:$A,0),1)))</f>
        <v/>
      </c>
      <c r="R114" s="43" t="str">
        <f ca="1">IFERROR(INDEX(Data!$A$1:Q$1002,_xlfn.AGGREGATE(15,6,(OFFSET(Data!$A$1,0,MATCH(R$6,Data!$1:$1,0)-1,1000,1)=IF(R$7="","Yes",R$7))/(OFFSET(Data!$A$1,0,MATCH(R$6,Data!$1:$1,0)-1,1000,1)=IF(R$7="","Yes",R$7))*ROW(Data!$C$1:$C$1002),ROW(R114)-ROW(R$7)),1),"")</f>
        <v>STARZ ENCORE Black</v>
      </c>
      <c r="S114" s="43" t="str">
        <f ca="1">IF(T114="","",IF(INDEX(Data!$BR:$BR,MATCH(T114,Data!$A:$A,0),1)=0,"",INDEX(Data!$BR:$BR,MATCH(T114,Data!$A:$A,0),1)))</f>
        <v/>
      </c>
      <c r="T114" s="43" t="str">
        <f ca="1">IFERROR(INDEX(Data!$A$1:R$1002,_xlfn.AGGREGATE(15,6,(OFFSET(Data!$A$1,0,MATCH(T$6,Data!$1:$1,0)-1,1000,1)=IF(T$7="","Yes",T$7))/(OFFSET(Data!$A$1,0,MATCH(T$6,Data!$1:$1,0)-1,1000,1)=IF(T$7="","Yes",T$7))*ROW(Data!$C$1:$C$1002),ROW(T114)-ROW(T$7)),1),"")</f>
        <v>Weather Channel</v>
      </c>
      <c r="U114" s="43" t="str">
        <f ca="1">IF(V114="","",IF(INDEX(Data!$BR:$BR,MATCH(V114,Data!$A:$A,0),1)=0,"",INDEX(Data!$BR:$BR,MATCH(V114,Data!$A:$A,0),1)))</f>
        <v/>
      </c>
      <c r="V114" s="43" t="str">
        <f ca="1">IFERROR(INDEX(Data!$A$1:T$1002,_xlfn.AGGREGATE(15,6,(OFFSET(Data!$A$1,0,MATCH(V$6,Data!$1:$1,0)-1,1000,1)=IF(V$7="","Yes",V$7))/(OFFSET(Data!$A$1,0,MATCH(V$6,Data!$1:$1,0)-1,1000,1)=IF(V$7="","Yes",V$7))*ROW(Data!$C$1:$C$1002),ROW(V114)-ROW(V$7)),1),"")</f>
        <v/>
      </c>
      <c r="W114" s="43" t="str">
        <f ca="1">IF(X114="","",IF(INDEX(Data!$BR:$BR,MATCH(X114,Data!$A:$A,0),1)=0,"",INDEX(Data!$BR:$BR,MATCH(X114,Data!$A:$A,0),1)))</f>
        <v/>
      </c>
      <c r="X114" s="43" t="str">
        <f ca="1">IFERROR(INDEX(Data!$A$1:Y$1002,_xlfn.AGGREGATE(15,6,(OFFSET(Data!$A$1,0,MATCH(X$6,Data!$1:$1,0)-1,1000,1)=IF(X$7="","Yes",X$7))/(OFFSET(Data!$A$1,0,MATCH(X$6,Data!$1:$1,0)-1,1000,1)=IF(X$7="","Yes",X$7))*ROW(Data!$C$1:$C$1002),ROW(X114)-ROW(X$7)),1),"")</f>
        <v/>
      </c>
      <c r="Y114" s="43" t="str">
        <f ca="1">IF(Z114="","",IF(INDEX(Data!$BR:$BR,MATCH(Z114,Data!$A:$A,0),1)=0,"",INDEX(Data!$BR:$BR,MATCH(Z114,Data!$A:$A,0),1)))</f>
        <v/>
      </c>
      <c r="Z114" s="43" t="str">
        <f ca="1">IFERROR(INDEX(Data!$A$1:AA$1002,_xlfn.AGGREGATE(15,6,(OFFSET(Data!$A$1,0,MATCH(Z$6,Data!$1:$1,0)-1,1000,1)=IF(Z$7="","Yes",Z$7))/(OFFSET(Data!$A$1,0,MATCH(Z$6,Data!$1:$1,0)-1,1000,1)=IF(Z$7="","Yes",Z$7))*ROW(Data!$C$1:$C$1002),ROW(Z114)-ROW(Z$7)),1),"")</f>
        <v/>
      </c>
      <c r="AA114" s="43" t="str">
        <f ca="1">IF(AB114="","",IF(INDEX(Data!$BR:$BR,MATCH(AB114,Data!$A:$A,0),1)=0,"",INDEX(Data!$BR:$BR,MATCH(AB114,Data!$A:$A,0),1)))</f>
        <v/>
      </c>
      <c r="AB114" s="43" t="str">
        <f ca="1">IFERROR(INDEX(Data!$A$1:AC$1002,_xlfn.AGGREGATE(15,6,(OFFSET(Data!$A$1,0,MATCH(AB$6,Data!$1:$1,0)-1,1000,1)=IF(AB$7="","Yes",AB$7))/(OFFSET(Data!$A$1,0,MATCH(AB$6,Data!$1:$1,0)-1,1000,1)=IF(AB$7="","Yes",AB$7))*ROW(Data!$C$1:$C$1002),ROW(AB114)-ROW(AB$7)),1),"")</f>
        <v/>
      </c>
      <c r="AC114" s="43" t="str">
        <f ca="1">IF(AD114="","",IF(INDEX(Data!$BR:$BR,MATCH(AD114,Data!$A:$A,0),1)=0,"",INDEX(Data!$BR:$BR,MATCH(AD114,Data!$A:$A,0),1)))</f>
        <v/>
      </c>
      <c r="AD114" s="43" t="str">
        <f ca="1">IFERROR(INDEX(Data!$A$1:AE$1002,_xlfn.AGGREGATE(15,6,(OFFSET(Data!$A$1,0,MATCH(AD$6,Data!$1:$1,0)-1,1000,1)=IF(AD$7="","Yes",AD$7))/(OFFSET(Data!$A$1,0,MATCH(AD$6,Data!$1:$1,0)-1,1000,1)=IF(AD$7="","Yes",AD$7))*ROW(Data!$C$1:$C$1002),ROW(AD114)-ROW(AD$7)),1),"")</f>
        <v/>
      </c>
      <c r="AE114" s="43" t="str">
        <f ca="1">IF(AF114="","",IF(INDEX(Data!$BR:$BR,MATCH(AF114,Data!$A:$A,0),1)=0,"",INDEX(Data!$BR:$BR,MATCH(AF114,Data!$A:$A,0),1)))</f>
        <v/>
      </c>
      <c r="AF114" s="43" t="str">
        <f ca="1">IFERROR(INDEX(Data!$A$1:AM$1002,_xlfn.AGGREGATE(15,6,(OFFSET(Data!$A$1,0,MATCH(AF$6,Data!$1:$1,0)-1,1000,1)=IF(AF$7="","Yes",AF$7))/(OFFSET(Data!$A$1,0,MATCH(AF$6,Data!$1:$1,0)-1,1000,1)=IF(AF$7="","Yes",AF$7))*ROW(Data!$C$1:$C$1002),ROW(AF114)-ROW(AF$7)),1),"")</f>
        <v/>
      </c>
      <c r="AG114" s="43" t="str">
        <f ca="1">IF(AH114="","",IF(INDEX(Data!$BR:$BR,MATCH(AH114,Data!$A:$A,0),1)=0,"",INDEX(Data!$BR:$BR,MATCH(AH114,Data!$A:$A,0),1)))</f>
        <v/>
      </c>
      <c r="AH114" s="43" t="str">
        <f ca="1">IFERROR(INDEX(Data!$A$1:AO$1002,_xlfn.AGGREGATE(15,6,(OFFSET(Data!$A$1,0,MATCH(AH$6,Data!$1:$1,0)-1,1000,1)=IF(AH$7="","Yes",AH$7))/(OFFSET(Data!$A$1,0,MATCH(AH$6,Data!$1:$1,0)-1,1000,1)=IF(AH$7="","Yes",AH$7))*ROW(Data!$C$1:$C$1002),ROW(AH114)-ROW(AH$7)),1),"")</f>
        <v/>
      </c>
      <c r="AI114" s="43" t="str">
        <f ca="1">IF(AJ114="","",IF(INDEX(Data!$BR:$BR,MATCH(AJ114,Data!$A:$A,0),1)=0,"",INDEX(Data!$BR:$BR,MATCH(AJ114,Data!$A:$A,0),1)))</f>
        <v/>
      </c>
      <c r="AJ114" s="43" t="str">
        <f ca="1">IFERROR(INDEX(Data!$A$1:AQ$1002,_xlfn.AGGREGATE(15,6,(OFFSET(Data!$A$1,0,MATCH(AJ$6,Data!$1:$1,0)-1,1000,1)=IF(AJ$7="","Yes",AJ$7))/(OFFSET(Data!$A$1,0,MATCH(AJ$6,Data!$1:$1,0)-1,1000,1)=IF(AJ$7="","Yes",AJ$7))*ROW(Data!$C$1:$C$1002),ROW(AJ114)-ROW(AJ$7)),1),"")</f>
        <v/>
      </c>
      <c r="AK114" s="43" t="str">
        <f ca="1">IF(AL114="","",IF(INDEX(Data!$BR:$BR,MATCH(AL114,Data!$A:$A,0),1)=0,"",INDEX(Data!$BR:$BR,MATCH(AL114,Data!$A:$A,0),1)))</f>
        <v/>
      </c>
      <c r="AL114" s="43" t="str">
        <f ca="1">IFERROR(INDEX(Data!$A$1:AS$1002,_xlfn.AGGREGATE(15,6,(OFFSET(Data!$A$1,0,MATCH(AL$6,Data!$1:$1,0)-1,1000,1)=IF(AL$7="","Yes",AL$7))/(OFFSET(Data!$A$1,0,MATCH(AL$6,Data!$1:$1,0)-1,1000,1)=IF(AL$7="","Yes",AL$7))*ROW(Data!$C$1:$C$1002),ROW(AL114)-ROW(AL$7)),1),"")</f>
        <v/>
      </c>
      <c r="AM114" s="43" t="str">
        <f ca="1">IF(AN114="","",IF(INDEX(Data!$BR:$BR,MATCH(AN114,Data!$A:$A,0),1)=0,"",INDEX(Data!$BR:$BR,MATCH(AN114,Data!$A:$A,0),1)))</f>
        <v/>
      </c>
      <c r="AN114" s="43" t="str">
        <f ca="1">IFERROR(INDEX(Data!$A$1:AU$1002,_xlfn.AGGREGATE(15,6,(OFFSET(Data!$A$1,0,MATCH(AN$6,Data!$1:$1,0)-1,1000,1)=IF(AN$7="","Yes",AN$7))/(OFFSET(Data!$A$1,0,MATCH(AN$6,Data!$1:$1,0)-1,1000,1)=IF(AN$7="","Yes",AN$7))*ROW(Data!$C$1:$C$1002),ROW(AN114)-ROW(AN$7)),1),"")</f>
        <v/>
      </c>
    </row>
    <row r="115" spans="1:40" ht="24" x14ac:dyDescent="0.4">
      <c r="A115" s="43" t="str">
        <f ca="1">IF(B115="","",IF(INDEX(Data!$BR:$BR,MATCH(B115,Data!$A:$A,0),1)=0,"",INDEX(Data!$BR:$BR,MATCH(B115,Data!$A:$A,0),1)))</f>
        <v/>
      </c>
      <c r="B115" s="43" t="str">
        <f ca="1">IFERROR(INDEX(Data!A$1:$A$1002,_xlfn.AGGREGATE(15,6,(OFFSET(Data!$A$1,0,MATCH(B$6,Data!$1:$1,0)-1,1000,1)=IF(B$7="","Yes",B$7))/(OFFSET(Data!$A$1,0,MATCH(B$6,Data!$1:$1,0)-1,1000,1)=IF(B$7="","Yes",B$7))*ROW(Data!$C$1:$C$1002),ROW(B115)-ROW(B$7)),1),"")</f>
        <v/>
      </c>
      <c r="C115" s="43" t="str">
        <f ca="1">IF(D115="","",IF(INDEX(Data!$BR:$BR,MATCH(D115,Data!$A:$A,0),1)=0,"",INDEX(Data!$BR:$BR,MATCH(D115,Data!$A:$A,0),1)))</f>
        <v/>
      </c>
      <c r="D115" s="43" t="str">
        <f ca="1">IFERROR(INDEX(Data!$A$1:C$1002,_xlfn.AGGREGATE(15,6,(OFFSET(Data!$A$1,0,MATCH(D$6,Data!$1:$1,0)-1,1000,1)=IF(D$7="","Yes",D$7))/(OFFSET(Data!$A$1,0,MATCH(D$6,Data!$1:$1,0)-1,1000,1)=IF(D$7="","Yes",D$7))*ROW(Data!$C$1:$C$1002),ROW(D115)-ROW(D$7)),1),"")</f>
        <v/>
      </c>
      <c r="E115" s="43" t="str">
        <f ca="1">IF(F115="","",IF(INDEX(Data!$BR:$BR,MATCH(F115,Data!$A:$A,0),1)=0,"",INDEX(Data!$BR:$BR,MATCH(F115,Data!$A:$A,0),1)))</f>
        <v/>
      </c>
      <c r="F115" s="43" t="str">
        <f ca="1">IFERROR(INDEX(Data!$A$1:E$1002,_xlfn.AGGREGATE(15,6,(OFFSET(Data!$A$1,0,MATCH(F$6,Data!$1:$1,0)-1,1000,1)=IF(F$7="","Yes",F$7))/(OFFSET(Data!$A$1,0,MATCH(F$6,Data!$1:$1,0)-1,1000,1)=IF(F$7="","Yes",F$7))*ROW(Data!$C$1:$C$1002),ROW(F115)-ROW(F$7)),1),"")</f>
        <v/>
      </c>
      <c r="G115" s="43" t="str">
        <f ca="1">IF(H115="","",IF(INDEX(Data!$BR:$BR,MATCH(H115,Data!$A:$A,0),1)=0,"",INDEX(Data!$BR:$BR,MATCH(H115,Data!$A:$A,0),1)))</f>
        <v/>
      </c>
      <c r="H115" s="43" t="str">
        <f ca="1">IFERROR(INDEX(Data!$A$1:G$1002,_xlfn.AGGREGATE(15,6,(OFFSET(Data!$A$1,0,MATCH(H$6,Data!$1:$1,0)-1,1000,1)=IF(H$7="","Yes",H$7))/(OFFSET(Data!$A$1,0,MATCH(H$6,Data!$1:$1,0)-1,1000,1)=IF(H$7="","Yes",H$7))*ROW(Data!$C$1:$C$1002),ROW(H115)-ROW(H$7)),1),"")</f>
        <v/>
      </c>
      <c r="I115" s="43" t="str">
        <f ca="1">IF(J115="","",IF(INDEX(Data!$BR:$BR,MATCH(J115,Data!$A:$A,0),1)=0,"",INDEX(Data!$BR:$BR,MATCH(J115,Data!$A:$A,0),1)))</f>
        <v/>
      </c>
      <c r="J115" s="43" t="str">
        <f ca="1">IFERROR(INDEX(Data!$A$1:I$1002,_xlfn.AGGREGATE(15,6,(OFFSET(Data!$A$1,0,MATCH(J$6,Data!$1:$1,0)-1,1000,1)=IF(J$7="","Yes",J$7))/(OFFSET(Data!$A$1,0,MATCH(J$6,Data!$1:$1,0)-1,1000,1)=IF(J$7="","Yes",J$7))*ROW(Data!$C$1:$C$1002),ROW(J115)-ROW(J$7)),1),"")</f>
        <v/>
      </c>
      <c r="K115" s="43" t="str">
        <f ca="1">IF(L115="","",IF(INDEX(Data!$BR:$BR,MATCH(L115,Data!$A:$A,0),1)=0,"",INDEX(Data!$BR:$BR,MATCH(L115,Data!$A:$A,0),1)))</f>
        <v/>
      </c>
      <c r="L115" s="43" t="str">
        <f ca="1">IFERROR(INDEX(Data!$A$1:K$1002,_xlfn.AGGREGATE(15,6,(OFFSET(Data!$A$1,0,MATCH(L$6,Data!$1:$1,0)-1,1000,1)=IF(L$7="","Yes",L$7))/(OFFSET(Data!$A$1,0,MATCH(L$6,Data!$1:$1,0)-1,1000,1)=IF(L$7="","Yes",L$7))*ROW(Data!$C$1:$C$1002),ROW(L115)-ROW(L$7)),1),"")</f>
        <v/>
      </c>
      <c r="M115" s="43" t="str">
        <f ca="1">IF(N115="","",IF(INDEX(Data!$BR:$BR,MATCH(N115,Data!$A:$A,0),1)=0,"",INDEX(Data!$BR:$BR,MATCH(N115,Data!$A:$A,0),1)))</f>
        <v/>
      </c>
      <c r="N115" s="43" t="str">
        <f ca="1">IFERROR(INDEX(Data!$A$1:M$1002,_xlfn.AGGREGATE(15,6,(OFFSET(Data!$A$1,0,MATCH(N$6,Data!$1:$1,0)-1,1000,1)=IF(N$7="","Yes",N$7))/(OFFSET(Data!$A$1,0,MATCH(N$6,Data!$1:$1,0)-1,1000,1)=IF(N$7="","Yes",N$7))*ROW(Data!$C$1:$C$1002),ROW(N115)-ROW(N$7)),1),"")</f>
        <v/>
      </c>
      <c r="O115" s="43" t="str">
        <f ca="1">IF(P115="","",IF(INDEX(Data!$BR:$BR,MATCH(P115,Data!$A:$A,0),1)=0,"",INDEX(Data!$BR:$BR,MATCH(P115,Data!$A:$A,0),1)))</f>
        <v/>
      </c>
      <c r="P115" s="43" t="str">
        <f ca="1">IFERROR(INDEX(Data!$A$1:O$1002,_xlfn.AGGREGATE(15,6,(OFFSET(Data!$A$1,0,MATCH(P$6,Data!$1:$1,0)-1,1000,1)=IF(P$7="","Yes",P$7))/(OFFSET(Data!$A$1,0,MATCH(P$6,Data!$1:$1,0)-1,1000,1)=IF(P$7="","Yes",P$7))*ROW(Data!$C$1:$C$1002),ROW(P115)-ROW(P$7)),1),"")</f>
        <v>Teen Nick</v>
      </c>
      <c r="Q115" s="43" t="str">
        <f ca="1">IF(R115="","",IF(INDEX(Data!$BR:$BR,MATCH(R115,Data!$A:$A,0),1)=0,"",INDEX(Data!$BR:$BR,MATCH(R115,Data!$A:$A,0),1)))</f>
        <v/>
      </c>
      <c r="R115" s="43" t="str">
        <f ca="1">IFERROR(INDEX(Data!$A$1:Q$1002,_xlfn.AGGREGATE(15,6,(OFFSET(Data!$A$1,0,MATCH(R$6,Data!$1:$1,0)-1,1000,1)=IF(R$7="","Yes",R$7))/(OFFSET(Data!$A$1,0,MATCH(R$6,Data!$1:$1,0)-1,1000,1)=IF(R$7="","Yes",R$7))*ROW(Data!$C$1:$C$1002),ROW(R115)-ROW(R$7)),1),"")</f>
        <v>STARZ ENCORE Classic</v>
      </c>
      <c r="S115" s="43" t="str">
        <f ca="1">IF(T115="","",IF(INDEX(Data!$BR:$BR,MATCH(T115,Data!$A:$A,0),1)=0,"",INDEX(Data!$BR:$BR,MATCH(T115,Data!$A:$A,0),1)))</f>
        <v/>
      </c>
      <c r="T115" s="43" t="str">
        <f ca="1">IFERROR(INDEX(Data!$A$1:R$1002,_xlfn.AGGREGATE(15,6,(OFFSET(Data!$A$1,0,MATCH(T$6,Data!$1:$1,0)-1,1000,1)=IF(T$7="","Yes",T$7))/(OFFSET(Data!$A$1,0,MATCH(T$6,Data!$1:$1,0)-1,1000,1)=IF(T$7="","Yes",T$7))*ROW(Data!$C$1:$C$1002),ROW(T115)-ROW(T$7)),1),"")</f>
        <v>Zoomoo</v>
      </c>
      <c r="U115" s="43" t="str">
        <f ca="1">IF(V115="","",IF(INDEX(Data!$BR:$BR,MATCH(V115,Data!$A:$A,0),1)=0,"",INDEX(Data!$BR:$BR,MATCH(V115,Data!$A:$A,0),1)))</f>
        <v/>
      </c>
      <c r="V115" s="43" t="str">
        <f ca="1">IFERROR(INDEX(Data!$A$1:T$1002,_xlfn.AGGREGATE(15,6,(OFFSET(Data!$A$1,0,MATCH(V$6,Data!$1:$1,0)-1,1000,1)=IF(V$7="","Yes",V$7))/(OFFSET(Data!$A$1,0,MATCH(V$6,Data!$1:$1,0)-1,1000,1)=IF(V$7="","Yes",V$7))*ROW(Data!$C$1:$C$1002),ROW(V115)-ROW(V$7)),1),"")</f>
        <v/>
      </c>
      <c r="W115" s="43" t="str">
        <f ca="1">IF(X115="","",IF(INDEX(Data!$BR:$BR,MATCH(X115,Data!$A:$A,0),1)=0,"",INDEX(Data!$BR:$BR,MATCH(X115,Data!$A:$A,0),1)))</f>
        <v/>
      </c>
      <c r="X115" s="43" t="str">
        <f ca="1">IFERROR(INDEX(Data!$A$1:Y$1002,_xlfn.AGGREGATE(15,6,(OFFSET(Data!$A$1,0,MATCH(X$6,Data!$1:$1,0)-1,1000,1)=IF(X$7="","Yes",X$7))/(OFFSET(Data!$A$1,0,MATCH(X$6,Data!$1:$1,0)-1,1000,1)=IF(X$7="","Yes",X$7))*ROW(Data!$C$1:$C$1002),ROW(X115)-ROW(X$7)),1),"")</f>
        <v/>
      </c>
      <c r="Y115" s="43" t="str">
        <f ca="1">IF(Z115="","",IF(INDEX(Data!$BR:$BR,MATCH(Z115,Data!$A:$A,0),1)=0,"",INDEX(Data!$BR:$BR,MATCH(Z115,Data!$A:$A,0),1)))</f>
        <v/>
      </c>
      <c r="Z115" s="43" t="str">
        <f ca="1">IFERROR(INDEX(Data!$A$1:AA$1002,_xlfn.AGGREGATE(15,6,(OFFSET(Data!$A$1,0,MATCH(Z$6,Data!$1:$1,0)-1,1000,1)=IF(Z$7="","Yes",Z$7))/(OFFSET(Data!$A$1,0,MATCH(Z$6,Data!$1:$1,0)-1,1000,1)=IF(Z$7="","Yes",Z$7))*ROW(Data!$C$1:$C$1002),ROW(Z115)-ROW(Z$7)),1),"")</f>
        <v/>
      </c>
      <c r="AA115" s="43" t="str">
        <f ca="1">IF(AB115="","",IF(INDEX(Data!$BR:$BR,MATCH(AB115,Data!$A:$A,0),1)=0,"",INDEX(Data!$BR:$BR,MATCH(AB115,Data!$A:$A,0),1)))</f>
        <v/>
      </c>
      <c r="AB115" s="43" t="str">
        <f ca="1">IFERROR(INDEX(Data!$A$1:AC$1002,_xlfn.AGGREGATE(15,6,(OFFSET(Data!$A$1,0,MATCH(AB$6,Data!$1:$1,0)-1,1000,1)=IF(AB$7="","Yes",AB$7))/(OFFSET(Data!$A$1,0,MATCH(AB$6,Data!$1:$1,0)-1,1000,1)=IF(AB$7="","Yes",AB$7))*ROW(Data!$C$1:$C$1002),ROW(AB115)-ROW(AB$7)),1),"")</f>
        <v/>
      </c>
      <c r="AC115" s="43" t="str">
        <f ca="1">IF(AD115="","",IF(INDEX(Data!$BR:$BR,MATCH(AD115,Data!$A:$A,0),1)=0,"",INDEX(Data!$BR:$BR,MATCH(AD115,Data!$A:$A,0),1)))</f>
        <v/>
      </c>
      <c r="AD115" s="43" t="str">
        <f ca="1">IFERROR(INDEX(Data!$A$1:AE$1002,_xlfn.AGGREGATE(15,6,(OFFSET(Data!$A$1,0,MATCH(AD$6,Data!$1:$1,0)-1,1000,1)=IF(AD$7="","Yes",AD$7))/(OFFSET(Data!$A$1,0,MATCH(AD$6,Data!$1:$1,0)-1,1000,1)=IF(AD$7="","Yes",AD$7))*ROW(Data!$C$1:$C$1002),ROW(AD115)-ROW(AD$7)),1),"")</f>
        <v/>
      </c>
      <c r="AE115" s="43" t="str">
        <f ca="1">IF(AF115="","",IF(INDEX(Data!$BR:$BR,MATCH(AF115,Data!$A:$A,0),1)=0,"",INDEX(Data!$BR:$BR,MATCH(AF115,Data!$A:$A,0),1)))</f>
        <v/>
      </c>
      <c r="AF115" s="43" t="str">
        <f ca="1">IFERROR(INDEX(Data!$A$1:AM$1002,_xlfn.AGGREGATE(15,6,(OFFSET(Data!$A$1,0,MATCH(AF$6,Data!$1:$1,0)-1,1000,1)=IF(AF$7="","Yes",AF$7))/(OFFSET(Data!$A$1,0,MATCH(AF$6,Data!$1:$1,0)-1,1000,1)=IF(AF$7="","Yes",AF$7))*ROW(Data!$C$1:$C$1002),ROW(AF115)-ROW(AF$7)),1),"")</f>
        <v/>
      </c>
      <c r="AG115" s="43" t="str">
        <f ca="1">IF(AH115="","",IF(INDEX(Data!$BR:$BR,MATCH(AH115,Data!$A:$A,0),1)=0,"",INDEX(Data!$BR:$BR,MATCH(AH115,Data!$A:$A,0),1)))</f>
        <v/>
      </c>
      <c r="AH115" s="43" t="str">
        <f ca="1">IFERROR(INDEX(Data!$A$1:AO$1002,_xlfn.AGGREGATE(15,6,(OFFSET(Data!$A$1,0,MATCH(AH$6,Data!$1:$1,0)-1,1000,1)=IF(AH$7="","Yes",AH$7))/(OFFSET(Data!$A$1,0,MATCH(AH$6,Data!$1:$1,0)-1,1000,1)=IF(AH$7="","Yes",AH$7))*ROW(Data!$C$1:$C$1002),ROW(AH115)-ROW(AH$7)),1),"")</f>
        <v/>
      </c>
      <c r="AI115" s="43" t="str">
        <f ca="1">IF(AJ115="","",IF(INDEX(Data!$BR:$BR,MATCH(AJ115,Data!$A:$A,0),1)=0,"",INDEX(Data!$BR:$BR,MATCH(AJ115,Data!$A:$A,0),1)))</f>
        <v/>
      </c>
      <c r="AJ115" s="43" t="str">
        <f ca="1">IFERROR(INDEX(Data!$A$1:AQ$1002,_xlfn.AGGREGATE(15,6,(OFFSET(Data!$A$1,0,MATCH(AJ$6,Data!$1:$1,0)-1,1000,1)=IF(AJ$7="","Yes",AJ$7))/(OFFSET(Data!$A$1,0,MATCH(AJ$6,Data!$1:$1,0)-1,1000,1)=IF(AJ$7="","Yes",AJ$7))*ROW(Data!$C$1:$C$1002),ROW(AJ115)-ROW(AJ$7)),1),"")</f>
        <v/>
      </c>
      <c r="AK115" s="43" t="str">
        <f ca="1">IF(AL115="","",IF(INDEX(Data!$BR:$BR,MATCH(AL115,Data!$A:$A,0),1)=0,"",INDEX(Data!$BR:$BR,MATCH(AL115,Data!$A:$A,0),1)))</f>
        <v/>
      </c>
      <c r="AL115" s="43" t="str">
        <f ca="1">IFERROR(INDEX(Data!$A$1:AS$1002,_xlfn.AGGREGATE(15,6,(OFFSET(Data!$A$1,0,MATCH(AL$6,Data!$1:$1,0)-1,1000,1)=IF(AL$7="","Yes",AL$7))/(OFFSET(Data!$A$1,0,MATCH(AL$6,Data!$1:$1,0)-1,1000,1)=IF(AL$7="","Yes",AL$7))*ROW(Data!$C$1:$C$1002),ROW(AL115)-ROW(AL$7)),1),"")</f>
        <v/>
      </c>
      <c r="AM115" s="43" t="str">
        <f ca="1">IF(AN115="","",IF(INDEX(Data!$BR:$BR,MATCH(AN115,Data!$A:$A,0),1)=0,"",INDEX(Data!$BR:$BR,MATCH(AN115,Data!$A:$A,0),1)))</f>
        <v/>
      </c>
      <c r="AN115" s="43" t="str">
        <f ca="1">IFERROR(INDEX(Data!$A$1:AU$1002,_xlfn.AGGREGATE(15,6,(OFFSET(Data!$A$1,0,MATCH(AN$6,Data!$1:$1,0)-1,1000,1)=IF(AN$7="","Yes",AN$7))/(OFFSET(Data!$A$1,0,MATCH(AN$6,Data!$1:$1,0)-1,1000,1)=IF(AN$7="","Yes",AN$7))*ROW(Data!$C$1:$C$1002),ROW(AN115)-ROW(AN$7)),1),"")</f>
        <v/>
      </c>
    </row>
    <row r="116" spans="1:40" ht="24" x14ac:dyDescent="0.4">
      <c r="A116" s="43" t="str">
        <f ca="1">IF(B116="","",IF(INDEX(Data!$BR:$BR,MATCH(B116,Data!$A:$A,0),1)=0,"",INDEX(Data!$BR:$BR,MATCH(B116,Data!$A:$A,0),1)))</f>
        <v/>
      </c>
      <c r="B116" s="43" t="str">
        <f ca="1">IFERROR(INDEX(Data!A$1:$A$1002,_xlfn.AGGREGATE(15,6,(OFFSET(Data!$A$1,0,MATCH(B$6,Data!$1:$1,0)-1,1000,1)=IF(B$7="","Yes",B$7))/(OFFSET(Data!$A$1,0,MATCH(B$6,Data!$1:$1,0)-1,1000,1)=IF(B$7="","Yes",B$7))*ROW(Data!$C$1:$C$1002),ROW(B116)-ROW(B$7)),1),"")</f>
        <v/>
      </c>
      <c r="C116" s="43" t="str">
        <f ca="1">IF(D116="","",IF(INDEX(Data!$BR:$BR,MATCH(D116,Data!$A:$A,0),1)=0,"",INDEX(Data!$BR:$BR,MATCH(D116,Data!$A:$A,0),1)))</f>
        <v/>
      </c>
      <c r="D116" s="43" t="str">
        <f ca="1">IFERROR(INDEX(Data!$A$1:C$1002,_xlfn.AGGREGATE(15,6,(OFFSET(Data!$A$1,0,MATCH(D$6,Data!$1:$1,0)-1,1000,1)=IF(D$7="","Yes",D$7))/(OFFSET(Data!$A$1,0,MATCH(D$6,Data!$1:$1,0)-1,1000,1)=IF(D$7="","Yes",D$7))*ROW(Data!$C$1:$C$1002),ROW(D116)-ROW(D$7)),1),"")</f>
        <v/>
      </c>
      <c r="E116" s="43" t="str">
        <f ca="1">IF(F116="","",IF(INDEX(Data!$BR:$BR,MATCH(F116,Data!$A:$A,0),1)=0,"",INDEX(Data!$BR:$BR,MATCH(F116,Data!$A:$A,0),1)))</f>
        <v/>
      </c>
      <c r="F116" s="43" t="str">
        <f ca="1">IFERROR(INDEX(Data!$A$1:E$1002,_xlfn.AGGREGATE(15,6,(OFFSET(Data!$A$1,0,MATCH(F$6,Data!$1:$1,0)-1,1000,1)=IF(F$7="","Yes",F$7))/(OFFSET(Data!$A$1,0,MATCH(F$6,Data!$1:$1,0)-1,1000,1)=IF(F$7="","Yes",F$7))*ROW(Data!$C$1:$C$1002),ROW(F116)-ROW(F$7)),1),"")</f>
        <v/>
      </c>
      <c r="G116" s="43" t="str">
        <f ca="1">IF(H116="","",IF(INDEX(Data!$BR:$BR,MATCH(H116,Data!$A:$A,0),1)=0,"",INDEX(Data!$BR:$BR,MATCH(H116,Data!$A:$A,0),1)))</f>
        <v/>
      </c>
      <c r="H116" s="43" t="str">
        <f ca="1">IFERROR(INDEX(Data!$A$1:G$1002,_xlfn.AGGREGATE(15,6,(OFFSET(Data!$A$1,0,MATCH(H$6,Data!$1:$1,0)-1,1000,1)=IF(H$7="","Yes",H$7))/(OFFSET(Data!$A$1,0,MATCH(H$6,Data!$1:$1,0)-1,1000,1)=IF(H$7="","Yes",H$7))*ROW(Data!$C$1:$C$1002),ROW(H116)-ROW(H$7)),1),"")</f>
        <v/>
      </c>
      <c r="I116" s="43" t="str">
        <f ca="1">IF(J116="","",IF(INDEX(Data!$BR:$BR,MATCH(J116,Data!$A:$A,0),1)=0,"",INDEX(Data!$BR:$BR,MATCH(J116,Data!$A:$A,0),1)))</f>
        <v/>
      </c>
      <c r="J116" s="43" t="str">
        <f ca="1">IFERROR(INDEX(Data!$A$1:I$1002,_xlfn.AGGREGATE(15,6,(OFFSET(Data!$A$1,0,MATCH(J$6,Data!$1:$1,0)-1,1000,1)=IF(J$7="","Yes",J$7))/(OFFSET(Data!$A$1,0,MATCH(J$6,Data!$1:$1,0)-1,1000,1)=IF(J$7="","Yes",J$7))*ROW(Data!$C$1:$C$1002),ROW(J116)-ROW(J$7)),1),"")</f>
        <v/>
      </c>
      <c r="K116" s="43" t="str">
        <f ca="1">IF(L116="","",IF(INDEX(Data!$BR:$BR,MATCH(L116,Data!$A:$A,0),1)=0,"",INDEX(Data!$BR:$BR,MATCH(L116,Data!$A:$A,0),1)))</f>
        <v/>
      </c>
      <c r="L116" s="43" t="str">
        <f ca="1">IFERROR(INDEX(Data!$A$1:K$1002,_xlfn.AGGREGATE(15,6,(OFFSET(Data!$A$1,0,MATCH(L$6,Data!$1:$1,0)-1,1000,1)=IF(L$7="","Yes",L$7))/(OFFSET(Data!$A$1,0,MATCH(L$6,Data!$1:$1,0)-1,1000,1)=IF(L$7="","Yes",L$7))*ROW(Data!$C$1:$C$1002),ROW(L116)-ROW(L$7)),1),"")</f>
        <v/>
      </c>
      <c r="M116" s="43" t="str">
        <f ca="1">IF(N116="","",IF(INDEX(Data!$BR:$BR,MATCH(N116,Data!$A:$A,0),1)=0,"",INDEX(Data!$BR:$BR,MATCH(N116,Data!$A:$A,0),1)))</f>
        <v/>
      </c>
      <c r="N116" s="43" t="str">
        <f ca="1">IFERROR(INDEX(Data!$A$1:M$1002,_xlfn.AGGREGATE(15,6,(OFFSET(Data!$A$1,0,MATCH(N$6,Data!$1:$1,0)-1,1000,1)=IF(N$7="","Yes",N$7))/(OFFSET(Data!$A$1,0,MATCH(N$6,Data!$1:$1,0)-1,1000,1)=IF(N$7="","Yes",N$7))*ROW(Data!$C$1:$C$1002),ROW(N116)-ROW(N$7)),1),"")</f>
        <v/>
      </c>
      <c r="O116" s="43" t="str">
        <f ca="1">IF(P116="","",IF(INDEX(Data!$BR:$BR,MATCH(P116,Data!$A:$A,0),1)=0,"",INDEX(Data!$BR:$BR,MATCH(P116,Data!$A:$A,0),1)))</f>
        <v/>
      </c>
      <c r="P116" s="43" t="str">
        <f ca="1">IFERROR(INDEX(Data!$A$1:O$1002,_xlfn.AGGREGATE(15,6,(OFFSET(Data!$A$1,0,MATCH(P$6,Data!$1:$1,0)-1,1000,1)=IF(P$7="","Yes",P$7))/(OFFSET(Data!$A$1,0,MATCH(P$6,Data!$1:$1,0)-1,1000,1)=IF(P$7="","Yes",P$7))*ROW(Data!$C$1:$C$1002),ROW(P116)-ROW(P$7)),1),"")</f>
        <v>Telemundo</v>
      </c>
      <c r="Q116" s="43" t="str">
        <f ca="1">IF(R116="","",IF(INDEX(Data!$BR:$BR,MATCH(R116,Data!$A:$A,0),1)=0,"",INDEX(Data!$BR:$BR,MATCH(R116,Data!$A:$A,0),1)))</f>
        <v/>
      </c>
      <c r="R116" s="43" t="str">
        <f ca="1">IFERROR(INDEX(Data!$A$1:Q$1002,_xlfn.AGGREGATE(15,6,(OFFSET(Data!$A$1,0,MATCH(R$6,Data!$1:$1,0)-1,1000,1)=IF(R$7="","Yes",R$7))/(OFFSET(Data!$A$1,0,MATCH(R$6,Data!$1:$1,0)-1,1000,1)=IF(R$7="","Yes",R$7))*ROW(Data!$C$1:$C$1002),ROW(R116)-ROW(R$7)),1),"")</f>
        <v>STARZ ENCORE East</v>
      </c>
      <c r="S116" s="43" t="str">
        <f ca="1">IF(T116="","",IF(INDEX(Data!$BR:$BR,MATCH(T116,Data!$A:$A,0),1)=0,"",INDEX(Data!$BR:$BR,MATCH(T116,Data!$A:$A,0),1)))</f>
        <v/>
      </c>
      <c r="T116" s="43" t="str">
        <f ca="1">IFERROR(INDEX(Data!$A$1:R$1002,_xlfn.AGGREGATE(15,6,(OFFSET(Data!$A$1,0,MATCH(T$6,Data!$1:$1,0)-1,1000,1)=IF(T$7="","Yes",T$7))/(OFFSET(Data!$A$1,0,MATCH(T$6,Data!$1:$1,0)-1,1000,1)=IF(T$7="","Yes",T$7))*ROW(Data!$C$1:$C$1002),ROW(T116)-ROW(T$7)),1),"")</f>
        <v/>
      </c>
      <c r="U116" s="43" t="str">
        <f ca="1">IF(V116="","",IF(INDEX(Data!$BR:$BR,MATCH(V116,Data!$A:$A,0),1)=0,"",INDEX(Data!$BR:$BR,MATCH(V116,Data!$A:$A,0),1)))</f>
        <v/>
      </c>
      <c r="V116" s="43" t="str">
        <f ca="1">IFERROR(INDEX(Data!$A$1:T$1002,_xlfn.AGGREGATE(15,6,(OFFSET(Data!$A$1,0,MATCH(V$6,Data!$1:$1,0)-1,1000,1)=IF(V$7="","Yes",V$7))/(OFFSET(Data!$A$1,0,MATCH(V$6,Data!$1:$1,0)-1,1000,1)=IF(V$7="","Yes",V$7))*ROW(Data!$C$1:$C$1002),ROW(V116)-ROW(V$7)),1),"")</f>
        <v/>
      </c>
      <c r="W116" s="43" t="str">
        <f ca="1">IF(X116="","",IF(INDEX(Data!$BR:$BR,MATCH(X116,Data!$A:$A,0),1)=0,"",INDEX(Data!$BR:$BR,MATCH(X116,Data!$A:$A,0),1)))</f>
        <v/>
      </c>
      <c r="X116" s="43" t="str">
        <f ca="1">IFERROR(INDEX(Data!$A$1:Y$1002,_xlfn.AGGREGATE(15,6,(OFFSET(Data!$A$1,0,MATCH(X$6,Data!$1:$1,0)-1,1000,1)=IF(X$7="","Yes",X$7))/(OFFSET(Data!$A$1,0,MATCH(X$6,Data!$1:$1,0)-1,1000,1)=IF(X$7="","Yes",X$7))*ROW(Data!$C$1:$C$1002),ROW(X116)-ROW(X$7)),1),"")</f>
        <v/>
      </c>
      <c r="Y116" s="43" t="str">
        <f ca="1">IF(Z116="","",IF(INDEX(Data!$BR:$BR,MATCH(Z116,Data!$A:$A,0),1)=0,"",INDEX(Data!$BR:$BR,MATCH(Z116,Data!$A:$A,0),1)))</f>
        <v/>
      </c>
      <c r="Z116" s="43" t="str">
        <f ca="1">IFERROR(INDEX(Data!$A$1:AA$1002,_xlfn.AGGREGATE(15,6,(OFFSET(Data!$A$1,0,MATCH(Z$6,Data!$1:$1,0)-1,1000,1)=IF(Z$7="","Yes",Z$7))/(OFFSET(Data!$A$1,0,MATCH(Z$6,Data!$1:$1,0)-1,1000,1)=IF(Z$7="","Yes",Z$7))*ROW(Data!$C$1:$C$1002),ROW(Z116)-ROW(Z$7)),1),"")</f>
        <v/>
      </c>
      <c r="AA116" s="43" t="str">
        <f ca="1">IF(AB116="","",IF(INDEX(Data!$BR:$BR,MATCH(AB116,Data!$A:$A,0),1)=0,"",INDEX(Data!$BR:$BR,MATCH(AB116,Data!$A:$A,0),1)))</f>
        <v/>
      </c>
      <c r="AB116" s="43" t="str">
        <f ca="1">IFERROR(INDEX(Data!$A$1:AC$1002,_xlfn.AGGREGATE(15,6,(OFFSET(Data!$A$1,0,MATCH(AB$6,Data!$1:$1,0)-1,1000,1)=IF(AB$7="","Yes",AB$7))/(OFFSET(Data!$A$1,0,MATCH(AB$6,Data!$1:$1,0)-1,1000,1)=IF(AB$7="","Yes",AB$7))*ROW(Data!$C$1:$C$1002),ROW(AB116)-ROW(AB$7)),1),"")</f>
        <v/>
      </c>
      <c r="AC116" s="43" t="str">
        <f ca="1">IF(AD116="","",IF(INDEX(Data!$BR:$BR,MATCH(AD116,Data!$A:$A,0),1)=0,"",INDEX(Data!$BR:$BR,MATCH(AD116,Data!$A:$A,0),1)))</f>
        <v/>
      </c>
      <c r="AD116" s="43" t="str">
        <f ca="1">IFERROR(INDEX(Data!$A$1:AE$1002,_xlfn.AGGREGATE(15,6,(OFFSET(Data!$A$1,0,MATCH(AD$6,Data!$1:$1,0)-1,1000,1)=IF(AD$7="","Yes",AD$7))/(OFFSET(Data!$A$1,0,MATCH(AD$6,Data!$1:$1,0)-1,1000,1)=IF(AD$7="","Yes",AD$7))*ROW(Data!$C$1:$C$1002),ROW(AD116)-ROW(AD$7)),1),"")</f>
        <v/>
      </c>
      <c r="AE116" s="43" t="str">
        <f ca="1">IF(AF116="","",IF(INDEX(Data!$BR:$BR,MATCH(AF116,Data!$A:$A,0),1)=0,"",INDEX(Data!$BR:$BR,MATCH(AF116,Data!$A:$A,0),1)))</f>
        <v/>
      </c>
      <c r="AF116" s="43" t="str">
        <f ca="1">IFERROR(INDEX(Data!$A$1:AM$1002,_xlfn.AGGREGATE(15,6,(OFFSET(Data!$A$1,0,MATCH(AF$6,Data!$1:$1,0)-1,1000,1)=IF(AF$7="","Yes",AF$7))/(OFFSET(Data!$A$1,0,MATCH(AF$6,Data!$1:$1,0)-1,1000,1)=IF(AF$7="","Yes",AF$7))*ROW(Data!$C$1:$C$1002),ROW(AF116)-ROW(AF$7)),1),"")</f>
        <v/>
      </c>
      <c r="AG116" s="43" t="str">
        <f ca="1">IF(AH116="","",IF(INDEX(Data!$BR:$BR,MATCH(AH116,Data!$A:$A,0),1)=0,"",INDEX(Data!$BR:$BR,MATCH(AH116,Data!$A:$A,0),1)))</f>
        <v/>
      </c>
      <c r="AH116" s="43" t="str">
        <f ca="1">IFERROR(INDEX(Data!$A$1:AO$1002,_xlfn.AGGREGATE(15,6,(OFFSET(Data!$A$1,0,MATCH(AH$6,Data!$1:$1,0)-1,1000,1)=IF(AH$7="","Yes",AH$7))/(OFFSET(Data!$A$1,0,MATCH(AH$6,Data!$1:$1,0)-1,1000,1)=IF(AH$7="","Yes",AH$7))*ROW(Data!$C$1:$C$1002),ROW(AH116)-ROW(AH$7)),1),"")</f>
        <v/>
      </c>
      <c r="AI116" s="43" t="str">
        <f ca="1">IF(AJ116="","",IF(INDEX(Data!$BR:$BR,MATCH(AJ116,Data!$A:$A,0),1)=0,"",INDEX(Data!$BR:$BR,MATCH(AJ116,Data!$A:$A,0),1)))</f>
        <v/>
      </c>
      <c r="AJ116" s="43" t="str">
        <f ca="1">IFERROR(INDEX(Data!$A$1:AQ$1002,_xlfn.AGGREGATE(15,6,(OFFSET(Data!$A$1,0,MATCH(AJ$6,Data!$1:$1,0)-1,1000,1)=IF(AJ$7="","Yes",AJ$7))/(OFFSET(Data!$A$1,0,MATCH(AJ$6,Data!$1:$1,0)-1,1000,1)=IF(AJ$7="","Yes",AJ$7))*ROW(Data!$C$1:$C$1002),ROW(AJ116)-ROW(AJ$7)),1),"")</f>
        <v/>
      </c>
      <c r="AK116" s="43" t="str">
        <f ca="1">IF(AL116="","",IF(INDEX(Data!$BR:$BR,MATCH(AL116,Data!$A:$A,0),1)=0,"",INDEX(Data!$BR:$BR,MATCH(AL116,Data!$A:$A,0),1)))</f>
        <v/>
      </c>
      <c r="AL116" s="43" t="str">
        <f ca="1">IFERROR(INDEX(Data!$A$1:AS$1002,_xlfn.AGGREGATE(15,6,(OFFSET(Data!$A$1,0,MATCH(AL$6,Data!$1:$1,0)-1,1000,1)=IF(AL$7="","Yes",AL$7))/(OFFSET(Data!$A$1,0,MATCH(AL$6,Data!$1:$1,0)-1,1000,1)=IF(AL$7="","Yes",AL$7))*ROW(Data!$C$1:$C$1002),ROW(AL116)-ROW(AL$7)),1),"")</f>
        <v/>
      </c>
      <c r="AM116" s="43" t="str">
        <f ca="1">IF(AN116="","",IF(INDEX(Data!$BR:$BR,MATCH(AN116,Data!$A:$A,0),1)=0,"",INDEX(Data!$BR:$BR,MATCH(AN116,Data!$A:$A,0),1)))</f>
        <v/>
      </c>
      <c r="AN116" s="43" t="str">
        <f ca="1">IFERROR(INDEX(Data!$A$1:AU$1002,_xlfn.AGGREGATE(15,6,(OFFSET(Data!$A$1,0,MATCH(AN$6,Data!$1:$1,0)-1,1000,1)=IF(AN$7="","Yes",AN$7))/(OFFSET(Data!$A$1,0,MATCH(AN$6,Data!$1:$1,0)-1,1000,1)=IF(AN$7="","Yes",AN$7))*ROW(Data!$C$1:$C$1002),ROW(AN116)-ROW(AN$7)),1),"")</f>
        <v/>
      </c>
    </row>
    <row r="117" spans="1:40" ht="24" x14ac:dyDescent="0.4">
      <c r="A117" s="43" t="str">
        <f ca="1">IF(B117="","",IF(INDEX(Data!$BR:$BR,MATCH(B117,Data!$A:$A,0),1)=0,"",INDEX(Data!$BR:$BR,MATCH(B117,Data!$A:$A,0),1)))</f>
        <v/>
      </c>
      <c r="B117" s="43" t="str">
        <f ca="1">IFERROR(INDEX(Data!A$1:$A$1002,_xlfn.AGGREGATE(15,6,(OFFSET(Data!$A$1,0,MATCH(B$6,Data!$1:$1,0)-1,1000,1)=IF(B$7="","Yes",B$7))/(OFFSET(Data!$A$1,0,MATCH(B$6,Data!$1:$1,0)-1,1000,1)=IF(B$7="","Yes",B$7))*ROW(Data!$C$1:$C$1002),ROW(B117)-ROW(B$7)),1),"")</f>
        <v/>
      </c>
      <c r="C117" s="43" t="str">
        <f ca="1">IF(D117="","",IF(INDEX(Data!$BR:$BR,MATCH(D117,Data!$A:$A,0),1)=0,"",INDEX(Data!$BR:$BR,MATCH(D117,Data!$A:$A,0),1)))</f>
        <v/>
      </c>
      <c r="D117" s="43" t="str">
        <f ca="1">IFERROR(INDEX(Data!$A$1:C$1002,_xlfn.AGGREGATE(15,6,(OFFSET(Data!$A$1,0,MATCH(D$6,Data!$1:$1,0)-1,1000,1)=IF(D$7="","Yes",D$7))/(OFFSET(Data!$A$1,0,MATCH(D$6,Data!$1:$1,0)-1,1000,1)=IF(D$7="","Yes",D$7))*ROW(Data!$C$1:$C$1002),ROW(D117)-ROW(D$7)),1),"")</f>
        <v/>
      </c>
      <c r="E117" s="43" t="str">
        <f ca="1">IF(F117="","",IF(INDEX(Data!$BR:$BR,MATCH(F117,Data!$A:$A,0),1)=0,"",INDEX(Data!$BR:$BR,MATCH(F117,Data!$A:$A,0),1)))</f>
        <v/>
      </c>
      <c r="F117" s="43" t="str">
        <f ca="1">IFERROR(INDEX(Data!$A$1:E$1002,_xlfn.AGGREGATE(15,6,(OFFSET(Data!$A$1,0,MATCH(F$6,Data!$1:$1,0)-1,1000,1)=IF(F$7="","Yes",F$7))/(OFFSET(Data!$A$1,0,MATCH(F$6,Data!$1:$1,0)-1,1000,1)=IF(F$7="","Yes",F$7))*ROW(Data!$C$1:$C$1002),ROW(F117)-ROW(F$7)),1),"")</f>
        <v/>
      </c>
      <c r="G117" s="43" t="str">
        <f ca="1">IF(H117="","",IF(INDEX(Data!$BR:$BR,MATCH(H117,Data!$A:$A,0),1)=0,"",INDEX(Data!$BR:$BR,MATCH(H117,Data!$A:$A,0),1)))</f>
        <v/>
      </c>
      <c r="H117" s="43" t="str">
        <f ca="1">IFERROR(INDEX(Data!$A$1:G$1002,_xlfn.AGGREGATE(15,6,(OFFSET(Data!$A$1,0,MATCH(H$6,Data!$1:$1,0)-1,1000,1)=IF(H$7="","Yes",H$7))/(OFFSET(Data!$A$1,0,MATCH(H$6,Data!$1:$1,0)-1,1000,1)=IF(H$7="","Yes",H$7))*ROW(Data!$C$1:$C$1002),ROW(H117)-ROW(H$7)),1),"")</f>
        <v/>
      </c>
      <c r="I117" s="43" t="str">
        <f ca="1">IF(J117="","",IF(INDEX(Data!$BR:$BR,MATCH(J117,Data!$A:$A,0),1)=0,"",INDEX(Data!$BR:$BR,MATCH(J117,Data!$A:$A,0),1)))</f>
        <v/>
      </c>
      <c r="J117" s="43" t="str">
        <f ca="1">IFERROR(INDEX(Data!$A$1:I$1002,_xlfn.AGGREGATE(15,6,(OFFSET(Data!$A$1,0,MATCH(J$6,Data!$1:$1,0)-1,1000,1)=IF(J$7="","Yes",J$7))/(OFFSET(Data!$A$1,0,MATCH(J$6,Data!$1:$1,0)-1,1000,1)=IF(J$7="","Yes",J$7))*ROW(Data!$C$1:$C$1002),ROW(J117)-ROW(J$7)),1),"")</f>
        <v/>
      </c>
      <c r="K117" s="43" t="str">
        <f ca="1">IF(L117="","",IF(INDEX(Data!$BR:$BR,MATCH(L117,Data!$A:$A,0),1)=0,"",INDEX(Data!$BR:$BR,MATCH(L117,Data!$A:$A,0),1)))</f>
        <v/>
      </c>
      <c r="L117" s="43" t="str">
        <f ca="1">IFERROR(INDEX(Data!$A$1:K$1002,_xlfn.AGGREGATE(15,6,(OFFSET(Data!$A$1,0,MATCH(L$6,Data!$1:$1,0)-1,1000,1)=IF(L$7="","Yes",L$7))/(OFFSET(Data!$A$1,0,MATCH(L$6,Data!$1:$1,0)-1,1000,1)=IF(L$7="","Yes",L$7))*ROW(Data!$C$1:$C$1002),ROW(L117)-ROW(L$7)),1),"")</f>
        <v/>
      </c>
      <c r="M117" s="43" t="str">
        <f ca="1">IF(N117="","",IF(INDEX(Data!$BR:$BR,MATCH(N117,Data!$A:$A,0),1)=0,"",INDEX(Data!$BR:$BR,MATCH(N117,Data!$A:$A,0),1)))</f>
        <v/>
      </c>
      <c r="N117" s="43" t="str">
        <f ca="1">IFERROR(INDEX(Data!$A$1:M$1002,_xlfn.AGGREGATE(15,6,(OFFSET(Data!$A$1,0,MATCH(N$6,Data!$1:$1,0)-1,1000,1)=IF(N$7="","Yes",N$7))/(OFFSET(Data!$A$1,0,MATCH(N$6,Data!$1:$1,0)-1,1000,1)=IF(N$7="","Yes",N$7))*ROW(Data!$C$1:$C$1002),ROW(N117)-ROW(N$7)),1),"")</f>
        <v/>
      </c>
      <c r="O117" s="43" t="str">
        <f ca="1">IF(P117="","",IF(INDEX(Data!$BR:$BR,MATCH(P117,Data!$A:$A,0),1)=0,"",INDEX(Data!$BR:$BR,MATCH(P117,Data!$A:$A,0),1)))</f>
        <v/>
      </c>
      <c r="P117" s="43" t="str">
        <f ca="1">IFERROR(INDEX(Data!$A$1:O$1002,_xlfn.AGGREGATE(15,6,(OFFSET(Data!$A$1,0,MATCH(P$6,Data!$1:$1,0)-1,1000,1)=IF(P$7="","Yes",P$7))/(OFFSET(Data!$A$1,0,MATCH(P$6,Data!$1:$1,0)-1,1000,1)=IF(P$7="","Yes",P$7))*ROW(Data!$C$1:$C$1002),ROW(P117)-ROW(P$7)),1),"")</f>
        <v>Tennis Channel</v>
      </c>
      <c r="Q117" s="43" t="str">
        <f ca="1">IF(R117="","",IF(INDEX(Data!$BR:$BR,MATCH(R117,Data!$A:$A,0),1)=0,"",INDEX(Data!$BR:$BR,MATCH(R117,Data!$A:$A,0),1)))</f>
        <v/>
      </c>
      <c r="R117" s="43" t="str">
        <f ca="1">IFERROR(INDEX(Data!$A$1:Q$1002,_xlfn.AGGREGATE(15,6,(OFFSET(Data!$A$1,0,MATCH(R$6,Data!$1:$1,0)-1,1000,1)=IF(R$7="","Yes",R$7))/(OFFSET(Data!$A$1,0,MATCH(R$6,Data!$1:$1,0)-1,1000,1)=IF(R$7="","Yes",R$7))*ROW(Data!$C$1:$C$1002),ROW(R117)-ROW(R$7)),1),"")</f>
        <v>STARZ ENCORE Family</v>
      </c>
      <c r="S117" s="43" t="str">
        <f ca="1">IF(T117="","",IF(INDEX(Data!$BR:$BR,MATCH(T117,Data!$A:$A,0),1)=0,"",INDEX(Data!$BR:$BR,MATCH(T117,Data!$A:$A,0),1)))</f>
        <v/>
      </c>
      <c r="T117" s="43" t="str">
        <f ca="1">IFERROR(INDEX(Data!$A$1:R$1002,_xlfn.AGGREGATE(15,6,(OFFSET(Data!$A$1,0,MATCH(T$6,Data!$1:$1,0)-1,1000,1)=IF(T$7="","Yes",T$7))/(OFFSET(Data!$A$1,0,MATCH(T$6,Data!$1:$1,0)-1,1000,1)=IF(T$7="","Yes",T$7))*ROW(Data!$C$1:$C$1002),ROW(T117)-ROW(T$7)),1),"")</f>
        <v/>
      </c>
      <c r="U117" s="43" t="str">
        <f ca="1">IF(V117="","",IF(INDEX(Data!$BR:$BR,MATCH(V117,Data!$A:$A,0),1)=0,"",INDEX(Data!$BR:$BR,MATCH(V117,Data!$A:$A,0),1)))</f>
        <v/>
      </c>
      <c r="V117" s="43" t="str">
        <f ca="1">IFERROR(INDEX(Data!$A$1:T$1002,_xlfn.AGGREGATE(15,6,(OFFSET(Data!$A$1,0,MATCH(V$6,Data!$1:$1,0)-1,1000,1)=IF(V$7="","Yes",V$7))/(OFFSET(Data!$A$1,0,MATCH(V$6,Data!$1:$1,0)-1,1000,1)=IF(V$7="","Yes",V$7))*ROW(Data!$C$1:$C$1002),ROW(V117)-ROW(V$7)),1),"")</f>
        <v/>
      </c>
      <c r="W117" s="43" t="str">
        <f ca="1">IF(X117="","",IF(INDEX(Data!$BR:$BR,MATCH(X117,Data!$A:$A,0),1)=0,"",INDEX(Data!$BR:$BR,MATCH(X117,Data!$A:$A,0),1)))</f>
        <v/>
      </c>
      <c r="X117" s="43" t="str">
        <f ca="1">IFERROR(INDEX(Data!$A$1:Y$1002,_xlfn.AGGREGATE(15,6,(OFFSET(Data!$A$1,0,MATCH(X$6,Data!$1:$1,0)-1,1000,1)=IF(X$7="","Yes",X$7))/(OFFSET(Data!$A$1,0,MATCH(X$6,Data!$1:$1,0)-1,1000,1)=IF(X$7="","Yes",X$7))*ROW(Data!$C$1:$C$1002),ROW(X117)-ROW(X$7)),1),"")</f>
        <v/>
      </c>
      <c r="Y117" s="43" t="str">
        <f ca="1">IF(Z117="","",IF(INDEX(Data!$BR:$BR,MATCH(Z117,Data!$A:$A,0),1)=0,"",INDEX(Data!$BR:$BR,MATCH(Z117,Data!$A:$A,0),1)))</f>
        <v/>
      </c>
      <c r="Z117" s="43" t="str">
        <f ca="1">IFERROR(INDEX(Data!$A$1:AA$1002,_xlfn.AGGREGATE(15,6,(OFFSET(Data!$A$1,0,MATCH(Z$6,Data!$1:$1,0)-1,1000,1)=IF(Z$7="","Yes",Z$7))/(OFFSET(Data!$A$1,0,MATCH(Z$6,Data!$1:$1,0)-1,1000,1)=IF(Z$7="","Yes",Z$7))*ROW(Data!$C$1:$C$1002),ROW(Z117)-ROW(Z$7)),1),"")</f>
        <v/>
      </c>
      <c r="AA117" s="43" t="str">
        <f ca="1">IF(AB117="","",IF(INDEX(Data!$BR:$BR,MATCH(AB117,Data!$A:$A,0),1)=0,"",INDEX(Data!$BR:$BR,MATCH(AB117,Data!$A:$A,0),1)))</f>
        <v/>
      </c>
      <c r="AB117" s="43" t="str">
        <f ca="1">IFERROR(INDEX(Data!$A$1:AC$1002,_xlfn.AGGREGATE(15,6,(OFFSET(Data!$A$1,0,MATCH(AB$6,Data!$1:$1,0)-1,1000,1)=IF(AB$7="","Yes",AB$7))/(OFFSET(Data!$A$1,0,MATCH(AB$6,Data!$1:$1,0)-1,1000,1)=IF(AB$7="","Yes",AB$7))*ROW(Data!$C$1:$C$1002),ROW(AB117)-ROW(AB$7)),1),"")</f>
        <v/>
      </c>
      <c r="AC117" s="43" t="str">
        <f ca="1">IF(AD117="","",IF(INDEX(Data!$BR:$BR,MATCH(AD117,Data!$A:$A,0),1)=0,"",INDEX(Data!$BR:$BR,MATCH(AD117,Data!$A:$A,0),1)))</f>
        <v/>
      </c>
      <c r="AD117" s="43" t="str">
        <f ca="1">IFERROR(INDEX(Data!$A$1:AE$1002,_xlfn.AGGREGATE(15,6,(OFFSET(Data!$A$1,0,MATCH(AD$6,Data!$1:$1,0)-1,1000,1)=IF(AD$7="","Yes",AD$7))/(OFFSET(Data!$A$1,0,MATCH(AD$6,Data!$1:$1,0)-1,1000,1)=IF(AD$7="","Yes",AD$7))*ROW(Data!$C$1:$C$1002),ROW(AD117)-ROW(AD$7)),1),"")</f>
        <v/>
      </c>
      <c r="AE117" s="43" t="str">
        <f ca="1">IF(AF117="","",IF(INDEX(Data!$BR:$BR,MATCH(AF117,Data!$A:$A,0),1)=0,"",INDEX(Data!$BR:$BR,MATCH(AF117,Data!$A:$A,0),1)))</f>
        <v/>
      </c>
      <c r="AF117" s="43" t="str">
        <f ca="1">IFERROR(INDEX(Data!$A$1:AM$1002,_xlfn.AGGREGATE(15,6,(OFFSET(Data!$A$1,0,MATCH(AF$6,Data!$1:$1,0)-1,1000,1)=IF(AF$7="","Yes",AF$7))/(OFFSET(Data!$A$1,0,MATCH(AF$6,Data!$1:$1,0)-1,1000,1)=IF(AF$7="","Yes",AF$7))*ROW(Data!$C$1:$C$1002),ROW(AF117)-ROW(AF$7)),1),"")</f>
        <v/>
      </c>
      <c r="AG117" s="43" t="str">
        <f ca="1">IF(AH117="","",IF(INDEX(Data!$BR:$BR,MATCH(AH117,Data!$A:$A,0),1)=0,"",INDEX(Data!$BR:$BR,MATCH(AH117,Data!$A:$A,0),1)))</f>
        <v/>
      </c>
      <c r="AH117" s="43" t="str">
        <f ca="1">IFERROR(INDEX(Data!$A$1:AO$1002,_xlfn.AGGREGATE(15,6,(OFFSET(Data!$A$1,0,MATCH(AH$6,Data!$1:$1,0)-1,1000,1)=IF(AH$7="","Yes",AH$7))/(OFFSET(Data!$A$1,0,MATCH(AH$6,Data!$1:$1,0)-1,1000,1)=IF(AH$7="","Yes",AH$7))*ROW(Data!$C$1:$C$1002),ROW(AH117)-ROW(AH$7)),1),"")</f>
        <v/>
      </c>
      <c r="AI117" s="43" t="str">
        <f ca="1">IF(AJ117="","",IF(INDEX(Data!$BR:$BR,MATCH(AJ117,Data!$A:$A,0),1)=0,"",INDEX(Data!$BR:$BR,MATCH(AJ117,Data!$A:$A,0),1)))</f>
        <v/>
      </c>
      <c r="AJ117" s="43" t="str">
        <f ca="1">IFERROR(INDEX(Data!$A$1:AQ$1002,_xlfn.AGGREGATE(15,6,(OFFSET(Data!$A$1,0,MATCH(AJ$6,Data!$1:$1,0)-1,1000,1)=IF(AJ$7="","Yes",AJ$7))/(OFFSET(Data!$A$1,0,MATCH(AJ$6,Data!$1:$1,0)-1,1000,1)=IF(AJ$7="","Yes",AJ$7))*ROW(Data!$C$1:$C$1002),ROW(AJ117)-ROW(AJ$7)),1),"")</f>
        <v/>
      </c>
      <c r="AK117" s="43" t="str">
        <f ca="1">IF(AL117="","",IF(INDEX(Data!$BR:$BR,MATCH(AL117,Data!$A:$A,0),1)=0,"",INDEX(Data!$BR:$BR,MATCH(AL117,Data!$A:$A,0),1)))</f>
        <v/>
      </c>
      <c r="AL117" s="43" t="str">
        <f ca="1">IFERROR(INDEX(Data!$A$1:AS$1002,_xlfn.AGGREGATE(15,6,(OFFSET(Data!$A$1,0,MATCH(AL$6,Data!$1:$1,0)-1,1000,1)=IF(AL$7="","Yes",AL$7))/(OFFSET(Data!$A$1,0,MATCH(AL$6,Data!$1:$1,0)-1,1000,1)=IF(AL$7="","Yes",AL$7))*ROW(Data!$C$1:$C$1002),ROW(AL117)-ROW(AL$7)),1),"")</f>
        <v/>
      </c>
      <c r="AM117" s="43" t="str">
        <f ca="1">IF(AN117="","",IF(INDEX(Data!$BR:$BR,MATCH(AN117,Data!$A:$A,0),1)=0,"",INDEX(Data!$BR:$BR,MATCH(AN117,Data!$A:$A,0),1)))</f>
        <v/>
      </c>
      <c r="AN117" s="43" t="str">
        <f ca="1">IFERROR(INDEX(Data!$A$1:AU$1002,_xlfn.AGGREGATE(15,6,(OFFSET(Data!$A$1,0,MATCH(AN$6,Data!$1:$1,0)-1,1000,1)=IF(AN$7="","Yes",AN$7))/(OFFSET(Data!$A$1,0,MATCH(AN$6,Data!$1:$1,0)-1,1000,1)=IF(AN$7="","Yes",AN$7))*ROW(Data!$C$1:$C$1002),ROW(AN117)-ROW(AN$7)),1),"")</f>
        <v/>
      </c>
    </row>
    <row r="118" spans="1:40" ht="24" x14ac:dyDescent="0.4">
      <c r="A118" s="43" t="str">
        <f ca="1">IF(B118="","",IF(INDEX(Data!$BR:$BR,MATCH(B118,Data!$A:$A,0),1)=0,"",INDEX(Data!$BR:$BR,MATCH(B118,Data!$A:$A,0),1)))</f>
        <v/>
      </c>
      <c r="B118" s="43" t="str">
        <f ca="1">IFERROR(INDEX(Data!A$1:$A$1002,_xlfn.AGGREGATE(15,6,(OFFSET(Data!$A$1,0,MATCH(B$6,Data!$1:$1,0)-1,1000,1)=IF(B$7="","Yes",B$7))/(OFFSET(Data!$A$1,0,MATCH(B$6,Data!$1:$1,0)-1,1000,1)=IF(B$7="","Yes",B$7))*ROW(Data!$C$1:$C$1002),ROW(B118)-ROW(B$7)),1),"")</f>
        <v/>
      </c>
      <c r="C118" s="43" t="str">
        <f ca="1">IF(D118="","",IF(INDEX(Data!$BR:$BR,MATCH(D118,Data!$A:$A,0),1)=0,"",INDEX(Data!$BR:$BR,MATCH(D118,Data!$A:$A,0),1)))</f>
        <v/>
      </c>
      <c r="D118" s="43" t="str">
        <f ca="1">IFERROR(INDEX(Data!$A$1:C$1002,_xlfn.AGGREGATE(15,6,(OFFSET(Data!$A$1,0,MATCH(D$6,Data!$1:$1,0)-1,1000,1)=IF(D$7="","Yes",D$7))/(OFFSET(Data!$A$1,0,MATCH(D$6,Data!$1:$1,0)-1,1000,1)=IF(D$7="","Yes",D$7))*ROW(Data!$C$1:$C$1002),ROW(D118)-ROW(D$7)),1),"")</f>
        <v/>
      </c>
      <c r="E118" s="43" t="str">
        <f ca="1">IF(F118="","",IF(INDEX(Data!$BR:$BR,MATCH(F118,Data!$A:$A,0),1)=0,"",INDEX(Data!$BR:$BR,MATCH(F118,Data!$A:$A,0),1)))</f>
        <v/>
      </c>
      <c r="F118" s="43" t="str">
        <f ca="1">IFERROR(INDEX(Data!$A$1:E$1002,_xlfn.AGGREGATE(15,6,(OFFSET(Data!$A$1,0,MATCH(F$6,Data!$1:$1,0)-1,1000,1)=IF(F$7="","Yes",F$7))/(OFFSET(Data!$A$1,0,MATCH(F$6,Data!$1:$1,0)-1,1000,1)=IF(F$7="","Yes",F$7))*ROW(Data!$C$1:$C$1002),ROW(F118)-ROW(F$7)),1),"")</f>
        <v/>
      </c>
      <c r="G118" s="43" t="str">
        <f ca="1">IF(H118="","",IF(INDEX(Data!$BR:$BR,MATCH(H118,Data!$A:$A,0),1)=0,"",INDEX(Data!$BR:$BR,MATCH(H118,Data!$A:$A,0),1)))</f>
        <v/>
      </c>
      <c r="H118" s="43" t="str">
        <f ca="1">IFERROR(INDEX(Data!$A$1:G$1002,_xlfn.AGGREGATE(15,6,(OFFSET(Data!$A$1,0,MATCH(H$6,Data!$1:$1,0)-1,1000,1)=IF(H$7="","Yes",H$7))/(OFFSET(Data!$A$1,0,MATCH(H$6,Data!$1:$1,0)-1,1000,1)=IF(H$7="","Yes",H$7))*ROW(Data!$C$1:$C$1002),ROW(H118)-ROW(H$7)),1),"")</f>
        <v/>
      </c>
      <c r="I118" s="43" t="str">
        <f ca="1">IF(J118="","",IF(INDEX(Data!$BR:$BR,MATCH(J118,Data!$A:$A,0),1)=0,"",INDEX(Data!$BR:$BR,MATCH(J118,Data!$A:$A,0),1)))</f>
        <v/>
      </c>
      <c r="J118" s="43" t="str">
        <f ca="1">IFERROR(INDEX(Data!$A$1:I$1002,_xlfn.AGGREGATE(15,6,(OFFSET(Data!$A$1,0,MATCH(J$6,Data!$1:$1,0)-1,1000,1)=IF(J$7="","Yes",J$7))/(OFFSET(Data!$A$1,0,MATCH(J$6,Data!$1:$1,0)-1,1000,1)=IF(J$7="","Yes",J$7))*ROW(Data!$C$1:$C$1002),ROW(J118)-ROW(J$7)),1),"")</f>
        <v/>
      </c>
      <c r="K118" s="43" t="str">
        <f ca="1">IF(L118="","",IF(INDEX(Data!$BR:$BR,MATCH(L118,Data!$A:$A,0),1)=0,"",INDEX(Data!$BR:$BR,MATCH(L118,Data!$A:$A,0),1)))</f>
        <v/>
      </c>
      <c r="L118" s="43" t="str">
        <f ca="1">IFERROR(INDEX(Data!$A$1:K$1002,_xlfn.AGGREGATE(15,6,(OFFSET(Data!$A$1,0,MATCH(L$6,Data!$1:$1,0)-1,1000,1)=IF(L$7="","Yes",L$7))/(OFFSET(Data!$A$1,0,MATCH(L$6,Data!$1:$1,0)-1,1000,1)=IF(L$7="","Yes",L$7))*ROW(Data!$C$1:$C$1002),ROW(L118)-ROW(L$7)),1),"")</f>
        <v/>
      </c>
      <c r="M118" s="43" t="str">
        <f ca="1">IF(N118="","",IF(INDEX(Data!$BR:$BR,MATCH(N118,Data!$A:$A,0),1)=0,"",INDEX(Data!$BR:$BR,MATCH(N118,Data!$A:$A,0),1)))</f>
        <v/>
      </c>
      <c r="N118" s="43" t="str">
        <f ca="1">IFERROR(INDEX(Data!$A$1:M$1002,_xlfn.AGGREGATE(15,6,(OFFSET(Data!$A$1,0,MATCH(N$6,Data!$1:$1,0)-1,1000,1)=IF(N$7="","Yes",N$7))/(OFFSET(Data!$A$1,0,MATCH(N$6,Data!$1:$1,0)-1,1000,1)=IF(N$7="","Yes",N$7))*ROW(Data!$C$1:$C$1002),ROW(N118)-ROW(N$7)),1),"")</f>
        <v/>
      </c>
      <c r="O118" s="43" t="str">
        <f ca="1">IF(P118="","",IF(INDEX(Data!$BR:$BR,MATCH(P118,Data!$A:$A,0),1)=0,"",INDEX(Data!$BR:$BR,MATCH(P118,Data!$A:$A,0),1)))</f>
        <v/>
      </c>
      <c r="P118" s="43" t="str">
        <f ca="1">IFERROR(INDEX(Data!$A$1:O$1002,_xlfn.AGGREGATE(15,6,(OFFSET(Data!$A$1,0,MATCH(P$6,Data!$1:$1,0)-1,1000,1)=IF(P$7="","Yes",P$7))/(OFFSET(Data!$A$1,0,MATCH(P$6,Data!$1:$1,0)-1,1000,1)=IF(P$7="","Yes",P$7))*ROW(Data!$C$1:$C$1002),ROW(P118)-ROW(P$7)),1),"")</f>
        <v>TLC</v>
      </c>
      <c r="Q118" s="43" t="str">
        <f ca="1">IF(R118="","",IF(INDEX(Data!$BR:$BR,MATCH(R118,Data!$A:$A,0),1)=0,"",INDEX(Data!$BR:$BR,MATCH(R118,Data!$A:$A,0),1)))</f>
        <v/>
      </c>
      <c r="R118" s="43" t="str">
        <f ca="1">IFERROR(INDEX(Data!$A$1:Q$1002,_xlfn.AGGREGATE(15,6,(OFFSET(Data!$A$1,0,MATCH(R$6,Data!$1:$1,0)-1,1000,1)=IF(R$7="","Yes",R$7))/(OFFSET(Data!$A$1,0,MATCH(R$6,Data!$1:$1,0)-1,1000,1)=IF(R$7="","Yes",R$7))*ROW(Data!$C$1:$C$1002),ROW(R118)-ROW(R$7)),1),"")</f>
        <v>STARZ ENCORE Suspense</v>
      </c>
      <c r="S118" s="43" t="str">
        <f ca="1">IF(T118="","",IF(INDEX(Data!$BR:$BR,MATCH(T118,Data!$A:$A,0),1)=0,"",INDEX(Data!$BR:$BR,MATCH(T118,Data!$A:$A,0),1)))</f>
        <v/>
      </c>
      <c r="T118" s="43" t="str">
        <f ca="1">IFERROR(INDEX(Data!$A$1:R$1002,_xlfn.AGGREGATE(15,6,(OFFSET(Data!$A$1,0,MATCH(T$6,Data!$1:$1,0)-1,1000,1)=IF(T$7="","Yes",T$7))/(OFFSET(Data!$A$1,0,MATCH(T$6,Data!$1:$1,0)-1,1000,1)=IF(T$7="","Yes",T$7))*ROW(Data!$C$1:$C$1002),ROW(T118)-ROW(T$7)),1),"")</f>
        <v/>
      </c>
      <c r="U118" s="43" t="str">
        <f ca="1">IF(V118="","",IF(INDEX(Data!$BR:$BR,MATCH(V118,Data!$A:$A,0),1)=0,"",INDEX(Data!$BR:$BR,MATCH(V118,Data!$A:$A,0),1)))</f>
        <v/>
      </c>
      <c r="V118" s="43" t="str">
        <f ca="1">IFERROR(INDEX(Data!$A$1:T$1002,_xlfn.AGGREGATE(15,6,(OFFSET(Data!$A$1,0,MATCH(V$6,Data!$1:$1,0)-1,1000,1)=IF(V$7="","Yes",V$7))/(OFFSET(Data!$A$1,0,MATCH(V$6,Data!$1:$1,0)-1,1000,1)=IF(V$7="","Yes",V$7))*ROW(Data!$C$1:$C$1002),ROW(V118)-ROW(V$7)),1),"")</f>
        <v/>
      </c>
      <c r="W118" s="43" t="str">
        <f ca="1">IF(X118="","",IF(INDEX(Data!$BR:$BR,MATCH(X118,Data!$A:$A,0),1)=0,"",INDEX(Data!$BR:$BR,MATCH(X118,Data!$A:$A,0),1)))</f>
        <v/>
      </c>
      <c r="X118" s="43" t="str">
        <f ca="1">IFERROR(INDEX(Data!$A$1:Y$1002,_xlfn.AGGREGATE(15,6,(OFFSET(Data!$A$1,0,MATCH(X$6,Data!$1:$1,0)-1,1000,1)=IF(X$7="","Yes",X$7))/(OFFSET(Data!$A$1,0,MATCH(X$6,Data!$1:$1,0)-1,1000,1)=IF(X$7="","Yes",X$7))*ROW(Data!$C$1:$C$1002),ROW(X118)-ROW(X$7)),1),"")</f>
        <v/>
      </c>
      <c r="Y118" s="43" t="str">
        <f ca="1">IF(Z118="","",IF(INDEX(Data!$BR:$BR,MATCH(Z118,Data!$A:$A,0),1)=0,"",INDEX(Data!$BR:$BR,MATCH(Z118,Data!$A:$A,0),1)))</f>
        <v/>
      </c>
      <c r="Z118" s="43" t="str">
        <f ca="1">IFERROR(INDEX(Data!$A$1:AA$1002,_xlfn.AGGREGATE(15,6,(OFFSET(Data!$A$1,0,MATCH(Z$6,Data!$1:$1,0)-1,1000,1)=IF(Z$7="","Yes",Z$7))/(OFFSET(Data!$A$1,0,MATCH(Z$6,Data!$1:$1,0)-1,1000,1)=IF(Z$7="","Yes",Z$7))*ROW(Data!$C$1:$C$1002),ROW(Z118)-ROW(Z$7)),1),"")</f>
        <v/>
      </c>
      <c r="AA118" s="43" t="str">
        <f ca="1">IF(AB118="","",IF(INDEX(Data!$BR:$BR,MATCH(AB118,Data!$A:$A,0),1)=0,"",INDEX(Data!$BR:$BR,MATCH(AB118,Data!$A:$A,0),1)))</f>
        <v/>
      </c>
      <c r="AB118" s="43" t="str">
        <f ca="1">IFERROR(INDEX(Data!$A$1:AC$1002,_xlfn.AGGREGATE(15,6,(OFFSET(Data!$A$1,0,MATCH(AB$6,Data!$1:$1,0)-1,1000,1)=IF(AB$7="","Yes",AB$7))/(OFFSET(Data!$A$1,0,MATCH(AB$6,Data!$1:$1,0)-1,1000,1)=IF(AB$7="","Yes",AB$7))*ROW(Data!$C$1:$C$1002),ROW(AB118)-ROW(AB$7)),1),"")</f>
        <v/>
      </c>
      <c r="AC118" s="43" t="str">
        <f ca="1">IF(AD118="","",IF(INDEX(Data!$BR:$BR,MATCH(AD118,Data!$A:$A,0),1)=0,"",INDEX(Data!$BR:$BR,MATCH(AD118,Data!$A:$A,0),1)))</f>
        <v/>
      </c>
      <c r="AD118" s="43" t="str">
        <f ca="1">IFERROR(INDEX(Data!$A$1:AE$1002,_xlfn.AGGREGATE(15,6,(OFFSET(Data!$A$1,0,MATCH(AD$6,Data!$1:$1,0)-1,1000,1)=IF(AD$7="","Yes",AD$7))/(OFFSET(Data!$A$1,0,MATCH(AD$6,Data!$1:$1,0)-1,1000,1)=IF(AD$7="","Yes",AD$7))*ROW(Data!$C$1:$C$1002),ROW(AD118)-ROW(AD$7)),1),"")</f>
        <v/>
      </c>
      <c r="AE118" s="43" t="str">
        <f ca="1">IF(AF118="","",IF(INDEX(Data!$BR:$BR,MATCH(AF118,Data!$A:$A,0),1)=0,"",INDEX(Data!$BR:$BR,MATCH(AF118,Data!$A:$A,0),1)))</f>
        <v/>
      </c>
      <c r="AF118" s="43" t="str">
        <f ca="1">IFERROR(INDEX(Data!$A$1:AM$1002,_xlfn.AGGREGATE(15,6,(OFFSET(Data!$A$1,0,MATCH(AF$6,Data!$1:$1,0)-1,1000,1)=IF(AF$7="","Yes",AF$7))/(OFFSET(Data!$A$1,0,MATCH(AF$6,Data!$1:$1,0)-1,1000,1)=IF(AF$7="","Yes",AF$7))*ROW(Data!$C$1:$C$1002),ROW(AF118)-ROW(AF$7)),1),"")</f>
        <v/>
      </c>
      <c r="AG118" s="43" t="str">
        <f ca="1">IF(AH118="","",IF(INDEX(Data!$BR:$BR,MATCH(AH118,Data!$A:$A,0),1)=0,"",INDEX(Data!$BR:$BR,MATCH(AH118,Data!$A:$A,0),1)))</f>
        <v/>
      </c>
      <c r="AH118" s="43" t="str">
        <f ca="1">IFERROR(INDEX(Data!$A$1:AO$1002,_xlfn.AGGREGATE(15,6,(OFFSET(Data!$A$1,0,MATCH(AH$6,Data!$1:$1,0)-1,1000,1)=IF(AH$7="","Yes",AH$7))/(OFFSET(Data!$A$1,0,MATCH(AH$6,Data!$1:$1,0)-1,1000,1)=IF(AH$7="","Yes",AH$7))*ROW(Data!$C$1:$C$1002),ROW(AH118)-ROW(AH$7)),1),"")</f>
        <v/>
      </c>
      <c r="AI118" s="43" t="str">
        <f ca="1">IF(AJ118="","",IF(INDEX(Data!$BR:$BR,MATCH(AJ118,Data!$A:$A,0),1)=0,"",INDEX(Data!$BR:$BR,MATCH(AJ118,Data!$A:$A,0),1)))</f>
        <v/>
      </c>
      <c r="AJ118" s="43" t="str">
        <f ca="1">IFERROR(INDEX(Data!$A$1:AQ$1002,_xlfn.AGGREGATE(15,6,(OFFSET(Data!$A$1,0,MATCH(AJ$6,Data!$1:$1,0)-1,1000,1)=IF(AJ$7="","Yes",AJ$7))/(OFFSET(Data!$A$1,0,MATCH(AJ$6,Data!$1:$1,0)-1,1000,1)=IF(AJ$7="","Yes",AJ$7))*ROW(Data!$C$1:$C$1002),ROW(AJ118)-ROW(AJ$7)),1),"")</f>
        <v/>
      </c>
      <c r="AK118" s="43" t="str">
        <f ca="1">IF(AL118="","",IF(INDEX(Data!$BR:$BR,MATCH(AL118,Data!$A:$A,0),1)=0,"",INDEX(Data!$BR:$BR,MATCH(AL118,Data!$A:$A,0),1)))</f>
        <v/>
      </c>
      <c r="AL118" s="43" t="str">
        <f ca="1">IFERROR(INDEX(Data!$A$1:AS$1002,_xlfn.AGGREGATE(15,6,(OFFSET(Data!$A$1,0,MATCH(AL$6,Data!$1:$1,0)-1,1000,1)=IF(AL$7="","Yes",AL$7))/(OFFSET(Data!$A$1,0,MATCH(AL$6,Data!$1:$1,0)-1,1000,1)=IF(AL$7="","Yes",AL$7))*ROW(Data!$C$1:$C$1002),ROW(AL118)-ROW(AL$7)),1),"")</f>
        <v/>
      </c>
      <c r="AM118" s="43" t="str">
        <f ca="1">IF(AN118="","",IF(INDEX(Data!$BR:$BR,MATCH(AN118,Data!$A:$A,0),1)=0,"",INDEX(Data!$BR:$BR,MATCH(AN118,Data!$A:$A,0),1)))</f>
        <v/>
      </c>
      <c r="AN118" s="43" t="str">
        <f ca="1">IFERROR(INDEX(Data!$A$1:AU$1002,_xlfn.AGGREGATE(15,6,(OFFSET(Data!$A$1,0,MATCH(AN$6,Data!$1:$1,0)-1,1000,1)=IF(AN$7="","Yes",AN$7))/(OFFSET(Data!$A$1,0,MATCH(AN$6,Data!$1:$1,0)-1,1000,1)=IF(AN$7="","Yes",AN$7))*ROW(Data!$C$1:$C$1002),ROW(AN118)-ROW(AN$7)),1),"")</f>
        <v/>
      </c>
    </row>
    <row r="119" spans="1:40" ht="24" x14ac:dyDescent="0.4">
      <c r="A119" s="43" t="str">
        <f ca="1">IF(B119="","",IF(INDEX(Data!$BR:$BR,MATCH(B119,Data!$A:$A,0),1)=0,"",INDEX(Data!$BR:$BR,MATCH(B119,Data!$A:$A,0),1)))</f>
        <v/>
      </c>
      <c r="B119" s="43" t="str">
        <f ca="1">IFERROR(INDEX(Data!A$1:$A$1002,_xlfn.AGGREGATE(15,6,(OFFSET(Data!$A$1,0,MATCH(B$6,Data!$1:$1,0)-1,1000,1)=IF(B$7="","Yes",B$7))/(OFFSET(Data!$A$1,0,MATCH(B$6,Data!$1:$1,0)-1,1000,1)=IF(B$7="","Yes",B$7))*ROW(Data!$C$1:$C$1002),ROW(B119)-ROW(B$7)),1),"")</f>
        <v/>
      </c>
      <c r="C119" s="43" t="str">
        <f ca="1">IF(D119="","",IF(INDEX(Data!$BR:$BR,MATCH(D119,Data!$A:$A,0),1)=0,"",INDEX(Data!$BR:$BR,MATCH(D119,Data!$A:$A,0),1)))</f>
        <v/>
      </c>
      <c r="D119" s="43" t="str">
        <f ca="1">IFERROR(INDEX(Data!$A$1:C$1002,_xlfn.AGGREGATE(15,6,(OFFSET(Data!$A$1,0,MATCH(D$6,Data!$1:$1,0)-1,1000,1)=IF(D$7="","Yes",D$7))/(OFFSET(Data!$A$1,0,MATCH(D$6,Data!$1:$1,0)-1,1000,1)=IF(D$7="","Yes",D$7))*ROW(Data!$C$1:$C$1002),ROW(D119)-ROW(D$7)),1),"")</f>
        <v/>
      </c>
      <c r="E119" s="43" t="str">
        <f ca="1">IF(F119="","",IF(INDEX(Data!$BR:$BR,MATCH(F119,Data!$A:$A,0),1)=0,"",INDEX(Data!$BR:$BR,MATCH(F119,Data!$A:$A,0),1)))</f>
        <v/>
      </c>
      <c r="F119" s="43" t="str">
        <f ca="1">IFERROR(INDEX(Data!$A$1:E$1002,_xlfn.AGGREGATE(15,6,(OFFSET(Data!$A$1,0,MATCH(F$6,Data!$1:$1,0)-1,1000,1)=IF(F$7="","Yes",F$7))/(OFFSET(Data!$A$1,0,MATCH(F$6,Data!$1:$1,0)-1,1000,1)=IF(F$7="","Yes",F$7))*ROW(Data!$C$1:$C$1002),ROW(F119)-ROW(F$7)),1),"")</f>
        <v/>
      </c>
      <c r="G119" s="43" t="str">
        <f ca="1">IF(H119="","",IF(INDEX(Data!$BR:$BR,MATCH(H119,Data!$A:$A,0),1)=0,"",INDEX(Data!$BR:$BR,MATCH(H119,Data!$A:$A,0),1)))</f>
        <v/>
      </c>
      <c r="H119" s="43" t="str">
        <f ca="1">IFERROR(INDEX(Data!$A$1:G$1002,_xlfn.AGGREGATE(15,6,(OFFSET(Data!$A$1,0,MATCH(H$6,Data!$1:$1,0)-1,1000,1)=IF(H$7="","Yes",H$7))/(OFFSET(Data!$A$1,0,MATCH(H$6,Data!$1:$1,0)-1,1000,1)=IF(H$7="","Yes",H$7))*ROW(Data!$C$1:$C$1002),ROW(H119)-ROW(H$7)),1),"")</f>
        <v/>
      </c>
      <c r="I119" s="43" t="str">
        <f ca="1">IF(J119="","",IF(INDEX(Data!$BR:$BR,MATCH(J119,Data!$A:$A,0),1)=0,"",INDEX(Data!$BR:$BR,MATCH(J119,Data!$A:$A,0),1)))</f>
        <v/>
      </c>
      <c r="J119" s="43" t="str">
        <f ca="1">IFERROR(INDEX(Data!$A$1:I$1002,_xlfn.AGGREGATE(15,6,(OFFSET(Data!$A$1,0,MATCH(J$6,Data!$1:$1,0)-1,1000,1)=IF(J$7="","Yes",J$7))/(OFFSET(Data!$A$1,0,MATCH(J$6,Data!$1:$1,0)-1,1000,1)=IF(J$7="","Yes",J$7))*ROW(Data!$C$1:$C$1002),ROW(J119)-ROW(J$7)),1),"")</f>
        <v/>
      </c>
      <c r="K119" s="43" t="str">
        <f ca="1">IF(L119="","",IF(INDEX(Data!$BR:$BR,MATCH(L119,Data!$A:$A,0),1)=0,"",INDEX(Data!$BR:$BR,MATCH(L119,Data!$A:$A,0),1)))</f>
        <v/>
      </c>
      <c r="L119" s="43" t="str">
        <f ca="1">IFERROR(INDEX(Data!$A$1:K$1002,_xlfn.AGGREGATE(15,6,(OFFSET(Data!$A$1,0,MATCH(L$6,Data!$1:$1,0)-1,1000,1)=IF(L$7="","Yes",L$7))/(OFFSET(Data!$A$1,0,MATCH(L$6,Data!$1:$1,0)-1,1000,1)=IF(L$7="","Yes",L$7))*ROW(Data!$C$1:$C$1002),ROW(L119)-ROW(L$7)),1),"")</f>
        <v/>
      </c>
      <c r="M119" s="43" t="str">
        <f ca="1">IF(N119="","",IF(INDEX(Data!$BR:$BR,MATCH(N119,Data!$A:$A,0),1)=0,"",INDEX(Data!$BR:$BR,MATCH(N119,Data!$A:$A,0),1)))</f>
        <v/>
      </c>
      <c r="N119" s="43" t="str">
        <f ca="1">IFERROR(INDEX(Data!$A$1:M$1002,_xlfn.AGGREGATE(15,6,(OFFSET(Data!$A$1,0,MATCH(N$6,Data!$1:$1,0)-1,1000,1)=IF(N$7="","Yes",N$7))/(OFFSET(Data!$A$1,0,MATCH(N$6,Data!$1:$1,0)-1,1000,1)=IF(N$7="","Yes",N$7))*ROW(Data!$C$1:$C$1002),ROW(N119)-ROW(N$7)),1),"")</f>
        <v/>
      </c>
      <c r="O119" s="43" t="str">
        <f ca="1">IF(P119="","",IF(INDEX(Data!$BR:$BR,MATCH(P119,Data!$A:$A,0),1)=0,"",INDEX(Data!$BR:$BR,MATCH(P119,Data!$A:$A,0),1)))</f>
        <v/>
      </c>
      <c r="P119" s="43" t="str">
        <f ca="1">IFERROR(INDEX(Data!$A$1:O$1002,_xlfn.AGGREGATE(15,6,(OFFSET(Data!$A$1,0,MATCH(P$6,Data!$1:$1,0)-1,1000,1)=IF(P$7="","Yes",P$7))/(OFFSET(Data!$A$1,0,MATCH(P$6,Data!$1:$1,0)-1,1000,1)=IF(P$7="","Yes",P$7))*ROW(Data!$C$1:$C$1002),ROW(P119)-ROW(P$7)),1),"")</f>
        <v>TNT</v>
      </c>
      <c r="Q119" s="43" t="str">
        <f ca="1">IF(R119="","",IF(INDEX(Data!$BR:$BR,MATCH(R119,Data!$A:$A,0),1)=0,"",INDEX(Data!$BR:$BR,MATCH(R119,Data!$A:$A,0),1)))</f>
        <v/>
      </c>
      <c r="R119" s="43" t="str">
        <f ca="1">IFERROR(INDEX(Data!$A$1:Q$1002,_xlfn.AGGREGATE(15,6,(OFFSET(Data!$A$1,0,MATCH(R$6,Data!$1:$1,0)-1,1000,1)=IF(R$7="","Yes",R$7))/(OFFSET(Data!$A$1,0,MATCH(R$6,Data!$1:$1,0)-1,1000,1)=IF(R$7="","Yes",R$7))*ROW(Data!$C$1:$C$1002),ROW(R119)-ROW(R$7)),1),"")</f>
        <v>STARZ ENCORE West</v>
      </c>
      <c r="S119" s="43" t="str">
        <f ca="1">IF(T119="","",IF(INDEX(Data!$BR:$BR,MATCH(T119,Data!$A:$A,0),1)=0,"",INDEX(Data!$BR:$BR,MATCH(T119,Data!$A:$A,0),1)))</f>
        <v/>
      </c>
      <c r="T119" s="43" t="str">
        <f ca="1">IFERROR(INDEX(Data!$A$1:R$1002,_xlfn.AGGREGATE(15,6,(OFFSET(Data!$A$1,0,MATCH(T$6,Data!$1:$1,0)-1,1000,1)=IF(T$7="","Yes",T$7))/(OFFSET(Data!$A$1,0,MATCH(T$6,Data!$1:$1,0)-1,1000,1)=IF(T$7="","Yes",T$7))*ROW(Data!$C$1:$C$1002),ROW(T119)-ROW(T$7)),1),"")</f>
        <v/>
      </c>
      <c r="U119" s="43" t="str">
        <f ca="1">IF(V119="","",IF(INDEX(Data!$BR:$BR,MATCH(V119,Data!$A:$A,0),1)=0,"",INDEX(Data!$BR:$BR,MATCH(V119,Data!$A:$A,0),1)))</f>
        <v/>
      </c>
      <c r="V119" s="43" t="str">
        <f ca="1">IFERROR(INDEX(Data!$A$1:T$1002,_xlfn.AGGREGATE(15,6,(OFFSET(Data!$A$1,0,MATCH(V$6,Data!$1:$1,0)-1,1000,1)=IF(V$7="","Yes",V$7))/(OFFSET(Data!$A$1,0,MATCH(V$6,Data!$1:$1,0)-1,1000,1)=IF(V$7="","Yes",V$7))*ROW(Data!$C$1:$C$1002),ROW(V119)-ROW(V$7)),1),"")</f>
        <v/>
      </c>
      <c r="W119" s="43" t="str">
        <f ca="1">IF(X119="","",IF(INDEX(Data!$BR:$BR,MATCH(X119,Data!$A:$A,0),1)=0,"",INDEX(Data!$BR:$BR,MATCH(X119,Data!$A:$A,0),1)))</f>
        <v/>
      </c>
      <c r="X119" s="43" t="str">
        <f ca="1">IFERROR(INDEX(Data!$A$1:Y$1002,_xlfn.AGGREGATE(15,6,(OFFSET(Data!$A$1,0,MATCH(X$6,Data!$1:$1,0)-1,1000,1)=IF(X$7="","Yes",X$7))/(OFFSET(Data!$A$1,0,MATCH(X$6,Data!$1:$1,0)-1,1000,1)=IF(X$7="","Yes",X$7))*ROW(Data!$C$1:$C$1002),ROW(X119)-ROW(X$7)),1),"")</f>
        <v/>
      </c>
      <c r="Y119" s="43" t="str">
        <f ca="1">IF(Z119="","",IF(INDEX(Data!$BR:$BR,MATCH(Z119,Data!$A:$A,0),1)=0,"",INDEX(Data!$BR:$BR,MATCH(Z119,Data!$A:$A,0),1)))</f>
        <v/>
      </c>
      <c r="Z119" s="43" t="str">
        <f ca="1">IFERROR(INDEX(Data!$A$1:AA$1002,_xlfn.AGGREGATE(15,6,(OFFSET(Data!$A$1,0,MATCH(Z$6,Data!$1:$1,0)-1,1000,1)=IF(Z$7="","Yes",Z$7))/(OFFSET(Data!$A$1,0,MATCH(Z$6,Data!$1:$1,0)-1,1000,1)=IF(Z$7="","Yes",Z$7))*ROW(Data!$C$1:$C$1002),ROW(Z119)-ROW(Z$7)),1),"")</f>
        <v/>
      </c>
      <c r="AA119" s="43" t="str">
        <f ca="1">IF(AB119="","",IF(INDEX(Data!$BR:$BR,MATCH(AB119,Data!$A:$A,0),1)=0,"",INDEX(Data!$BR:$BR,MATCH(AB119,Data!$A:$A,0),1)))</f>
        <v/>
      </c>
      <c r="AB119" s="43" t="str">
        <f ca="1">IFERROR(INDEX(Data!$A$1:AC$1002,_xlfn.AGGREGATE(15,6,(OFFSET(Data!$A$1,0,MATCH(AB$6,Data!$1:$1,0)-1,1000,1)=IF(AB$7="","Yes",AB$7))/(OFFSET(Data!$A$1,0,MATCH(AB$6,Data!$1:$1,0)-1,1000,1)=IF(AB$7="","Yes",AB$7))*ROW(Data!$C$1:$C$1002),ROW(AB119)-ROW(AB$7)),1),"")</f>
        <v/>
      </c>
      <c r="AC119" s="43" t="str">
        <f ca="1">IF(AD119="","",IF(INDEX(Data!$BR:$BR,MATCH(AD119,Data!$A:$A,0),1)=0,"",INDEX(Data!$BR:$BR,MATCH(AD119,Data!$A:$A,0),1)))</f>
        <v/>
      </c>
      <c r="AD119" s="43" t="str">
        <f ca="1">IFERROR(INDEX(Data!$A$1:AE$1002,_xlfn.AGGREGATE(15,6,(OFFSET(Data!$A$1,0,MATCH(AD$6,Data!$1:$1,0)-1,1000,1)=IF(AD$7="","Yes",AD$7))/(OFFSET(Data!$A$1,0,MATCH(AD$6,Data!$1:$1,0)-1,1000,1)=IF(AD$7="","Yes",AD$7))*ROW(Data!$C$1:$C$1002),ROW(AD119)-ROW(AD$7)),1),"")</f>
        <v/>
      </c>
      <c r="AE119" s="43" t="str">
        <f ca="1">IF(AF119="","",IF(INDEX(Data!$BR:$BR,MATCH(AF119,Data!$A:$A,0),1)=0,"",INDEX(Data!$BR:$BR,MATCH(AF119,Data!$A:$A,0),1)))</f>
        <v/>
      </c>
      <c r="AF119" s="43" t="str">
        <f ca="1">IFERROR(INDEX(Data!$A$1:AM$1002,_xlfn.AGGREGATE(15,6,(OFFSET(Data!$A$1,0,MATCH(AF$6,Data!$1:$1,0)-1,1000,1)=IF(AF$7="","Yes",AF$7))/(OFFSET(Data!$A$1,0,MATCH(AF$6,Data!$1:$1,0)-1,1000,1)=IF(AF$7="","Yes",AF$7))*ROW(Data!$C$1:$C$1002),ROW(AF119)-ROW(AF$7)),1),"")</f>
        <v/>
      </c>
      <c r="AG119" s="43" t="str">
        <f ca="1">IF(AH119="","",IF(INDEX(Data!$BR:$BR,MATCH(AH119,Data!$A:$A,0),1)=0,"",INDEX(Data!$BR:$BR,MATCH(AH119,Data!$A:$A,0),1)))</f>
        <v/>
      </c>
      <c r="AH119" s="43" t="str">
        <f ca="1">IFERROR(INDEX(Data!$A$1:AO$1002,_xlfn.AGGREGATE(15,6,(OFFSET(Data!$A$1,0,MATCH(AH$6,Data!$1:$1,0)-1,1000,1)=IF(AH$7="","Yes",AH$7))/(OFFSET(Data!$A$1,0,MATCH(AH$6,Data!$1:$1,0)-1,1000,1)=IF(AH$7="","Yes",AH$7))*ROW(Data!$C$1:$C$1002),ROW(AH119)-ROW(AH$7)),1),"")</f>
        <v/>
      </c>
      <c r="AI119" s="43" t="str">
        <f ca="1">IF(AJ119="","",IF(INDEX(Data!$BR:$BR,MATCH(AJ119,Data!$A:$A,0),1)=0,"",INDEX(Data!$BR:$BR,MATCH(AJ119,Data!$A:$A,0),1)))</f>
        <v/>
      </c>
      <c r="AJ119" s="43" t="str">
        <f ca="1">IFERROR(INDEX(Data!$A$1:AQ$1002,_xlfn.AGGREGATE(15,6,(OFFSET(Data!$A$1,0,MATCH(AJ$6,Data!$1:$1,0)-1,1000,1)=IF(AJ$7="","Yes",AJ$7))/(OFFSET(Data!$A$1,0,MATCH(AJ$6,Data!$1:$1,0)-1,1000,1)=IF(AJ$7="","Yes",AJ$7))*ROW(Data!$C$1:$C$1002),ROW(AJ119)-ROW(AJ$7)),1),"")</f>
        <v/>
      </c>
      <c r="AK119" s="43" t="str">
        <f ca="1">IF(AL119="","",IF(INDEX(Data!$BR:$BR,MATCH(AL119,Data!$A:$A,0),1)=0,"",INDEX(Data!$BR:$BR,MATCH(AL119,Data!$A:$A,0),1)))</f>
        <v/>
      </c>
      <c r="AL119" s="43" t="str">
        <f ca="1">IFERROR(INDEX(Data!$A$1:AS$1002,_xlfn.AGGREGATE(15,6,(OFFSET(Data!$A$1,0,MATCH(AL$6,Data!$1:$1,0)-1,1000,1)=IF(AL$7="","Yes",AL$7))/(OFFSET(Data!$A$1,0,MATCH(AL$6,Data!$1:$1,0)-1,1000,1)=IF(AL$7="","Yes",AL$7))*ROW(Data!$C$1:$C$1002),ROW(AL119)-ROW(AL$7)),1),"")</f>
        <v/>
      </c>
      <c r="AM119" s="43" t="str">
        <f ca="1">IF(AN119="","",IF(INDEX(Data!$BR:$BR,MATCH(AN119,Data!$A:$A,0),1)=0,"",INDEX(Data!$BR:$BR,MATCH(AN119,Data!$A:$A,0),1)))</f>
        <v/>
      </c>
      <c r="AN119" s="43" t="str">
        <f ca="1">IFERROR(INDEX(Data!$A$1:AU$1002,_xlfn.AGGREGATE(15,6,(OFFSET(Data!$A$1,0,MATCH(AN$6,Data!$1:$1,0)-1,1000,1)=IF(AN$7="","Yes",AN$7))/(OFFSET(Data!$A$1,0,MATCH(AN$6,Data!$1:$1,0)-1,1000,1)=IF(AN$7="","Yes",AN$7))*ROW(Data!$C$1:$C$1002),ROW(AN119)-ROW(AN$7)),1),"")</f>
        <v/>
      </c>
    </row>
    <row r="120" spans="1:40" ht="24" x14ac:dyDescent="0.4">
      <c r="A120" s="43" t="str">
        <f ca="1">IF(B120="","",IF(INDEX(Data!$BR:$BR,MATCH(B120,Data!$A:$A,0),1)=0,"",INDEX(Data!$BR:$BR,MATCH(B120,Data!$A:$A,0),1)))</f>
        <v/>
      </c>
      <c r="B120" s="43" t="str">
        <f ca="1">IFERROR(INDEX(Data!A$1:$A$1002,_xlfn.AGGREGATE(15,6,(OFFSET(Data!$A$1,0,MATCH(B$6,Data!$1:$1,0)-1,1000,1)=IF(B$7="","Yes",B$7))/(OFFSET(Data!$A$1,0,MATCH(B$6,Data!$1:$1,0)-1,1000,1)=IF(B$7="","Yes",B$7))*ROW(Data!$C$1:$C$1002),ROW(B120)-ROW(B$7)),1),"")</f>
        <v/>
      </c>
      <c r="C120" s="43" t="str">
        <f ca="1">IF(D120="","",IF(INDEX(Data!$BR:$BR,MATCH(D120,Data!$A:$A,0),1)=0,"",INDEX(Data!$BR:$BR,MATCH(D120,Data!$A:$A,0),1)))</f>
        <v/>
      </c>
      <c r="D120" s="43" t="str">
        <f ca="1">IFERROR(INDEX(Data!$A$1:C$1002,_xlfn.AGGREGATE(15,6,(OFFSET(Data!$A$1,0,MATCH(D$6,Data!$1:$1,0)-1,1000,1)=IF(D$7="","Yes",D$7))/(OFFSET(Data!$A$1,0,MATCH(D$6,Data!$1:$1,0)-1,1000,1)=IF(D$7="","Yes",D$7))*ROW(Data!$C$1:$C$1002),ROW(D120)-ROW(D$7)),1),"")</f>
        <v/>
      </c>
      <c r="E120" s="43" t="str">
        <f ca="1">IF(F120="","",IF(INDEX(Data!$BR:$BR,MATCH(F120,Data!$A:$A,0),1)=0,"",INDEX(Data!$BR:$BR,MATCH(F120,Data!$A:$A,0),1)))</f>
        <v/>
      </c>
      <c r="F120" s="43" t="str">
        <f ca="1">IFERROR(INDEX(Data!$A$1:E$1002,_xlfn.AGGREGATE(15,6,(OFFSET(Data!$A$1,0,MATCH(F$6,Data!$1:$1,0)-1,1000,1)=IF(F$7="","Yes",F$7))/(OFFSET(Data!$A$1,0,MATCH(F$6,Data!$1:$1,0)-1,1000,1)=IF(F$7="","Yes",F$7))*ROW(Data!$C$1:$C$1002),ROW(F120)-ROW(F$7)),1),"")</f>
        <v/>
      </c>
      <c r="G120" s="43" t="str">
        <f ca="1">IF(H120="","",IF(INDEX(Data!$BR:$BR,MATCH(H120,Data!$A:$A,0),1)=0,"",INDEX(Data!$BR:$BR,MATCH(H120,Data!$A:$A,0),1)))</f>
        <v/>
      </c>
      <c r="H120" s="43" t="str">
        <f ca="1">IFERROR(INDEX(Data!$A$1:G$1002,_xlfn.AGGREGATE(15,6,(OFFSET(Data!$A$1,0,MATCH(H$6,Data!$1:$1,0)-1,1000,1)=IF(H$7="","Yes",H$7))/(OFFSET(Data!$A$1,0,MATCH(H$6,Data!$1:$1,0)-1,1000,1)=IF(H$7="","Yes",H$7))*ROW(Data!$C$1:$C$1002),ROW(H120)-ROW(H$7)),1),"")</f>
        <v/>
      </c>
      <c r="I120" s="43" t="str">
        <f ca="1">IF(J120="","",IF(INDEX(Data!$BR:$BR,MATCH(J120,Data!$A:$A,0),1)=0,"",INDEX(Data!$BR:$BR,MATCH(J120,Data!$A:$A,0),1)))</f>
        <v/>
      </c>
      <c r="J120" s="43" t="str">
        <f ca="1">IFERROR(INDEX(Data!$A$1:I$1002,_xlfn.AGGREGATE(15,6,(OFFSET(Data!$A$1,0,MATCH(J$6,Data!$1:$1,0)-1,1000,1)=IF(J$7="","Yes",J$7))/(OFFSET(Data!$A$1,0,MATCH(J$6,Data!$1:$1,0)-1,1000,1)=IF(J$7="","Yes",J$7))*ROW(Data!$C$1:$C$1002),ROW(J120)-ROW(J$7)),1),"")</f>
        <v/>
      </c>
      <c r="K120" s="43" t="str">
        <f ca="1">IF(L120="","",IF(INDEX(Data!$BR:$BR,MATCH(L120,Data!$A:$A,0),1)=0,"",INDEX(Data!$BR:$BR,MATCH(L120,Data!$A:$A,0),1)))</f>
        <v/>
      </c>
      <c r="L120" s="43" t="str">
        <f ca="1">IFERROR(INDEX(Data!$A$1:K$1002,_xlfn.AGGREGATE(15,6,(OFFSET(Data!$A$1,0,MATCH(L$6,Data!$1:$1,0)-1,1000,1)=IF(L$7="","Yes",L$7))/(OFFSET(Data!$A$1,0,MATCH(L$6,Data!$1:$1,0)-1,1000,1)=IF(L$7="","Yes",L$7))*ROW(Data!$C$1:$C$1002),ROW(L120)-ROW(L$7)),1),"")</f>
        <v/>
      </c>
      <c r="M120" s="43" t="str">
        <f ca="1">IF(N120="","",IF(INDEX(Data!$BR:$BR,MATCH(N120,Data!$A:$A,0),1)=0,"",INDEX(Data!$BR:$BR,MATCH(N120,Data!$A:$A,0),1)))</f>
        <v/>
      </c>
      <c r="N120" s="43" t="str">
        <f ca="1">IFERROR(INDEX(Data!$A$1:M$1002,_xlfn.AGGREGATE(15,6,(OFFSET(Data!$A$1,0,MATCH(N$6,Data!$1:$1,0)-1,1000,1)=IF(N$7="","Yes",N$7))/(OFFSET(Data!$A$1,0,MATCH(N$6,Data!$1:$1,0)-1,1000,1)=IF(N$7="","Yes",N$7))*ROW(Data!$C$1:$C$1002),ROW(N120)-ROW(N$7)),1),"")</f>
        <v/>
      </c>
      <c r="O120" s="43" t="str">
        <f ca="1">IF(P120="","",IF(INDEX(Data!$BR:$BR,MATCH(P120,Data!$A:$A,0),1)=0,"",INDEX(Data!$BR:$BR,MATCH(P120,Data!$A:$A,0),1)))</f>
        <v/>
      </c>
      <c r="P120" s="43" t="str">
        <f ca="1">IFERROR(INDEX(Data!$A$1:O$1002,_xlfn.AGGREGATE(15,6,(OFFSET(Data!$A$1,0,MATCH(P$6,Data!$1:$1,0)-1,1000,1)=IF(P$7="","Yes",P$7))/(OFFSET(Data!$A$1,0,MATCH(P$6,Data!$1:$1,0)-1,1000,1)=IF(P$7="","Yes",P$7))*ROW(Data!$C$1:$C$1002),ROW(P120)-ROW(P$7)),1),"")</f>
        <v>Travel Channel</v>
      </c>
      <c r="Q120" s="43" t="str">
        <f ca="1">IF(R120="","",IF(INDEX(Data!$BR:$BR,MATCH(R120,Data!$A:$A,0),1)=0,"",INDEX(Data!$BR:$BR,MATCH(R120,Data!$A:$A,0),1)))</f>
        <v/>
      </c>
      <c r="R120" s="43" t="str">
        <f ca="1">IFERROR(INDEX(Data!$A$1:Q$1002,_xlfn.AGGREGATE(15,6,(OFFSET(Data!$A$1,0,MATCH(R$6,Data!$1:$1,0)-1,1000,1)=IF(R$7="","Yes",R$7))/(OFFSET(Data!$A$1,0,MATCH(R$6,Data!$1:$1,0)-1,1000,1)=IF(R$7="","Yes",R$7))*ROW(Data!$C$1:$C$1002),ROW(R120)-ROW(R$7)),1),"")</f>
        <v>STARZ ENCORE Westerns</v>
      </c>
      <c r="S120" s="43" t="str">
        <f ca="1">IF(T120="","",IF(INDEX(Data!$BR:$BR,MATCH(T120,Data!$A:$A,0),1)=0,"",INDEX(Data!$BR:$BR,MATCH(T120,Data!$A:$A,0),1)))</f>
        <v/>
      </c>
      <c r="T120" s="43" t="str">
        <f ca="1">IFERROR(INDEX(Data!$A$1:R$1002,_xlfn.AGGREGATE(15,6,(OFFSET(Data!$A$1,0,MATCH(T$6,Data!$1:$1,0)-1,1000,1)=IF(T$7="","Yes",T$7))/(OFFSET(Data!$A$1,0,MATCH(T$6,Data!$1:$1,0)-1,1000,1)=IF(T$7="","Yes",T$7))*ROW(Data!$C$1:$C$1002),ROW(T120)-ROW(T$7)),1),"")</f>
        <v/>
      </c>
      <c r="U120" s="43" t="str">
        <f ca="1">IF(V120="","",IF(INDEX(Data!$BR:$BR,MATCH(V120,Data!$A:$A,0),1)=0,"",INDEX(Data!$BR:$BR,MATCH(V120,Data!$A:$A,0),1)))</f>
        <v/>
      </c>
      <c r="V120" s="43" t="str">
        <f ca="1">IFERROR(INDEX(Data!$A$1:T$1002,_xlfn.AGGREGATE(15,6,(OFFSET(Data!$A$1,0,MATCH(V$6,Data!$1:$1,0)-1,1000,1)=IF(V$7="","Yes",V$7))/(OFFSET(Data!$A$1,0,MATCH(V$6,Data!$1:$1,0)-1,1000,1)=IF(V$7="","Yes",V$7))*ROW(Data!$C$1:$C$1002),ROW(V120)-ROW(V$7)),1),"")</f>
        <v/>
      </c>
      <c r="W120" s="43" t="str">
        <f ca="1">IF(X120="","",IF(INDEX(Data!$BR:$BR,MATCH(X120,Data!$A:$A,0),1)=0,"",INDEX(Data!$BR:$BR,MATCH(X120,Data!$A:$A,0),1)))</f>
        <v/>
      </c>
      <c r="X120" s="43" t="str">
        <f ca="1">IFERROR(INDEX(Data!$A$1:Y$1002,_xlfn.AGGREGATE(15,6,(OFFSET(Data!$A$1,0,MATCH(X$6,Data!$1:$1,0)-1,1000,1)=IF(X$7="","Yes",X$7))/(OFFSET(Data!$A$1,0,MATCH(X$6,Data!$1:$1,0)-1,1000,1)=IF(X$7="","Yes",X$7))*ROW(Data!$C$1:$C$1002),ROW(X120)-ROW(X$7)),1),"")</f>
        <v/>
      </c>
      <c r="Y120" s="43" t="str">
        <f ca="1">IF(Z120="","",IF(INDEX(Data!$BR:$BR,MATCH(Z120,Data!$A:$A,0),1)=0,"",INDEX(Data!$BR:$BR,MATCH(Z120,Data!$A:$A,0),1)))</f>
        <v/>
      </c>
      <c r="Z120" s="43" t="str">
        <f ca="1">IFERROR(INDEX(Data!$A$1:AA$1002,_xlfn.AGGREGATE(15,6,(OFFSET(Data!$A$1,0,MATCH(Z$6,Data!$1:$1,0)-1,1000,1)=IF(Z$7="","Yes",Z$7))/(OFFSET(Data!$A$1,0,MATCH(Z$6,Data!$1:$1,0)-1,1000,1)=IF(Z$7="","Yes",Z$7))*ROW(Data!$C$1:$C$1002),ROW(Z120)-ROW(Z$7)),1),"")</f>
        <v/>
      </c>
      <c r="AA120" s="43" t="str">
        <f ca="1">IF(AB120="","",IF(INDEX(Data!$BR:$BR,MATCH(AB120,Data!$A:$A,0),1)=0,"",INDEX(Data!$BR:$BR,MATCH(AB120,Data!$A:$A,0),1)))</f>
        <v/>
      </c>
      <c r="AB120" s="43" t="str">
        <f ca="1">IFERROR(INDEX(Data!$A$1:AC$1002,_xlfn.AGGREGATE(15,6,(OFFSET(Data!$A$1,0,MATCH(AB$6,Data!$1:$1,0)-1,1000,1)=IF(AB$7="","Yes",AB$7))/(OFFSET(Data!$A$1,0,MATCH(AB$6,Data!$1:$1,0)-1,1000,1)=IF(AB$7="","Yes",AB$7))*ROW(Data!$C$1:$C$1002),ROW(AB120)-ROW(AB$7)),1),"")</f>
        <v/>
      </c>
      <c r="AC120" s="43" t="str">
        <f ca="1">IF(AD120="","",IF(INDEX(Data!$BR:$BR,MATCH(AD120,Data!$A:$A,0),1)=0,"",INDEX(Data!$BR:$BR,MATCH(AD120,Data!$A:$A,0),1)))</f>
        <v/>
      </c>
      <c r="AD120" s="43" t="str">
        <f ca="1">IFERROR(INDEX(Data!$A$1:AE$1002,_xlfn.AGGREGATE(15,6,(OFFSET(Data!$A$1,0,MATCH(AD$6,Data!$1:$1,0)-1,1000,1)=IF(AD$7="","Yes",AD$7))/(OFFSET(Data!$A$1,0,MATCH(AD$6,Data!$1:$1,0)-1,1000,1)=IF(AD$7="","Yes",AD$7))*ROW(Data!$C$1:$C$1002),ROW(AD120)-ROW(AD$7)),1),"")</f>
        <v/>
      </c>
      <c r="AE120" s="43" t="str">
        <f ca="1">IF(AF120="","",IF(INDEX(Data!$BR:$BR,MATCH(AF120,Data!$A:$A,0),1)=0,"",INDEX(Data!$BR:$BR,MATCH(AF120,Data!$A:$A,0),1)))</f>
        <v/>
      </c>
      <c r="AF120" s="43" t="str">
        <f ca="1">IFERROR(INDEX(Data!$A$1:AM$1002,_xlfn.AGGREGATE(15,6,(OFFSET(Data!$A$1,0,MATCH(AF$6,Data!$1:$1,0)-1,1000,1)=IF(AF$7="","Yes",AF$7))/(OFFSET(Data!$A$1,0,MATCH(AF$6,Data!$1:$1,0)-1,1000,1)=IF(AF$7="","Yes",AF$7))*ROW(Data!$C$1:$C$1002),ROW(AF120)-ROW(AF$7)),1),"")</f>
        <v/>
      </c>
      <c r="AG120" s="43" t="str">
        <f ca="1">IF(AH120="","",IF(INDEX(Data!$BR:$BR,MATCH(AH120,Data!$A:$A,0),1)=0,"",INDEX(Data!$BR:$BR,MATCH(AH120,Data!$A:$A,0),1)))</f>
        <v/>
      </c>
      <c r="AH120" s="43" t="str">
        <f ca="1">IFERROR(INDEX(Data!$A$1:AO$1002,_xlfn.AGGREGATE(15,6,(OFFSET(Data!$A$1,0,MATCH(AH$6,Data!$1:$1,0)-1,1000,1)=IF(AH$7="","Yes",AH$7))/(OFFSET(Data!$A$1,0,MATCH(AH$6,Data!$1:$1,0)-1,1000,1)=IF(AH$7="","Yes",AH$7))*ROW(Data!$C$1:$C$1002),ROW(AH120)-ROW(AH$7)),1),"")</f>
        <v/>
      </c>
      <c r="AI120" s="43" t="str">
        <f ca="1">IF(AJ120="","",IF(INDEX(Data!$BR:$BR,MATCH(AJ120,Data!$A:$A,0),1)=0,"",INDEX(Data!$BR:$BR,MATCH(AJ120,Data!$A:$A,0),1)))</f>
        <v/>
      </c>
      <c r="AJ120" s="43" t="str">
        <f ca="1">IFERROR(INDEX(Data!$A$1:AQ$1002,_xlfn.AGGREGATE(15,6,(OFFSET(Data!$A$1,0,MATCH(AJ$6,Data!$1:$1,0)-1,1000,1)=IF(AJ$7="","Yes",AJ$7))/(OFFSET(Data!$A$1,0,MATCH(AJ$6,Data!$1:$1,0)-1,1000,1)=IF(AJ$7="","Yes",AJ$7))*ROW(Data!$C$1:$C$1002),ROW(AJ120)-ROW(AJ$7)),1),"")</f>
        <v/>
      </c>
      <c r="AK120" s="43" t="str">
        <f ca="1">IF(AL120="","",IF(INDEX(Data!$BR:$BR,MATCH(AL120,Data!$A:$A,0),1)=0,"",INDEX(Data!$BR:$BR,MATCH(AL120,Data!$A:$A,0),1)))</f>
        <v/>
      </c>
      <c r="AL120" s="43" t="str">
        <f ca="1">IFERROR(INDEX(Data!$A$1:AS$1002,_xlfn.AGGREGATE(15,6,(OFFSET(Data!$A$1,0,MATCH(AL$6,Data!$1:$1,0)-1,1000,1)=IF(AL$7="","Yes",AL$7))/(OFFSET(Data!$A$1,0,MATCH(AL$6,Data!$1:$1,0)-1,1000,1)=IF(AL$7="","Yes",AL$7))*ROW(Data!$C$1:$C$1002),ROW(AL120)-ROW(AL$7)),1),"")</f>
        <v/>
      </c>
      <c r="AM120" s="43" t="str">
        <f ca="1">IF(AN120="","",IF(INDEX(Data!$BR:$BR,MATCH(AN120,Data!$A:$A,0),1)=0,"",INDEX(Data!$BR:$BR,MATCH(AN120,Data!$A:$A,0),1)))</f>
        <v/>
      </c>
      <c r="AN120" s="43" t="str">
        <f ca="1">IFERROR(INDEX(Data!$A$1:AU$1002,_xlfn.AGGREGATE(15,6,(OFFSET(Data!$A$1,0,MATCH(AN$6,Data!$1:$1,0)-1,1000,1)=IF(AN$7="","Yes",AN$7))/(OFFSET(Data!$A$1,0,MATCH(AN$6,Data!$1:$1,0)-1,1000,1)=IF(AN$7="","Yes",AN$7))*ROW(Data!$C$1:$C$1002),ROW(AN120)-ROW(AN$7)),1),"")</f>
        <v/>
      </c>
    </row>
    <row r="121" spans="1:40" x14ac:dyDescent="0.4">
      <c r="A121" s="43" t="str">
        <f ca="1">IF(B121="","",IF(INDEX(Data!$BR:$BR,MATCH(B121,Data!$A:$A,0),1)=0,"",INDEX(Data!$BR:$BR,MATCH(B121,Data!$A:$A,0),1)))</f>
        <v/>
      </c>
      <c r="B121" s="43" t="str">
        <f ca="1">IFERROR(INDEX(Data!A$1:$A$1002,_xlfn.AGGREGATE(15,6,(OFFSET(Data!$A$1,0,MATCH(B$6,Data!$1:$1,0)-1,1000,1)=IF(B$7="","Yes",B$7))/(OFFSET(Data!$A$1,0,MATCH(B$6,Data!$1:$1,0)-1,1000,1)=IF(B$7="","Yes",B$7))*ROW(Data!$C$1:$C$1002),ROW(B121)-ROW(B$7)),1),"")</f>
        <v/>
      </c>
      <c r="C121" s="43" t="str">
        <f ca="1">IF(D121="","",IF(INDEX(Data!$BR:$BR,MATCH(D121,Data!$A:$A,0),1)=0,"",INDEX(Data!$BR:$BR,MATCH(D121,Data!$A:$A,0),1)))</f>
        <v/>
      </c>
      <c r="D121" s="43" t="str">
        <f ca="1">IFERROR(INDEX(Data!$A$1:C$1002,_xlfn.AGGREGATE(15,6,(OFFSET(Data!$A$1,0,MATCH(D$6,Data!$1:$1,0)-1,1000,1)=IF(D$7="","Yes",D$7))/(OFFSET(Data!$A$1,0,MATCH(D$6,Data!$1:$1,0)-1,1000,1)=IF(D$7="","Yes",D$7))*ROW(Data!$C$1:$C$1002),ROW(D121)-ROW(D$7)),1),"")</f>
        <v/>
      </c>
      <c r="E121" s="43" t="str">
        <f ca="1">IF(F121="","",IF(INDEX(Data!$BR:$BR,MATCH(F121,Data!$A:$A,0),1)=0,"",INDEX(Data!$BR:$BR,MATCH(F121,Data!$A:$A,0),1)))</f>
        <v/>
      </c>
      <c r="F121" s="43" t="str">
        <f ca="1">IFERROR(INDEX(Data!$A$1:E$1002,_xlfn.AGGREGATE(15,6,(OFFSET(Data!$A$1,0,MATCH(F$6,Data!$1:$1,0)-1,1000,1)=IF(F$7="","Yes",F$7))/(OFFSET(Data!$A$1,0,MATCH(F$6,Data!$1:$1,0)-1,1000,1)=IF(F$7="","Yes",F$7))*ROW(Data!$C$1:$C$1002),ROW(F121)-ROW(F$7)),1),"")</f>
        <v/>
      </c>
      <c r="G121" s="43" t="str">
        <f ca="1">IF(H121="","",IF(INDEX(Data!$BR:$BR,MATCH(H121,Data!$A:$A,0),1)=0,"",INDEX(Data!$BR:$BR,MATCH(H121,Data!$A:$A,0),1)))</f>
        <v/>
      </c>
      <c r="H121" s="43" t="str">
        <f ca="1">IFERROR(INDEX(Data!$A$1:G$1002,_xlfn.AGGREGATE(15,6,(OFFSET(Data!$A$1,0,MATCH(H$6,Data!$1:$1,0)-1,1000,1)=IF(H$7="","Yes",H$7))/(OFFSET(Data!$A$1,0,MATCH(H$6,Data!$1:$1,0)-1,1000,1)=IF(H$7="","Yes",H$7))*ROW(Data!$C$1:$C$1002),ROW(H121)-ROW(H$7)),1),"")</f>
        <v/>
      </c>
      <c r="I121" s="43" t="str">
        <f ca="1">IF(J121="","",IF(INDEX(Data!$BR:$BR,MATCH(J121,Data!$A:$A,0),1)=0,"",INDEX(Data!$BR:$BR,MATCH(J121,Data!$A:$A,0),1)))</f>
        <v/>
      </c>
      <c r="J121" s="43" t="str">
        <f ca="1">IFERROR(INDEX(Data!$A$1:I$1002,_xlfn.AGGREGATE(15,6,(OFFSET(Data!$A$1,0,MATCH(J$6,Data!$1:$1,0)-1,1000,1)=IF(J$7="","Yes",J$7))/(OFFSET(Data!$A$1,0,MATCH(J$6,Data!$1:$1,0)-1,1000,1)=IF(J$7="","Yes",J$7))*ROW(Data!$C$1:$C$1002),ROW(J121)-ROW(J$7)),1),"")</f>
        <v/>
      </c>
      <c r="K121" s="43" t="str">
        <f ca="1">IF(L121="","",IF(INDEX(Data!$BR:$BR,MATCH(L121,Data!$A:$A,0),1)=0,"",INDEX(Data!$BR:$BR,MATCH(L121,Data!$A:$A,0),1)))</f>
        <v/>
      </c>
      <c r="L121" s="43" t="str">
        <f ca="1">IFERROR(INDEX(Data!$A$1:K$1002,_xlfn.AGGREGATE(15,6,(OFFSET(Data!$A$1,0,MATCH(L$6,Data!$1:$1,0)-1,1000,1)=IF(L$7="","Yes",L$7))/(OFFSET(Data!$A$1,0,MATCH(L$6,Data!$1:$1,0)-1,1000,1)=IF(L$7="","Yes",L$7))*ROW(Data!$C$1:$C$1002),ROW(L121)-ROW(L$7)),1),"")</f>
        <v/>
      </c>
      <c r="M121" s="43" t="str">
        <f ca="1">IF(N121="","",IF(INDEX(Data!$BR:$BR,MATCH(N121,Data!$A:$A,0),1)=0,"",INDEX(Data!$BR:$BR,MATCH(N121,Data!$A:$A,0),1)))</f>
        <v/>
      </c>
      <c r="N121" s="43" t="str">
        <f ca="1">IFERROR(INDEX(Data!$A$1:M$1002,_xlfn.AGGREGATE(15,6,(OFFSET(Data!$A$1,0,MATCH(N$6,Data!$1:$1,0)-1,1000,1)=IF(N$7="","Yes",N$7))/(OFFSET(Data!$A$1,0,MATCH(N$6,Data!$1:$1,0)-1,1000,1)=IF(N$7="","Yes",N$7))*ROW(Data!$C$1:$C$1002),ROW(N121)-ROW(N$7)),1),"")</f>
        <v/>
      </c>
      <c r="O121" s="43" t="str">
        <f ca="1">IF(P121="","",IF(INDEX(Data!$BR:$BR,MATCH(P121,Data!$A:$A,0),1)=0,"",INDEX(Data!$BR:$BR,MATCH(P121,Data!$A:$A,0),1)))</f>
        <v/>
      </c>
      <c r="P121" s="43" t="str">
        <f ca="1">IFERROR(INDEX(Data!$A$1:O$1002,_xlfn.AGGREGATE(15,6,(OFFSET(Data!$A$1,0,MATCH(P$6,Data!$1:$1,0)-1,1000,1)=IF(P$7="","Yes",P$7))/(OFFSET(Data!$A$1,0,MATCH(P$6,Data!$1:$1,0)-1,1000,1)=IF(P$7="","Yes",P$7))*ROW(Data!$C$1:$C$1002),ROW(P121)-ROW(P$7)),1),"")</f>
        <v>TruTV</v>
      </c>
      <c r="Q121" s="43" t="str">
        <f ca="1">IF(R121="","",IF(INDEX(Data!$BR:$BR,MATCH(R121,Data!$A:$A,0),1)=0,"",INDEX(Data!$BR:$BR,MATCH(R121,Data!$A:$A,0),1)))</f>
        <v/>
      </c>
      <c r="R121" s="43" t="str">
        <f ca="1">IFERROR(INDEX(Data!$A$1:Q$1002,_xlfn.AGGREGATE(15,6,(OFFSET(Data!$A$1,0,MATCH(R$6,Data!$1:$1,0)-1,1000,1)=IF(R$7="","Yes",R$7))/(OFFSET(Data!$A$1,0,MATCH(R$6,Data!$1:$1,0)-1,1000,1)=IF(R$7="","Yes",R$7))*ROW(Data!$C$1:$C$1002),ROW(R121)-ROW(R$7)),1),"")</f>
        <v>Sundance TV</v>
      </c>
      <c r="S121" s="43" t="str">
        <f ca="1">IF(T121="","",IF(INDEX(Data!$BR:$BR,MATCH(T121,Data!$A:$A,0),1)=0,"",INDEX(Data!$BR:$BR,MATCH(T121,Data!$A:$A,0),1)))</f>
        <v/>
      </c>
      <c r="T121" s="43" t="str">
        <f ca="1">IFERROR(INDEX(Data!$A$1:R$1002,_xlfn.AGGREGATE(15,6,(OFFSET(Data!$A$1,0,MATCH(T$6,Data!$1:$1,0)-1,1000,1)=IF(T$7="","Yes",T$7))/(OFFSET(Data!$A$1,0,MATCH(T$6,Data!$1:$1,0)-1,1000,1)=IF(T$7="","Yes",T$7))*ROW(Data!$C$1:$C$1002),ROW(T121)-ROW(T$7)),1),"")</f>
        <v/>
      </c>
      <c r="U121" s="43" t="str">
        <f ca="1">IF(V121="","",IF(INDEX(Data!$BR:$BR,MATCH(V121,Data!$A:$A,0),1)=0,"",INDEX(Data!$BR:$BR,MATCH(V121,Data!$A:$A,0),1)))</f>
        <v/>
      </c>
      <c r="V121" s="43" t="str">
        <f ca="1">IFERROR(INDEX(Data!$A$1:T$1002,_xlfn.AGGREGATE(15,6,(OFFSET(Data!$A$1,0,MATCH(V$6,Data!$1:$1,0)-1,1000,1)=IF(V$7="","Yes",V$7))/(OFFSET(Data!$A$1,0,MATCH(V$6,Data!$1:$1,0)-1,1000,1)=IF(V$7="","Yes",V$7))*ROW(Data!$C$1:$C$1002),ROW(V121)-ROW(V$7)),1),"")</f>
        <v/>
      </c>
      <c r="W121" s="43" t="str">
        <f ca="1">IF(X121="","",IF(INDEX(Data!$BR:$BR,MATCH(X121,Data!$A:$A,0),1)=0,"",INDEX(Data!$BR:$BR,MATCH(X121,Data!$A:$A,0),1)))</f>
        <v/>
      </c>
      <c r="X121" s="43" t="str">
        <f ca="1">IFERROR(INDEX(Data!$A$1:Y$1002,_xlfn.AGGREGATE(15,6,(OFFSET(Data!$A$1,0,MATCH(X$6,Data!$1:$1,0)-1,1000,1)=IF(X$7="","Yes",X$7))/(OFFSET(Data!$A$1,0,MATCH(X$6,Data!$1:$1,0)-1,1000,1)=IF(X$7="","Yes",X$7))*ROW(Data!$C$1:$C$1002),ROW(X121)-ROW(X$7)),1),"")</f>
        <v/>
      </c>
      <c r="Y121" s="43" t="str">
        <f ca="1">IF(Z121="","",IF(INDEX(Data!$BR:$BR,MATCH(Z121,Data!$A:$A,0),1)=0,"",INDEX(Data!$BR:$BR,MATCH(Z121,Data!$A:$A,0),1)))</f>
        <v/>
      </c>
      <c r="Z121" s="43" t="str">
        <f ca="1">IFERROR(INDEX(Data!$A$1:AA$1002,_xlfn.AGGREGATE(15,6,(OFFSET(Data!$A$1,0,MATCH(Z$6,Data!$1:$1,0)-1,1000,1)=IF(Z$7="","Yes",Z$7))/(OFFSET(Data!$A$1,0,MATCH(Z$6,Data!$1:$1,0)-1,1000,1)=IF(Z$7="","Yes",Z$7))*ROW(Data!$C$1:$C$1002),ROW(Z121)-ROW(Z$7)),1),"")</f>
        <v/>
      </c>
      <c r="AA121" s="43" t="str">
        <f ca="1">IF(AB121="","",IF(INDEX(Data!$BR:$BR,MATCH(AB121,Data!$A:$A,0),1)=0,"",INDEX(Data!$BR:$BR,MATCH(AB121,Data!$A:$A,0),1)))</f>
        <v/>
      </c>
      <c r="AB121" s="43" t="str">
        <f ca="1">IFERROR(INDEX(Data!$A$1:AC$1002,_xlfn.AGGREGATE(15,6,(OFFSET(Data!$A$1,0,MATCH(AB$6,Data!$1:$1,0)-1,1000,1)=IF(AB$7="","Yes",AB$7))/(OFFSET(Data!$A$1,0,MATCH(AB$6,Data!$1:$1,0)-1,1000,1)=IF(AB$7="","Yes",AB$7))*ROW(Data!$C$1:$C$1002),ROW(AB121)-ROW(AB$7)),1),"")</f>
        <v/>
      </c>
      <c r="AC121" s="43" t="str">
        <f ca="1">IF(AD121="","",IF(INDEX(Data!$BR:$BR,MATCH(AD121,Data!$A:$A,0),1)=0,"",INDEX(Data!$BR:$BR,MATCH(AD121,Data!$A:$A,0),1)))</f>
        <v/>
      </c>
      <c r="AD121" s="43" t="str">
        <f ca="1">IFERROR(INDEX(Data!$A$1:AE$1002,_xlfn.AGGREGATE(15,6,(OFFSET(Data!$A$1,0,MATCH(AD$6,Data!$1:$1,0)-1,1000,1)=IF(AD$7="","Yes",AD$7))/(OFFSET(Data!$A$1,0,MATCH(AD$6,Data!$1:$1,0)-1,1000,1)=IF(AD$7="","Yes",AD$7))*ROW(Data!$C$1:$C$1002),ROW(AD121)-ROW(AD$7)),1),"")</f>
        <v/>
      </c>
      <c r="AE121" s="43" t="str">
        <f ca="1">IF(AF121="","",IF(INDEX(Data!$BR:$BR,MATCH(AF121,Data!$A:$A,0),1)=0,"",INDEX(Data!$BR:$BR,MATCH(AF121,Data!$A:$A,0),1)))</f>
        <v/>
      </c>
      <c r="AF121" s="43" t="str">
        <f ca="1">IFERROR(INDEX(Data!$A$1:AM$1002,_xlfn.AGGREGATE(15,6,(OFFSET(Data!$A$1,0,MATCH(AF$6,Data!$1:$1,0)-1,1000,1)=IF(AF$7="","Yes",AF$7))/(OFFSET(Data!$A$1,0,MATCH(AF$6,Data!$1:$1,0)-1,1000,1)=IF(AF$7="","Yes",AF$7))*ROW(Data!$C$1:$C$1002),ROW(AF121)-ROW(AF$7)),1),"")</f>
        <v/>
      </c>
      <c r="AG121" s="43" t="str">
        <f ca="1">IF(AH121="","",IF(INDEX(Data!$BR:$BR,MATCH(AH121,Data!$A:$A,0),1)=0,"",INDEX(Data!$BR:$BR,MATCH(AH121,Data!$A:$A,0),1)))</f>
        <v/>
      </c>
      <c r="AH121" s="43" t="str">
        <f ca="1">IFERROR(INDEX(Data!$A$1:AO$1002,_xlfn.AGGREGATE(15,6,(OFFSET(Data!$A$1,0,MATCH(AH$6,Data!$1:$1,0)-1,1000,1)=IF(AH$7="","Yes",AH$7))/(OFFSET(Data!$A$1,0,MATCH(AH$6,Data!$1:$1,0)-1,1000,1)=IF(AH$7="","Yes",AH$7))*ROW(Data!$C$1:$C$1002),ROW(AH121)-ROW(AH$7)),1),"")</f>
        <v/>
      </c>
      <c r="AI121" s="43" t="str">
        <f ca="1">IF(AJ121="","",IF(INDEX(Data!$BR:$BR,MATCH(AJ121,Data!$A:$A,0),1)=0,"",INDEX(Data!$BR:$BR,MATCH(AJ121,Data!$A:$A,0),1)))</f>
        <v/>
      </c>
      <c r="AJ121" s="43" t="str">
        <f ca="1">IFERROR(INDEX(Data!$A$1:AQ$1002,_xlfn.AGGREGATE(15,6,(OFFSET(Data!$A$1,0,MATCH(AJ$6,Data!$1:$1,0)-1,1000,1)=IF(AJ$7="","Yes",AJ$7))/(OFFSET(Data!$A$1,0,MATCH(AJ$6,Data!$1:$1,0)-1,1000,1)=IF(AJ$7="","Yes",AJ$7))*ROW(Data!$C$1:$C$1002),ROW(AJ121)-ROW(AJ$7)),1),"")</f>
        <v/>
      </c>
      <c r="AK121" s="43" t="str">
        <f ca="1">IF(AL121="","",IF(INDEX(Data!$BR:$BR,MATCH(AL121,Data!$A:$A,0),1)=0,"",INDEX(Data!$BR:$BR,MATCH(AL121,Data!$A:$A,0),1)))</f>
        <v/>
      </c>
      <c r="AL121" s="43" t="str">
        <f ca="1">IFERROR(INDEX(Data!$A$1:AS$1002,_xlfn.AGGREGATE(15,6,(OFFSET(Data!$A$1,0,MATCH(AL$6,Data!$1:$1,0)-1,1000,1)=IF(AL$7="","Yes",AL$7))/(OFFSET(Data!$A$1,0,MATCH(AL$6,Data!$1:$1,0)-1,1000,1)=IF(AL$7="","Yes",AL$7))*ROW(Data!$C$1:$C$1002),ROW(AL121)-ROW(AL$7)),1),"")</f>
        <v/>
      </c>
      <c r="AM121" s="43" t="str">
        <f ca="1">IF(AN121="","",IF(INDEX(Data!$BR:$BR,MATCH(AN121,Data!$A:$A,0),1)=0,"",INDEX(Data!$BR:$BR,MATCH(AN121,Data!$A:$A,0),1)))</f>
        <v/>
      </c>
      <c r="AN121" s="43" t="str">
        <f ca="1">IFERROR(INDEX(Data!$A$1:AU$1002,_xlfn.AGGREGATE(15,6,(OFFSET(Data!$A$1,0,MATCH(AN$6,Data!$1:$1,0)-1,1000,1)=IF(AN$7="","Yes",AN$7))/(OFFSET(Data!$A$1,0,MATCH(AN$6,Data!$1:$1,0)-1,1000,1)=IF(AN$7="","Yes",AN$7))*ROW(Data!$C$1:$C$1002),ROW(AN121)-ROW(AN$7)),1),"")</f>
        <v/>
      </c>
    </row>
    <row r="122" spans="1:40" ht="24" x14ac:dyDescent="0.4">
      <c r="A122" s="43" t="str">
        <f ca="1">IF(B122="","",IF(INDEX(Data!$BR:$BR,MATCH(B122,Data!$A:$A,0),1)=0,"",INDEX(Data!$BR:$BR,MATCH(B122,Data!$A:$A,0),1)))</f>
        <v/>
      </c>
      <c r="B122" s="43" t="str">
        <f ca="1">IFERROR(INDEX(Data!A$1:$A$1002,_xlfn.AGGREGATE(15,6,(OFFSET(Data!$A$1,0,MATCH(B$6,Data!$1:$1,0)-1,1000,1)=IF(B$7="","Yes",B$7))/(OFFSET(Data!$A$1,0,MATCH(B$6,Data!$1:$1,0)-1,1000,1)=IF(B$7="","Yes",B$7))*ROW(Data!$C$1:$C$1002),ROW(B122)-ROW(B$7)),1),"")</f>
        <v/>
      </c>
      <c r="C122" s="43" t="str">
        <f ca="1">IF(D122="","",IF(INDEX(Data!$BR:$BR,MATCH(D122,Data!$A:$A,0),1)=0,"",INDEX(Data!$BR:$BR,MATCH(D122,Data!$A:$A,0),1)))</f>
        <v/>
      </c>
      <c r="D122" s="43" t="str">
        <f ca="1">IFERROR(INDEX(Data!$A$1:C$1002,_xlfn.AGGREGATE(15,6,(OFFSET(Data!$A$1,0,MATCH(D$6,Data!$1:$1,0)-1,1000,1)=IF(D$7="","Yes",D$7))/(OFFSET(Data!$A$1,0,MATCH(D$6,Data!$1:$1,0)-1,1000,1)=IF(D$7="","Yes",D$7))*ROW(Data!$C$1:$C$1002),ROW(D122)-ROW(D$7)),1),"")</f>
        <v/>
      </c>
      <c r="E122" s="43" t="str">
        <f ca="1">IF(F122="","",IF(INDEX(Data!$BR:$BR,MATCH(F122,Data!$A:$A,0),1)=0,"",INDEX(Data!$BR:$BR,MATCH(F122,Data!$A:$A,0),1)))</f>
        <v/>
      </c>
      <c r="F122" s="43" t="str">
        <f ca="1">IFERROR(INDEX(Data!$A$1:E$1002,_xlfn.AGGREGATE(15,6,(OFFSET(Data!$A$1,0,MATCH(F$6,Data!$1:$1,0)-1,1000,1)=IF(F$7="","Yes",F$7))/(OFFSET(Data!$A$1,0,MATCH(F$6,Data!$1:$1,0)-1,1000,1)=IF(F$7="","Yes",F$7))*ROW(Data!$C$1:$C$1002),ROW(F122)-ROW(F$7)),1),"")</f>
        <v/>
      </c>
      <c r="G122" s="43" t="str">
        <f ca="1">IF(H122="","",IF(INDEX(Data!$BR:$BR,MATCH(H122,Data!$A:$A,0),1)=0,"",INDEX(Data!$BR:$BR,MATCH(H122,Data!$A:$A,0),1)))</f>
        <v/>
      </c>
      <c r="H122" s="43" t="str">
        <f ca="1">IFERROR(INDEX(Data!$A$1:G$1002,_xlfn.AGGREGATE(15,6,(OFFSET(Data!$A$1,0,MATCH(H$6,Data!$1:$1,0)-1,1000,1)=IF(H$7="","Yes",H$7))/(OFFSET(Data!$A$1,0,MATCH(H$6,Data!$1:$1,0)-1,1000,1)=IF(H$7="","Yes",H$7))*ROW(Data!$C$1:$C$1002),ROW(H122)-ROW(H$7)),1),"")</f>
        <v/>
      </c>
      <c r="I122" s="43" t="str">
        <f ca="1">IF(J122="","",IF(INDEX(Data!$BR:$BR,MATCH(J122,Data!$A:$A,0),1)=0,"",INDEX(Data!$BR:$BR,MATCH(J122,Data!$A:$A,0),1)))</f>
        <v/>
      </c>
      <c r="J122" s="43" t="str">
        <f ca="1">IFERROR(INDEX(Data!$A$1:I$1002,_xlfn.AGGREGATE(15,6,(OFFSET(Data!$A$1,0,MATCH(J$6,Data!$1:$1,0)-1,1000,1)=IF(J$7="","Yes",J$7))/(OFFSET(Data!$A$1,0,MATCH(J$6,Data!$1:$1,0)-1,1000,1)=IF(J$7="","Yes",J$7))*ROW(Data!$C$1:$C$1002),ROW(J122)-ROW(J$7)),1),"")</f>
        <v/>
      </c>
      <c r="K122" s="43" t="str">
        <f ca="1">IF(L122="","",IF(INDEX(Data!$BR:$BR,MATCH(L122,Data!$A:$A,0),1)=0,"",INDEX(Data!$BR:$BR,MATCH(L122,Data!$A:$A,0),1)))</f>
        <v/>
      </c>
      <c r="L122" s="43" t="str">
        <f ca="1">IFERROR(INDEX(Data!$A$1:K$1002,_xlfn.AGGREGATE(15,6,(OFFSET(Data!$A$1,0,MATCH(L$6,Data!$1:$1,0)-1,1000,1)=IF(L$7="","Yes",L$7))/(OFFSET(Data!$A$1,0,MATCH(L$6,Data!$1:$1,0)-1,1000,1)=IF(L$7="","Yes",L$7))*ROW(Data!$C$1:$C$1002),ROW(L122)-ROW(L$7)),1),"")</f>
        <v/>
      </c>
      <c r="M122" s="43" t="str">
        <f ca="1">IF(N122="","",IF(INDEX(Data!$BR:$BR,MATCH(N122,Data!$A:$A,0),1)=0,"",INDEX(Data!$BR:$BR,MATCH(N122,Data!$A:$A,0),1)))</f>
        <v/>
      </c>
      <c r="N122" s="43" t="str">
        <f ca="1">IFERROR(INDEX(Data!$A$1:M$1002,_xlfn.AGGREGATE(15,6,(OFFSET(Data!$A$1,0,MATCH(N$6,Data!$1:$1,0)-1,1000,1)=IF(N$7="","Yes",N$7))/(OFFSET(Data!$A$1,0,MATCH(N$6,Data!$1:$1,0)-1,1000,1)=IF(N$7="","Yes",N$7))*ROW(Data!$C$1:$C$1002),ROW(N122)-ROW(N$7)),1),"")</f>
        <v/>
      </c>
      <c r="O122" s="43" t="str">
        <f ca="1">IF(P122="","",IF(INDEX(Data!$BR:$BR,MATCH(P122,Data!$A:$A,0),1)=0,"",INDEX(Data!$BR:$BR,MATCH(P122,Data!$A:$A,0),1)))</f>
        <v/>
      </c>
      <c r="P122" s="43" t="str">
        <f ca="1">IFERROR(INDEX(Data!$A$1:O$1002,_xlfn.AGGREGATE(15,6,(OFFSET(Data!$A$1,0,MATCH(P$6,Data!$1:$1,0)-1,1000,1)=IF(P$7="","Yes",P$7))/(OFFSET(Data!$A$1,0,MATCH(P$6,Data!$1:$1,0)-1,1000,1)=IF(P$7="","Yes",P$7))*ROW(Data!$C$1:$C$1002),ROW(P122)-ROW(P$7)),1),"")</f>
        <v>Turner Classic Movies</v>
      </c>
      <c r="Q122" s="43" t="str">
        <f ca="1">IF(R122="","",IF(INDEX(Data!$BR:$BR,MATCH(R122,Data!$A:$A,0),1)=0,"",INDEX(Data!$BR:$BR,MATCH(R122,Data!$A:$A,0),1)))</f>
        <v/>
      </c>
      <c r="R122" s="43" t="str">
        <f ca="1">IFERROR(INDEX(Data!$A$1:Q$1002,_xlfn.AGGREGATE(15,6,(OFFSET(Data!$A$1,0,MATCH(R$6,Data!$1:$1,0)-1,1000,1)=IF(R$7="","Yes",R$7))/(OFFSET(Data!$A$1,0,MATCH(R$6,Data!$1:$1,0)-1,1000,1)=IF(R$7="","Yes",R$7))*ROW(Data!$C$1:$C$1002),ROW(R122)-ROW(R$7)),1),"")</f>
        <v>Syfy</v>
      </c>
      <c r="S122" s="43" t="str">
        <f ca="1">IF(T122="","",IF(INDEX(Data!$BR:$BR,MATCH(T122,Data!$A:$A,0),1)=0,"",INDEX(Data!$BR:$BR,MATCH(T122,Data!$A:$A,0),1)))</f>
        <v/>
      </c>
      <c r="T122" s="43" t="str">
        <f ca="1">IFERROR(INDEX(Data!$A$1:R$1002,_xlfn.AGGREGATE(15,6,(OFFSET(Data!$A$1,0,MATCH(T$6,Data!$1:$1,0)-1,1000,1)=IF(T$7="","Yes",T$7))/(OFFSET(Data!$A$1,0,MATCH(T$6,Data!$1:$1,0)-1,1000,1)=IF(T$7="","Yes",T$7))*ROW(Data!$C$1:$C$1002),ROW(T122)-ROW(T$7)),1),"")</f>
        <v/>
      </c>
      <c r="U122" s="43" t="str">
        <f ca="1">IF(V122="","",IF(INDEX(Data!$BR:$BR,MATCH(V122,Data!$A:$A,0),1)=0,"",INDEX(Data!$BR:$BR,MATCH(V122,Data!$A:$A,0),1)))</f>
        <v/>
      </c>
      <c r="V122" s="43" t="str">
        <f ca="1">IFERROR(INDEX(Data!$A$1:T$1002,_xlfn.AGGREGATE(15,6,(OFFSET(Data!$A$1,0,MATCH(V$6,Data!$1:$1,0)-1,1000,1)=IF(V$7="","Yes",V$7))/(OFFSET(Data!$A$1,0,MATCH(V$6,Data!$1:$1,0)-1,1000,1)=IF(V$7="","Yes",V$7))*ROW(Data!$C$1:$C$1002),ROW(V122)-ROW(V$7)),1),"")</f>
        <v/>
      </c>
      <c r="W122" s="43" t="str">
        <f ca="1">IF(X122="","",IF(INDEX(Data!$BR:$BR,MATCH(X122,Data!$A:$A,0),1)=0,"",INDEX(Data!$BR:$BR,MATCH(X122,Data!$A:$A,0),1)))</f>
        <v/>
      </c>
      <c r="X122" s="43" t="str">
        <f ca="1">IFERROR(INDEX(Data!$A$1:Y$1002,_xlfn.AGGREGATE(15,6,(OFFSET(Data!$A$1,0,MATCH(X$6,Data!$1:$1,0)-1,1000,1)=IF(X$7="","Yes",X$7))/(OFFSET(Data!$A$1,0,MATCH(X$6,Data!$1:$1,0)-1,1000,1)=IF(X$7="","Yes",X$7))*ROW(Data!$C$1:$C$1002),ROW(X122)-ROW(X$7)),1),"")</f>
        <v/>
      </c>
      <c r="Y122" s="43" t="str">
        <f ca="1">IF(Z122="","",IF(INDEX(Data!$BR:$BR,MATCH(Z122,Data!$A:$A,0),1)=0,"",INDEX(Data!$BR:$BR,MATCH(Z122,Data!$A:$A,0),1)))</f>
        <v/>
      </c>
      <c r="Z122" s="43" t="str">
        <f ca="1">IFERROR(INDEX(Data!$A$1:AA$1002,_xlfn.AGGREGATE(15,6,(OFFSET(Data!$A$1,0,MATCH(Z$6,Data!$1:$1,0)-1,1000,1)=IF(Z$7="","Yes",Z$7))/(OFFSET(Data!$A$1,0,MATCH(Z$6,Data!$1:$1,0)-1,1000,1)=IF(Z$7="","Yes",Z$7))*ROW(Data!$C$1:$C$1002),ROW(Z122)-ROW(Z$7)),1),"")</f>
        <v/>
      </c>
      <c r="AA122" s="43" t="str">
        <f ca="1">IF(AB122="","",IF(INDEX(Data!$BR:$BR,MATCH(AB122,Data!$A:$A,0),1)=0,"",INDEX(Data!$BR:$BR,MATCH(AB122,Data!$A:$A,0),1)))</f>
        <v/>
      </c>
      <c r="AB122" s="43" t="str">
        <f ca="1">IFERROR(INDEX(Data!$A$1:AC$1002,_xlfn.AGGREGATE(15,6,(OFFSET(Data!$A$1,0,MATCH(AB$6,Data!$1:$1,0)-1,1000,1)=IF(AB$7="","Yes",AB$7))/(OFFSET(Data!$A$1,0,MATCH(AB$6,Data!$1:$1,0)-1,1000,1)=IF(AB$7="","Yes",AB$7))*ROW(Data!$C$1:$C$1002),ROW(AB122)-ROW(AB$7)),1),"")</f>
        <v/>
      </c>
      <c r="AC122" s="43" t="str">
        <f ca="1">IF(AD122="","",IF(INDEX(Data!$BR:$BR,MATCH(AD122,Data!$A:$A,0),1)=0,"",INDEX(Data!$BR:$BR,MATCH(AD122,Data!$A:$A,0),1)))</f>
        <v/>
      </c>
      <c r="AD122" s="43" t="str">
        <f ca="1">IFERROR(INDEX(Data!$A$1:AE$1002,_xlfn.AGGREGATE(15,6,(OFFSET(Data!$A$1,0,MATCH(AD$6,Data!$1:$1,0)-1,1000,1)=IF(AD$7="","Yes",AD$7))/(OFFSET(Data!$A$1,0,MATCH(AD$6,Data!$1:$1,0)-1,1000,1)=IF(AD$7="","Yes",AD$7))*ROW(Data!$C$1:$C$1002),ROW(AD122)-ROW(AD$7)),1),"")</f>
        <v/>
      </c>
      <c r="AE122" s="43" t="str">
        <f ca="1">IF(AF122="","",IF(INDEX(Data!$BR:$BR,MATCH(AF122,Data!$A:$A,0),1)=0,"",INDEX(Data!$BR:$BR,MATCH(AF122,Data!$A:$A,0),1)))</f>
        <v/>
      </c>
      <c r="AF122" s="43" t="str">
        <f ca="1">IFERROR(INDEX(Data!$A$1:AM$1002,_xlfn.AGGREGATE(15,6,(OFFSET(Data!$A$1,0,MATCH(AF$6,Data!$1:$1,0)-1,1000,1)=IF(AF$7="","Yes",AF$7))/(OFFSET(Data!$A$1,0,MATCH(AF$6,Data!$1:$1,0)-1,1000,1)=IF(AF$7="","Yes",AF$7))*ROW(Data!$C$1:$C$1002),ROW(AF122)-ROW(AF$7)),1),"")</f>
        <v/>
      </c>
      <c r="AG122" s="43" t="str">
        <f ca="1">IF(AH122="","",IF(INDEX(Data!$BR:$BR,MATCH(AH122,Data!$A:$A,0),1)=0,"",INDEX(Data!$BR:$BR,MATCH(AH122,Data!$A:$A,0),1)))</f>
        <v/>
      </c>
      <c r="AH122" s="43" t="str">
        <f ca="1">IFERROR(INDEX(Data!$A$1:AO$1002,_xlfn.AGGREGATE(15,6,(OFFSET(Data!$A$1,0,MATCH(AH$6,Data!$1:$1,0)-1,1000,1)=IF(AH$7="","Yes",AH$7))/(OFFSET(Data!$A$1,0,MATCH(AH$6,Data!$1:$1,0)-1,1000,1)=IF(AH$7="","Yes",AH$7))*ROW(Data!$C$1:$C$1002),ROW(AH122)-ROW(AH$7)),1),"")</f>
        <v/>
      </c>
      <c r="AI122" s="43" t="str">
        <f ca="1">IF(AJ122="","",IF(INDEX(Data!$BR:$BR,MATCH(AJ122,Data!$A:$A,0),1)=0,"",INDEX(Data!$BR:$BR,MATCH(AJ122,Data!$A:$A,0),1)))</f>
        <v/>
      </c>
      <c r="AJ122" s="43" t="str">
        <f ca="1">IFERROR(INDEX(Data!$A$1:AQ$1002,_xlfn.AGGREGATE(15,6,(OFFSET(Data!$A$1,0,MATCH(AJ$6,Data!$1:$1,0)-1,1000,1)=IF(AJ$7="","Yes",AJ$7))/(OFFSET(Data!$A$1,0,MATCH(AJ$6,Data!$1:$1,0)-1,1000,1)=IF(AJ$7="","Yes",AJ$7))*ROW(Data!$C$1:$C$1002),ROW(AJ122)-ROW(AJ$7)),1),"")</f>
        <v/>
      </c>
      <c r="AK122" s="43" t="str">
        <f ca="1">IF(AL122="","",IF(INDEX(Data!$BR:$BR,MATCH(AL122,Data!$A:$A,0),1)=0,"",INDEX(Data!$BR:$BR,MATCH(AL122,Data!$A:$A,0),1)))</f>
        <v/>
      </c>
      <c r="AL122" s="43" t="str">
        <f ca="1">IFERROR(INDEX(Data!$A$1:AS$1002,_xlfn.AGGREGATE(15,6,(OFFSET(Data!$A$1,0,MATCH(AL$6,Data!$1:$1,0)-1,1000,1)=IF(AL$7="","Yes",AL$7))/(OFFSET(Data!$A$1,0,MATCH(AL$6,Data!$1:$1,0)-1,1000,1)=IF(AL$7="","Yes",AL$7))*ROW(Data!$C$1:$C$1002),ROW(AL122)-ROW(AL$7)),1),"")</f>
        <v/>
      </c>
      <c r="AM122" s="43" t="str">
        <f ca="1">IF(AN122="","",IF(INDEX(Data!$BR:$BR,MATCH(AN122,Data!$A:$A,0),1)=0,"",INDEX(Data!$BR:$BR,MATCH(AN122,Data!$A:$A,0),1)))</f>
        <v/>
      </c>
      <c r="AN122" s="43" t="str">
        <f ca="1">IFERROR(INDEX(Data!$A$1:AU$1002,_xlfn.AGGREGATE(15,6,(OFFSET(Data!$A$1,0,MATCH(AN$6,Data!$1:$1,0)-1,1000,1)=IF(AN$7="","Yes",AN$7))/(OFFSET(Data!$A$1,0,MATCH(AN$6,Data!$1:$1,0)-1,1000,1)=IF(AN$7="","Yes",AN$7))*ROW(Data!$C$1:$C$1002),ROW(AN122)-ROW(AN$7)),1),"")</f>
        <v/>
      </c>
    </row>
    <row r="123" spans="1:40" x14ac:dyDescent="0.4">
      <c r="A123" s="43" t="str">
        <f ca="1">IF(B123="","",IF(INDEX(Data!$BR:$BR,MATCH(B123,Data!$A:$A,0),1)=0,"",INDEX(Data!$BR:$BR,MATCH(B123,Data!$A:$A,0),1)))</f>
        <v/>
      </c>
      <c r="B123" s="43" t="str">
        <f ca="1">IFERROR(INDEX(Data!A$1:$A$1002,_xlfn.AGGREGATE(15,6,(OFFSET(Data!$A$1,0,MATCH(B$6,Data!$1:$1,0)-1,1000,1)=IF(B$7="","Yes",B$7))/(OFFSET(Data!$A$1,0,MATCH(B$6,Data!$1:$1,0)-1,1000,1)=IF(B$7="","Yes",B$7))*ROW(Data!$C$1:$C$1002),ROW(B123)-ROW(B$7)),1),"")</f>
        <v/>
      </c>
      <c r="C123" s="43" t="str">
        <f ca="1">IF(D123="","",IF(INDEX(Data!$BR:$BR,MATCH(D123,Data!$A:$A,0),1)=0,"",INDEX(Data!$BR:$BR,MATCH(D123,Data!$A:$A,0),1)))</f>
        <v/>
      </c>
      <c r="D123" s="43" t="str">
        <f ca="1">IFERROR(INDEX(Data!$A$1:C$1002,_xlfn.AGGREGATE(15,6,(OFFSET(Data!$A$1,0,MATCH(D$6,Data!$1:$1,0)-1,1000,1)=IF(D$7="","Yes",D$7))/(OFFSET(Data!$A$1,0,MATCH(D$6,Data!$1:$1,0)-1,1000,1)=IF(D$7="","Yes",D$7))*ROW(Data!$C$1:$C$1002),ROW(D123)-ROW(D$7)),1),"")</f>
        <v/>
      </c>
      <c r="E123" s="43" t="str">
        <f ca="1">IF(F123="","",IF(INDEX(Data!$BR:$BR,MATCH(F123,Data!$A:$A,0),1)=0,"",INDEX(Data!$BR:$BR,MATCH(F123,Data!$A:$A,0),1)))</f>
        <v/>
      </c>
      <c r="F123" s="43" t="str">
        <f ca="1">IFERROR(INDEX(Data!$A$1:E$1002,_xlfn.AGGREGATE(15,6,(OFFSET(Data!$A$1,0,MATCH(F$6,Data!$1:$1,0)-1,1000,1)=IF(F$7="","Yes",F$7))/(OFFSET(Data!$A$1,0,MATCH(F$6,Data!$1:$1,0)-1,1000,1)=IF(F$7="","Yes",F$7))*ROW(Data!$C$1:$C$1002),ROW(F123)-ROW(F$7)),1),"")</f>
        <v/>
      </c>
      <c r="G123" s="43" t="str">
        <f ca="1">IF(H123="","",IF(INDEX(Data!$BR:$BR,MATCH(H123,Data!$A:$A,0),1)=0,"",INDEX(Data!$BR:$BR,MATCH(H123,Data!$A:$A,0),1)))</f>
        <v/>
      </c>
      <c r="H123" s="43" t="str">
        <f ca="1">IFERROR(INDEX(Data!$A$1:G$1002,_xlfn.AGGREGATE(15,6,(OFFSET(Data!$A$1,0,MATCH(H$6,Data!$1:$1,0)-1,1000,1)=IF(H$7="","Yes",H$7))/(OFFSET(Data!$A$1,0,MATCH(H$6,Data!$1:$1,0)-1,1000,1)=IF(H$7="","Yes",H$7))*ROW(Data!$C$1:$C$1002),ROW(H123)-ROW(H$7)),1),"")</f>
        <v/>
      </c>
      <c r="I123" s="43" t="str">
        <f ca="1">IF(J123="","",IF(INDEX(Data!$BR:$BR,MATCH(J123,Data!$A:$A,0),1)=0,"",INDEX(Data!$BR:$BR,MATCH(J123,Data!$A:$A,0),1)))</f>
        <v/>
      </c>
      <c r="J123" s="43" t="str">
        <f ca="1">IFERROR(INDEX(Data!$A$1:I$1002,_xlfn.AGGREGATE(15,6,(OFFSET(Data!$A$1,0,MATCH(J$6,Data!$1:$1,0)-1,1000,1)=IF(J$7="","Yes",J$7))/(OFFSET(Data!$A$1,0,MATCH(J$6,Data!$1:$1,0)-1,1000,1)=IF(J$7="","Yes",J$7))*ROW(Data!$C$1:$C$1002),ROW(J123)-ROW(J$7)),1),"")</f>
        <v/>
      </c>
      <c r="K123" s="43" t="str">
        <f ca="1">IF(L123="","",IF(INDEX(Data!$BR:$BR,MATCH(L123,Data!$A:$A,0),1)=0,"",INDEX(Data!$BR:$BR,MATCH(L123,Data!$A:$A,0),1)))</f>
        <v/>
      </c>
      <c r="L123" s="43" t="str">
        <f ca="1">IFERROR(INDEX(Data!$A$1:K$1002,_xlfn.AGGREGATE(15,6,(OFFSET(Data!$A$1,0,MATCH(L$6,Data!$1:$1,0)-1,1000,1)=IF(L$7="","Yes",L$7))/(OFFSET(Data!$A$1,0,MATCH(L$6,Data!$1:$1,0)-1,1000,1)=IF(L$7="","Yes",L$7))*ROW(Data!$C$1:$C$1002),ROW(L123)-ROW(L$7)),1),"")</f>
        <v/>
      </c>
      <c r="M123" s="43" t="str">
        <f ca="1">IF(N123="","",IF(INDEX(Data!$BR:$BR,MATCH(N123,Data!$A:$A,0),1)=0,"",INDEX(Data!$BR:$BR,MATCH(N123,Data!$A:$A,0),1)))</f>
        <v/>
      </c>
      <c r="N123" s="43" t="str">
        <f ca="1">IFERROR(INDEX(Data!$A$1:M$1002,_xlfn.AGGREGATE(15,6,(OFFSET(Data!$A$1,0,MATCH(N$6,Data!$1:$1,0)-1,1000,1)=IF(N$7="","Yes",N$7))/(OFFSET(Data!$A$1,0,MATCH(N$6,Data!$1:$1,0)-1,1000,1)=IF(N$7="","Yes",N$7))*ROW(Data!$C$1:$C$1002),ROW(N123)-ROW(N$7)),1),"")</f>
        <v/>
      </c>
      <c r="O123" s="43" t="str">
        <f ca="1">IF(P123="","",IF(INDEX(Data!$BR:$BR,MATCH(P123,Data!$A:$A,0),1)=0,"",INDEX(Data!$BR:$BR,MATCH(P123,Data!$A:$A,0),1)))</f>
        <v/>
      </c>
      <c r="P123" s="43" t="str">
        <f ca="1">IFERROR(INDEX(Data!$A$1:O$1002,_xlfn.AGGREGATE(15,6,(OFFSET(Data!$A$1,0,MATCH(P$6,Data!$1:$1,0)-1,1000,1)=IF(P$7="","Yes",P$7))/(OFFSET(Data!$A$1,0,MATCH(P$6,Data!$1:$1,0)-1,1000,1)=IF(P$7="","Yes",P$7))*ROW(Data!$C$1:$C$1002),ROW(P123)-ROW(P$7)),1),"")</f>
        <v>TV Land</v>
      </c>
      <c r="Q123" s="43" t="str">
        <f ca="1">IF(R123="","",IF(INDEX(Data!$BR:$BR,MATCH(R123,Data!$A:$A,0),1)=0,"",INDEX(Data!$BR:$BR,MATCH(R123,Data!$A:$A,0),1)))</f>
        <v/>
      </c>
      <c r="R123" s="43" t="str">
        <f ca="1">IFERROR(INDEX(Data!$A$1:Q$1002,_xlfn.AGGREGATE(15,6,(OFFSET(Data!$A$1,0,MATCH(R$6,Data!$1:$1,0)-1,1000,1)=IF(R$7="","Yes",R$7))/(OFFSET(Data!$A$1,0,MATCH(R$6,Data!$1:$1,0)-1,1000,1)=IF(R$7="","Yes",R$7))*ROW(Data!$C$1:$C$1002),ROW(R123)-ROW(R$7)),1),"")</f>
        <v>TBS</v>
      </c>
      <c r="S123" s="43" t="str">
        <f ca="1">IF(T123="","",IF(INDEX(Data!$BR:$BR,MATCH(T123,Data!$A:$A,0),1)=0,"",INDEX(Data!$BR:$BR,MATCH(T123,Data!$A:$A,0),1)))</f>
        <v/>
      </c>
      <c r="T123" s="43" t="str">
        <f ca="1">IFERROR(INDEX(Data!$A$1:R$1002,_xlfn.AGGREGATE(15,6,(OFFSET(Data!$A$1,0,MATCH(T$6,Data!$1:$1,0)-1,1000,1)=IF(T$7="","Yes",T$7))/(OFFSET(Data!$A$1,0,MATCH(T$6,Data!$1:$1,0)-1,1000,1)=IF(T$7="","Yes",T$7))*ROW(Data!$C$1:$C$1002),ROW(T123)-ROW(T$7)),1),"")</f>
        <v/>
      </c>
      <c r="U123" s="43" t="str">
        <f ca="1">IF(V123="","",IF(INDEX(Data!$BR:$BR,MATCH(V123,Data!$A:$A,0),1)=0,"",INDEX(Data!$BR:$BR,MATCH(V123,Data!$A:$A,0),1)))</f>
        <v/>
      </c>
      <c r="V123" s="43" t="str">
        <f ca="1">IFERROR(INDEX(Data!$A$1:T$1002,_xlfn.AGGREGATE(15,6,(OFFSET(Data!$A$1,0,MATCH(V$6,Data!$1:$1,0)-1,1000,1)=IF(V$7="","Yes",V$7))/(OFFSET(Data!$A$1,0,MATCH(V$6,Data!$1:$1,0)-1,1000,1)=IF(V$7="","Yes",V$7))*ROW(Data!$C$1:$C$1002),ROW(V123)-ROW(V$7)),1),"")</f>
        <v/>
      </c>
      <c r="W123" s="43" t="str">
        <f ca="1">IF(X123="","",IF(INDEX(Data!$BR:$BR,MATCH(X123,Data!$A:$A,0),1)=0,"",INDEX(Data!$BR:$BR,MATCH(X123,Data!$A:$A,0),1)))</f>
        <v/>
      </c>
      <c r="X123" s="43" t="str">
        <f ca="1">IFERROR(INDEX(Data!$A$1:Y$1002,_xlfn.AGGREGATE(15,6,(OFFSET(Data!$A$1,0,MATCH(X$6,Data!$1:$1,0)-1,1000,1)=IF(X$7="","Yes",X$7))/(OFFSET(Data!$A$1,0,MATCH(X$6,Data!$1:$1,0)-1,1000,1)=IF(X$7="","Yes",X$7))*ROW(Data!$C$1:$C$1002),ROW(X123)-ROW(X$7)),1),"")</f>
        <v/>
      </c>
      <c r="Y123" s="43" t="str">
        <f ca="1">IF(Z123="","",IF(INDEX(Data!$BR:$BR,MATCH(Z123,Data!$A:$A,0),1)=0,"",INDEX(Data!$BR:$BR,MATCH(Z123,Data!$A:$A,0),1)))</f>
        <v/>
      </c>
      <c r="Z123" s="43" t="str">
        <f ca="1">IFERROR(INDEX(Data!$A$1:AA$1002,_xlfn.AGGREGATE(15,6,(OFFSET(Data!$A$1,0,MATCH(Z$6,Data!$1:$1,0)-1,1000,1)=IF(Z$7="","Yes",Z$7))/(OFFSET(Data!$A$1,0,MATCH(Z$6,Data!$1:$1,0)-1,1000,1)=IF(Z$7="","Yes",Z$7))*ROW(Data!$C$1:$C$1002),ROW(Z123)-ROW(Z$7)),1),"")</f>
        <v/>
      </c>
      <c r="AA123" s="43" t="str">
        <f ca="1">IF(AB123="","",IF(INDEX(Data!$BR:$BR,MATCH(AB123,Data!$A:$A,0),1)=0,"",INDEX(Data!$BR:$BR,MATCH(AB123,Data!$A:$A,0),1)))</f>
        <v/>
      </c>
      <c r="AB123" s="43" t="str">
        <f ca="1">IFERROR(INDEX(Data!$A$1:AC$1002,_xlfn.AGGREGATE(15,6,(OFFSET(Data!$A$1,0,MATCH(AB$6,Data!$1:$1,0)-1,1000,1)=IF(AB$7="","Yes",AB$7))/(OFFSET(Data!$A$1,0,MATCH(AB$6,Data!$1:$1,0)-1,1000,1)=IF(AB$7="","Yes",AB$7))*ROW(Data!$C$1:$C$1002),ROW(AB123)-ROW(AB$7)),1),"")</f>
        <v/>
      </c>
      <c r="AC123" s="43" t="str">
        <f ca="1">IF(AD123="","",IF(INDEX(Data!$BR:$BR,MATCH(AD123,Data!$A:$A,0),1)=0,"",INDEX(Data!$BR:$BR,MATCH(AD123,Data!$A:$A,0),1)))</f>
        <v/>
      </c>
      <c r="AD123" s="43" t="str">
        <f ca="1">IFERROR(INDEX(Data!$A$1:AE$1002,_xlfn.AGGREGATE(15,6,(OFFSET(Data!$A$1,0,MATCH(AD$6,Data!$1:$1,0)-1,1000,1)=IF(AD$7="","Yes",AD$7))/(OFFSET(Data!$A$1,0,MATCH(AD$6,Data!$1:$1,0)-1,1000,1)=IF(AD$7="","Yes",AD$7))*ROW(Data!$C$1:$C$1002),ROW(AD123)-ROW(AD$7)),1),"")</f>
        <v/>
      </c>
      <c r="AE123" s="43" t="str">
        <f ca="1">IF(AF123="","",IF(INDEX(Data!$BR:$BR,MATCH(AF123,Data!$A:$A,0),1)=0,"",INDEX(Data!$BR:$BR,MATCH(AF123,Data!$A:$A,0),1)))</f>
        <v/>
      </c>
      <c r="AF123" s="43" t="str">
        <f ca="1">IFERROR(INDEX(Data!$A$1:AM$1002,_xlfn.AGGREGATE(15,6,(OFFSET(Data!$A$1,0,MATCH(AF$6,Data!$1:$1,0)-1,1000,1)=IF(AF$7="","Yes",AF$7))/(OFFSET(Data!$A$1,0,MATCH(AF$6,Data!$1:$1,0)-1,1000,1)=IF(AF$7="","Yes",AF$7))*ROW(Data!$C$1:$C$1002),ROW(AF123)-ROW(AF$7)),1),"")</f>
        <v/>
      </c>
      <c r="AG123" s="43" t="str">
        <f ca="1">IF(AH123="","",IF(INDEX(Data!$BR:$BR,MATCH(AH123,Data!$A:$A,0),1)=0,"",INDEX(Data!$BR:$BR,MATCH(AH123,Data!$A:$A,0),1)))</f>
        <v/>
      </c>
      <c r="AH123" s="43" t="str">
        <f ca="1">IFERROR(INDEX(Data!$A$1:AO$1002,_xlfn.AGGREGATE(15,6,(OFFSET(Data!$A$1,0,MATCH(AH$6,Data!$1:$1,0)-1,1000,1)=IF(AH$7="","Yes",AH$7))/(OFFSET(Data!$A$1,0,MATCH(AH$6,Data!$1:$1,0)-1,1000,1)=IF(AH$7="","Yes",AH$7))*ROW(Data!$C$1:$C$1002),ROW(AH123)-ROW(AH$7)),1),"")</f>
        <v/>
      </c>
      <c r="AI123" s="43" t="str">
        <f ca="1">IF(AJ123="","",IF(INDEX(Data!$BR:$BR,MATCH(AJ123,Data!$A:$A,0),1)=0,"",INDEX(Data!$BR:$BR,MATCH(AJ123,Data!$A:$A,0),1)))</f>
        <v/>
      </c>
      <c r="AJ123" s="43" t="str">
        <f ca="1">IFERROR(INDEX(Data!$A$1:AQ$1002,_xlfn.AGGREGATE(15,6,(OFFSET(Data!$A$1,0,MATCH(AJ$6,Data!$1:$1,0)-1,1000,1)=IF(AJ$7="","Yes",AJ$7))/(OFFSET(Data!$A$1,0,MATCH(AJ$6,Data!$1:$1,0)-1,1000,1)=IF(AJ$7="","Yes",AJ$7))*ROW(Data!$C$1:$C$1002),ROW(AJ123)-ROW(AJ$7)),1),"")</f>
        <v/>
      </c>
      <c r="AK123" s="43" t="str">
        <f ca="1">IF(AL123="","",IF(INDEX(Data!$BR:$BR,MATCH(AL123,Data!$A:$A,0),1)=0,"",INDEX(Data!$BR:$BR,MATCH(AL123,Data!$A:$A,0),1)))</f>
        <v/>
      </c>
      <c r="AL123" s="43" t="str">
        <f ca="1">IFERROR(INDEX(Data!$A$1:AS$1002,_xlfn.AGGREGATE(15,6,(OFFSET(Data!$A$1,0,MATCH(AL$6,Data!$1:$1,0)-1,1000,1)=IF(AL$7="","Yes",AL$7))/(OFFSET(Data!$A$1,0,MATCH(AL$6,Data!$1:$1,0)-1,1000,1)=IF(AL$7="","Yes",AL$7))*ROW(Data!$C$1:$C$1002),ROW(AL123)-ROW(AL$7)),1),"")</f>
        <v/>
      </c>
      <c r="AM123" s="43" t="str">
        <f ca="1">IF(AN123="","",IF(INDEX(Data!$BR:$BR,MATCH(AN123,Data!$A:$A,0),1)=0,"",INDEX(Data!$BR:$BR,MATCH(AN123,Data!$A:$A,0),1)))</f>
        <v/>
      </c>
      <c r="AN123" s="43" t="str">
        <f ca="1">IFERROR(INDEX(Data!$A$1:AU$1002,_xlfn.AGGREGATE(15,6,(OFFSET(Data!$A$1,0,MATCH(AN$6,Data!$1:$1,0)-1,1000,1)=IF(AN$7="","Yes",AN$7))/(OFFSET(Data!$A$1,0,MATCH(AN$6,Data!$1:$1,0)-1,1000,1)=IF(AN$7="","Yes",AN$7))*ROW(Data!$C$1:$C$1002),ROW(AN123)-ROW(AN$7)),1),"")</f>
        <v/>
      </c>
    </row>
    <row r="124" spans="1:40" x14ac:dyDescent="0.4">
      <c r="A124" s="43" t="str">
        <f ca="1">IF(B124="","",IF(INDEX(Data!$BR:$BR,MATCH(B124,Data!$A:$A,0),1)=0,"",INDEX(Data!$BR:$BR,MATCH(B124,Data!$A:$A,0),1)))</f>
        <v/>
      </c>
      <c r="B124" s="43" t="str">
        <f ca="1">IFERROR(INDEX(Data!A$1:$A$1002,_xlfn.AGGREGATE(15,6,(OFFSET(Data!$A$1,0,MATCH(B$6,Data!$1:$1,0)-1,1000,1)=IF(B$7="","Yes",B$7))/(OFFSET(Data!$A$1,0,MATCH(B$6,Data!$1:$1,0)-1,1000,1)=IF(B$7="","Yes",B$7))*ROW(Data!$C$1:$C$1002),ROW(B124)-ROW(B$7)),1),"")</f>
        <v/>
      </c>
      <c r="C124" s="43" t="str">
        <f ca="1">IF(D124="","",IF(INDEX(Data!$BR:$BR,MATCH(D124,Data!$A:$A,0),1)=0,"",INDEX(Data!$BR:$BR,MATCH(D124,Data!$A:$A,0),1)))</f>
        <v/>
      </c>
      <c r="D124" s="43" t="str">
        <f ca="1">IFERROR(INDEX(Data!$A$1:C$1002,_xlfn.AGGREGATE(15,6,(OFFSET(Data!$A$1,0,MATCH(D$6,Data!$1:$1,0)-1,1000,1)=IF(D$7="","Yes",D$7))/(OFFSET(Data!$A$1,0,MATCH(D$6,Data!$1:$1,0)-1,1000,1)=IF(D$7="","Yes",D$7))*ROW(Data!$C$1:$C$1002),ROW(D124)-ROW(D$7)),1),"")</f>
        <v/>
      </c>
      <c r="E124" s="43" t="str">
        <f ca="1">IF(F124="","",IF(INDEX(Data!$BR:$BR,MATCH(F124,Data!$A:$A,0),1)=0,"",INDEX(Data!$BR:$BR,MATCH(F124,Data!$A:$A,0),1)))</f>
        <v/>
      </c>
      <c r="F124" s="43" t="str">
        <f ca="1">IFERROR(INDEX(Data!$A$1:E$1002,_xlfn.AGGREGATE(15,6,(OFFSET(Data!$A$1,0,MATCH(F$6,Data!$1:$1,0)-1,1000,1)=IF(F$7="","Yes",F$7))/(OFFSET(Data!$A$1,0,MATCH(F$6,Data!$1:$1,0)-1,1000,1)=IF(F$7="","Yes",F$7))*ROW(Data!$C$1:$C$1002),ROW(F124)-ROW(F$7)),1),"")</f>
        <v/>
      </c>
      <c r="G124" s="43" t="str">
        <f ca="1">IF(H124="","",IF(INDEX(Data!$BR:$BR,MATCH(H124,Data!$A:$A,0),1)=0,"",INDEX(Data!$BR:$BR,MATCH(H124,Data!$A:$A,0),1)))</f>
        <v/>
      </c>
      <c r="H124" s="43" t="str">
        <f ca="1">IFERROR(INDEX(Data!$A$1:G$1002,_xlfn.AGGREGATE(15,6,(OFFSET(Data!$A$1,0,MATCH(H$6,Data!$1:$1,0)-1,1000,1)=IF(H$7="","Yes",H$7))/(OFFSET(Data!$A$1,0,MATCH(H$6,Data!$1:$1,0)-1,1000,1)=IF(H$7="","Yes",H$7))*ROW(Data!$C$1:$C$1002),ROW(H124)-ROW(H$7)),1),"")</f>
        <v/>
      </c>
      <c r="I124" s="43" t="str">
        <f ca="1">IF(J124="","",IF(INDEX(Data!$BR:$BR,MATCH(J124,Data!$A:$A,0),1)=0,"",INDEX(Data!$BR:$BR,MATCH(J124,Data!$A:$A,0),1)))</f>
        <v/>
      </c>
      <c r="J124" s="43" t="str">
        <f ca="1">IFERROR(INDEX(Data!$A$1:I$1002,_xlfn.AGGREGATE(15,6,(OFFSET(Data!$A$1,0,MATCH(J$6,Data!$1:$1,0)-1,1000,1)=IF(J$7="","Yes",J$7))/(OFFSET(Data!$A$1,0,MATCH(J$6,Data!$1:$1,0)-1,1000,1)=IF(J$7="","Yes",J$7))*ROW(Data!$C$1:$C$1002),ROW(J124)-ROW(J$7)),1),"")</f>
        <v/>
      </c>
      <c r="K124" s="43" t="str">
        <f ca="1">IF(L124="","",IF(INDEX(Data!$BR:$BR,MATCH(L124,Data!$A:$A,0),1)=0,"",INDEX(Data!$BR:$BR,MATCH(L124,Data!$A:$A,0),1)))</f>
        <v/>
      </c>
      <c r="L124" s="43" t="str">
        <f ca="1">IFERROR(INDEX(Data!$A$1:K$1002,_xlfn.AGGREGATE(15,6,(OFFSET(Data!$A$1,0,MATCH(L$6,Data!$1:$1,0)-1,1000,1)=IF(L$7="","Yes",L$7))/(OFFSET(Data!$A$1,0,MATCH(L$6,Data!$1:$1,0)-1,1000,1)=IF(L$7="","Yes",L$7))*ROW(Data!$C$1:$C$1002),ROW(L124)-ROW(L$7)),1),"")</f>
        <v/>
      </c>
      <c r="M124" s="43" t="str">
        <f ca="1">IF(N124="","",IF(INDEX(Data!$BR:$BR,MATCH(N124,Data!$A:$A,0),1)=0,"",INDEX(Data!$BR:$BR,MATCH(N124,Data!$A:$A,0),1)))</f>
        <v/>
      </c>
      <c r="N124" s="43" t="str">
        <f ca="1">IFERROR(INDEX(Data!$A$1:M$1002,_xlfn.AGGREGATE(15,6,(OFFSET(Data!$A$1,0,MATCH(N$6,Data!$1:$1,0)-1,1000,1)=IF(N$7="","Yes",N$7))/(OFFSET(Data!$A$1,0,MATCH(N$6,Data!$1:$1,0)-1,1000,1)=IF(N$7="","Yes",N$7))*ROW(Data!$C$1:$C$1002),ROW(N124)-ROW(N$7)),1),"")</f>
        <v/>
      </c>
      <c r="O124" s="43" t="str">
        <f ca="1">IF(P124="","",IF(INDEX(Data!$BR:$BR,MATCH(P124,Data!$A:$A,0),1)=0,"",INDEX(Data!$BR:$BR,MATCH(P124,Data!$A:$A,0),1)))</f>
        <v/>
      </c>
      <c r="P124" s="43" t="str">
        <f ca="1">IFERROR(INDEX(Data!$A$1:O$1002,_xlfn.AGGREGATE(15,6,(OFFSET(Data!$A$1,0,MATCH(P$6,Data!$1:$1,0)-1,1000,1)=IF(P$7="","Yes",P$7))/(OFFSET(Data!$A$1,0,MATCH(P$6,Data!$1:$1,0)-1,1000,1)=IF(P$7="","Yes",P$7))*ROW(Data!$C$1:$C$1002),ROW(P124)-ROW(P$7)),1),"")</f>
        <v>TV One</v>
      </c>
      <c r="Q124" s="43" t="str">
        <f ca="1">IF(R124="","",IF(INDEX(Data!$BR:$BR,MATCH(R124,Data!$A:$A,0),1)=0,"",INDEX(Data!$BR:$BR,MATCH(R124,Data!$A:$A,0),1)))</f>
        <v/>
      </c>
      <c r="R124" s="43" t="str">
        <f ca="1">IFERROR(INDEX(Data!$A$1:Q$1002,_xlfn.AGGREGATE(15,6,(OFFSET(Data!$A$1,0,MATCH(R$6,Data!$1:$1,0)-1,1000,1)=IF(R$7="","Yes",R$7))/(OFFSET(Data!$A$1,0,MATCH(R$6,Data!$1:$1,0)-1,1000,1)=IF(R$7="","Yes",R$7))*ROW(Data!$C$1:$C$1002),ROW(R124)-ROW(R$7)),1),"")</f>
        <v>Teen Nick</v>
      </c>
      <c r="S124" s="43" t="str">
        <f ca="1">IF(T124="","",IF(INDEX(Data!$BR:$BR,MATCH(T124,Data!$A:$A,0),1)=0,"",INDEX(Data!$BR:$BR,MATCH(T124,Data!$A:$A,0),1)))</f>
        <v/>
      </c>
      <c r="T124" s="43" t="str">
        <f ca="1">IFERROR(INDEX(Data!$A$1:R$1002,_xlfn.AGGREGATE(15,6,(OFFSET(Data!$A$1,0,MATCH(T$6,Data!$1:$1,0)-1,1000,1)=IF(T$7="","Yes",T$7))/(OFFSET(Data!$A$1,0,MATCH(T$6,Data!$1:$1,0)-1,1000,1)=IF(T$7="","Yes",T$7))*ROW(Data!$C$1:$C$1002),ROW(T124)-ROW(T$7)),1),"")</f>
        <v/>
      </c>
      <c r="U124" s="43" t="str">
        <f ca="1">IF(V124="","",IF(INDEX(Data!$BR:$BR,MATCH(V124,Data!$A:$A,0),1)=0,"",INDEX(Data!$BR:$BR,MATCH(V124,Data!$A:$A,0),1)))</f>
        <v/>
      </c>
      <c r="V124" s="43" t="str">
        <f ca="1">IFERROR(INDEX(Data!$A$1:T$1002,_xlfn.AGGREGATE(15,6,(OFFSET(Data!$A$1,0,MATCH(V$6,Data!$1:$1,0)-1,1000,1)=IF(V$7="","Yes",V$7))/(OFFSET(Data!$A$1,0,MATCH(V$6,Data!$1:$1,0)-1,1000,1)=IF(V$7="","Yes",V$7))*ROW(Data!$C$1:$C$1002),ROW(V124)-ROW(V$7)),1),"")</f>
        <v/>
      </c>
      <c r="W124" s="43" t="str">
        <f ca="1">IF(X124="","",IF(INDEX(Data!$BR:$BR,MATCH(X124,Data!$A:$A,0),1)=0,"",INDEX(Data!$BR:$BR,MATCH(X124,Data!$A:$A,0),1)))</f>
        <v/>
      </c>
      <c r="X124" s="43" t="str">
        <f ca="1">IFERROR(INDEX(Data!$A$1:Y$1002,_xlfn.AGGREGATE(15,6,(OFFSET(Data!$A$1,0,MATCH(X$6,Data!$1:$1,0)-1,1000,1)=IF(X$7="","Yes",X$7))/(OFFSET(Data!$A$1,0,MATCH(X$6,Data!$1:$1,0)-1,1000,1)=IF(X$7="","Yes",X$7))*ROW(Data!$C$1:$C$1002),ROW(X124)-ROW(X$7)),1),"")</f>
        <v/>
      </c>
      <c r="Y124" s="43" t="str">
        <f ca="1">IF(Z124="","",IF(INDEX(Data!$BR:$BR,MATCH(Z124,Data!$A:$A,0),1)=0,"",INDEX(Data!$BR:$BR,MATCH(Z124,Data!$A:$A,0),1)))</f>
        <v/>
      </c>
      <c r="Z124" s="43" t="str">
        <f ca="1">IFERROR(INDEX(Data!$A$1:AA$1002,_xlfn.AGGREGATE(15,6,(OFFSET(Data!$A$1,0,MATCH(Z$6,Data!$1:$1,0)-1,1000,1)=IF(Z$7="","Yes",Z$7))/(OFFSET(Data!$A$1,0,MATCH(Z$6,Data!$1:$1,0)-1,1000,1)=IF(Z$7="","Yes",Z$7))*ROW(Data!$C$1:$C$1002),ROW(Z124)-ROW(Z$7)),1),"")</f>
        <v/>
      </c>
      <c r="AA124" s="43" t="str">
        <f ca="1">IF(AB124="","",IF(INDEX(Data!$BR:$BR,MATCH(AB124,Data!$A:$A,0),1)=0,"",INDEX(Data!$BR:$BR,MATCH(AB124,Data!$A:$A,0),1)))</f>
        <v/>
      </c>
      <c r="AB124" s="43" t="str">
        <f ca="1">IFERROR(INDEX(Data!$A$1:AC$1002,_xlfn.AGGREGATE(15,6,(OFFSET(Data!$A$1,0,MATCH(AB$6,Data!$1:$1,0)-1,1000,1)=IF(AB$7="","Yes",AB$7))/(OFFSET(Data!$A$1,0,MATCH(AB$6,Data!$1:$1,0)-1,1000,1)=IF(AB$7="","Yes",AB$7))*ROW(Data!$C$1:$C$1002),ROW(AB124)-ROW(AB$7)),1),"")</f>
        <v/>
      </c>
      <c r="AC124" s="43" t="str">
        <f ca="1">IF(AD124="","",IF(INDEX(Data!$BR:$BR,MATCH(AD124,Data!$A:$A,0),1)=0,"",INDEX(Data!$BR:$BR,MATCH(AD124,Data!$A:$A,0),1)))</f>
        <v/>
      </c>
      <c r="AD124" s="43" t="str">
        <f ca="1">IFERROR(INDEX(Data!$A$1:AE$1002,_xlfn.AGGREGATE(15,6,(OFFSET(Data!$A$1,0,MATCH(AD$6,Data!$1:$1,0)-1,1000,1)=IF(AD$7="","Yes",AD$7))/(OFFSET(Data!$A$1,0,MATCH(AD$6,Data!$1:$1,0)-1,1000,1)=IF(AD$7="","Yes",AD$7))*ROW(Data!$C$1:$C$1002),ROW(AD124)-ROW(AD$7)),1),"")</f>
        <v/>
      </c>
      <c r="AE124" s="43" t="str">
        <f ca="1">IF(AF124="","",IF(INDEX(Data!$BR:$BR,MATCH(AF124,Data!$A:$A,0),1)=0,"",INDEX(Data!$BR:$BR,MATCH(AF124,Data!$A:$A,0),1)))</f>
        <v/>
      </c>
      <c r="AF124" s="43" t="str">
        <f ca="1">IFERROR(INDEX(Data!$A$1:AM$1002,_xlfn.AGGREGATE(15,6,(OFFSET(Data!$A$1,0,MATCH(AF$6,Data!$1:$1,0)-1,1000,1)=IF(AF$7="","Yes",AF$7))/(OFFSET(Data!$A$1,0,MATCH(AF$6,Data!$1:$1,0)-1,1000,1)=IF(AF$7="","Yes",AF$7))*ROW(Data!$C$1:$C$1002),ROW(AF124)-ROW(AF$7)),1),"")</f>
        <v/>
      </c>
      <c r="AG124" s="43" t="str">
        <f ca="1">IF(AH124="","",IF(INDEX(Data!$BR:$BR,MATCH(AH124,Data!$A:$A,0),1)=0,"",INDEX(Data!$BR:$BR,MATCH(AH124,Data!$A:$A,0),1)))</f>
        <v/>
      </c>
      <c r="AH124" s="43" t="str">
        <f ca="1">IFERROR(INDEX(Data!$A$1:AO$1002,_xlfn.AGGREGATE(15,6,(OFFSET(Data!$A$1,0,MATCH(AH$6,Data!$1:$1,0)-1,1000,1)=IF(AH$7="","Yes",AH$7))/(OFFSET(Data!$A$1,0,MATCH(AH$6,Data!$1:$1,0)-1,1000,1)=IF(AH$7="","Yes",AH$7))*ROW(Data!$C$1:$C$1002),ROW(AH124)-ROW(AH$7)),1),"")</f>
        <v/>
      </c>
      <c r="AI124" s="43" t="str">
        <f ca="1">IF(AJ124="","",IF(INDEX(Data!$BR:$BR,MATCH(AJ124,Data!$A:$A,0),1)=0,"",INDEX(Data!$BR:$BR,MATCH(AJ124,Data!$A:$A,0),1)))</f>
        <v/>
      </c>
      <c r="AJ124" s="43" t="str">
        <f ca="1">IFERROR(INDEX(Data!$A$1:AQ$1002,_xlfn.AGGREGATE(15,6,(OFFSET(Data!$A$1,0,MATCH(AJ$6,Data!$1:$1,0)-1,1000,1)=IF(AJ$7="","Yes",AJ$7))/(OFFSET(Data!$A$1,0,MATCH(AJ$6,Data!$1:$1,0)-1,1000,1)=IF(AJ$7="","Yes",AJ$7))*ROW(Data!$C$1:$C$1002),ROW(AJ124)-ROW(AJ$7)),1),"")</f>
        <v/>
      </c>
      <c r="AK124" s="43" t="str">
        <f ca="1">IF(AL124="","",IF(INDEX(Data!$BR:$BR,MATCH(AL124,Data!$A:$A,0),1)=0,"",INDEX(Data!$BR:$BR,MATCH(AL124,Data!$A:$A,0),1)))</f>
        <v/>
      </c>
      <c r="AL124" s="43" t="str">
        <f ca="1">IFERROR(INDEX(Data!$A$1:AS$1002,_xlfn.AGGREGATE(15,6,(OFFSET(Data!$A$1,0,MATCH(AL$6,Data!$1:$1,0)-1,1000,1)=IF(AL$7="","Yes",AL$7))/(OFFSET(Data!$A$1,0,MATCH(AL$6,Data!$1:$1,0)-1,1000,1)=IF(AL$7="","Yes",AL$7))*ROW(Data!$C$1:$C$1002),ROW(AL124)-ROW(AL$7)),1),"")</f>
        <v/>
      </c>
      <c r="AM124" s="43" t="str">
        <f ca="1">IF(AN124="","",IF(INDEX(Data!$BR:$BR,MATCH(AN124,Data!$A:$A,0),1)=0,"",INDEX(Data!$BR:$BR,MATCH(AN124,Data!$A:$A,0),1)))</f>
        <v/>
      </c>
      <c r="AN124" s="43" t="str">
        <f ca="1">IFERROR(INDEX(Data!$A$1:AU$1002,_xlfn.AGGREGATE(15,6,(OFFSET(Data!$A$1,0,MATCH(AN$6,Data!$1:$1,0)-1,1000,1)=IF(AN$7="","Yes",AN$7))/(OFFSET(Data!$A$1,0,MATCH(AN$6,Data!$1:$1,0)-1,1000,1)=IF(AN$7="","Yes",AN$7))*ROW(Data!$C$1:$C$1002),ROW(AN124)-ROW(AN$7)),1),"")</f>
        <v/>
      </c>
    </row>
    <row r="125" spans="1:40" x14ac:dyDescent="0.4">
      <c r="A125" s="43" t="str">
        <f ca="1">IF(B125="","",IF(INDEX(Data!$BR:$BR,MATCH(B125,Data!$A:$A,0),1)=0,"",INDEX(Data!$BR:$BR,MATCH(B125,Data!$A:$A,0),1)))</f>
        <v/>
      </c>
      <c r="B125" s="43" t="str">
        <f ca="1">IFERROR(INDEX(Data!A$1:$A$1002,_xlfn.AGGREGATE(15,6,(OFFSET(Data!$A$1,0,MATCH(B$6,Data!$1:$1,0)-1,1000,1)=IF(B$7="","Yes",B$7))/(OFFSET(Data!$A$1,0,MATCH(B$6,Data!$1:$1,0)-1,1000,1)=IF(B$7="","Yes",B$7))*ROW(Data!$C$1:$C$1002),ROW(B125)-ROW(B$7)),1),"")</f>
        <v/>
      </c>
      <c r="C125" s="43" t="str">
        <f ca="1">IF(D125="","",IF(INDEX(Data!$BR:$BR,MATCH(D125,Data!$A:$A,0),1)=0,"",INDEX(Data!$BR:$BR,MATCH(D125,Data!$A:$A,0),1)))</f>
        <v/>
      </c>
      <c r="D125" s="43" t="str">
        <f ca="1">IFERROR(INDEX(Data!$A$1:C$1002,_xlfn.AGGREGATE(15,6,(OFFSET(Data!$A$1,0,MATCH(D$6,Data!$1:$1,0)-1,1000,1)=IF(D$7="","Yes",D$7))/(OFFSET(Data!$A$1,0,MATCH(D$6,Data!$1:$1,0)-1,1000,1)=IF(D$7="","Yes",D$7))*ROW(Data!$C$1:$C$1002),ROW(D125)-ROW(D$7)),1),"")</f>
        <v/>
      </c>
      <c r="E125" s="43" t="str">
        <f ca="1">IF(F125="","",IF(INDEX(Data!$BR:$BR,MATCH(F125,Data!$A:$A,0),1)=0,"",INDEX(Data!$BR:$BR,MATCH(F125,Data!$A:$A,0),1)))</f>
        <v/>
      </c>
      <c r="F125" s="43" t="str">
        <f ca="1">IFERROR(INDEX(Data!$A$1:E$1002,_xlfn.AGGREGATE(15,6,(OFFSET(Data!$A$1,0,MATCH(F$6,Data!$1:$1,0)-1,1000,1)=IF(F$7="","Yes",F$7))/(OFFSET(Data!$A$1,0,MATCH(F$6,Data!$1:$1,0)-1,1000,1)=IF(F$7="","Yes",F$7))*ROW(Data!$C$1:$C$1002),ROW(F125)-ROW(F$7)),1),"")</f>
        <v/>
      </c>
      <c r="G125" s="43" t="str">
        <f ca="1">IF(H125="","",IF(INDEX(Data!$BR:$BR,MATCH(H125,Data!$A:$A,0),1)=0,"",INDEX(Data!$BR:$BR,MATCH(H125,Data!$A:$A,0),1)))</f>
        <v/>
      </c>
      <c r="H125" s="43" t="str">
        <f ca="1">IFERROR(INDEX(Data!$A$1:G$1002,_xlfn.AGGREGATE(15,6,(OFFSET(Data!$A$1,0,MATCH(H$6,Data!$1:$1,0)-1,1000,1)=IF(H$7="","Yes",H$7))/(OFFSET(Data!$A$1,0,MATCH(H$6,Data!$1:$1,0)-1,1000,1)=IF(H$7="","Yes",H$7))*ROW(Data!$C$1:$C$1002),ROW(H125)-ROW(H$7)),1),"")</f>
        <v/>
      </c>
      <c r="I125" s="43" t="str">
        <f ca="1">IF(J125="","",IF(INDEX(Data!$BR:$BR,MATCH(J125,Data!$A:$A,0),1)=0,"",INDEX(Data!$BR:$BR,MATCH(J125,Data!$A:$A,0),1)))</f>
        <v/>
      </c>
      <c r="J125" s="43" t="str">
        <f ca="1">IFERROR(INDEX(Data!$A$1:I$1002,_xlfn.AGGREGATE(15,6,(OFFSET(Data!$A$1,0,MATCH(J$6,Data!$1:$1,0)-1,1000,1)=IF(J$7="","Yes",J$7))/(OFFSET(Data!$A$1,0,MATCH(J$6,Data!$1:$1,0)-1,1000,1)=IF(J$7="","Yes",J$7))*ROW(Data!$C$1:$C$1002),ROW(J125)-ROW(J$7)),1),"")</f>
        <v/>
      </c>
      <c r="K125" s="43" t="str">
        <f ca="1">IF(L125="","",IF(INDEX(Data!$BR:$BR,MATCH(L125,Data!$A:$A,0),1)=0,"",INDEX(Data!$BR:$BR,MATCH(L125,Data!$A:$A,0),1)))</f>
        <v/>
      </c>
      <c r="L125" s="43" t="str">
        <f ca="1">IFERROR(INDEX(Data!$A$1:K$1002,_xlfn.AGGREGATE(15,6,(OFFSET(Data!$A$1,0,MATCH(L$6,Data!$1:$1,0)-1,1000,1)=IF(L$7="","Yes",L$7))/(OFFSET(Data!$A$1,0,MATCH(L$6,Data!$1:$1,0)-1,1000,1)=IF(L$7="","Yes",L$7))*ROW(Data!$C$1:$C$1002),ROW(L125)-ROW(L$7)),1),"")</f>
        <v/>
      </c>
      <c r="M125" s="43" t="str">
        <f ca="1">IF(N125="","",IF(INDEX(Data!$BR:$BR,MATCH(N125,Data!$A:$A,0),1)=0,"",INDEX(Data!$BR:$BR,MATCH(N125,Data!$A:$A,0),1)))</f>
        <v/>
      </c>
      <c r="N125" s="43" t="str">
        <f ca="1">IFERROR(INDEX(Data!$A$1:M$1002,_xlfn.AGGREGATE(15,6,(OFFSET(Data!$A$1,0,MATCH(N$6,Data!$1:$1,0)-1,1000,1)=IF(N$7="","Yes",N$7))/(OFFSET(Data!$A$1,0,MATCH(N$6,Data!$1:$1,0)-1,1000,1)=IF(N$7="","Yes",N$7))*ROW(Data!$C$1:$C$1002),ROW(N125)-ROW(N$7)),1),"")</f>
        <v/>
      </c>
      <c r="O125" s="43" t="str">
        <f ca="1">IF(P125="","",IF(INDEX(Data!$BR:$BR,MATCH(P125,Data!$A:$A,0),1)=0,"",INDEX(Data!$BR:$BR,MATCH(P125,Data!$A:$A,0),1)))</f>
        <v/>
      </c>
      <c r="P125" s="43" t="str">
        <f ca="1">IFERROR(INDEX(Data!$A$1:O$1002,_xlfn.AGGREGATE(15,6,(OFFSET(Data!$A$1,0,MATCH(P$6,Data!$1:$1,0)-1,1000,1)=IF(P$7="","Yes",P$7))/(OFFSET(Data!$A$1,0,MATCH(P$6,Data!$1:$1,0)-1,1000,1)=IF(P$7="","Yes",P$7))*ROW(Data!$C$1:$C$1002),ROW(P125)-ROW(P$7)),1),"")</f>
        <v>TVG</v>
      </c>
      <c r="Q125" s="43" t="str">
        <f ca="1">IF(R125="","",IF(INDEX(Data!$BR:$BR,MATCH(R125,Data!$A:$A,0),1)=0,"",INDEX(Data!$BR:$BR,MATCH(R125,Data!$A:$A,0),1)))</f>
        <v/>
      </c>
      <c r="R125" s="43" t="str">
        <f ca="1">IFERROR(INDEX(Data!$A$1:Q$1002,_xlfn.AGGREGATE(15,6,(OFFSET(Data!$A$1,0,MATCH(R$6,Data!$1:$1,0)-1,1000,1)=IF(R$7="","Yes",R$7))/(OFFSET(Data!$A$1,0,MATCH(R$6,Data!$1:$1,0)-1,1000,1)=IF(R$7="","Yes",R$7))*ROW(Data!$C$1:$C$1002),ROW(R125)-ROW(R$7)),1),"")</f>
        <v>Telemundo</v>
      </c>
      <c r="S125" s="43" t="str">
        <f ca="1">IF(T125="","",IF(INDEX(Data!$BR:$BR,MATCH(T125,Data!$A:$A,0),1)=0,"",INDEX(Data!$BR:$BR,MATCH(T125,Data!$A:$A,0),1)))</f>
        <v/>
      </c>
      <c r="T125" s="43" t="str">
        <f ca="1">IFERROR(INDEX(Data!$A$1:R$1002,_xlfn.AGGREGATE(15,6,(OFFSET(Data!$A$1,0,MATCH(T$6,Data!$1:$1,0)-1,1000,1)=IF(T$7="","Yes",T$7))/(OFFSET(Data!$A$1,0,MATCH(T$6,Data!$1:$1,0)-1,1000,1)=IF(T$7="","Yes",T$7))*ROW(Data!$C$1:$C$1002),ROW(T125)-ROW(T$7)),1),"")</f>
        <v/>
      </c>
      <c r="U125" s="43" t="str">
        <f ca="1">IF(V125="","",IF(INDEX(Data!$BR:$BR,MATCH(V125,Data!$A:$A,0),1)=0,"",INDEX(Data!$BR:$BR,MATCH(V125,Data!$A:$A,0),1)))</f>
        <v/>
      </c>
      <c r="V125" s="43" t="str">
        <f ca="1">IFERROR(INDEX(Data!$A$1:T$1002,_xlfn.AGGREGATE(15,6,(OFFSET(Data!$A$1,0,MATCH(V$6,Data!$1:$1,0)-1,1000,1)=IF(V$7="","Yes",V$7))/(OFFSET(Data!$A$1,0,MATCH(V$6,Data!$1:$1,0)-1,1000,1)=IF(V$7="","Yes",V$7))*ROW(Data!$C$1:$C$1002),ROW(V125)-ROW(V$7)),1),"")</f>
        <v/>
      </c>
      <c r="W125" s="43" t="str">
        <f ca="1">IF(X125="","",IF(INDEX(Data!$BR:$BR,MATCH(X125,Data!$A:$A,0),1)=0,"",INDEX(Data!$BR:$BR,MATCH(X125,Data!$A:$A,0),1)))</f>
        <v/>
      </c>
      <c r="X125" s="43" t="str">
        <f ca="1">IFERROR(INDEX(Data!$A$1:Y$1002,_xlfn.AGGREGATE(15,6,(OFFSET(Data!$A$1,0,MATCH(X$6,Data!$1:$1,0)-1,1000,1)=IF(X$7="","Yes",X$7))/(OFFSET(Data!$A$1,0,MATCH(X$6,Data!$1:$1,0)-1,1000,1)=IF(X$7="","Yes",X$7))*ROW(Data!$C$1:$C$1002),ROW(X125)-ROW(X$7)),1),"")</f>
        <v/>
      </c>
      <c r="Y125" s="43" t="str">
        <f ca="1">IF(Z125="","",IF(INDEX(Data!$BR:$BR,MATCH(Z125,Data!$A:$A,0),1)=0,"",INDEX(Data!$BR:$BR,MATCH(Z125,Data!$A:$A,0),1)))</f>
        <v/>
      </c>
      <c r="Z125" s="43" t="str">
        <f ca="1">IFERROR(INDEX(Data!$A$1:AA$1002,_xlfn.AGGREGATE(15,6,(OFFSET(Data!$A$1,0,MATCH(Z$6,Data!$1:$1,0)-1,1000,1)=IF(Z$7="","Yes",Z$7))/(OFFSET(Data!$A$1,0,MATCH(Z$6,Data!$1:$1,0)-1,1000,1)=IF(Z$7="","Yes",Z$7))*ROW(Data!$C$1:$C$1002),ROW(Z125)-ROW(Z$7)),1),"")</f>
        <v/>
      </c>
      <c r="AA125" s="43" t="str">
        <f ca="1">IF(AB125="","",IF(INDEX(Data!$BR:$BR,MATCH(AB125,Data!$A:$A,0),1)=0,"",INDEX(Data!$BR:$BR,MATCH(AB125,Data!$A:$A,0),1)))</f>
        <v/>
      </c>
      <c r="AB125" s="43" t="str">
        <f ca="1">IFERROR(INDEX(Data!$A$1:AC$1002,_xlfn.AGGREGATE(15,6,(OFFSET(Data!$A$1,0,MATCH(AB$6,Data!$1:$1,0)-1,1000,1)=IF(AB$7="","Yes",AB$7))/(OFFSET(Data!$A$1,0,MATCH(AB$6,Data!$1:$1,0)-1,1000,1)=IF(AB$7="","Yes",AB$7))*ROW(Data!$C$1:$C$1002),ROW(AB125)-ROW(AB$7)),1),"")</f>
        <v/>
      </c>
      <c r="AC125" s="43" t="str">
        <f ca="1">IF(AD125="","",IF(INDEX(Data!$BR:$BR,MATCH(AD125,Data!$A:$A,0),1)=0,"",INDEX(Data!$BR:$BR,MATCH(AD125,Data!$A:$A,0),1)))</f>
        <v/>
      </c>
      <c r="AD125" s="43" t="str">
        <f ca="1">IFERROR(INDEX(Data!$A$1:AE$1002,_xlfn.AGGREGATE(15,6,(OFFSET(Data!$A$1,0,MATCH(AD$6,Data!$1:$1,0)-1,1000,1)=IF(AD$7="","Yes",AD$7))/(OFFSET(Data!$A$1,0,MATCH(AD$6,Data!$1:$1,0)-1,1000,1)=IF(AD$7="","Yes",AD$7))*ROW(Data!$C$1:$C$1002),ROW(AD125)-ROW(AD$7)),1),"")</f>
        <v/>
      </c>
      <c r="AE125" s="43" t="str">
        <f ca="1">IF(AF125="","",IF(INDEX(Data!$BR:$BR,MATCH(AF125,Data!$A:$A,0),1)=0,"",INDEX(Data!$BR:$BR,MATCH(AF125,Data!$A:$A,0),1)))</f>
        <v/>
      </c>
      <c r="AF125" s="43" t="str">
        <f ca="1">IFERROR(INDEX(Data!$A$1:AM$1002,_xlfn.AGGREGATE(15,6,(OFFSET(Data!$A$1,0,MATCH(AF$6,Data!$1:$1,0)-1,1000,1)=IF(AF$7="","Yes",AF$7))/(OFFSET(Data!$A$1,0,MATCH(AF$6,Data!$1:$1,0)-1,1000,1)=IF(AF$7="","Yes",AF$7))*ROW(Data!$C$1:$C$1002),ROW(AF125)-ROW(AF$7)),1),"")</f>
        <v/>
      </c>
      <c r="AG125" s="43" t="str">
        <f ca="1">IF(AH125="","",IF(INDEX(Data!$BR:$BR,MATCH(AH125,Data!$A:$A,0),1)=0,"",INDEX(Data!$BR:$BR,MATCH(AH125,Data!$A:$A,0),1)))</f>
        <v/>
      </c>
      <c r="AH125" s="43" t="str">
        <f ca="1">IFERROR(INDEX(Data!$A$1:AO$1002,_xlfn.AGGREGATE(15,6,(OFFSET(Data!$A$1,0,MATCH(AH$6,Data!$1:$1,0)-1,1000,1)=IF(AH$7="","Yes",AH$7))/(OFFSET(Data!$A$1,0,MATCH(AH$6,Data!$1:$1,0)-1,1000,1)=IF(AH$7="","Yes",AH$7))*ROW(Data!$C$1:$C$1002),ROW(AH125)-ROW(AH$7)),1),"")</f>
        <v/>
      </c>
      <c r="AI125" s="43" t="str">
        <f ca="1">IF(AJ125="","",IF(INDEX(Data!$BR:$BR,MATCH(AJ125,Data!$A:$A,0),1)=0,"",INDEX(Data!$BR:$BR,MATCH(AJ125,Data!$A:$A,0),1)))</f>
        <v/>
      </c>
      <c r="AJ125" s="43" t="str">
        <f ca="1">IFERROR(INDEX(Data!$A$1:AQ$1002,_xlfn.AGGREGATE(15,6,(OFFSET(Data!$A$1,0,MATCH(AJ$6,Data!$1:$1,0)-1,1000,1)=IF(AJ$7="","Yes",AJ$7))/(OFFSET(Data!$A$1,0,MATCH(AJ$6,Data!$1:$1,0)-1,1000,1)=IF(AJ$7="","Yes",AJ$7))*ROW(Data!$C$1:$C$1002),ROW(AJ125)-ROW(AJ$7)),1),"")</f>
        <v/>
      </c>
      <c r="AK125" s="43" t="str">
        <f ca="1">IF(AL125="","",IF(INDEX(Data!$BR:$BR,MATCH(AL125,Data!$A:$A,0),1)=0,"",INDEX(Data!$BR:$BR,MATCH(AL125,Data!$A:$A,0),1)))</f>
        <v/>
      </c>
      <c r="AL125" s="43" t="str">
        <f ca="1">IFERROR(INDEX(Data!$A$1:AS$1002,_xlfn.AGGREGATE(15,6,(OFFSET(Data!$A$1,0,MATCH(AL$6,Data!$1:$1,0)-1,1000,1)=IF(AL$7="","Yes",AL$7))/(OFFSET(Data!$A$1,0,MATCH(AL$6,Data!$1:$1,0)-1,1000,1)=IF(AL$7="","Yes",AL$7))*ROW(Data!$C$1:$C$1002),ROW(AL125)-ROW(AL$7)),1),"")</f>
        <v/>
      </c>
      <c r="AM125" s="43" t="str">
        <f ca="1">IF(AN125="","",IF(INDEX(Data!$BR:$BR,MATCH(AN125,Data!$A:$A,0),1)=0,"",INDEX(Data!$BR:$BR,MATCH(AN125,Data!$A:$A,0),1)))</f>
        <v/>
      </c>
      <c r="AN125" s="43" t="str">
        <f ca="1">IFERROR(INDEX(Data!$A$1:AU$1002,_xlfn.AGGREGATE(15,6,(OFFSET(Data!$A$1,0,MATCH(AN$6,Data!$1:$1,0)-1,1000,1)=IF(AN$7="","Yes",AN$7))/(OFFSET(Data!$A$1,0,MATCH(AN$6,Data!$1:$1,0)-1,1000,1)=IF(AN$7="","Yes",AN$7))*ROW(Data!$C$1:$C$1002),ROW(AN125)-ROW(AN$7)),1),"")</f>
        <v/>
      </c>
    </row>
    <row r="126" spans="1:40" x14ac:dyDescent="0.4">
      <c r="A126" s="43" t="str">
        <f ca="1">IF(B126="","",IF(INDEX(Data!$BR:$BR,MATCH(B126,Data!$A:$A,0),1)=0,"",INDEX(Data!$BR:$BR,MATCH(B126,Data!$A:$A,0),1)))</f>
        <v/>
      </c>
      <c r="B126" s="43" t="str">
        <f ca="1">IFERROR(INDEX(Data!A$1:$A$1002,_xlfn.AGGREGATE(15,6,(OFFSET(Data!$A$1,0,MATCH(B$6,Data!$1:$1,0)-1,1000,1)=IF(B$7="","Yes",B$7))/(OFFSET(Data!$A$1,0,MATCH(B$6,Data!$1:$1,0)-1,1000,1)=IF(B$7="","Yes",B$7))*ROW(Data!$C$1:$C$1002),ROW(B126)-ROW(B$7)),1),"")</f>
        <v/>
      </c>
      <c r="C126" s="43" t="str">
        <f ca="1">IF(D126="","",IF(INDEX(Data!$BR:$BR,MATCH(D126,Data!$A:$A,0),1)=0,"",INDEX(Data!$BR:$BR,MATCH(D126,Data!$A:$A,0),1)))</f>
        <v/>
      </c>
      <c r="D126" s="43" t="str">
        <f ca="1">IFERROR(INDEX(Data!$A$1:C$1002,_xlfn.AGGREGATE(15,6,(OFFSET(Data!$A$1,0,MATCH(D$6,Data!$1:$1,0)-1,1000,1)=IF(D$7="","Yes",D$7))/(OFFSET(Data!$A$1,0,MATCH(D$6,Data!$1:$1,0)-1,1000,1)=IF(D$7="","Yes",D$7))*ROW(Data!$C$1:$C$1002),ROW(D126)-ROW(D$7)),1),"")</f>
        <v/>
      </c>
      <c r="E126" s="43" t="str">
        <f ca="1">IF(F126="","",IF(INDEX(Data!$BR:$BR,MATCH(F126,Data!$A:$A,0),1)=0,"",INDEX(Data!$BR:$BR,MATCH(F126,Data!$A:$A,0),1)))</f>
        <v/>
      </c>
      <c r="F126" s="43" t="str">
        <f ca="1">IFERROR(INDEX(Data!$A$1:E$1002,_xlfn.AGGREGATE(15,6,(OFFSET(Data!$A$1,0,MATCH(F$6,Data!$1:$1,0)-1,1000,1)=IF(F$7="","Yes",F$7))/(OFFSET(Data!$A$1,0,MATCH(F$6,Data!$1:$1,0)-1,1000,1)=IF(F$7="","Yes",F$7))*ROW(Data!$C$1:$C$1002),ROW(F126)-ROW(F$7)),1),"")</f>
        <v/>
      </c>
      <c r="G126" s="43" t="str">
        <f ca="1">IF(H126="","",IF(INDEX(Data!$BR:$BR,MATCH(H126,Data!$A:$A,0),1)=0,"",INDEX(Data!$BR:$BR,MATCH(H126,Data!$A:$A,0),1)))</f>
        <v/>
      </c>
      <c r="H126" s="43" t="str">
        <f ca="1">IFERROR(INDEX(Data!$A$1:G$1002,_xlfn.AGGREGATE(15,6,(OFFSET(Data!$A$1,0,MATCH(H$6,Data!$1:$1,0)-1,1000,1)=IF(H$7="","Yes",H$7))/(OFFSET(Data!$A$1,0,MATCH(H$6,Data!$1:$1,0)-1,1000,1)=IF(H$7="","Yes",H$7))*ROW(Data!$C$1:$C$1002),ROW(H126)-ROW(H$7)),1),"")</f>
        <v/>
      </c>
      <c r="I126" s="43" t="str">
        <f ca="1">IF(J126="","",IF(INDEX(Data!$BR:$BR,MATCH(J126,Data!$A:$A,0),1)=0,"",INDEX(Data!$BR:$BR,MATCH(J126,Data!$A:$A,0),1)))</f>
        <v/>
      </c>
      <c r="J126" s="43" t="str">
        <f ca="1">IFERROR(INDEX(Data!$A$1:I$1002,_xlfn.AGGREGATE(15,6,(OFFSET(Data!$A$1,0,MATCH(J$6,Data!$1:$1,0)-1,1000,1)=IF(J$7="","Yes",J$7))/(OFFSET(Data!$A$1,0,MATCH(J$6,Data!$1:$1,0)-1,1000,1)=IF(J$7="","Yes",J$7))*ROW(Data!$C$1:$C$1002),ROW(J126)-ROW(J$7)),1),"")</f>
        <v/>
      </c>
      <c r="K126" s="43" t="str">
        <f ca="1">IF(L126="","",IF(INDEX(Data!$BR:$BR,MATCH(L126,Data!$A:$A,0),1)=0,"",INDEX(Data!$BR:$BR,MATCH(L126,Data!$A:$A,0),1)))</f>
        <v/>
      </c>
      <c r="L126" s="43" t="str">
        <f ca="1">IFERROR(INDEX(Data!$A$1:K$1002,_xlfn.AGGREGATE(15,6,(OFFSET(Data!$A$1,0,MATCH(L$6,Data!$1:$1,0)-1,1000,1)=IF(L$7="","Yes",L$7))/(OFFSET(Data!$A$1,0,MATCH(L$6,Data!$1:$1,0)-1,1000,1)=IF(L$7="","Yes",L$7))*ROW(Data!$C$1:$C$1002),ROW(L126)-ROW(L$7)),1),"")</f>
        <v/>
      </c>
      <c r="M126" s="43" t="str">
        <f ca="1">IF(N126="","",IF(INDEX(Data!$BR:$BR,MATCH(N126,Data!$A:$A,0),1)=0,"",INDEX(Data!$BR:$BR,MATCH(N126,Data!$A:$A,0),1)))</f>
        <v/>
      </c>
      <c r="N126" s="43" t="str">
        <f ca="1">IFERROR(INDEX(Data!$A$1:M$1002,_xlfn.AGGREGATE(15,6,(OFFSET(Data!$A$1,0,MATCH(N$6,Data!$1:$1,0)-1,1000,1)=IF(N$7="","Yes",N$7))/(OFFSET(Data!$A$1,0,MATCH(N$6,Data!$1:$1,0)-1,1000,1)=IF(N$7="","Yes",N$7))*ROW(Data!$C$1:$C$1002),ROW(N126)-ROW(N$7)),1),"")</f>
        <v/>
      </c>
      <c r="O126" s="43" t="str">
        <f ca="1">IF(P126="","",IF(INDEX(Data!$BR:$BR,MATCH(P126,Data!$A:$A,0),1)=0,"",INDEX(Data!$BR:$BR,MATCH(P126,Data!$A:$A,0),1)))</f>
        <v/>
      </c>
      <c r="P126" s="43" t="str">
        <f ca="1">IFERROR(INDEX(Data!$A$1:O$1002,_xlfn.AGGREGATE(15,6,(OFFSET(Data!$A$1,0,MATCH(P$6,Data!$1:$1,0)-1,1000,1)=IF(P$7="","Yes",P$7))/(OFFSET(Data!$A$1,0,MATCH(P$6,Data!$1:$1,0)-1,1000,1)=IF(P$7="","Yes",P$7))*ROW(Data!$C$1:$C$1002),ROW(P126)-ROW(P$7)),1),"")</f>
        <v>Unimas</v>
      </c>
      <c r="Q126" s="43" t="str">
        <f ca="1">IF(R126="","",IF(INDEX(Data!$BR:$BR,MATCH(R126,Data!$A:$A,0),1)=0,"",INDEX(Data!$BR:$BR,MATCH(R126,Data!$A:$A,0),1)))</f>
        <v/>
      </c>
      <c r="R126" s="43" t="str">
        <f ca="1">IFERROR(INDEX(Data!$A$1:Q$1002,_xlfn.AGGREGATE(15,6,(OFFSET(Data!$A$1,0,MATCH(R$6,Data!$1:$1,0)-1,1000,1)=IF(R$7="","Yes",R$7))/(OFFSET(Data!$A$1,0,MATCH(R$6,Data!$1:$1,0)-1,1000,1)=IF(R$7="","Yes",R$7))*ROW(Data!$C$1:$C$1002),ROW(R126)-ROW(R$7)),1),"")</f>
        <v>Tennis Channel</v>
      </c>
      <c r="S126" s="43" t="str">
        <f ca="1">IF(T126="","",IF(INDEX(Data!$BR:$BR,MATCH(T126,Data!$A:$A,0),1)=0,"",INDEX(Data!$BR:$BR,MATCH(T126,Data!$A:$A,0),1)))</f>
        <v/>
      </c>
      <c r="T126" s="43" t="str">
        <f ca="1">IFERROR(INDEX(Data!$A$1:R$1002,_xlfn.AGGREGATE(15,6,(OFFSET(Data!$A$1,0,MATCH(T$6,Data!$1:$1,0)-1,1000,1)=IF(T$7="","Yes",T$7))/(OFFSET(Data!$A$1,0,MATCH(T$6,Data!$1:$1,0)-1,1000,1)=IF(T$7="","Yes",T$7))*ROW(Data!$C$1:$C$1002),ROW(T126)-ROW(T$7)),1),"")</f>
        <v/>
      </c>
      <c r="U126" s="43" t="str">
        <f ca="1">IF(V126="","",IF(INDEX(Data!$BR:$BR,MATCH(V126,Data!$A:$A,0),1)=0,"",INDEX(Data!$BR:$BR,MATCH(V126,Data!$A:$A,0),1)))</f>
        <v/>
      </c>
      <c r="V126" s="43" t="str">
        <f ca="1">IFERROR(INDEX(Data!$A$1:T$1002,_xlfn.AGGREGATE(15,6,(OFFSET(Data!$A$1,0,MATCH(V$6,Data!$1:$1,0)-1,1000,1)=IF(V$7="","Yes",V$7))/(OFFSET(Data!$A$1,0,MATCH(V$6,Data!$1:$1,0)-1,1000,1)=IF(V$7="","Yes",V$7))*ROW(Data!$C$1:$C$1002),ROW(V126)-ROW(V$7)),1),"")</f>
        <v/>
      </c>
      <c r="W126" s="43" t="str">
        <f ca="1">IF(X126="","",IF(INDEX(Data!$BR:$BR,MATCH(X126,Data!$A:$A,0),1)=0,"",INDEX(Data!$BR:$BR,MATCH(X126,Data!$A:$A,0),1)))</f>
        <v/>
      </c>
      <c r="X126" s="43" t="str">
        <f ca="1">IFERROR(INDEX(Data!$A$1:Y$1002,_xlfn.AGGREGATE(15,6,(OFFSET(Data!$A$1,0,MATCH(X$6,Data!$1:$1,0)-1,1000,1)=IF(X$7="","Yes",X$7))/(OFFSET(Data!$A$1,0,MATCH(X$6,Data!$1:$1,0)-1,1000,1)=IF(X$7="","Yes",X$7))*ROW(Data!$C$1:$C$1002),ROW(X126)-ROW(X$7)),1),"")</f>
        <v/>
      </c>
      <c r="Y126" s="43" t="str">
        <f ca="1">IF(Z126="","",IF(INDEX(Data!$BR:$BR,MATCH(Z126,Data!$A:$A,0),1)=0,"",INDEX(Data!$BR:$BR,MATCH(Z126,Data!$A:$A,0),1)))</f>
        <v/>
      </c>
      <c r="Z126" s="43" t="str">
        <f ca="1">IFERROR(INDEX(Data!$A$1:AA$1002,_xlfn.AGGREGATE(15,6,(OFFSET(Data!$A$1,0,MATCH(Z$6,Data!$1:$1,0)-1,1000,1)=IF(Z$7="","Yes",Z$7))/(OFFSET(Data!$A$1,0,MATCH(Z$6,Data!$1:$1,0)-1,1000,1)=IF(Z$7="","Yes",Z$7))*ROW(Data!$C$1:$C$1002),ROW(Z126)-ROW(Z$7)),1),"")</f>
        <v/>
      </c>
      <c r="AA126" s="43" t="str">
        <f ca="1">IF(AB126="","",IF(INDEX(Data!$BR:$BR,MATCH(AB126,Data!$A:$A,0),1)=0,"",INDEX(Data!$BR:$BR,MATCH(AB126,Data!$A:$A,0),1)))</f>
        <v/>
      </c>
      <c r="AB126" s="43" t="str">
        <f ca="1">IFERROR(INDEX(Data!$A$1:AC$1002,_xlfn.AGGREGATE(15,6,(OFFSET(Data!$A$1,0,MATCH(AB$6,Data!$1:$1,0)-1,1000,1)=IF(AB$7="","Yes",AB$7))/(OFFSET(Data!$A$1,0,MATCH(AB$6,Data!$1:$1,0)-1,1000,1)=IF(AB$7="","Yes",AB$7))*ROW(Data!$C$1:$C$1002),ROW(AB126)-ROW(AB$7)),1),"")</f>
        <v/>
      </c>
      <c r="AC126" s="43" t="str">
        <f ca="1">IF(AD126="","",IF(INDEX(Data!$BR:$BR,MATCH(AD126,Data!$A:$A,0),1)=0,"",INDEX(Data!$BR:$BR,MATCH(AD126,Data!$A:$A,0),1)))</f>
        <v/>
      </c>
      <c r="AD126" s="43" t="str">
        <f ca="1">IFERROR(INDEX(Data!$A$1:AE$1002,_xlfn.AGGREGATE(15,6,(OFFSET(Data!$A$1,0,MATCH(AD$6,Data!$1:$1,0)-1,1000,1)=IF(AD$7="","Yes",AD$7))/(OFFSET(Data!$A$1,0,MATCH(AD$6,Data!$1:$1,0)-1,1000,1)=IF(AD$7="","Yes",AD$7))*ROW(Data!$C$1:$C$1002),ROW(AD126)-ROW(AD$7)),1),"")</f>
        <v/>
      </c>
      <c r="AE126" s="43" t="str">
        <f ca="1">IF(AF126="","",IF(INDEX(Data!$BR:$BR,MATCH(AF126,Data!$A:$A,0),1)=0,"",INDEX(Data!$BR:$BR,MATCH(AF126,Data!$A:$A,0),1)))</f>
        <v/>
      </c>
      <c r="AF126" s="43" t="str">
        <f ca="1">IFERROR(INDEX(Data!$A$1:AM$1002,_xlfn.AGGREGATE(15,6,(OFFSET(Data!$A$1,0,MATCH(AF$6,Data!$1:$1,0)-1,1000,1)=IF(AF$7="","Yes",AF$7))/(OFFSET(Data!$A$1,0,MATCH(AF$6,Data!$1:$1,0)-1,1000,1)=IF(AF$7="","Yes",AF$7))*ROW(Data!$C$1:$C$1002),ROW(AF126)-ROW(AF$7)),1),"")</f>
        <v/>
      </c>
      <c r="AG126" s="43" t="str">
        <f ca="1">IF(AH126="","",IF(INDEX(Data!$BR:$BR,MATCH(AH126,Data!$A:$A,0),1)=0,"",INDEX(Data!$BR:$BR,MATCH(AH126,Data!$A:$A,0),1)))</f>
        <v/>
      </c>
      <c r="AH126" s="43" t="str">
        <f ca="1">IFERROR(INDEX(Data!$A$1:AO$1002,_xlfn.AGGREGATE(15,6,(OFFSET(Data!$A$1,0,MATCH(AH$6,Data!$1:$1,0)-1,1000,1)=IF(AH$7="","Yes",AH$7))/(OFFSET(Data!$A$1,0,MATCH(AH$6,Data!$1:$1,0)-1,1000,1)=IF(AH$7="","Yes",AH$7))*ROW(Data!$C$1:$C$1002),ROW(AH126)-ROW(AH$7)),1),"")</f>
        <v/>
      </c>
      <c r="AI126" s="43" t="str">
        <f ca="1">IF(AJ126="","",IF(INDEX(Data!$BR:$BR,MATCH(AJ126,Data!$A:$A,0),1)=0,"",INDEX(Data!$BR:$BR,MATCH(AJ126,Data!$A:$A,0),1)))</f>
        <v/>
      </c>
      <c r="AJ126" s="43" t="str">
        <f ca="1">IFERROR(INDEX(Data!$A$1:AQ$1002,_xlfn.AGGREGATE(15,6,(OFFSET(Data!$A$1,0,MATCH(AJ$6,Data!$1:$1,0)-1,1000,1)=IF(AJ$7="","Yes",AJ$7))/(OFFSET(Data!$A$1,0,MATCH(AJ$6,Data!$1:$1,0)-1,1000,1)=IF(AJ$7="","Yes",AJ$7))*ROW(Data!$C$1:$C$1002),ROW(AJ126)-ROW(AJ$7)),1),"")</f>
        <v/>
      </c>
      <c r="AK126" s="43" t="str">
        <f ca="1">IF(AL126="","",IF(INDEX(Data!$BR:$BR,MATCH(AL126,Data!$A:$A,0),1)=0,"",INDEX(Data!$BR:$BR,MATCH(AL126,Data!$A:$A,0),1)))</f>
        <v/>
      </c>
      <c r="AL126" s="43" t="str">
        <f ca="1">IFERROR(INDEX(Data!$A$1:AS$1002,_xlfn.AGGREGATE(15,6,(OFFSET(Data!$A$1,0,MATCH(AL$6,Data!$1:$1,0)-1,1000,1)=IF(AL$7="","Yes",AL$7))/(OFFSET(Data!$A$1,0,MATCH(AL$6,Data!$1:$1,0)-1,1000,1)=IF(AL$7="","Yes",AL$7))*ROW(Data!$C$1:$C$1002),ROW(AL126)-ROW(AL$7)),1),"")</f>
        <v/>
      </c>
      <c r="AM126" s="43" t="str">
        <f ca="1">IF(AN126="","",IF(INDEX(Data!$BR:$BR,MATCH(AN126,Data!$A:$A,0),1)=0,"",INDEX(Data!$BR:$BR,MATCH(AN126,Data!$A:$A,0),1)))</f>
        <v/>
      </c>
      <c r="AN126" s="43" t="str">
        <f ca="1">IFERROR(INDEX(Data!$A$1:AU$1002,_xlfn.AGGREGATE(15,6,(OFFSET(Data!$A$1,0,MATCH(AN$6,Data!$1:$1,0)-1,1000,1)=IF(AN$7="","Yes",AN$7))/(OFFSET(Data!$A$1,0,MATCH(AN$6,Data!$1:$1,0)-1,1000,1)=IF(AN$7="","Yes",AN$7))*ROW(Data!$C$1:$C$1002),ROW(AN126)-ROW(AN$7)),1),"")</f>
        <v/>
      </c>
    </row>
    <row r="127" spans="1:40" x14ac:dyDescent="0.4">
      <c r="A127" s="43" t="str">
        <f ca="1">IF(B127="","",IF(INDEX(Data!$BR:$BR,MATCH(B127,Data!$A:$A,0),1)=0,"",INDEX(Data!$BR:$BR,MATCH(B127,Data!$A:$A,0),1)))</f>
        <v/>
      </c>
      <c r="B127" s="43" t="str">
        <f ca="1">IFERROR(INDEX(Data!A$1:$A$1002,_xlfn.AGGREGATE(15,6,(OFFSET(Data!$A$1,0,MATCH(B$6,Data!$1:$1,0)-1,1000,1)=IF(B$7="","Yes",B$7))/(OFFSET(Data!$A$1,0,MATCH(B$6,Data!$1:$1,0)-1,1000,1)=IF(B$7="","Yes",B$7))*ROW(Data!$C$1:$C$1002),ROW(B127)-ROW(B$7)),1),"")</f>
        <v/>
      </c>
      <c r="C127" s="43" t="str">
        <f ca="1">IF(D127="","",IF(INDEX(Data!$BR:$BR,MATCH(D127,Data!$A:$A,0),1)=0,"",INDEX(Data!$BR:$BR,MATCH(D127,Data!$A:$A,0),1)))</f>
        <v/>
      </c>
      <c r="D127" s="43" t="str">
        <f ca="1">IFERROR(INDEX(Data!$A$1:C$1002,_xlfn.AGGREGATE(15,6,(OFFSET(Data!$A$1,0,MATCH(D$6,Data!$1:$1,0)-1,1000,1)=IF(D$7="","Yes",D$7))/(OFFSET(Data!$A$1,0,MATCH(D$6,Data!$1:$1,0)-1,1000,1)=IF(D$7="","Yes",D$7))*ROW(Data!$C$1:$C$1002),ROW(D127)-ROW(D$7)),1),"")</f>
        <v/>
      </c>
      <c r="E127" s="43" t="str">
        <f ca="1">IF(F127="","",IF(INDEX(Data!$BR:$BR,MATCH(F127,Data!$A:$A,0),1)=0,"",INDEX(Data!$BR:$BR,MATCH(F127,Data!$A:$A,0),1)))</f>
        <v/>
      </c>
      <c r="F127" s="43" t="str">
        <f ca="1">IFERROR(INDEX(Data!$A$1:E$1002,_xlfn.AGGREGATE(15,6,(OFFSET(Data!$A$1,0,MATCH(F$6,Data!$1:$1,0)-1,1000,1)=IF(F$7="","Yes",F$7))/(OFFSET(Data!$A$1,0,MATCH(F$6,Data!$1:$1,0)-1,1000,1)=IF(F$7="","Yes",F$7))*ROW(Data!$C$1:$C$1002),ROW(F127)-ROW(F$7)),1),"")</f>
        <v/>
      </c>
      <c r="G127" s="43" t="str">
        <f ca="1">IF(H127="","",IF(INDEX(Data!$BR:$BR,MATCH(H127,Data!$A:$A,0),1)=0,"",INDEX(Data!$BR:$BR,MATCH(H127,Data!$A:$A,0),1)))</f>
        <v/>
      </c>
      <c r="H127" s="43" t="str">
        <f ca="1">IFERROR(INDEX(Data!$A$1:G$1002,_xlfn.AGGREGATE(15,6,(OFFSET(Data!$A$1,0,MATCH(H$6,Data!$1:$1,0)-1,1000,1)=IF(H$7="","Yes",H$7))/(OFFSET(Data!$A$1,0,MATCH(H$6,Data!$1:$1,0)-1,1000,1)=IF(H$7="","Yes",H$7))*ROW(Data!$C$1:$C$1002),ROW(H127)-ROW(H$7)),1),"")</f>
        <v/>
      </c>
      <c r="I127" s="43" t="str">
        <f ca="1">IF(J127="","",IF(INDEX(Data!$BR:$BR,MATCH(J127,Data!$A:$A,0),1)=0,"",INDEX(Data!$BR:$BR,MATCH(J127,Data!$A:$A,0),1)))</f>
        <v/>
      </c>
      <c r="J127" s="43" t="str">
        <f ca="1">IFERROR(INDEX(Data!$A$1:I$1002,_xlfn.AGGREGATE(15,6,(OFFSET(Data!$A$1,0,MATCH(J$6,Data!$1:$1,0)-1,1000,1)=IF(J$7="","Yes",J$7))/(OFFSET(Data!$A$1,0,MATCH(J$6,Data!$1:$1,0)-1,1000,1)=IF(J$7="","Yes",J$7))*ROW(Data!$C$1:$C$1002),ROW(J127)-ROW(J$7)),1),"")</f>
        <v/>
      </c>
      <c r="K127" s="43" t="str">
        <f ca="1">IF(L127="","",IF(INDEX(Data!$BR:$BR,MATCH(L127,Data!$A:$A,0),1)=0,"",INDEX(Data!$BR:$BR,MATCH(L127,Data!$A:$A,0),1)))</f>
        <v/>
      </c>
      <c r="L127" s="43" t="str">
        <f ca="1">IFERROR(INDEX(Data!$A$1:K$1002,_xlfn.AGGREGATE(15,6,(OFFSET(Data!$A$1,0,MATCH(L$6,Data!$1:$1,0)-1,1000,1)=IF(L$7="","Yes",L$7))/(OFFSET(Data!$A$1,0,MATCH(L$6,Data!$1:$1,0)-1,1000,1)=IF(L$7="","Yes",L$7))*ROW(Data!$C$1:$C$1002),ROW(L127)-ROW(L$7)),1),"")</f>
        <v/>
      </c>
      <c r="M127" s="43" t="str">
        <f ca="1">IF(N127="","",IF(INDEX(Data!$BR:$BR,MATCH(N127,Data!$A:$A,0),1)=0,"",INDEX(Data!$BR:$BR,MATCH(N127,Data!$A:$A,0),1)))</f>
        <v/>
      </c>
      <c r="N127" s="43" t="str">
        <f ca="1">IFERROR(INDEX(Data!$A$1:M$1002,_xlfn.AGGREGATE(15,6,(OFFSET(Data!$A$1,0,MATCH(N$6,Data!$1:$1,0)-1,1000,1)=IF(N$7="","Yes",N$7))/(OFFSET(Data!$A$1,0,MATCH(N$6,Data!$1:$1,0)-1,1000,1)=IF(N$7="","Yes",N$7))*ROW(Data!$C$1:$C$1002),ROW(N127)-ROW(N$7)),1),"")</f>
        <v/>
      </c>
      <c r="O127" s="43" t="str">
        <f ca="1">IF(P127="","",IF(INDEX(Data!$BR:$BR,MATCH(P127,Data!$A:$A,0),1)=0,"",INDEX(Data!$BR:$BR,MATCH(P127,Data!$A:$A,0),1)))</f>
        <v/>
      </c>
      <c r="P127" s="43" t="str">
        <f ca="1">IFERROR(INDEX(Data!$A$1:O$1002,_xlfn.AGGREGATE(15,6,(OFFSET(Data!$A$1,0,MATCH(P$6,Data!$1:$1,0)-1,1000,1)=IF(P$7="","Yes",P$7))/(OFFSET(Data!$A$1,0,MATCH(P$6,Data!$1:$1,0)-1,1000,1)=IF(P$7="","Yes",P$7))*ROW(Data!$C$1:$C$1002),ROW(P127)-ROW(P$7)),1),"")</f>
        <v>Universal Kids</v>
      </c>
      <c r="Q127" s="43" t="str">
        <f ca="1">IF(R127="","",IF(INDEX(Data!$BR:$BR,MATCH(R127,Data!$A:$A,0),1)=0,"",INDEX(Data!$BR:$BR,MATCH(R127,Data!$A:$A,0),1)))</f>
        <v/>
      </c>
      <c r="R127" s="43" t="str">
        <f ca="1">IFERROR(INDEX(Data!$A$1:Q$1002,_xlfn.AGGREGATE(15,6,(OFFSET(Data!$A$1,0,MATCH(R$6,Data!$1:$1,0)-1,1000,1)=IF(R$7="","Yes",R$7))/(OFFSET(Data!$A$1,0,MATCH(R$6,Data!$1:$1,0)-1,1000,1)=IF(R$7="","Yes",R$7))*ROW(Data!$C$1:$C$1002),ROW(R127)-ROW(R$7)),1),"")</f>
        <v>TLC</v>
      </c>
      <c r="S127" s="43" t="str">
        <f ca="1">IF(T127="","",IF(INDEX(Data!$BR:$BR,MATCH(T127,Data!$A:$A,0),1)=0,"",INDEX(Data!$BR:$BR,MATCH(T127,Data!$A:$A,0),1)))</f>
        <v/>
      </c>
      <c r="T127" s="43" t="str">
        <f ca="1">IFERROR(INDEX(Data!$A$1:R$1002,_xlfn.AGGREGATE(15,6,(OFFSET(Data!$A$1,0,MATCH(T$6,Data!$1:$1,0)-1,1000,1)=IF(T$7="","Yes",T$7))/(OFFSET(Data!$A$1,0,MATCH(T$6,Data!$1:$1,0)-1,1000,1)=IF(T$7="","Yes",T$7))*ROW(Data!$C$1:$C$1002),ROW(T127)-ROW(T$7)),1),"")</f>
        <v/>
      </c>
      <c r="U127" s="43" t="str">
        <f ca="1">IF(V127="","",IF(INDEX(Data!$BR:$BR,MATCH(V127,Data!$A:$A,0),1)=0,"",INDEX(Data!$BR:$BR,MATCH(V127,Data!$A:$A,0),1)))</f>
        <v/>
      </c>
      <c r="V127" s="43" t="str">
        <f ca="1">IFERROR(INDEX(Data!$A$1:T$1002,_xlfn.AGGREGATE(15,6,(OFFSET(Data!$A$1,0,MATCH(V$6,Data!$1:$1,0)-1,1000,1)=IF(V$7="","Yes",V$7))/(OFFSET(Data!$A$1,0,MATCH(V$6,Data!$1:$1,0)-1,1000,1)=IF(V$7="","Yes",V$7))*ROW(Data!$C$1:$C$1002),ROW(V127)-ROW(V$7)),1),"")</f>
        <v/>
      </c>
      <c r="W127" s="43" t="str">
        <f ca="1">IF(X127="","",IF(INDEX(Data!$BR:$BR,MATCH(X127,Data!$A:$A,0),1)=0,"",INDEX(Data!$BR:$BR,MATCH(X127,Data!$A:$A,0),1)))</f>
        <v/>
      </c>
      <c r="X127" s="43" t="str">
        <f ca="1">IFERROR(INDEX(Data!$A$1:Y$1002,_xlfn.AGGREGATE(15,6,(OFFSET(Data!$A$1,0,MATCH(X$6,Data!$1:$1,0)-1,1000,1)=IF(X$7="","Yes",X$7))/(OFFSET(Data!$A$1,0,MATCH(X$6,Data!$1:$1,0)-1,1000,1)=IF(X$7="","Yes",X$7))*ROW(Data!$C$1:$C$1002),ROW(X127)-ROW(X$7)),1),"")</f>
        <v/>
      </c>
      <c r="Y127" s="43" t="str">
        <f ca="1">IF(Z127="","",IF(INDEX(Data!$BR:$BR,MATCH(Z127,Data!$A:$A,0),1)=0,"",INDEX(Data!$BR:$BR,MATCH(Z127,Data!$A:$A,0),1)))</f>
        <v/>
      </c>
      <c r="Z127" s="43" t="str">
        <f ca="1">IFERROR(INDEX(Data!$A$1:AA$1002,_xlfn.AGGREGATE(15,6,(OFFSET(Data!$A$1,0,MATCH(Z$6,Data!$1:$1,0)-1,1000,1)=IF(Z$7="","Yes",Z$7))/(OFFSET(Data!$A$1,0,MATCH(Z$6,Data!$1:$1,0)-1,1000,1)=IF(Z$7="","Yes",Z$7))*ROW(Data!$C$1:$C$1002),ROW(Z127)-ROW(Z$7)),1),"")</f>
        <v/>
      </c>
      <c r="AA127" s="43" t="str">
        <f ca="1">IF(AB127="","",IF(INDEX(Data!$BR:$BR,MATCH(AB127,Data!$A:$A,0),1)=0,"",INDEX(Data!$BR:$BR,MATCH(AB127,Data!$A:$A,0),1)))</f>
        <v/>
      </c>
      <c r="AB127" s="43" t="str">
        <f ca="1">IFERROR(INDEX(Data!$A$1:AC$1002,_xlfn.AGGREGATE(15,6,(OFFSET(Data!$A$1,0,MATCH(AB$6,Data!$1:$1,0)-1,1000,1)=IF(AB$7="","Yes",AB$7))/(OFFSET(Data!$A$1,0,MATCH(AB$6,Data!$1:$1,0)-1,1000,1)=IF(AB$7="","Yes",AB$7))*ROW(Data!$C$1:$C$1002),ROW(AB127)-ROW(AB$7)),1),"")</f>
        <v/>
      </c>
      <c r="AC127" s="43" t="str">
        <f ca="1">IF(AD127="","",IF(INDEX(Data!$BR:$BR,MATCH(AD127,Data!$A:$A,0),1)=0,"",INDEX(Data!$BR:$BR,MATCH(AD127,Data!$A:$A,0),1)))</f>
        <v/>
      </c>
      <c r="AD127" s="43" t="str">
        <f ca="1">IFERROR(INDEX(Data!$A$1:AE$1002,_xlfn.AGGREGATE(15,6,(OFFSET(Data!$A$1,0,MATCH(AD$6,Data!$1:$1,0)-1,1000,1)=IF(AD$7="","Yes",AD$7))/(OFFSET(Data!$A$1,0,MATCH(AD$6,Data!$1:$1,0)-1,1000,1)=IF(AD$7="","Yes",AD$7))*ROW(Data!$C$1:$C$1002),ROW(AD127)-ROW(AD$7)),1),"")</f>
        <v/>
      </c>
      <c r="AE127" s="43" t="str">
        <f ca="1">IF(AF127="","",IF(INDEX(Data!$BR:$BR,MATCH(AF127,Data!$A:$A,0),1)=0,"",INDEX(Data!$BR:$BR,MATCH(AF127,Data!$A:$A,0),1)))</f>
        <v/>
      </c>
      <c r="AF127" s="43" t="str">
        <f ca="1">IFERROR(INDEX(Data!$A$1:AM$1002,_xlfn.AGGREGATE(15,6,(OFFSET(Data!$A$1,0,MATCH(AF$6,Data!$1:$1,0)-1,1000,1)=IF(AF$7="","Yes",AF$7))/(OFFSET(Data!$A$1,0,MATCH(AF$6,Data!$1:$1,0)-1,1000,1)=IF(AF$7="","Yes",AF$7))*ROW(Data!$C$1:$C$1002),ROW(AF127)-ROW(AF$7)),1),"")</f>
        <v/>
      </c>
      <c r="AG127" s="43" t="str">
        <f ca="1">IF(AH127="","",IF(INDEX(Data!$BR:$BR,MATCH(AH127,Data!$A:$A,0),1)=0,"",INDEX(Data!$BR:$BR,MATCH(AH127,Data!$A:$A,0),1)))</f>
        <v/>
      </c>
      <c r="AH127" s="43" t="str">
        <f ca="1">IFERROR(INDEX(Data!$A$1:AO$1002,_xlfn.AGGREGATE(15,6,(OFFSET(Data!$A$1,0,MATCH(AH$6,Data!$1:$1,0)-1,1000,1)=IF(AH$7="","Yes",AH$7))/(OFFSET(Data!$A$1,0,MATCH(AH$6,Data!$1:$1,0)-1,1000,1)=IF(AH$7="","Yes",AH$7))*ROW(Data!$C$1:$C$1002),ROW(AH127)-ROW(AH$7)),1),"")</f>
        <v/>
      </c>
      <c r="AI127" s="43" t="str">
        <f ca="1">IF(AJ127="","",IF(INDEX(Data!$BR:$BR,MATCH(AJ127,Data!$A:$A,0),1)=0,"",INDEX(Data!$BR:$BR,MATCH(AJ127,Data!$A:$A,0),1)))</f>
        <v/>
      </c>
      <c r="AJ127" s="43" t="str">
        <f ca="1">IFERROR(INDEX(Data!$A$1:AQ$1002,_xlfn.AGGREGATE(15,6,(OFFSET(Data!$A$1,0,MATCH(AJ$6,Data!$1:$1,0)-1,1000,1)=IF(AJ$7="","Yes",AJ$7))/(OFFSET(Data!$A$1,0,MATCH(AJ$6,Data!$1:$1,0)-1,1000,1)=IF(AJ$7="","Yes",AJ$7))*ROW(Data!$C$1:$C$1002),ROW(AJ127)-ROW(AJ$7)),1),"")</f>
        <v/>
      </c>
      <c r="AK127" s="43" t="str">
        <f ca="1">IF(AL127="","",IF(INDEX(Data!$BR:$BR,MATCH(AL127,Data!$A:$A,0),1)=0,"",INDEX(Data!$BR:$BR,MATCH(AL127,Data!$A:$A,0),1)))</f>
        <v/>
      </c>
      <c r="AL127" s="43" t="str">
        <f ca="1">IFERROR(INDEX(Data!$A$1:AS$1002,_xlfn.AGGREGATE(15,6,(OFFSET(Data!$A$1,0,MATCH(AL$6,Data!$1:$1,0)-1,1000,1)=IF(AL$7="","Yes",AL$7))/(OFFSET(Data!$A$1,0,MATCH(AL$6,Data!$1:$1,0)-1,1000,1)=IF(AL$7="","Yes",AL$7))*ROW(Data!$C$1:$C$1002),ROW(AL127)-ROW(AL$7)),1),"")</f>
        <v/>
      </c>
      <c r="AM127" s="43" t="str">
        <f ca="1">IF(AN127="","",IF(INDEX(Data!$BR:$BR,MATCH(AN127,Data!$A:$A,0),1)=0,"",INDEX(Data!$BR:$BR,MATCH(AN127,Data!$A:$A,0),1)))</f>
        <v/>
      </c>
      <c r="AN127" s="43" t="str">
        <f ca="1">IFERROR(INDEX(Data!$A$1:AU$1002,_xlfn.AGGREGATE(15,6,(OFFSET(Data!$A$1,0,MATCH(AN$6,Data!$1:$1,0)-1,1000,1)=IF(AN$7="","Yes",AN$7))/(OFFSET(Data!$A$1,0,MATCH(AN$6,Data!$1:$1,0)-1,1000,1)=IF(AN$7="","Yes",AN$7))*ROW(Data!$C$1:$C$1002),ROW(AN127)-ROW(AN$7)),1),"")</f>
        <v/>
      </c>
    </row>
    <row r="128" spans="1:40" x14ac:dyDescent="0.4">
      <c r="A128" s="43" t="str">
        <f ca="1">IF(B128="","",IF(INDEX(Data!$BR:$BR,MATCH(B128,Data!$A:$A,0),1)=0,"",INDEX(Data!$BR:$BR,MATCH(B128,Data!$A:$A,0),1)))</f>
        <v/>
      </c>
      <c r="B128" s="43" t="str">
        <f ca="1">IFERROR(INDEX(Data!A$1:$A$1002,_xlfn.AGGREGATE(15,6,(OFFSET(Data!$A$1,0,MATCH(B$6,Data!$1:$1,0)-1,1000,1)=IF(B$7="","Yes",B$7))/(OFFSET(Data!$A$1,0,MATCH(B$6,Data!$1:$1,0)-1,1000,1)=IF(B$7="","Yes",B$7))*ROW(Data!$C$1:$C$1002),ROW(B128)-ROW(B$7)),1),"")</f>
        <v/>
      </c>
      <c r="C128" s="43" t="str">
        <f ca="1">IF(D128="","",IF(INDEX(Data!$BR:$BR,MATCH(D128,Data!$A:$A,0),1)=0,"",INDEX(Data!$BR:$BR,MATCH(D128,Data!$A:$A,0),1)))</f>
        <v/>
      </c>
      <c r="D128" s="43" t="str">
        <f ca="1">IFERROR(INDEX(Data!$A$1:C$1002,_xlfn.AGGREGATE(15,6,(OFFSET(Data!$A$1,0,MATCH(D$6,Data!$1:$1,0)-1,1000,1)=IF(D$7="","Yes",D$7))/(OFFSET(Data!$A$1,0,MATCH(D$6,Data!$1:$1,0)-1,1000,1)=IF(D$7="","Yes",D$7))*ROW(Data!$C$1:$C$1002),ROW(D128)-ROW(D$7)),1),"")</f>
        <v/>
      </c>
      <c r="E128" s="43" t="str">
        <f ca="1">IF(F128="","",IF(INDEX(Data!$BR:$BR,MATCH(F128,Data!$A:$A,0),1)=0,"",INDEX(Data!$BR:$BR,MATCH(F128,Data!$A:$A,0),1)))</f>
        <v/>
      </c>
      <c r="F128" s="43" t="str">
        <f ca="1">IFERROR(INDEX(Data!$A$1:E$1002,_xlfn.AGGREGATE(15,6,(OFFSET(Data!$A$1,0,MATCH(F$6,Data!$1:$1,0)-1,1000,1)=IF(F$7="","Yes",F$7))/(OFFSET(Data!$A$1,0,MATCH(F$6,Data!$1:$1,0)-1,1000,1)=IF(F$7="","Yes",F$7))*ROW(Data!$C$1:$C$1002),ROW(F128)-ROW(F$7)),1),"")</f>
        <v/>
      </c>
      <c r="G128" s="43" t="str">
        <f ca="1">IF(H128="","",IF(INDEX(Data!$BR:$BR,MATCH(H128,Data!$A:$A,0),1)=0,"",INDEX(Data!$BR:$BR,MATCH(H128,Data!$A:$A,0),1)))</f>
        <v/>
      </c>
      <c r="H128" s="43" t="str">
        <f ca="1">IFERROR(INDEX(Data!$A$1:G$1002,_xlfn.AGGREGATE(15,6,(OFFSET(Data!$A$1,0,MATCH(H$6,Data!$1:$1,0)-1,1000,1)=IF(H$7="","Yes",H$7))/(OFFSET(Data!$A$1,0,MATCH(H$6,Data!$1:$1,0)-1,1000,1)=IF(H$7="","Yes",H$7))*ROW(Data!$C$1:$C$1002),ROW(H128)-ROW(H$7)),1),"")</f>
        <v/>
      </c>
      <c r="I128" s="43" t="str">
        <f ca="1">IF(J128="","",IF(INDEX(Data!$BR:$BR,MATCH(J128,Data!$A:$A,0),1)=0,"",INDEX(Data!$BR:$BR,MATCH(J128,Data!$A:$A,0),1)))</f>
        <v/>
      </c>
      <c r="J128" s="43" t="str">
        <f ca="1">IFERROR(INDEX(Data!$A$1:I$1002,_xlfn.AGGREGATE(15,6,(OFFSET(Data!$A$1,0,MATCH(J$6,Data!$1:$1,0)-1,1000,1)=IF(J$7="","Yes",J$7))/(OFFSET(Data!$A$1,0,MATCH(J$6,Data!$1:$1,0)-1,1000,1)=IF(J$7="","Yes",J$7))*ROW(Data!$C$1:$C$1002),ROW(J128)-ROW(J$7)),1),"")</f>
        <v/>
      </c>
      <c r="K128" s="43" t="str">
        <f ca="1">IF(L128="","",IF(INDEX(Data!$BR:$BR,MATCH(L128,Data!$A:$A,0),1)=0,"",INDEX(Data!$BR:$BR,MATCH(L128,Data!$A:$A,0),1)))</f>
        <v/>
      </c>
      <c r="L128" s="43" t="str">
        <f ca="1">IFERROR(INDEX(Data!$A$1:K$1002,_xlfn.AGGREGATE(15,6,(OFFSET(Data!$A$1,0,MATCH(L$6,Data!$1:$1,0)-1,1000,1)=IF(L$7="","Yes",L$7))/(OFFSET(Data!$A$1,0,MATCH(L$6,Data!$1:$1,0)-1,1000,1)=IF(L$7="","Yes",L$7))*ROW(Data!$C$1:$C$1002),ROW(L128)-ROW(L$7)),1),"")</f>
        <v/>
      </c>
      <c r="M128" s="43" t="str">
        <f ca="1">IF(N128="","",IF(INDEX(Data!$BR:$BR,MATCH(N128,Data!$A:$A,0),1)=0,"",INDEX(Data!$BR:$BR,MATCH(N128,Data!$A:$A,0),1)))</f>
        <v/>
      </c>
      <c r="N128" s="43" t="str">
        <f ca="1">IFERROR(INDEX(Data!$A$1:M$1002,_xlfn.AGGREGATE(15,6,(OFFSET(Data!$A$1,0,MATCH(N$6,Data!$1:$1,0)-1,1000,1)=IF(N$7="","Yes",N$7))/(OFFSET(Data!$A$1,0,MATCH(N$6,Data!$1:$1,0)-1,1000,1)=IF(N$7="","Yes",N$7))*ROW(Data!$C$1:$C$1002),ROW(N128)-ROW(N$7)),1),"")</f>
        <v/>
      </c>
      <c r="O128" s="43" t="str">
        <f ca="1">IF(P128="","",IF(INDEX(Data!$BR:$BR,MATCH(P128,Data!$A:$A,0),1)=0,"",INDEX(Data!$BR:$BR,MATCH(P128,Data!$A:$A,0),1)))</f>
        <v/>
      </c>
      <c r="P128" s="43" t="str">
        <f ca="1">IFERROR(INDEX(Data!$A$1:O$1002,_xlfn.AGGREGATE(15,6,(OFFSET(Data!$A$1,0,MATCH(P$6,Data!$1:$1,0)-1,1000,1)=IF(P$7="","Yes",P$7))/(OFFSET(Data!$A$1,0,MATCH(P$6,Data!$1:$1,0)-1,1000,1)=IF(P$7="","Yes",P$7))*ROW(Data!$C$1:$C$1002),ROW(P128)-ROW(P$7)),1),"")</f>
        <v>Universo</v>
      </c>
      <c r="Q128" s="43" t="str">
        <f ca="1">IF(R128="","",IF(INDEX(Data!$BR:$BR,MATCH(R128,Data!$A:$A,0),1)=0,"",INDEX(Data!$BR:$BR,MATCH(R128,Data!$A:$A,0),1)))</f>
        <v/>
      </c>
      <c r="R128" s="43" t="str">
        <f ca="1">IFERROR(INDEX(Data!$A$1:Q$1002,_xlfn.AGGREGATE(15,6,(OFFSET(Data!$A$1,0,MATCH(R$6,Data!$1:$1,0)-1,1000,1)=IF(R$7="","Yes",R$7))/(OFFSET(Data!$A$1,0,MATCH(R$6,Data!$1:$1,0)-1,1000,1)=IF(R$7="","Yes",R$7))*ROW(Data!$C$1:$C$1002),ROW(R128)-ROW(R$7)),1),"")</f>
        <v>TNT</v>
      </c>
      <c r="S128" s="43" t="str">
        <f ca="1">IF(T128="","",IF(INDEX(Data!$BR:$BR,MATCH(T128,Data!$A:$A,0),1)=0,"",INDEX(Data!$BR:$BR,MATCH(T128,Data!$A:$A,0),1)))</f>
        <v/>
      </c>
      <c r="T128" s="43" t="str">
        <f ca="1">IFERROR(INDEX(Data!$A$1:R$1002,_xlfn.AGGREGATE(15,6,(OFFSET(Data!$A$1,0,MATCH(T$6,Data!$1:$1,0)-1,1000,1)=IF(T$7="","Yes",T$7))/(OFFSET(Data!$A$1,0,MATCH(T$6,Data!$1:$1,0)-1,1000,1)=IF(T$7="","Yes",T$7))*ROW(Data!$C$1:$C$1002),ROW(T128)-ROW(T$7)),1),"")</f>
        <v/>
      </c>
      <c r="U128" s="43" t="str">
        <f ca="1">IF(V128="","",IF(INDEX(Data!$BR:$BR,MATCH(V128,Data!$A:$A,0),1)=0,"",INDEX(Data!$BR:$BR,MATCH(V128,Data!$A:$A,0),1)))</f>
        <v/>
      </c>
      <c r="V128" s="43" t="str">
        <f ca="1">IFERROR(INDEX(Data!$A$1:T$1002,_xlfn.AGGREGATE(15,6,(OFFSET(Data!$A$1,0,MATCH(V$6,Data!$1:$1,0)-1,1000,1)=IF(V$7="","Yes",V$7))/(OFFSET(Data!$A$1,0,MATCH(V$6,Data!$1:$1,0)-1,1000,1)=IF(V$7="","Yes",V$7))*ROW(Data!$C$1:$C$1002),ROW(V128)-ROW(V$7)),1),"")</f>
        <v/>
      </c>
      <c r="W128" s="43" t="str">
        <f ca="1">IF(X128="","",IF(INDEX(Data!$BR:$BR,MATCH(X128,Data!$A:$A,0),1)=0,"",INDEX(Data!$BR:$BR,MATCH(X128,Data!$A:$A,0),1)))</f>
        <v/>
      </c>
      <c r="X128" s="43" t="str">
        <f ca="1">IFERROR(INDEX(Data!$A$1:Y$1002,_xlfn.AGGREGATE(15,6,(OFFSET(Data!$A$1,0,MATCH(X$6,Data!$1:$1,0)-1,1000,1)=IF(X$7="","Yes",X$7))/(OFFSET(Data!$A$1,0,MATCH(X$6,Data!$1:$1,0)-1,1000,1)=IF(X$7="","Yes",X$7))*ROW(Data!$C$1:$C$1002),ROW(X128)-ROW(X$7)),1),"")</f>
        <v/>
      </c>
      <c r="Y128" s="43" t="str">
        <f ca="1">IF(Z128="","",IF(INDEX(Data!$BR:$BR,MATCH(Z128,Data!$A:$A,0),1)=0,"",INDEX(Data!$BR:$BR,MATCH(Z128,Data!$A:$A,0),1)))</f>
        <v/>
      </c>
      <c r="Z128" s="43" t="str">
        <f ca="1">IFERROR(INDEX(Data!$A$1:AA$1002,_xlfn.AGGREGATE(15,6,(OFFSET(Data!$A$1,0,MATCH(Z$6,Data!$1:$1,0)-1,1000,1)=IF(Z$7="","Yes",Z$7))/(OFFSET(Data!$A$1,0,MATCH(Z$6,Data!$1:$1,0)-1,1000,1)=IF(Z$7="","Yes",Z$7))*ROW(Data!$C$1:$C$1002),ROW(Z128)-ROW(Z$7)),1),"")</f>
        <v/>
      </c>
      <c r="AA128" s="43" t="str">
        <f ca="1">IF(AB128="","",IF(INDEX(Data!$BR:$BR,MATCH(AB128,Data!$A:$A,0),1)=0,"",INDEX(Data!$BR:$BR,MATCH(AB128,Data!$A:$A,0),1)))</f>
        <v/>
      </c>
      <c r="AB128" s="43" t="str">
        <f ca="1">IFERROR(INDEX(Data!$A$1:AC$1002,_xlfn.AGGREGATE(15,6,(OFFSET(Data!$A$1,0,MATCH(AB$6,Data!$1:$1,0)-1,1000,1)=IF(AB$7="","Yes",AB$7))/(OFFSET(Data!$A$1,0,MATCH(AB$6,Data!$1:$1,0)-1,1000,1)=IF(AB$7="","Yes",AB$7))*ROW(Data!$C$1:$C$1002),ROW(AB128)-ROW(AB$7)),1),"")</f>
        <v/>
      </c>
      <c r="AC128" s="43" t="str">
        <f ca="1">IF(AD128="","",IF(INDEX(Data!$BR:$BR,MATCH(AD128,Data!$A:$A,0),1)=0,"",INDEX(Data!$BR:$BR,MATCH(AD128,Data!$A:$A,0),1)))</f>
        <v/>
      </c>
      <c r="AD128" s="43" t="str">
        <f ca="1">IFERROR(INDEX(Data!$A$1:AE$1002,_xlfn.AGGREGATE(15,6,(OFFSET(Data!$A$1,0,MATCH(AD$6,Data!$1:$1,0)-1,1000,1)=IF(AD$7="","Yes",AD$7))/(OFFSET(Data!$A$1,0,MATCH(AD$6,Data!$1:$1,0)-1,1000,1)=IF(AD$7="","Yes",AD$7))*ROW(Data!$C$1:$C$1002),ROW(AD128)-ROW(AD$7)),1),"")</f>
        <v/>
      </c>
      <c r="AE128" s="43" t="str">
        <f ca="1">IF(AF128="","",IF(INDEX(Data!$BR:$BR,MATCH(AF128,Data!$A:$A,0),1)=0,"",INDEX(Data!$BR:$BR,MATCH(AF128,Data!$A:$A,0),1)))</f>
        <v/>
      </c>
      <c r="AF128" s="43" t="str">
        <f ca="1">IFERROR(INDEX(Data!$A$1:AM$1002,_xlfn.AGGREGATE(15,6,(OFFSET(Data!$A$1,0,MATCH(AF$6,Data!$1:$1,0)-1,1000,1)=IF(AF$7="","Yes",AF$7))/(OFFSET(Data!$A$1,0,MATCH(AF$6,Data!$1:$1,0)-1,1000,1)=IF(AF$7="","Yes",AF$7))*ROW(Data!$C$1:$C$1002),ROW(AF128)-ROW(AF$7)),1),"")</f>
        <v/>
      </c>
      <c r="AG128" s="43" t="str">
        <f ca="1">IF(AH128="","",IF(INDEX(Data!$BR:$BR,MATCH(AH128,Data!$A:$A,0),1)=0,"",INDEX(Data!$BR:$BR,MATCH(AH128,Data!$A:$A,0),1)))</f>
        <v/>
      </c>
      <c r="AH128" s="43" t="str">
        <f ca="1">IFERROR(INDEX(Data!$A$1:AO$1002,_xlfn.AGGREGATE(15,6,(OFFSET(Data!$A$1,0,MATCH(AH$6,Data!$1:$1,0)-1,1000,1)=IF(AH$7="","Yes",AH$7))/(OFFSET(Data!$A$1,0,MATCH(AH$6,Data!$1:$1,0)-1,1000,1)=IF(AH$7="","Yes",AH$7))*ROW(Data!$C$1:$C$1002),ROW(AH128)-ROW(AH$7)),1),"")</f>
        <v/>
      </c>
      <c r="AI128" s="43" t="str">
        <f ca="1">IF(AJ128="","",IF(INDEX(Data!$BR:$BR,MATCH(AJ128,Data!$A:$A,0),1)=0,"",INDEX(Data!$BR:$BR,MATCH(AJ128,Data!$A:$A,0),1)))</f>
        <v/>
      </c>
      <c r="AJ128" s="43" t="str">
        <f ca="1">IFERROR(INDEX(Data!$A$1:AQ$1002,_xlfn.AGGREGATE(15,6,(OFFSET(Data!$A$1,0,MATCH(AJ$6,Data!$1:$1,0)-1,1000,1)=IF(AJ$7="","Yes",AJ$7))/(OFFSET(Data!$A$1,0,MATCH(AJ$6,Data!$1:$1,0)-1,1000,1)=IF(AJ$7="","Yes",AJ$7))*ROW(Data!$C$1:$C$1002),ROW(AJ128)-ROW(AJ$7)),1),"")</f>
        <v/>
      </c>
      <c r="AK128" s="43" t="str">
        <f ca="1">IF(AL128="","",IF(INDEX(Data!$BR:$BR,MATCH(AL128,Data!$A:$A,0),1)=0,"",INDEX(Data!$BR:$BR,MATCH(AL128,Data!$A:$A,0),1)))</f>
        <v/>
      </c>
      <c r="AL128" s="43" t="str">
        <f ca="1">IFERROR(INDEX(Data!$A$1:AS$1002,_xlfn.AGGREGATE(15,6,(OFFSET(Data!$A$1,0,MATCH(AL$6,Data!$1:$1,0)-1,1000,1)=IF(AL$7="","Yes",AL$7))/(OFFSET(Data!$A$1,0,MATCH(AL$6,Data!$1:$1,0)-1,1000,1)=IF(AL$7="","Yes",AL$7))*ROW(Data!$C$1:$C$1002),ROW(AL128)-ROW(AL$7)),1),"")</f>
        <v/>
      </c>
      <c r="AM128" s="43" t="str">
        <f ca="1">IF(AN128="","",IF(INDEX(Data!$BR:$BR,MATCH(AN128,Data!$A:$A,0),1)=0,"",INDEX(Data!$BR:$BR,MATCH(AN128,Data!$A:$A,0),1)))</f>
        <v/>
      </c>
      <c r="AN128" s="43" t="str">
        <f ca="1">IFERROR(INDEX(Data!$A$1:AU$1002,_xlfn.AGGREGATE(15,6,(OFFSET(Data!$A$1,0,MATCH(AN$6,Data!$1:$1,0)-1,1000,1)=IF(AN$7="","Yes",AN$7))/(OFFSET(Data!$A$1,0,MATCH(AN$6,Data!$1:$1,0)-1,1000,1)=IF(AN$7="","Yes",AN$7))*ROW(Data!$C$1:$C$1002),ROW(AN128)-ROW(AN$7)),1),"")</f>
        <v/>
      </c>
    </row>
    <row r="129" spans="1:40" x14ac:dyDescent="0.4">
      <c r="A129" s="43" t="str">
        <f ca="1">IF(B129="","",IF(INDEX(Data!$BR:$BR,MATCH(B129,Data!$A:$A,0),1)=0,"",INDEX(Data!$BR:$BR,MATCH(B129,Data!$A:$A,0),1)))</f>
        <v/>
      </c>
      <c r="B129" s="43" t="str">
        <f ca="1">IFERROR(INDEX(Data!A$1:$A$1002,_xlfn.AGGREGATE(15,6,(OFFSET(Data!$A$1,0,MATCH(B$6,Data!$1:$1,0)-1,1000,1)=IF(B$7="","Yes",B$7))/(OFFSET(Data!$A$1,0,MATCH(B$6,Data!$1:$1,0)-1,1000,1)=IF(B$7="","Yes",B$7))*ROW(Data!$C$1:$C$1002),ROW(B129)-ROW(B$7)),1),"")</f>
        <v/>
      </c>
      <c r="C129" s="43" t="str">
        <f ca="1">IF(D129="","",IF(INDEX(Data!$BR:$BR,MATCH(D129,Data!$A:$A,0),1)=0,"",INDEX(Data!$BR:$BR,MATCH(D129,Data!$A:$A,0),1)))</f>
        <v/>
      </c>
      <c r="D129" s="43" t="str">
        <f ca="1">IFERROR(INDEX(Data!$A$1:C$1002,_xlfn.AGGREGATE(15,6,(OFFSET(Data!$A$1,0,MATCH(D$6,Data!$1:$1,0)-1,1000,1)=IF(D$7="","Yes",D$7))/(OFFSET(Data!$A$1,0,MATCH(D$6,Data!$1:$1,0)-1,1000,1)=IF(D$7="","Yes",D$7))*ROW(Data!$C$1:$C$1002),ROW(D129)-ROW(D$7)),1),"")</f>
        <v/>
      </c>
      <c r="E129" s="43" t="str">
        <f ca="1">IF(F129="","",IF(INDEX(Data!$BR:$BR,MATCH(F129,Data!$A:$A,0),1)=0,"",INDEX(Data!$BR:$BR,MATCH(F129,Data!$A:$A,0),1)))</f>
        <v/>
      </c>
      <c r="F129" s="43" t="str">
        <f ca="1">IFERROR(INDEX(Data!$A$1:E$1002,_xlfn.AGGREGATE(15,6,(OFFSET(Data!$A$1,0,MATCH(F$6,Data!$1:$1,0)-1,1000,1)=IF(F$7="","Yes",F$7))/(OFFSET(Data!$A$1,0,MATCH(F$6,Data!$1:$1,0)-1,1000,1)=IF(F$7="","Yes",F$7))*ROW(Data!$C$1:$C$1002),ROW(F129)-ROW(F$7)),1),"")</f>
        <v/>
      </c>
      <c r="G129" s="43" t="str">
        <f ca="1">IF(H129="","",IF(INDEX(Data!$BR:$BR,MATCH(H129,Data!$A:$A,0),1)=0,"",INDEX(Data!$BR:$BR,MATCH(H129,Data!$A:$A,0),1)))</f>
        <v/>
      </c>
      <c r="H129" s="43" t="str">
        <f ca="1">IFERROR(INDEX(Data!$A$1:G$1002,_xlfn.AGGREGATE(15,6,(OFFSET(Data!$A$1,0,MATCH(H$6,Data!$1:$1,0)-1,1000,1)=IF(H$7="","Yes",H$7))/(OFFSET(Data!$A$1,0,MATCH(H$6,Data!$1:$1,0)-1,1000,1)=IF(H$7="","Yes",H$7))*ROW(Data!$C$1:$C$1002),ROW(H129)-ROW(H$7)),1),"")</f>
        <v/>
      </c>
      <c r="I129" s="43" t="str">
        <f ca="1">IF(J129="","",IF(INDEX(Data!$BR:$BR,MATCH(J129,Data!$A:$A,0),1)=0,"",INDEX(Data!$BR:$BR,MATCH(J129,Data!$A:$A,0),1)))</f>
        <v/>
      </c>
      <c r="J129" s="43" t="str">
        <f ca="1">IFERROR(INDEX(Data!$A$1:I$1002,_xlfn.AGGREGATE(15,6,(OFFSET(Data!$A$1,0,MATCH(J$6,Data!$1:$1,0)-1,1000,1)=IF(J$7="","Yes",J$7))/(OFFSET(Data!$A$1,0,MATCH(J$6,Data!$1:$1,0)-1,1000,1)=IF(J$7="","Yes",J$7))*ROW(Data!$C$1:$C$1002),ROW(J129)-ROW(J$7)),1),"")</f>
        <v/>
      </c>
      <c r="K129" s="43" t="str">
        <f ca="1">IF(L129="","",IF(INDEX(Data!$BR:$BR,MATCH(L129,Data!$A:$A,0),1)=0,"",INDEX(Data!$BR:$BR,MATCH(L129,Data!$A:$A,0),1)))</f>
        <v/>
      </c>
      <c r="L129" s="43" t="str">
        <f ca="1">IFERROR(INDEX(Data!$A$1:K$1002,_xlfn.AGGREGATE(15,6,(OFFSET(Data!$A$1,0,MATCH(L$6,Data!$1:$1,0)-1,1000,1)=IF(L$7="","Yes",L$7))/(OFFSET(Data!$A$1,0,MATCH(L$6,Data!$1:$1,0)-1,1000,1)=IF(L$7="","Yes",L$7))*ROW(Data!$C$1:$C$1002),ROW(L129)-ROW(L$7)),1),"")</f>
        <v/>
      </c>
      <c r="M129" s="43" t="str">
        <f ca="1">IF(N129="","",IF(INDEX(Data!$BR:$BR,MATCH(N129,Data!$A:$A,0),1)=0,"",INDEX(Data!$BR:$BR,MATCH(N129,Data!$A:$A,0),1)))</f>
        <v/>
      </c>
      <c r="N129" s="43" t="str">
        <f ca="1">IFERROR(INDEX(Data!$A$1:M$1002,_xlfn.AGGREGATE(15,6,(OFFSET(Data!$A$1,0,MATCH(N$6,Data!$1:$1,0)-1,1000,1)=IF(N$7="","Yes",N$7))/(OFFSET(Data!$A$1,0,MATCH(N$6,Data!$1:$1,0)-1,1000,1)=IF(N$7="","Yes",N$7))*ROW(Data!$C$1:$C$1002),ROW(N129)-ROW(N$7)),1),"")</f>
        <v/>
      </c>
      <c r="O129" s="43" t="str">
        <f ca="1">IF(P129="","",IF(INDEX(Data!$BR:$BR,MATCH(P129,Data!$A:$A,0),1)=0,"",INDEX(Data!$BR:$BR,MATCH(P129,Data!$A:$A,0),1)))</f>
        <v/>
      </c>
      <c r="P129" s="43" t="str">
        <f ca="1">IFERROR(INDEX(Data!$A$1:O$1002,_xlfn.AGGREGATE(15,6,(OFFSET(Data!$A$1,0,MATCH(P$6,Data!$1:$1,0)-1,1000,1)=IF(P$7="","Yes",P$7))/(OFFSET(Data!$A$1,0,MATCH(P$6,Data!$1:$1,0)-1,1000,1)=IF(P$7="","Yes",P$7))*ROW(Data!$C$1:$C$1002),ROW(P129)-ROW(P$7)),1),"")</f>
        <v>Univision</v>
      </c>
      <c r="Q129" s="43" t="str">
        <f ca="1">IF(R129="","",IF(INDEX(Data!$BR:$BR,MATCH(R129,Data!$A:$A,0),1)=0,"",INDEX(Data!$BR:$BR,MATCH(R129,Data!$A:$A,0),1)))</f>
        <v/>
      </c>
      <c r="R129" s="43" t="str">
        <f ca="1">IFERROR(INDEX(Data!$A$1:Q$1002,_xlfn.AGGREGATE(15,6,(OFFSET(Data!$A$1,0,MATCH(R$6,Data!$1:$1,0)-1,1000,1)=IF(R$7="","Yes",R$7))/(OFFSET(Data!$A$1,0,MATCH(R$6,Data!$1:$1,0)-1,1000,1)=IF(R$7="","Yes",R$7))*ROW(Data!$C$1:$C$1002),ROW(R129)-ROW(R$7)),1),"")</f>
        <v>Travel Channel</v>
      </c>
      <c r="S129" s="43" t="str">
        <f ca="1">IF(T129="","",IF(INDEX(Data!$BR:$BR,MATCH(T129,Data!$A:$A,0),1)=0,"",INDEX(Data!$BR:$BR,MATCH(T129,Data!$A:$A,0),1)))</f>
        <v/>
      </c>
      <c r="T129" s="43" t="str">
        <f ca="1">IFERROR(INDEX(Data!$A$1:R$1002,_xlfn.AGGREGATE(15,6,(OFFSET(Data!$A$1,0,MATCH(T$6,Data!$1:$1,0)-1,1000,1)=IF(T$7="","Yes",T$7))/(OFFSET(Data!$A$1,0,MATCH(T$6,Data!$1:$1,0)-1,1000,1)=IF(T$7="","Yes",T$7))*ROW(Data!$C$1:$C$1002),ROW(T129)-ROW(T$7)),1),"")</f>
        <v/>
      </c>
      <c r="U129" s="43" t="str">
        <f ca="1">IF(V129="","",IF(INDEX(Data!$BR:$BR,MATCH(V129,Data!$A:$A,0),1)=0,"",INDEX(Data!$BR:$BR,MATCH(V129,Data!$A:$A,0),1)))</f>
        <v/>
      </c>
      <c r="V129" s="43" t="str">
        <f ca="1">IFERROR(INDEX(Data!$A$1:T$1002,_xlfn.AGGREGATE(15,6,(OFFSET(Data!$A$1,0,MATCH(V$6,Data!$1:$1,0)-1,1000,1)=IF(V$7="","Yes",V$7))/(OFFSET(Data!$A$1,0,MATCH(V$6,Data!$1:$1,0)-1,1000,1)=IF(V$7="","Yes",V$7))*ROW(Data!$C$1:$C$1002),ROW(V129)-ROW(V$7)),1),"")</f>
        <v/>
      </c>
      <c r="W129" s="43" t="str">
        <f ca="1">IF(X129="","",IF(INDEX(Data!$BR:$BR,MATCH(X129,Data!$A:$A,0),1)=0,"",INDEX(Data!$BR:$BR,MATCH(X129,Data!$A:$A,0),1)))</f>
        <v/>
      </c>
      <c r="X129" s="43" t="str">
        <f ca="1">IFERROR(INDEX(Data!$A$1:Y$1002,_xlfn.AGGREGATE(15,6,(OFFSET(Data!$A$1,0,MATCH(X$6,Data!$1:$1,0)-1,1000,1)=IF(X$7="","Yes",X$7))/(OFFSET(Data!$A$1,0,MATCH(X$6,Data!$1:$1,0)-1,1000,1)=IF(X$7="","Yes",X$7))*ROW(Data!$C$1:$C$1002),ROW(X129)-ROW(X$7)),1),"")</f>
        <v/>
      </c>
      <c r="Y129" s="43" t="str">
        <f ca="1">IF(Z129="","",IF(INDEX(Data!$BR:$BR,MATCH(Z129,Data!$A:$A,0),1)=0,"",INDEX(Data!$BR:$BR,MATCH(Z129,Data!$A:$A,0),1)))</f>
        <v/>
      </c>
      <c r="Z129" s="43" t="str">
        <f ca="1">IFERROR(INDEX(Data!$A$1:AA$1002,_xlfn.AGGREGATE(15,6,(OFFSET(Data!$A$1,0,MATCH(Z$6,Data!$1:$1,0)-1,1000,1)=IF(Z$7="","Yes",Z$7))/(OFFSET(Data!$A$1,0,MATCH(Z$6,Data!$1:$1,0)-1,1000,1)=IF(Z$7="","Yes",Z$7))*ROW(Data!$C$1:$C$1002),ROW(Z129)-ROW(Z$7)),1),"")</f>
        <v/>
      </c>
      <c r="AA129" s="43" t="str">
        <f ca="1">IF(AB129="","",IF(INDEX(Data!$BR:$BR,MATCH(AB129,Data!$A:$A,0),1)=0,"",INDEX(Data!$BR:$BR,MATCH(AB129,Data!$A:$A,0),1)))</f>
        <v/>
      </c>
      <c r="AB129" s="43" t="str">
        <f ca="1">IFERROR(INDEX(Data!$A$1:AC$1002,_xlfn.AGGREGATE(15,6,(OFFSET(Data!$A$1,0,MATCH(AB$6,Data!$1:$1,0)-1,1000,1)=IF(AB$7="","Yes",AB$7))/(OFFSET(Data!$A$1,0,MATCH(AB$6,Data!$1:$1,0)-1,1000,1)=IF(AB$7="","Yes",AB$7))*ROW(Data!$C$1:$C$1002),ROW(AB129)-ROW(AB$7)),1),"")</f>
        <v/>
      </c>
      <c r="AC129" s="43" t="str">
        <f ca="1">IF(AD129="","",IF(INDEX(Data!$BR:$BR,MATCH(AD129,Data!$A:$A,0),1)=0,"",INDEX(Data!$BR:$BR,MATCH(AD129,Data!$A:$A,0),1)))</f>
        <v/>
      </c>
      <c r="AD129" s="43" t="str">
        <f ca="1">IFERROR(INDEX(Data!$A$1:AE$1002,_xlfn.AGGREGATE(15,6,(OFFSET(Data!$A$1,0,MATCH(AD$6,Data!$1:$1,0)-1,1000,1)=IF(AD$7="","Yes",AD$7))/(OFFSET(Data!$A$1,0,MATCH(AD$6,Data!$1:$1,0)-1,1000,1)=IF(AD$7="","Yes",AD$7))*ROW(Data!$C$1:$C$1002),ROW(AD129)-ROW(AD$7)),1),"")</f>
        <v/>
      </c>
      <c r="AE129" s="43" t="str">
        <f ca="1">IF(AF129="","",IF(INDEX(Data!$BR:$BR,MATCH(AF129,Data!$A:$A,0),1)=0,"",INDEX(Data!$BR:$BR,MATCH(AF129,Data!$A:$A,0),1)))</f>
        <v/>
      </c>
      <c r="AF129" s="43" t="str">
        <f ca="1">IFERROR(INDEX(Data!$A$1:AM$1002,_xlfn.AGGREGATE(15,6,(OFFSET(Data!$A$1,0,MATCH(AF$6,Data!$1:$1,0)-1,1000,1)=IF(AF$7="","Yes",AF$7))/(OFFSET(Data!$A$1,0,MATCH(AF$6,Data!$1:$1,0)-1,1000,1)=IF(AF$7="","Yes",AF$7))*ROW(Data!$C$1:$C$1002),ROW(AF129)-ROW(AF$7)),1),"")</f>
        <v/>
      </c>
      <c r="AG129" s="43" t="str">
        <f ca="1">IF(AH129="","",IF(INDEX(Data!$BR:$BR,MATCH(AH129,Data!$A:$A,0),1)=0,"",INDEX(Data!$BR:$BR,MATCH(AH129,Data!$A:$A,0),1)))</f>
        <v/>
      </c>
      <c r="AH129" s="43" t="str">
        <f ca="1">IFERROR(INDEX(Data!$A$1:AO$1002,_xlfn.AGGREGATE(15,6,(OFFSET(Data!$A$1,0,MATCH(AH$6,Data!$1:$1,0)-1,1000,1)=IF(AH$7="","Yes",AH$7))/(OFFSET(Data!$A$1,0,MATCH(AH$6,Data!$1:$1,0)-1,1000,1)=IF(AH$7="","Yes",AH$7))*ROW(Data!$C$1:$C$1002),ROW(AH129)-ROW(AH$7)),1),"")</f>
        <v/>
      </c>
      <c r="AI129" s="43" t="str">
        <f ca="1">IF(AJ129="","",IF(INDEX(Data!$BR:$BR,MATCH(AJ129,Data!$A:$A,0),1)=0,"",INDEX(Data!$BR:$BR,MATCH(AJ129,Data!$A:$A,0),1)))</f>
        <v/>
      </c>
      <c r="AJ129" s="43" t="str">
        <f ca="1">IFERROR(INDEX(Data!$A$1:AQ$1002,_xlfn.AGGREGATE(15,6,(OFFSET(Data!$A$1,0,MATCH(AJ$6,Data!$1:$1,0)-1,1000,1)=IF(AJ$7="","Yes",AJ$7))/(OFFSET(Data!$A$1,0,MATCH(AJ$6,Data!$1:$1,0)-1,1000,1)=IF(AJ$7="","Yes",AJ$7))*ROW(Data!$C$1:$C$1002),ROW(AJ129)-ROW(AJ$7)),1),"")</f>
        <v/>
      </c>
      <c r="AK129" s="43" t="str">
        <f ca="1">IF(AL129="","",IF(INDEX(Data!$BR:$BR,MATCH(AL129,Data!$A:$A,0),1)=0,"",INDEX(Data!$BR:$BR,MATCH(AL129,Data!$A:$A,0),1)))</f>
        <v/>
      </c>
      <c r="AL129" s="43" t="str">
        <f ca="1">IFERROR(INDEX(Data!$A$1:AS$1002,_xlfn.AGGREGATE(15,6,(OFFSET(Data!$A$1,0,MATCH(AL$6,Data!$1:$1,0)-1,1000,1)=IF(AL$7="","Yes",AL$7))/(OFFSET(Data!$A$1,0,MATCH(AL$6,Data!$1:$1,0)-1,1000,1)=IF(AL$7="","Yes",AL$7))*ROW(Data!$C$1:$C$1002),ROW(AL129)-ROW(AL$7)),1),"")</f>
        <v/>
      </c>
      <c r="AM129" s="43" t="str">
        <f ca="1">IF(AN129="","",IF(INDEX(Data!$BR:$BR,MATCH(AN129,Data!$A:$A,0),1)=0,"",INDEX(Data!$BR:$BR,MATCH(AN129,Data!$A:$A,0),1)))</f>
        <v/>
      </c>
      <c r="AN129" s="43" t="str">
        <f ca="1">IFERROR(INDEX(Data!$A$1:AU$1002,_xlfn.AGGREGATE(15,6,(OFFSET(Data!$A$1,0,MATCH(AN$6,Data!$1:$1,0)-1,1000,1)=IF(AN$7="","Yes",AN$7))/(OFFSET(Data!$A$1,0,MATCH(AN$6,Data!$1:$1,0)-1,1000,1)=IF(AN$7="","Yes",AN$7))*ROW(Data!$C$1:$C$1002),ROW(AN129)-ROW(AN$7)),1),"")</f>
        <v/>
      </c>
    </row>
    <row r="130" spans="1:40" x14ac:dyDescent="0.4">
      <c r="A130" s="43" t="str">
        <f ca="1">IF(B130="","",IF(INDEX(Data!$BR:$BR,MATCH(B130,Data!$A:$A,0),1)=0,"",INDEX(Data!$BR:$BR,MATCH(B130,Data!$A:$A,0),1)))</f>
        <v/>
      </c>
      <c r="B130" s="43" t="str">
        <f ca="1">IFERROR(INDEX(Data!A$1:$A$1002,_xlfn.AGGREGATE(15,6,(OFFSET(Data!$A$1,0,MATCH(B$6,Data!$1:$1,0)-1,1000,1)=IF(B$7="","Yes",B$7))/(OFFSET(Data!$A$1,0,MATCH(B$6,Data!$1:$1,0)-1,1000,1)=IF(B$7="","Yes",B$7))*ROW(Data!$C$1:$C$1002),ROW(B130)-ROW(B$7)),1),"")</f>
        <v/>
      </c>
      <c r="C130" s="43" t="str">
        <f ca="1">IF(D130="","",IF(INDEX(Data!$BR:$BR,MATCH(D130,Data!$A:$A,0),1)=0,"",INDEX(Data!$BR:$BR,MATCH(D130,Data!$A:$A,0),1)))</f>
        <v/>
      </c>
      <c r="D130" s="43" t="str">
        <f ca="1">IFERROR(INDEX(Data!$A$1:C$1002,_xlfn.AGGREGATE(15,6,(OFFSET(Data!$A$1,0,MATCH(D$6,Data!$1:$1,0)-1,1000,1)=IF(D$7="","Yes",D$7))/(OFFSET(Data!$A$1,0,MATCH(D$6,Data!$1:$1,0)-1,1000,1)=IF(D$7="","Yes",D$7))*ROW(Data!$C$1:$C$1002),ROW(D130)-ROW(D$7)),1),"")</f>
        <v/>
      </c>
      <c r="E130" s="43" t="str">
        <f ca="1">IF(F130="","",IF(INDEX(Data!$BR:$BR,MATCH(F130,Data!$A:$A,0),1)=0,"",INDEX(Data!$BR:$BR,MATCH(F130,Data!$A:$A,0),1)))</f>
        <v/>
      </c>
      <c r="F130" s="43" t="str">
        <f ca="1">IFERROR(INDEX(Data!$A$1:E$1002,_xlfn.AGGREGATE(15,6,(OFFSET(Data!$A$1,0,MATCH(F$6,Data!$1:$1,0)-1,1000,1)=IF(F$7="","Yes",F$7))/(OFFSET(Data!$A$1,0,MATCH(F$6,Data!$1:$1,0)-1,1000,1)=IF(F$7="","Yes",F$7))*ROW(Data!$C$1:$C$1002),ROW(F130)-ROW(F$7)),1),"")</f>
        <v/>
      </c>
      <c r="G130" s="43" t="str">
        <f ca="1">IF(H130="","",IF(INDEX(Data!$BR:$BR,MATCH(H130,Data!$A:$A,0),1)=0,"",INDEX(Data!$BR:$BR,MATCH(H130,Data!$A:$A,0),1)))</f>
        <v/>
      </c>
      <c r="H130" s="43" t="str">
        <f ca="1">IFERROR(INDEX(Data!$A$1:G$1002,_xlfn.AGGREGATE(15,6,(OFFSET(Data!$A$1,0,MATCH(H$6,Data!$1:$1,0)-1,1000,1)=IF(H$7="","Yes",H$7))/(OFFSET(Data!$A$1,0,MATCH(H$6,Data!$1:$1,0)-1,1000,1)=IF(H$7="","Yes",H$7))*ROW(Data!$C$1:$C$1002),ROW(H130)-ROW(H$7)),1),"")</f>
        <v/>
      </c>
      <c r="I130" s="43" t="str">
        <f ca="1">IF(J130="","",IF(INDEX(Data!$BR:$BR,MATCH(J130,Data!$A:$A,0),1)=0,"",INDEX(Data!$BR:$BR,MATCH(J130,Data!$A:$A,0),1)))</f>
        <v/>
      </c>
      <c r="J130" s="43" t="str">
        <f ca="1">IFERROR(INDEX(Data!$A$1:I$1002,_xlfn.AGGREGATE(15,6,(OFFSET(Data!$A$1,0,MATCH(J$6,Data!$1:$1,0)-1,1000,1)=IF(J$7="","Yes",J$7))/(OFFSET(Data!$A$1,0,MATCH(J$6,Data!$1:$1,0)-1,1000,1)=IF(J$7="","Yes",J$7))*ROW(Data!$C$1:$C$1002),ROW(J130)-ROW(J$7)),1),"")</f>
        <v/>
      </c>
      <c r="K130" s="43" t="str">
        <f ca="1">IF(L130="","",IF(INDEX(Data!$BR:$BR,MATCH(L130,Data!$A:$A,0),1)=0,"",INDEX(Data!$BR:$BR,MATCH(L130,Data!$A:$A,0),1)))</f>
        <v/>
      </c>
      <c r="L130" s="43" t="str">
        <f ca="1">IFERROR(INDEX(Data!$A$1:K$1002,_xlfn.AGGREGATE(15,6,(OFFSET(Data!$A$1,0,MATCH(L$6,Data!$1:$1,0)-1,1000,1)=IF(L$7="","Yes",L$7))/(OFFSET(Data!$A$1,0,MATCH(L$6,Data!$1:$1,0)-1,1000,1)=IF(L$7="","Yes",L$7))*ROW(Data!$C$1:$C$1002),ROW(L130)-ROW(L$7)),1),"")</f>
        <v/>
      </c>
      <c r="M130" s="43" t="str">
        <f ca="1">IF(N130="","",IF(INDEX(Data!$BR:$BR,MATCH(N130,Data!$A:$A,0),1)=0,"",INDEX(Data!$BR:$BR,MATCH(N130,Data!$A:$A,0),1)))</f>
        <v/>
      </c>
      <c r="N130" s="43" t="str">
        <f ca="1">IFERROR(INDEX(Data!$A$1:M$1002,_xlfn.AGGREGATE(15,6,(OFFSET(Data!$A$1,0,MATCH(N$6,Data!$1:$1,0)-1,1000,1)=IF(N$7="","Yes",N$7))/(OFFSET(Data!$A$1,0,MATCH(N$6,Data!$1:$1,0)-1,1000,1)=IF(N$7="","Yes",N$7))*ROW(Data!$C$1:$C$1002),ROW(N130)-ROW(N$7)),1),"")</f>
        <v/>
      </c>
      <c r="O130" s="43" t="str">
        <f ca="1">IF(P130="","",IF(INDEX(Data!$BR:$BR,MATCH(P130,Data!$A:$A,0),1)=0,"",INDEX(Data!$BR:$BR,MATCH(P130,Data!$A:$A,0),1)))</f>
        <v/>
      </c>
      <c r="P130" s="43" t="str">
        <f ca="1">IFERROR(INDEX(Data!$A$1:O$1002,_xlfn.AGGREGATE(15,6,(OFFSET(Data!$A$1,0,MATCH(P$6,Data!$1:$1,0)-1,1000,1)=IF(P$7="","Yes",P$7))/(OFFSET(Data!$A$1,0,MATCH(P$6,Data!$1:$1,0)-1,1000,1)=IF(P$7="","Yes",P$7))*ROW(Data!$C$1:$C$1002),ROW(P130)-ROW(P$7)),1),"")</f>
        <v>Up</v>
      </c>
      <c r="Q130" s="43" t="str">
        <f ca="1">IF(R130="","",IF(INDEX(Data!$BR:$BR,MATCH(R130,Data!$A:$A,0),1)=0,"",INDEX(Data!$BR:$BR,MATCH(R130,Data!$A:$A,0),1)))</f>
        <v/>
      </c>
      <c r="R130" s="43" t="str">
        <f ca="1">IFERROR(INDEX(Data!$A$1:Q$1002,_xlfn.AGGREGATE(15,6,(OFFSET(Data!$A$1,0,MATCH(R$6,Data!$1:$1,0)-1,1000,1)=IF(R$7="","Yes",R$7))/(OFFSET(Data!$A$1,0,MATCH(R$6,Data!$1:$1,0)-1,1000,1)=IF(R$7="","Yes",R$7))*ROW(Data!$C$1:$C$1002),ROW(R130)-ROW(R$7)),1),"")</f>
        <v>TruTV</v>
      </c>
      <c r="S130" s="43" t="str">
        <f ca="1">IF(T130="","",IF(INDEX(Data!$BR:$BR,MATCH(T130,Data!$A:$A,0),1)=0,"",INDEX(Data!$BR:$BR,MATCH(T130,Data!$A:$A,0),1)))</f>
        <v/>
      </c>
      <c r="T130" s="43" t="str">
        <f ca="1">IFERROR(INDEX(Data!$A$1:R$1002,_xlfn.AGGREGATE(15,6,(OFFSET(Data!$A$1,0,MATCH(T$6,Data!$1:$1,0)-1,1000,1)=IF(T$7="","Yes",T$7))/(OFFSET(Data!$A$1,0,MATCH(T$6,Data!$1:$1,0)-1,1000,1)=IF(T$7="","Yes",T$7))*ROW(Data!$C$1:$C$1002),ROW(T130)-ROW(T$7)),1),"")</f>
        <v/>
      </c>
      <c r="U130" s="43" t="str">
        <f ca="1">IF(V130="","",IF(INDEX(Data!$BR:$BR,MATCH(V130,Data!$A:$A,0),1)=0,"",INDEX(Data!$BR:$BR,MATCH(V130,Data!$A:$A,0),1)))</f>
        <v/>
      </c>
      <c r="V130" s="43" t="str">
        <f ca="1">IFERROR(INDEX(Data!$A$1:T$1002,_xlfn.AGGREGATE(15,6,(OFFSET(Data!$A$1,0,MATCH(V$6,Data!$1:$1,0)-1,1000,1)=IF(V$7="","Yes",V$7))/(OFFSET(Data!$A$1,0,MATCH(V$6,Data!$1:$1,0)-1,1000,1)=IF(V$7="","Yes",V$7))*ROW(Data!$C$1:$C$1002),ROW(V130)-ROW(V$7)),1),"")</f>
        <v/>
      </c>
      <c r="W130" s="43" t="str">
        <f ca="1">IF(X130="","",IF(INDEX(Data!$BR:$BR,MATCH(X130,Data!$A:$A,0),1)=0,"",INDEX(Data!$BR:$BR,MATCH(X130,Data!$A:$A,0),1)))</f>
        <v/>
      </c>
      <c r="X130" s="43" t="str">
        <f ca="1">IFERROR(INDEX(Data!$A$1:Y$1002,_xlfn.AGGREGATE(15,6,(OFFSET(Data!$A$1,0,MATCH(X$6,Data!$1:$1,0)-1,1000,1)=IF(X$7="","Yes",X$7))/(OFFSET(Data!$A$1,0,MATCH(X$6,Data!$1:$1,0)-1,1000,1)=IF(X$7="","Yes",X$7))*ROW(Data!$C$1:$C$1002),ROW(X130)-ROW(X$7)),1),"")</f>
        <v/>
      </c>
      <c r="Y130" s="43" t="str">
        <f ca="1">IF(Z130="","",IF(INDEX(Data!$BR:$BR,MATCH(Z130,Data!$A:$A,0),1)=0,"",INDEX(Data!$BR:$BR,MATCH(Z130,Data!$A:$A,0),1)))</f>
        <v/>
      </c>
      <c r="Z130" s="43" t="str">
        <f ca="1">IFERROR(INDEX(Data!$A$1:AA$1002,_xlfn.AGGREGATE(15,6,(OFFSET(Data!$A$1,0,MATCH(Z$6,Data!$1:$1,0)-1,1000,1)=IF(Z$7="","Yes",Z$7))/(OFFSET(Data!$A$1,0,MATCH(Z$6,Data!$1:$1,0)-1,1000,1)=IF(Z$7="","Yes",Z$7))*ROW(Data!$C$1:$C$1002),ROW(Z130)-ROW(Z$7)),1),"")</f>
        <v/>
      </c>
      <c r="AA130" s="43" t="str">
        <f ca="1">IF(AB130="","",IF(INDEX(Data!$BR:$BR,MATCH(AB130,Data!$A:$A,0),1)=0,"",INDEX(Data!$BR:$BR,MATCH(AB130,Data!$A:$A,0),1)))</f>
        <v/>
      </c>
      <c r="AB130" s="43" t="str">
        <f ca="1">IFERROR(INDEX(Data!$A$1:AC$1002,_xlfn.AGGREGATE(15,6,(OFFSET(Data!$A$1,0,MATCH(AB$6,Data!$1:$1,0)-1,1000,1)=IF(AB$7="","Yes",AB$7))/(OFFSET(Data!$A$1,0,MATCH(AB$6,Data!$1:$1,0)-1,1000,1)=IF(AB$7="","Yes",AB$7))*ROW(Data!$C$1:$C$1002),ROW(AB130)-ROW(AB$7)),1),"")</f>
        <v/>
      </c>
      <c r="AC130" s="43" t="str">
        <f ca="1">IF(AD130="","",IF(INDEX(Data!$BR:$BR,MATCH(AD130,Data!$A:$A,0),1)=0,"",INDEX(Data!$BR:$BR,MATCH(AD130,Data!$A:$A,0),1)))</f>
        <v/>
      </c>
      <c r="AD130" s="43" t="str">
        <f ca="1">IFERROR(INDEX(Data!$A$1:AE$1002,_xlfn.AGGREGATE(15,6,(OFFSET(Data!$A$1,0,MATCH(AD$6,Data!$1:$1,0)-1,1000,1)=IF(AD$7="","Yes",AD$7))/(OFFSET(Data!$A$1,0,MATCH(AD$6,Data!$1:$1,0)-1,1000,1)=IF(AD$7="","Yes",AD$7))*ROW(Data!$C$1:$C$1002),ROW(AD130)-ROW(AD$7)),1),"")</f>
        <v/>
      </c>
      <c r="AE130" s="43" t="str">
        <f ca="1">IF(AF130="","",IF(INDEX(Data!$BR:$BR,MATCH(AF130,Data!$A:$A,0),1)=0,"",INDEX(Data!$BR:$BR,MATCH(AF130,Data!$A:$A,0),1)))</f>
        <v/>
      </c>
      <c r="AF130" s="43" t="str">
        <f ca="1">IFERROR(INDEX(Data!$A$1:AM$1002,_xlfn.AGGREGATE(15,6,(OFFSET(Data!$A$1,0,MATCH(AF$6,Data!$1:$1,0)-1,1000,1)=IF(AF$7="","Yes",AF$7))/(OFFSET(Data!$A$1,0,MATCH(AF$6,Data!$1:$1,0)-1,1000,1)=IF(AF$7="","Yes",AF$7))*ROW(Data!$C$1:$C$1002),ROW(AF130)-ROW(AF$7)),1),"")</f>
        <v/>
      </c>
      <c r="AG130" s="43" t="str">
        <f ca="1">IF(AH130="","",IF(INDEX(Data!$BR:$BR,MATCH(AH130,Data!$A:$A,0),1)=0,"",INDEX(Data!$BR:$BR,MATCH(AH130,Data!$A:$A,0),1)))</f>
        <v/>
      </c>
      <c r="AH130" s="43" t="str">
        <f ca="1">IFERROR(INDEX(Data!$A$1:AO$1002,_xlfn.AGGREGATE(15,6,(OFFSET(Data!$A$1,0,MATCH(AH$6,Data!$1:$1,0)-1,1000,1)=IF(AH$7="","Yes",AH$7))/(OFFSET(Data!$A$1,0,MATCH(AH$6,Data!$1:$1,0)-1,1000,1)=IF(AH$7="","Yes",AH$7))*ROW(Data!$C$1:$C$1002),ROW(AH130)-ROW(AH$7)),1),"")</f>
        <v/>
      </c>
      <c r="AI130" s="43" t="str">
        <f ca="1">IF(AJ130="","",IF(INDEX(Data!$BR:$BR,MATCH(AJ130,Data!$A:$A,0),1)=0,"",INDEX(Data!$BR:$BR,MATCH(AJ130,Data!$A:$A,0),1)))</f>
        <v/>
      </c>
      <c r="AJ130" s="43" t="str">
        <f ca="1">IFERROR(INDEX(Data!$A$1:AQ$1002,_xlfn.AGGREGATE(15,6,(OFFSET(Data!$A$1,0,MATCH(AJ$6,Data!$1:$1,0)-1,1000,1)=IF(AJ$7="","Yes",AJ$7))/(OFFSET(Data!$A$1,0,MATCH(AJ$6,Data!$1:$1,0)-1,1000,1)=IF(AJ$7="","Yes",AJ$7))*ROW(Data!$C$1:$C$1002),ROW(AJ130)-ROW(AJ$7)),1),"")</f>
        <v/>
      </c>
      <c r="AK130" s="43" t="str">
        <f ca="1">IF(AL130="","",IF(INDEX(Data!$BR:$BR,MATCH(AL130,Data!$A:$A,0),1)=0,"",INDEX(Data!$BR:$BR,MATCH(AL130,Data!$A:$A,0),1)))</f>
        <v/>
      </c>
      <c r="AL130" s="43" t="str">
        <f ca="1">IFERROR(INDEX(Data!$A$1:AS$1002,_xlfn.AGGREGATE(15,6,(OFFSET(Data!$A$1,0,MATCH(AL$6,Data!$1:$1,0)-1,1000,1)=IF(AL$7="","Yes",AL$7))/(OFFSET(Data!$A$1,0,MATCH(AL$6,Data!$1:$1,0)-1,1000,1)=IF(AL$7="","Yes",AL$7))*ROW(Data!$C$1:$C$1002),ROW(AL130)-ROW(AL$7)),1),"")</f>
        <v/>
      </c>
      <c r="AM130" s="43" t="str">
        <f ca="1">IF(AN130="","",IF(INDEX(Data!$BR:$BR,MATCH(AN130,Data!$A:$A,0),1)=0,"",INDEX(Data!$BR:$BR,MATCH(AN130,Data!$A:$A,0),1)))</f>
        <v/>
      </c>
      <c r="AN130" s="43" t="str">
        <f ca="1">IFERROR(INDEX(Data!$A$1:AU$1002,_xlfn.AGGREGATE(15,6,(OFFSET(Data!$A$1,0,MATCH(AN$6,Data!$1:$1,0)-1,1000,1)=IF(AN$7="","Yes",AN$7))/(OFFSET(Data!$A$1,0,MATCH(AN$6,Data!$1:$1,0)-1,1000,1)=IF(AN$7="","Yes",AN$7))*ROW(Data!$C$1:$C$1002),ROW(AN130)-ROW(AN$7)),1),"")</f>
        <v/>
      </c>
    </row>
    <row r="131" spans="1:40" x14ac:dyDescent="0.4">
      <c r="A131" s="43" t="str">
        <f ca="1">IF(B131="","",IF(INDEX(Data!$BR:$BR,MATCH(B131,Data!$A:$A,0),1)=0,"",INDEX(Data!$BR:$BR,MATCH(B131,Data!$A:$A,0),1)))</f>
        <v/>
      </c>
      <c r="B131" s="43" t="str">
        <f ca="1">IFERROR(INDEX(Data!A$1:$A$1002,_xlfn.AGGREGATE(15,6,(OFFSET(Data!$A$1,0,MATCH(B$6,Data!$1:$1,0)-1,1000,1)=IF(B$7="","Yes",B$7))/(OFFSET(Data!$A$1,0,MATCH(B$6,Data!$1:$1,0)-1,1000,1)=IF(B$7="","Yes",B$7))*ROW(Data!$C$1:$C$1002),ROW(B131)-ROW(B$7)),1),"")</f>
        <v/>
      </c>
      <c r="C131" s="43" t="str">
        <f ca="1">IF(D131="","",IF(INDEX(Data!$BR:$BR,MATCH(D131,Data!$A:$A,0),1)=0,"",INDEX(Data!$BR:$BR,MATCH(D131,Data!$A:$A,0),1)))</f>
        <v/>
      </c>
      <c r="D131" s="43" t="str">
        <f ca="1">IFERROR(INDEX(Data!$A$1:C$1002,_xlfn.AGGREGATE(15,6,(OFFSET(Data!$A$1,0,MATCH(D$6,Data!$1:$1,0)-1,1000,1)=IF(D$7="","Yes",D$7))/(OFFSET(Data!$A$1,0,MATCH(D$6,Data!$1:$1,0)-1,1000,1)=IF(D$7="","Yes",D$7))*ROW(Data!$C$1:$C$1002),ROW(D131)-ROW(D$7)),1),"")</f>
        <v/>
      </c>
      <c r="E131" s="43" t="str">
        <f ca="1">IF(F131="","",IF(INDEX(Data!$BR:$BR,MATCH(F131,Data!$A:$A,0),1)=0,"",INDEX(Data!$BR:$BR,MATCH(F131,Data!$A:$A,0),1)))</f>
        <v/>
      </c>
      <c r="F131" s="43" t="str">
        <f ca="1">IFERROR(INDEX(Data!$A$1:E$1002,_xlfn.AGGREGATE(15,6,(OFFSET(Data!$A$1,0,MATCH(F$6,Data!$1:$1,0)-1,1000,1)=IF(F$7="","Yes",F$7))/(OFFSET(Data!$A$1,0,MATCH(F$6,Data!$1:$1,0)-1,1000,1)=IF(F$7="","Yes",F$7))*ROW(Data!$C$1:$C$1002),ROW(F131)-ROW(F$7)),1),"")</f>
        <v/>
      </c>
      <c r="G131" s="43" t="str">
        <f ca="1">IF(H131="","",IF(INDEX(Data!$BR:$BR,MATCH(H131,Data!$A:$A,0),1)=0,"",INDEX(Data!$BR:$BR,MATCH(H131,Data!$A:$A,0),1)))</f>
        <v/>
      </c>
      <c r="H131" s="43" t="str">
        <f ca="1">IFERROR(INDEX(Data!$A$1:G$1002,_xlfn.AGGREGATE(15,6,(OFFSET(Data!$A$1,0,MATCH(H$6,Data!$1:$1,0)-1,1000,1)=IF(H$7="","Yes",H$7))/(OFFSET(Data!$A$1,0,MATCH(H$6,Data!$1:$1,0)-1,1000,1)=IF(H$7="","Yes",H$7))*ROW(Data!$C$1:$C$1002),ROW(H131)-ROW(H$7)),1),"")</f>
        <v/>
      </c>
      <c r="I131" s="43" t="str">
        <f ca="1">IF(J131="","",IF(INDEX(Data!$BR:$BR,MATCH(J131,Data!$A:$A,0),1)=0,"",INDEX(Data!$BR:$BR,MATCH(J131,Data!$A:$A,0),1)))</f>
        <v/>
      </c>
      <c r="J131" s="43" t="str">
        <f ca="1">IFERROR(INDEX(Data!$A$1:I$1002,_xlfn.AGGREGATE(15,6,(OFFSET(Data!$A$1,0,MATCH(J$6,Data!$1:$1,0)-1,1000,1)=IF(J$7="","Yes",J$7))/(OFFSET(Data!$A$1,0,MATCH(J$6,Data!$1:$1,0)-1,1000,1)=IF(J$7="","Yes",J$7))*ROW(Data!$C$1:$C$1002),ROW(J131)-ROW(J$7)),1),"")</f>
        <v/>
      </c>
      <c r="K131" s="43" t="str">
        <f ca="1">IF(L131="","",IF(INDEX(Data!$BR:$BR,MATCH(L131,Data!$A:$A,0),1)=0,"",INDEX(Data!$BR:$BR,MATCH(L131,Data!$A:$A,0),1)))</f>
        <v/>
      </c>
      <c r="L131" s="43" t="str">
        <f ca="1">IFERROR(INDEX(Data!$A$1:K$1002,_xlfn.AGGREGATE(15,6,(OFFSET(Data!$A$1,0,MATCH(L$6,Data!$1:$1,0)-1,1000,1)=IF(L$7="","Yes",L$7))/(OFFSET(Data!$A$1,0,MATCH(L$6,Data!$1:$1,0)-1,1000,1)=IF(L$7="","Yes",L$7))*ROW(Data!$C$1:$C$1002),ROW(L131)-ROW(L$7)),1),"")</f>
        <v/>
      </c>
      <c r="M131" s="43" t="str">
        <f ca="1">IF(N131="","",IF(INDEX(Data!$BR:$BR,MATCH(N131,Data!$A:$A,0),1)=0,"",INDEX(Data!$BR:$BR,MATCH(N131,Data!$A:$A,0),1)))</f>
        <v/>
      </c>
      <c r="N131" s="43" t="str">
        <f ca="1">IFERROR(INDEX(Data!$A$1:M$1002,_xlfn.AGGREGATE(15,6,(OFFSET(Data!$A$1,0,MATCH(N$6,Data!$1:$1,0)-1,1000,1)=IF(N$7="","Yes",N$7))/(OFFSET(Data!$A$1,0,MATCH(N$6,Data!$1:$1,0)-1,1000,1)=IF(N$7="","Yes",N$7))*ROW(Data!$C$1:$C$1002),ROW(N131)-ROW(N$7)),1),"")</f>
        <v/>
      </c>
      <c r="O131" s="43" t="str">
        <f ca="1">IF(P131="","",IF(INDEX(Data!$BR:$BR,MATCH(P131,Data!$A:$A,0),1)=0,"",INDEX(Data!$BR:$BR,MATCH(P131,Data!$A:$A,0),1)))</f>
        <v/>
      </c>
      <c r="P131" s="43" t="str">
        <f ca="1">IFERROR(INDEX(Data!$A$1:O$1002,_xlfn.AGGREGATE(15,6,(OFFSET(Data!$A$1,0,MATCH(P$6,Data!$1:$1,0)-1,1000,1)=IF(P$7="","Yes",P$7))/(OFFSET(Data!$A$1,0,MATCH(P$6,Data!$1:$1,0)-1,1000,1)=IF(P$7="","Yes",P$7))*ROW(Data!$C$1:$C$1002),ROW(P131)-ROW(P$7)),1),"")</f>
        <v>USA Network</v>
      </c>
      <c r="Q131" s="43" t="str">
        <f ca="1">IF(R131="","",IF(INDEX(Data!$BR:$BR,MATCH(R131,Data!$A:$A,0),1)=0,"",INDEX(Data!$BR:$BR,MATCH(R131,Data!$A:$A,0),1)))</f>
        <v/>
      </c>
      <c r="R131" s="43" t="str">
        <f ca="1">IFERROR(INDEX(Data!$A$1:Q$1002,_xlfn.AGGREGATE(15,6,(OFFSET(Data!$A$1,0,MATCH(R$6,Data!$1:$1,0)-1,1000,1)=IF(R$7="","Yes",R$7))/(OFFSET(Data!$A$1,0,MATCH(R$6,Data!$1:$1,0)-1,1000,1)=IF(R$7="","Yes",R$7))*ROW(Data!$C$1:$C$1002),ROW(R131)-ROW(R$7)),1),"")</f>
        <v>TUDN</v>
      </c>
      <c r="S131" s="43" t="str">
        <f ca="1">IF(T131="","",IF(INDEX(Data!$BR:$BR,MATCH(T131,Data!$A:$A,0),1)=0,"",INDEX(Data!$BR:$BR,MATCH(T131,Data!$A:$A,0),1)))</f>
        <v/>
      </c>
      <c r="T131" s="43" t="str">
        <f ca="1">IFERROR(INDEX(Data!$A$1:R$1002,_xlfn.AGGREGATE(15,6,(OFFSET(Data!$A$1,0,MATCH(T$6,Data!$1:$1,0)-1,1000,1)=IF(T$7="","Yes",T$7))/(OFFSET(Data!$A$1,0,MATCH(T$6,Data!$1:$1,0)-1,1000,1)=IF(T$7="","Yes",T$7))*ROW(Data!$C$1:$C$1002),ROW(T131)-ROW(T$7)),1),"")</f>
        <v/>
      </c>
      <c r="U131" s="43" t="str">
        <f ca="1">IF(V131="","",IF(INDEX(Data!$BR:$BR,MATCH(V131,Data!$A:$A,0),1)=0,"",INDEX(Data!$BR:$BR,MATCH(V131,Data!$A:$A,0),1)))</f>
        <v/>
      </c>
      <c r="V131" s="43" t="str">
        <f ca="1">IFERROR(INDEX(Data!$A$1:T$1002,_xlfn.AGGREGATE(15,6,(OFFSET(Data!$A$1,0,MATCH(V$6,Data!$1:$1,0)-1,1000,1)=IF(V$7="","Yes",V$7))/(OFFSET(Data!$A$1,0,MATCH(V$6,Data!$1:$1,0)-1,1000,1)=IF(V$7="","Yes",V$7))*ROW(Data!$C$1:$C$1002),ROW(V131)-ROW(V$7)),1),"")</f>
        <v/>
      </c>
      <c r="W131" s="43" t="str">
        <f ca="1">IF(X131="","",IF(INDEX(Data!$BR:$BR,MATCH(X131,Data!$A:$A,0),1)=0,"",INDEX(Data!$BR:$BR,MATCH(X131,Data!$A:$A,0),1)))</f>
        <v/>
      </c>
      <c r="X131" s="43" t="str">
        <f ca="1">IFERROR(INDEX(Data!$A$1:Y$1002,_xlfn.AGGREGATE(15,6,(OFFSET(Data!$A$1,0,MATCH(X$6,Data!$1:$1,0)-1,1000,1)=IF(X$7="","Yes",X$7))/(OFFSET(Data!$A$1,0,MATCH(X$6,Data!$1:$1,0)-1,1000,1)=IF(X$7="","Yes",X$7))*ROW(Data!$C$1:$C$1002),ROW(X131)-ROW(X$7)),1),"")</f>
        <v/>
      </c>
      <c r="Y131" s="43" t="str">
        <f ca="1">IF(Z131="","",IF(INDEX(Data!$BR:$BR,MATCH(Z131,Data!$A:$A,0),1)=0,"",INDEX(Data!$BR:$BR,MATCH(Z131,Data!$A:$A,0),1)))</f>
        <v/>
      </c>
      <c r="Z131" s="43" t="str">
        <f ca="1">IFERROR(INDEX(Data!$A$1:AA$1002,_xlfn.AGGREGATE(15,6,(OFFSET(Data!$A$1,0,MATCH(Z$6,Data!$1:$1,0)-1,1000,1)=IF(Z$7="","Yes",Z$7))/(OFFSET(Data!$A$1,0,MATCH(Z$6,Data!$1:$1,0)-1,1000,1)=IF(Z$7="","Yes",Z$7))*ROW(Data!$C$1:$C$1002),ROW(Z131)-ROW(Z$7)),1),"")</f>
        <v/>
      </c>
      <c r="AA131" s="43" t="str">
        <f ca="1">IF(AB131="","",IF(INDEX(Data!$BR:$BR,MATCH(AB131,Data!$A:$A,0),1)=0,"",INDEX(Data!$BR:$BR,MATCH(AB131,Data!$A:$A,0),1)))</f>
        <v/>
      </c>
      <c r="AB131" s="43" t="str">
        <f ca="1">IFERROR(INDEX(Data!$A$1:AC$1002,_xlfn.AGGREGATE(15,6,(OFFSET(Data!$A$1,0,MATCH(AB$6,Data!$1:$1,0)-1,1000,1)=IF(AB$7="","Yes",AB$7))/(OFFSET(Data!$A$1,0,MATCH(AB$6,Data!$1:$1,0)-1,1000,1)=IF(AB$7="","Yes",AB$7))*ROW(Data!$C$1:$C$1002),ROW(AB131)-ROW(AB$7)),1),"")</f>
        <v/>
      </c>
      <c r="AC131" s="43" t="str">
        <f ca="1">IF(AD131="","",IF(INDEX(Data!$BR:$BR,MATCH(AD131,Data!$A:$A,0),1)=0,"",INDEX(Data!$BR:$BR,MATCH(AD131,Data!$A:$A,0),1)))</f>
        <v/>
      </c>
      <c r="AD131" s="43" t="str">
        <f ca="1">IFERROR(INDEX(Data!$A$1:AE$1002,_xlfn.AGGREGATE(15,6,(OFFSET(Data!$A$1,0,MATCH(AD$6,Data!$1:$1,0)-1,1000,1)=IF(AD$7="","Yes",AD$7))/(OFFSET(Data!$A$1,0,MATCH(AD$6,Data!$1:$1,0)-1,1000,1)=IF(AD$7="","Yes",AD$7))*ROW(Data!$C$1:$C$1002),ROW(AD131)-ROW(AD$7)),1),"")</f>
        <v/>
      </c>
      <c r="AE131" s="43" t="str">
        <f ca="1">IF(AF131="","",IF(INDEX(Data!$BR:$BR,MATCH(AF131,Data!$A:$A,0),1)=0,"",INDEX(Data!$BR:$BR,MATCH(AF131,Data!$A:$A,0),1)))</f>
        <v/>
      </c>
      <c r="AF131" s="43" t="str">
        <f ca="1">IFERROR(INDEX(Data!$A$1:AM$1002,_xlfn.AGGREGATE(15,6,(OFFSET(Data!$A$1,0,MATCH(AF$6,Data!$1:$1,0)-1,1000,1)=IF(AF$7="","Yes",AF$7))/(OFFSET(Data!$A$1,0,MATCH(AF$6,Data!$1:$1,0)-1,1000,1)=IF(AF$7="","Yes",AF$7))*ROW(Data!$C$1:$C$1002),ROW(AF131)-ROW(AF$7)),1),"")</f>
        <v/>
      </c>
      <c r="AG131" s="43" t="str">
        <f ca="1">IF(AH131="","",IF(INDEX(Data!$BR:$BR,MATCH(AH131,Data!$A:$A,0),1)=0,"",INDEX(Data!$BR:$BR,MATCH(AH131,Data!$A:$A,0),1)))</f>
        <v/>
      </c>
      <c r="AH131" s="43" t="str">
        <f ca="1">IFERROR(INDEX(Data!$A$1:AO$1002,_xlfn.AGGREGATE(15,6,(OFFSET(Data!$A$1,0,MATCH(AH$6,Data!$1:$1,0)-1,1000,1)=IF(AH$7="","Yes",AH$7))/(OFFSET(Data!$A$1,0,MATCH(AH$6,Data!$1:$1,0)-1,1000,1)=IF(AH$7="","Yes",AH$7))*ROW(Data!$C$1:$C$1002),ROW(AH131)-ROW(AH$7)),1),"")</f>
        <v/>
      </c>
      <c r="AI131" s="43" t="str">
        <f ca="1">IF(AJ131="","",IF(INDEX(Data!$BR:$BR,MATCH(AJ131,Data!$A:$A,0),1)=0,"",INDEX(Data!$BR:$BR,MATCH(AJ131,Data!$A:$A,0),1)))</f>
        <v/>
      </c>
      <c r="AJ131" s="43" t="str">
        <f ca="1">IFERROR(INDEX(Data!$A$1:AQ$1002,_xlfn.AGGREGATE(15,6,(OFFSET(Data!$A$1,0,MATCH(AJ$6,Data!$1:$1,0)-1,1000,1)=IF(AJ$7="","Yes",AJ$7))/(OFFSET(Data!$A$1,0,MATCH(AJ$6,Data!$1:$1,0)-1,1000,1)=IF(AJ$7="","Yes",AJ$7))*ROW(Data!$C$1:$C$1002),ROW(AJ131)-ROW(AJ$7)),1),"")</f>
        <v/>
      </c>
      <c r="AK131" s="43" t="str">
        <f ca="1">IF(AL131="","",IF(INDEX(Data!$BR:$BR,MATCH(AL131,Data!$A:$A,0),1)=0,"",INDEX(Data!$BR:$BR,MATCH(AL131,Data!$A:$A,0),1)))</f>
        <v/>
      </c>
      <c r="AL131" s="43" t="str">
        <f ca="1">IFERROR(INDEX(Data!$A$1:AS$1002,_xlfn.AGGREGATE(15,6,(OFFSET(Data!$A$1,0,MATCH(AL$6,Data!$1:$1,0)-1,1000,1)=IF(AL$7="","Yes",AL$7))/(OFFSET(Data!$A$1,0,MATCH(AL$6,Data!$1:$1,0)-1,1000,1)=IF(AL$7="","Yes",AL$7))*ROW(Data!$C$1:$C$1002),ROW(AL131)-ROW(AL$7)),1),"")</f>
        <v/>
      </c>
      <c r="AM131" s="43" t="str">
        <f ca="1">IF(AN131="","",IF(INDEX(Data!$BR:$BR,MATCH(AN131,Data!$A:$A,0),1)=0,"",INDEX(Data!$BR:$BR,MATCH(AN131,Data!$A:$A,0),1)))</f>
        <v/>
      </c>
      <c r="AN131" s="43" t="str">
        <f ca="1">IFERROR(INDEX(Data!$A$1:AU$1002,_xlfn.AGGREGATE(15,6,(OFFSET(Data!$A$1,0,MATCH(AN$6,Data!$1:$1,0)-1,1000,1)=IF(AN$7="","Yes",AN$7))/(OFFSET(Data!$A$1,0,MATCH(AN$6,Data!$1:$1,0)-1,1000,1)=IF(AN$7="","Yes",AN$7))*ROW(Data!$C$1:$C$1002),ROW(AN131)-ROW(AN$7)),1),"")</f>
        <v/>
      </c>
    </row>
    <row r="132" spans="1:40" ht="24" x14ac:dyDescent="0.4">
      <c r="A132" s="43" t="str">
        <f ca="1">IF(B132="","",IF(INDEX(Data!$BR:$BR,MATCH(B132,Data!$A:$A,0),1)=0,"",INDEX(Data!$BR:$BR,MATCH(B132,Data!$A:$A,0),1)))</f>
        <v/>
      </c>
      <c r="B132" s="43" t="str">
        <f ca="1">IFERROR(INDEX(Data!A$1:$A$1002,_xlfn.AGGREGATE(15,6,(OFFSET(Data!$A$1,0,MATCH(B$6,Data!$1:$1,0)-1,1000,1)=IF(B$7="","Yes",B$7))/(OFFSET(Data!$A$1,0,MATCH(B$6,Data!$1:$1,0)-1,1000,1)=IF(B$7="","Yes",B$7))*ROW(Data!$C$1:$C$1002),ROW(B132)-ROW(B$7)),1),"")</f>
        <v/>
      </c>
      <c r="C132" s="43" t="str">
        <f ca="1">IF(D132="","",IF(INDEX(Data!$BR:$BR,MATCH(D132,Data!$A:$A,0),1)=0,"",INDEX(Data!$BR:$BR,MATCH(D132,Data!$A:$A,0),1)))</f>
        <v/>
      </c>
      <c r="D132" s="43" t="str">
        <f ca="1">IFERROR(INDEX(Data!$A$1:C$1002,_xlfn.AGGREGATE(15,6,(OFFSET(Data!$A$1,0,MATCH(D$6,Data!$1:$1,0)-1,1000,1)=IF(D$7="","Yes",D$7))/(OFFSET(Data!$A$1,0,MATCH(D$6,Data!$1:$1,0)-1,1000,1)=IF(D$7="","Yes",D$7))*ROW(Data!$C$1:$C$1002),ROW(D132)-ROW(D$7)),1),"")</f>
        <v/>
      </c>
      <c r="E132" s="43" t="str">
        <f ca="1">IF(F132="","",IF(INDEX(Data!$BR:$BR,MATCH(F132,Data!$A:$A,0),1)=0,"",INDEX(Data!$BR:$BR,MATCH(F132,Data!$A:$A,0),1)))</f>
        <v/>
      </c>
      <c r="F132" s="43" t="str">
        <f ca="1">IFERROR(INDEX(Data!$A$1:E$1002,_xlfn.AGGREGATE(15,6,(OFFSET(Data!$A$1,0,MATCH(F$6,Data!$1:$1,0)-1,1000,1)=IF(F$7="","Yes",F$7))/(OFFSET(Data!$A$1,0,MATCH(F$6,Data!$1:$1,0)-1,1000,1)=IF(F$7="","Yes",F$7))*ROW(Data!$C$1:$C$1002),ROW(F132)-ROW(F$7)),1),"")</f>
        <v/>
      </c>
      <c r="G132" s="43" t="str">
        <f ca="1">IF(H132="","",IF(INDEX(Data!$BR:$BR,MATCH(H132,Data!$A:$A,0),1)=0,"",INDEX(Data!$BR:$BR,MATCH(H132,Data!$A:$A,0),1)))</f>
        <v/>
      </c>
      <c r="H132" s="43" t="str">
        <f ca="1">IFERROR(INDEX(Data!$A$1:G$1002,_xlfn.AGGREGATE(15,6,(OFFSET(Data!$A$1,0,MATCH(H$6,Data!$1:$1,0)-1,1000,1)=IF(H$7="","Yes",H$7))/(OFFSET(Data!$A$1,0,MATCH(H$6,Data!$1:$1,0)-1,1000,1)=IF(H$7="","Yes",H$7))*ROW(Data!$C$1:$C$1002),ROW(H132)-ROW(H$7)),1),"")</f>
        <v/>
      </c>
      <c r="I132" s="43" t="str">
        <f ca="1">IF(J132="","",IF(INDEX(Data!$BR:$BR,MATCH(J132,Data!$A:$A,0),1)=0,"",INDEX(Data!$BR:$BR,MATCH(J132,Data!$A:$A,0),1)))</f>
        <v/>
      </c>
      <c r="J132" s="43" t="str">
        <f ca="1">IFERROR(INDEX(Data!$A$1:I$1002,_xlfn.AGGREGATE(15,6,(OFFSET(Data!$A$1,0,MATCH(J$6,Data!$1:$1,0)-1,1000,1)=IF(J$7="","Yes",J$7))/(OFFSET(Data!$A$1,0,MATCH(J$6,Data!$1:$1,0)-1,1000,1)=IF(J$7="","Yes",J$7))*ROW(Data!$C$1:$C$1002),ROW(J132)-ROW(J$7)),1),"")</f>
        <v/>
      </c>
      <c r="K132" s="43" t="str">
        <f ca="1">IF(L132="","",IF(INDEX(Data!$BR:$BR,MATCH(L132,Data!$A:$A,0),1)=0,"",INDEX(Data!$BR:$BR,MATCH(L132,Data!$A:$A,0),1)))</f>
        <v/>
      </c>
      <c r="L132" s="43" t="str">
        <f ca="1">IFERROR(INDEX(Data!$A$1:K$1002,_xlfn.AGGREGATE(15,6,(OFFSET(Data!$A$1,0,MATCH(L$6,Data!$1:$1,0)-1,1000,1)=IF(L$7="","Yes",L$7))/(OFFSET(Data!$A$1,0,MATCH(L$6,Data!$1:$1,0)-1,1000,1)=IF(L$7="","Yes",L$7))*ROW(Data!$C$1:$C$1002),ROW(L132)-ROW(L$7)),1),"")</f>
        <v/>
      </c>
      <c r="M132" s="43" t="str">
        <f ca="1">IF(N132="","",IF(INDEX(Data!$BR:$BR,MATCH(N132,Data!$A:$A,0),1)=0,"",INDEX(Data!$BR:$BR,MATCH(N132,Data!$A:$A,0),1)))</f>
        <v/>
      </c>
      <c r="N132" s="43" t="str">
        <f ca="1">IFERROR(INDEX(Data!$A$1:M$1002,_xlfn.AGGREGATE(15,6,(OFFSET(Data!$A$1,0,MATCH(N$6,Data!$1:$1,0)-1,1000,1)=IF(N$7="","Yes",N$7))/(OFFSET(Data!$A$1,0,MATCH(N$6,Data!$1:$1,0)-1,1000,1)=IF(N$7="","Yes",N$7))*ROW(Data!$C$1:$C$1002),ROW(N132)-ROW(N$7)),1),"")</f>
        <v/>
      </c>
      <c r="O132" s="43" t="str">
        <f ca="1">IF(P132="","",IF(INDEX(Data!$BR:$BR,MATCH(P132,Data!$A:$A,0),1)=0,"",INDEX(Data!$BR:$BR,MATCH(P132,Data!$A:$A,0),1)))</f>
        <v/>
      </c>
      <c r="P132" s="43" t="str">
        <f ca="1">IFERROR(INDEX(Data!$A$1:O$1002,_xlfn.AGGREGATE(15,6,(OFFSET(Data!$A$1,0,MATCH(P$6,Data!$1:$1,0)-1,1000,1)=IF(P$7="","Yes",P$7))/(OFFSET(Data!$A$1,0,MATCH(P$6,Data!$1:$1,0)-1,1000,1)=IF(P$7="","Yes",P$7))*ROW(Data!$C$1:$C$1002),ROW(P132)-ROW(P$7)),1),"")</f>
        <v>VH1</v>
      </c>
      <c r="Q132" s="43" t="str">
        <f ca="1">IF(R132="","",IF(INDEX(Data!$BR:$BR,MATCH(R132,Data!$A:$A,0),1)=0,"",INDEX(Data!$BR:$BR,MATCH(R132,Data!$A:$A,0),1)))</f>
        <v/>
      </c>
      <c r="R132" s="43" t="str">
        <f ca="1">IFERROR(INDEX(Data!$A$1:Q$1002,_xlfn.AGGREGATE(15,6,(OFFSET(Data!$A$1,0,MATCH(R$6,Data!$1:$1,0)-1,1000,1)=IF(R$7="","Yes",R$7))/(OFFSET(Data!$A$1,0,MATCH(R$6,Data!$1:$1,0)-1,1000,1)=IF(R$7="","Yes",R$7))*ROW(Data!$C$1:$C$1002),ROW(R132)-ROW(R$7)),1),"")</f>
        <v>Turner Classic Movies</v>
      </c>
      <c r="S132" s="43" t="str">
        <f ca="1">IF(T132="","",IF(INDEX(Data!$BR:$BR,MATCH(T132,Data!$A:$A,0),1)=0,"",INDEX(Data!$BR:$BR,MATCH(T132,Data!$A:$A,0),1)))</f>
        <v/>
      </c>
      <c r="T132" s="43" t="str">
        <f ca="1">IFERROR(INDEX(Data!$A$1:R$1002,_xlfn.AGGREGATE(15,6,(OFFSET(Data!$A$1,0,MATCH(T$6,Data!$1:$1,0)-1,1000,1)=IF(T$7="","Yes",T$7))/(OFFSET(Data!$A$1,0,MATCH(T$6,Data!$1:$1,0)-1,1000,1)=IF(T$7="","Yes",T$7))*ROW(Data!$C$1:$C$1002),ROW(T132)-ROW(T$7)),1),"")</f>
        <v/>
      </c>
      <c r="U132" s="43" t="str">
        <f ca="1">IF(V132="","",IF(INDEX(Data!$BR:$BR,MATCH(V132,Data!$A:$A,0),1)=0,"",INDEX(Data!$BR:$BR,MATCH(V132,Data!$A:$A,0),1)))</f>
        <v/>
      </c>
      <c r="V132" s="43" t="str">
        <f ca="1">IFERROR(INDEX(Data!$A$1:T$1002,_xlfn.AGGREGATE(15,6,(OFFSET(Data!$A$1,0,MATCH(V$6,Data!$1:$1,0)-1,1000,1)=IF(V$7="","Yes",V$7))/(OFFSET(Data!$A$1,0,MATCH(V$6,Data!$1:$1,0)-1,1000,1)=IF(V$7="","Yes",V$7))*ROW(Data!$C$1:$C$1002),ROW(V132)-ROW(V$7)),1),"")</f>
        <v/>
      </c>
      <c r="W132" s="43" t="str">
        <f ca="1">IF(X132="","",IF(INDEX(Data!$BR:$BR,MATCH(X132,Data!$A:$A,0),1)=0,"",INDEX(Data!$BR:$BR,MATCH(X132,Data!$A:$A,0),1)))</f>
        <v/>
      </c>
      <c r="X132" s="43" t="str">
        <f ca="1">IFERROR(INDEX(Data!$A$1:Y$1002,_xlfn.AGGREGATE(15,6,(OFFSET(Data!$A$1,0,MATCH(X$6,Data!$1:$1,0)-1,1000,1)=IF(X$7="","Yes",X$7))/(OFFSET(Data!$A$1,0,MATCH(X$6,Data!$1:$1,0)-1,1000,1)=IF(X$7="","Yes",X$7))*ROW(Data!$C$1:$C$1002),ROW(X132)-ROW(X$7)),1),"")</f>
        <v/>
      </c>
      <c r="Y132" s="43" t="str">
        <f ca="1">IF(Z132="","",IF(INDEX(Data!$BR:$BR,MATCH(Z132,Data!$A:$A,0),1)=0,"",INDEX(Data!$BR:$BR,MATCH(Z132,Data!$A:$A,0),1)))</f>
        <v/>
      </c>
      <c r="Z132" s="43" t="str">
        <f ca="1">IFERROR(INDEX(Data!$A$1:AA$1002,_xlfn.AGGREGATE(15,6,(OFFSET(Data!$A$1,0,MATCH(Z$6,Data!$1:$1,0)-1,1000,1)=IF(Z$7="","Yes",Z$7))/(OFFSET(Data!$A$1,0,MATCH(Z$6,Data!$1:$1,0)-1,1000,1)=IF(Z$7="","Yes",Z$7))*ROW(Data!$C$1:$C$1002),ROW(Z132)-ROW(Z$7)),1),"")</f>
        <v/>
      </c>
      <c r="AA132" s="43" t="str">
        <f ca="1">IF(AB132="","",IF(INDEX(Data!$BR:$BR,MATCH(AB132,Data!$A:$A,0),1)=0,"",INDEX(Data!$BR:$BR,MATCH(AB132,Data!$A:$A,0),1)))</f>
        <v/>
      </c>
      <c r="AB132" s="43" t="str">
        <f ca="1">IFERROR(INDEX(Data!$A$1:AC$1002,_xlfn.AGGREGATE(15,6,(OFFSET(Data!$A$1,0,MATCH(AB$6,Data!$1:$1,0)-1,1000,1)=IF(AB$7="","Yes",AB$7))/(OFFSET(Data!$A$1,0,MATCH(AB$6,Data!$1:$1,0)-1,1000,1)=IF(AB$7="","Yes",AB$7))*ROW(Data!$C$1:$C$1002),ROW(AB132)-ROW(AB$7)),1),"")</f>
        <v/>
      </c>
      <c r="AC132" s="43" t="str">
        <f ca="1">IF(AD132="","",IF(INDEX(Data!$BR:$BR,MATCH(AD132,Data!$A:$A,0),1)=0,"",INDEX(Data!$BR:$BR,MATCH(AD132,Data!$A:$A,0),1)))</f>
        <v/>
      </c>
      <c r="AD132" s="43" t="str">
        <f ca="1">IFERROR(INDEX(Data!$A$1:AE$1002,_xlfn.AGGREGATE(15,6,(OFFSET(Data!$A$1,0,MATCH(AD$6,Data!$1:$1,0)-1,1000,1)=IF(AD$7="","Yes",AD$7))/(OFFSET(Data!$A$1,0,MATCH(AD$6,Data!$1:$1,0)-1,1000,1)=IF(AD$7="","Yes",AD$7))*ROW(Data!$C$1:$C$1002),ROW(AD132)-ROW(AD$7)),1),"")</f>
        <v/>
      </c>
      <c r="AE132" s="43" t="str">
        <f ca="1">IF(AF132="","",IF(INDEX(Data!$BR:$BR,MATCH(AF132,Data!$A:$A,0),1)=0,"",INDEX(Data!$BR:$BR,MATCH(AF132,Data!$A:$A,0),1)))</f>
        <v/>
      </c>
      <c r="AF132" s="43" t="str">
        <f ca="1">IFERROR(INDEX(Data!$A$1:AM$1002,_xlfn.AGGREGATE(15,6,(OFFSET(Data!$A$1,0,MATCH(AF$6,Data!$1:$1,0)-1,1000,1)=IF(AF$7="","Yes",AF$7))/(OFFSET(Data!$A$1,0,MATCH(AF$6,Data!$1:$1,0)-1,1000,1)=IF(AF$7="","Yes",AF$7))*ROW(Data!$C$1:$C$1002),ROW(AF132)-ROW(AF$7)),1),"")</f>
        <v/>
      </c>
      <c r="AG132" s="43" t="str">
        <f ca="1">IF(AH132="","",IF(INDEX(Data!$BR:$BR,MATCH(AH132,Data!$A:$A,0),1)=0,"",INDEX(Data!$BR:$BR,MATCH(AH132,Data!$A:$A,0),1)))</f>
        <v/>
      </c>
      <c r="AH132" s="43" t="str">
        <f ca="1">IFERROR(INDEX(Data!$A$1:AO$1002,_xlfn.AGGREGATE(15,6,(OFFSET(Data!$A$1,0,MATCH(AH$6,Data!$1:$1,0)-1,1000,1)=IF(AH$7="","Yes",AH$7))/(OFFSET(Data!$A$1,0,MATCH(AH$6,Data!$1:$1,0)-1,1000,1)=IF(AH$7="","Yes",AH$7))*ROW(Data!$C$1:$C$1002),ROW(AH132)-ROW(AH$7)),1),"")</f>
        <v/>
      </c>
      <c r="AI132" s="43" t="str">
        <f ca="1">IF(AJ132="","",IF(INDEX(Data!$BR:$BR,MATCH(AJ132,Data!$A:$A,0),1)=0,"",INDEX(Data!$BR:$BR,MATCH(AJ132,Data!$A:$A,0),1)))</f>
        <v/>
      </c>
      <c r="AJ132" s="43" t="str">
        <f ca="1">IFERROR(INDEX(Data!$A$1:AQ$1002,_xlfn.AGGREGATE(15,6,(OFFSET(Data!$A$1,0,MATCH(AJ$6,Data!$1:$1,0)-1,1000,1)=IF(AJ$7="","Yes",AJ$7))/(OFFSET(Data!$A$1,0,MATCH(AJ$6,Data!$1:$1,0)-1,1000,1)=IF(AJ$7="","Yes",AJ$7))*ROW(Data!$C$1:$C$1002),ROW(AJ132)-ROW(AJ$7)),1),"")</f>
        <v/>
      </c>
      <c r="AK132" s="43" t="str">
        <f ca="1">IF(AL132="","",IF(INDEX(Data!$BR:$BR,MATCH(AL132,Data!$A:$A,0),1)=0,"",INDEX(Data!$BR:$BR,MATCH(AL132,Data!$A:$A,0),1)))</f>
        <v/>
      </c>
      <c r="AL132" s="43" t="str">
        <f ca="1">IFERROR(INDEX(Data!$A$1:AS$1002,_xlfn.AGGREGATE(15,6,(OFFSET(Data!$A$1,0,MATCH(AL$6,Data!$1:$1,0)-1,1000,1)=IF(AL$7="","Yes",AL$7))/(OFFSET(Data!$A$1,0,MATCH(AL$6,Data!$1:$1,0)-1,1000,1)=IF(AL$7="","Yes",AL$7))*ROW(Data!$C$1:$C$1002),ROW(AL132)-ROW(AL$7)),1),"")</f>
        <v/>
      </c>
      <c r="AM132" s="43" t="str">
        <f ca="1">IF(AN132="","",IF(INDEX(Data!$BR:$BR,MATCH(AN132,Data!$A:$A,0),1)=0,"",INDEX(Data!$BR:$BR,MATCH(AN132,Data!$A:$A,0),1)))</f>
        <v/>
      </c>
      <c r="AN132" s="43" t="str">
        <f ca="1">IFERROR(INDEX(Data!$A$1:AU$1002,_xlfn.AGGREGATE(15,6,(OFFSET(Data!$A$1,0,MATCH(AN$6,Data!$1:$1,0)-1,1000,1)=IF(AN$7="","Yes",AN$7))/(OFFSET(Data!$A$1,0,MATCH(AN$6,Data!$1:$1,0)-1,1000,1)=IF(AN$7="","Yes",AN$7))*ROW(Data!$C$1:$C$1002),ROW(AN132)-ROW(AN$7)),1),"")</f>
        <v/>
      </c>
    </row>
    <row r="133" spans="1:40" x14ac:dyDescent="0.4">
      <c r="A133" s="43" t="str">
        <f ca="1">IF(B133="","",IF(INDEX(Data!$BR:$BR,MATCH(B133,Data!$A:$A,0),1)=0,"",INDEX(Data!$BR:$BR,MATCH(B133,Data!$A:$A,0),1)))</f>
        <v/>
      </c>
      <c r="B133" s="43" t="str">
        <f ca="1">IFERROR(INDEX(Data!A$1:$A$1002,_xlfn.AGGREGATE(15,6,(OFFSET(Data!$A$1,0,MATCH(B$6,Data!$1:$1,0)-1,1000,1)=IF(B$7="","Yes",B$7))/(OFFSET(Data!$A$1,0,MATCH(B$6,Data!$1:$1,0)-1,1000,1)=IF(B$7="","Yes",B$7))*ROW(Data!$C$1:$C$1002),ROW(B133)-ROW(B$7)),1),"")</f>
        <v/>
      </c>
      <c r="C133" s="43" t="str">
        <f ca="1">IF(D133="","",IF(INDEX(Data!$BR:$BR,MATCH(D133,Data!$A:$A,0),1)=0,"",INDEX(Data!$BR:$BR,MATCH(D133,Data!$A:$A,0),1)))</f>
        <v/>
      </c>
      <c r="D133" s="43" t="str">
        <f ca="1">IFERROR(INDEX(Data!$A$1:C$1002,_xlfn.AGGREGATE(15,6,(OFFSET(Data!$A$1,0,MATCH(D$6,Data!$1:$1,0)-1,1000,1)=IF(D$7="","Yes",D$7))/(OFFSET(Data!$A$1,0,MATCH(D$6,Data!$1:$1,0)-1,1000,1)=IF(D$7="","Yes",D$7))*ROW(Data!$C$1:$C$1002),ROW(D133)-ROW(D$7)),1),"")</f>
        <v/>
      </c>
      <c r="E133" s="43" t="str">
        <f ca="1">IF(F133="","",IF(INDEX(Data!$BR:$BR,MATCH(F133,Data!$A:$A,0),1)=0,"",INDEX(Data!$BR:$BR,MATCH(F133,Data!$A:$A,0),1)))</f>
        <v/>
      </c>
      <c r="F133" s="43" t="str">
        <f ca="1">IFERROR(INDEX(Data!$A$1:E$1002,_xlfn.AGGREGATE(15,6,(OFFSET(Data!$A$1,0,MATCH(F$6,Data!$1:$1,0)-1,1000,1)=IF(F$7="","Yes",F$7))/(OFFSET(Data!$A$1,0,MATCH(F$6,Data!$1:$1,0)-1,1000,1)=IF(F$7="","Yes",F$7))*ROW(Data!$C$1:$C$1002),ROW(F133)-ROW(F$7)),1),"")</f>
        <v/>
      </c>
      <c r="G133" s="43" t="str">
        <f ca="1">IF(H133="","",IF(INDEX(Data!$BR:$BR,MATCH(H133,Data!$A:$A,0),1)=0,"",INDEX(Data!$BR:$BR,MATCH(H133,Data!$A:$A,0),1)))</f>
        <v/>
      </c>
      <c r="H133" s="43" t="str">
        <f ca="1">IFERROR(INDEX(Data!$A$1:G$1002,_xlfn.AGGREGATE(15,6,(OFFSET(Data!$A$1,0,MATCH(H$6,Data!$1:$1,0)-1,1000,1)=IF(H$7="","Yes",H$7))/(OFFSET(Data!$A$1,0,MATCH(H$6,Data!$1:$1,0)-1,1000,1)=IF(H$7="","Yes",H$7))*ROW(Data!$C$1:$C$1002),ROW(H133)-ROW(H$7)),1),"")</f>
        <v/>
      </c>
      <c r="I133" s="43" t="str">
        <f ca="1">IF(J133="","",IF(INDEX(Data!$BR:$BR,MATCH(J133,Data!$A:$A,0),1)=0,"",INDEX(Data!$BR:$BR,MATCH(J133,Data!$A:$A,0),1)))</f>
        <v/>
      </c>
      <c r="J133" s="43" t="str">
        <f ca="1">IFERROR(INDEX(Data!$A$1:I$1002,_xlfn.AGGREGATE(15,6,(OFFSET(Data!$A$1,0,MATCH(J$6,Data!$1:$1,0)-1,1000,1)=IF(J$7="","Yes",J$7))/(OFFSET(Data!$A$1,0,MATCH(J$6,Data!$1:$1,0)-1,1000,1)=IF(J$7="","Yes",J$7))*ROW(Data!$C$1:$C$1002),ROW(J133)-ROW(J$7)),1),"")</f>
        <v/>
      </c>
      <c r="K133" s="43" t="str">
        <f ca="1">IF(L133="","",IF(INDEX(Data!$BR:$BR,MATCH(L133,Data!$A:$A,0),1)=0,"",INDEX(Data!$BR:$BR,MATCH(L133,Data!$A:$A,0),1)))</f>
        <v/>
      </c>
      <c r="L133" s="43" t="str">
        <f ca="1">IFERROR(INDEX(Data!$A$1:K$1002,_xlfn.AGGREGATE(15,6,(OFFSET(Data!$A$1,0,MATCH(L$6,Data!$1:$1,0)-1,1000,1)=IF(L$7="","Yes",L$7))/(OFFSET(Data!$A$1,0,MATCH(L$6,Data!$1:$1,0)-1,1000,1)=IF(L$7="","Yes",L$7))*ROW(Data!$C$1:$C$1002),ROW(L133)-ROW(L$7)),1),"")</f>
        <v/>
      </c>
      <c r="M133" s="43" t="str">
        <f ca="1">IF(N133="","",IF(INDEX(Data!$BR:$BR,MATCH(N133,Data!$A:$A,0),1)=0,"",INDEX(Data!$BR:$BR,MATCH(N133,Data!$A:$A,0),1)))</f>
        <v/>
      </c>
      <c r="N133" s="43" t="str">
        <f ca="1">IFERROR(INDEX(Data!$A$1:M$1002,_xlfn.AGGREGATE(15,6,(OFFSET(Data!$A$1,0,MATCH(N$6,Data!$1:$1,0)-1,1000,1)=IF(N$7="","Yes",N$7))/(OFFSET(Data!$A$1,0,MATCH(N$6,Data!$1:$1,0)-1,1000,1)=IF(N$7="","Yes",N$7))*ROW(Data!$C$1:$C$1002),ROW(N133)-ROW(N$7)),1),"")</f>
        <v/>
      </c>
      <c r="O133" s="43" t="str">
        <f ca="1">IF(P133="","",IF(INDEX(Data!$BR:$BR,MATCH(P133,Data!$A:$A,0),1)=0,"",INDEX(Data!$BR:$BR,MATCH(P133,Data!$A:$A,0),1)))</f>
        <v/>
      </c>
      <c r="P133" s="43" t="str">
        <f ca="1">IFERROR(INDEX(Data!$A$1:O$1002,_xlfn.AGGREGATE(15,6,(OFFSET(Data!$A$1,0,MATCH(P$6,Data!$1:$1,0)-1,1000,1)=IF(P$7="","Yes",P$7))/(OFFSET(Data!$A$1,0,MATCH(P$6,Data!$1:$1,0)-1,1000,1)=IF(P$7="","Yes",P$7))*ROW(Data!$C$1:$C$1002),ROW(P133)-ROW(P$7)),1),"")</f>
        <v>Viceland</v>
      </c>
      <c r="Q133" s="43" t="str">
        <f ca="1">IF(R133="","",IF(INDEX(Data!$BR:$BR,MATCH(R133,Data!$A:$A,0),1)=0,"",INDEX(Data!$BR:$BR,MATCH(R133,Data!$A:$A,0),1)))</f>
        <v/>
      </c>
      <c r="R133" s="43" t="str">
        <f ca="1">IFERROR(INDEX(Data!$A$1:Q$1002,_xlfn.AGGREGATE(15,6,(OFFSET(Data!$A$1,0,MATCH(R$6,Data!$1:$1,0)-1,1000,1)=IF(R$7="","Yes",R$7))/(OFFSET(Data!$A$1,0,MATCH(R$6,Data!$1:$1,0)-1,1000,1)=IF(R$7="","Yes",R$7))*ROW(Data!$C$1:$C$1002),ROW(R133)-ROW(R$7)),1),"")</f>
        <v>TV Land</v>
      </c>
      <c r="S133" s="43" t="str">
        <f ca="1">IF(T133="","",IF(INDEX(Data!$BR:$BR,MATCH(T133,Data!$A:$A,0),1)=0,"",INDEX(Data!$BR:$BR,MATCH(T133,Data!$A:$A,0),1)))</f>
        <v/>
      </c>
      <c r="T133" s="43" t="str">
        <f ca="1">IFERROR(INDEX(Data!$A$1:R$1002,_xlfn.AGGREGATE(15,6,(OFFSET(Data!$A$1,0,MATCH(T$6,Data!$1:$1,0)-1,1000,1)=IF(T$7="","Yes",T$7))/(OFFSET(Data!$A$1,0,MATCH(T$6,Data!$1:$1,0)-1,1000,1)=IF(T$7="","Yes",T$7))*ROW(Data!$C$1:$C$1002),ROW(T133)-ROW(T$7)),1),"")</f>
        <v/>
      </c>
      <c r="U133" s="43" t="str">
        <f ca="1">IF(V133="","",IF(INDEX(Data!$BR:$BR,MATCH(V133,Data!$A:$A,0),1)=0,"",INDEX(Data!$BR:$BR,MATCH(V133,Data!$A:$A,0),1)))</f>
        <v/>
      </c>
      <c r="V133" s="43" t="str">
        <f ca="1">IFERROR(INDEX(Data!$A$1:T$1002,_xlfn.AGGREGATE(15,6,(OFFSET(Data!$A$1,0,MATCH(V$6,Data!$1:$1,0)-1,1000,1)=IF(V$7="","Yes",V$7))/(OFFSET(Data!$A$1,0,MATCH(V$6,Data!$1:$1,0)-1,1000,1)=IF(V$7="","Yes",V$7))*ROW(Data!$C$1:$C$1002),ROW(V133)-ROW(V$7)),1),"")</f>
        <v/>
      </c>
      <c r="W133" s="43" t="str">
        <f ca="1">IF(X133="","",IF(INDEX(Data!$BR:$BR,MATCH(X133,Data!$A:$A,0),1)=0,"",INDEX(Data!$BR:$BR,MATCH(X133,Data!$A:$A,0),1)))</f>
        <v/>
      </c>
      <c r="X133" s="43" t="str">
        <f ca="1">IFERROR(INDEX(Data!$A$1:Y$1002,_xlfn.AGGREGATE(15,6,(OFFSET(Data!$A$1,0,MATCH(X$6,Data!$1:$1,0)-1,1000,1)=IF(X$7="","Yes",X$7))/(OFFSET(Data!$A$1,0,MATCH(X$6,Data!$1:$1,0)-1,1000,1)=IF(X$7="","Yes",X$7))*ROW(Data!$C$1:$C$1002),ROW(X133)-ROW(X$7)),1),"")</f>
        <v/>
      </c>
      <c r="Y133" s="43" t="str">
        <f ca="1">IF(Z133="","",IF(INDEX(Data!$BR:$BR,MATCH(Z133,Data!$A:$A,0),1)=0,"",INDEX(Data!$BR:$BR,MATCH(Z133,Data!$A:$A,0),1)))</f>
        <v/>
      </c>
      <c r="Z133" s="43" t="str">
        <f ca="1">IFERROR(INDEX(Data!$A$1:AA$1002,_xlfn.AGGREGATE(15,6,(OFFSET(Data!$A$1,0,MATCH(Z$6,Data!$1:$1,0)-1,1000,1)=IF(Z$7="","Yes",Z$7))/(OFFSET(Data!$A$1,0,MATCH(Z$6,Data!$1:$1,0)-1,1000,1)=IF(Z$7="","Yes",Z$7))*ROW(Data!$C$1:$C$1002),ROW(Z133)-ROW(Z$7)),1),"")</f>
        <v/>
      </c>
      <c r="AA133" s="43" t="str">
        <f ca="1">IF(AB133="","",IF(INDEX(Data!$BR:$BR,MATCH(AB133,Data!$A:$A,0),1)=0,"",INDEX(Data!$BR:$BR,MATCH(AB133,Data!$A:$A,0),1)))</f>
        <v/>
      </c>
      <c r="AB133" s="43" t="str">
        <f ca="1">IFERROR(INDEX(Data!$A$1:AC$1002,_xlfn.AGGREGATE(15,6,(OFFSET(Data!$A$1,0,MATCH(AB$6,Data!$1:$1,0)-1,1000,1)=IF(AB$7="","Yes",AB$7))/(OFFSET(Data!$A$1,0,MATCH(AB$6,Data!$1:$1,0)-1,1000,1)=IF(AB$7="","Yes",AB$7))*ROW(Data!$C$1:$C$1002),ROW(AB133)-ROW(AB$7)),1),"")</f>
        <v/>
      </c>
      <c r="AC133" s="43" t="str">
        <f ca="1">IF(AD133="","",IF(INDEX(Data!$BR:$BR,MATCH(AD133,Data!$A:$A,0),1)=0,"",INDEX(Data!$BR:$BR,MATCH(AD133,Data!$A:$A,0),1)))</f>
        <v/>
      </c>
      <c r="AD133" s="43" t="str">
        <f ca="1">IFERROR(INDEX(Data!$A$1:AE$1002,_xlfn.AGGREGATE(15,6,(OFFSET(Data!$A$1,0,MATCH(AD$6,Data!$1:$1,0)-1,1000,1)=IF(AD$7="","Yes",AD$7))/(OFFSET(Data!$A$1,0,MATCH(AD$6,Data!$1:$1,0)-1,1000,1)=IF(AD$7="","Yes",AD$7))*ROW(Data!$C$1:$C$1002),ROW(AD133)-ROW(AD$7)),1),"")</f>
        <v/>
      </c>
      <c r="AE133" s="43" t="str">
        <f ca="1">IF(AF133="","",IF(INDEX(Data!$BR:$BR,MATCH(AF133,Data!$A:$A,0),1)=0,"",INDEX(Data!$BR:$BR,MATCH(AF133,Data!$A:$A,0),1)))</f>
        <v/>
      </c>
      <c r="AF133" s="43" t="str">
        <f ca="1">IFERROR(INDEX(Data!$A$1:AM$1002,_xlfn.AGGREGATE(15,6,(OFFSET(Data!$A$1,0,MATCH(AF$6,Data!$1:$1,0)-1,1000,1)=IF(AF$7="","Yes",AF$7))/(OFFSET(Data!$A$1,0,MATCH(AF$6,Data!$1:$1,0)-1,1000,1)=IF(AF$7="","Yes",AF$7))*ROW(Data!$C$1:$C$1002),ROW(AF133)-ROW(AF$7)),1),"")</f>
        <v/>
      </c>
      <c r="AG133" s="43" t="str">
        <f ca="1">IF(AH133="","",IF(INDEX(Data!$BR:$BR,MATCH(AH133,Data!$A:$A,0),1)=0,"",INDEX(Data!$BR:$BR,MATCH(AH133,Data!$A:$A,0),1)))</f>
        <v/>
      </c>
      <c r="AH133" s="43" t="str">
        <f ca="1">IFERROR(INDEX(Data!$A$1:AO$1002,_xlfn.AGGREGATE(15,6,(OFFSET(Data!$A$1,0,MATCH(AH$6,Data!$1:$1,0)-1,1000,1)=IF(AH$7="","Yes",AH$7))/(OFFSET(Data!$A$1,0,MATCH(AH$6,Data!$1:$1,0)-1,1000,1)=IF(AH$7="","Yes",AH$7))*ROW(Data!$C$1:$C$1002),ROW(AH133)-ROW(AH$7)),1),"")</f>
        <v/>
      </c>
      <c r="AI133" s="43" t="str">
        <f ca="1">IF(AJ133="","",IF(INDEX(Data!$BR:$BR,MATCH(AJ133,Data!$A:$A,0),1)=0,"",INDEX(Data!$BR:$BR,MATCH(AJ133,Data!$A:$A,0),1)))</f>
        <v/>
      </c>
      <c r="AJ133" s="43" t="str">
        <f ca="1">IFERROR(INDEX(Data!$A$1:AQ$1002,_xlfn.AGGREGATE(15,6,(OFFSET(Data!$A$1,0,MATCH(AJ$6,Data!$1:$1,0)-1,1000,1)=IF(AJ$7="","Yes",AJ$7))/(OFFSET(Data!$A$1,0,MATCH(AJ$6,Data!$1:$1,0)-1,1000,1)=IF(AJ$7="","Yes",AJ$7))*ROW(Data!$C$1:$C$1002),ROW(AJ133)-ROW(AJ$7)),1),"")</f>
        <v/>
      </c>
      <c r="AK133" s="43" t="str">
        <f ca="1">IF(AL133="","",IF(INDEX(Data!$BR:$BR,MATCH(AL133,Data!$A:$A,0),1)=0,"",INDEX(Data!$BR:$BR,MATCH(AL133,Data!$A:$A,0),1)))</f>
        <v/>
      </c>
      <c r="AL133" s="43" t="str">
        <f ca="1">IFERROR(INDEX(Data!$A$1:AS$1002,_xlfn.AGGREGATE(15,6,(OFFSET(Data!$A$1,0,MATCH(AL$6,Data!$1:$1,0)-1,1000,1)=IF(AL$7="","Yes",AL$7))/(OFFSET(Data!$A$1,0,MATCH(AL$6,Data!$1:$1,0)-1,1000,1)=IF(AL$7="","Yes",AL$7))*ROW(Data!$C$1:$C$1002),ROW(AL133)-ROW(AL$7)),1),"")</f>
        <v/>
      </c>
      <c r="AM133" s="43" t="str">
        <f ca="1">IF(AN133="","",IF(INDEX(Data!$BR:$BR,MATCH(AN133,Data!$A:$A,0),1)=0,"",INDEX(Data!$BR:$BR,MATCH(AN133,Data!$A:$A,0),1)))</f>
        <v/>
      </c>
      <c r="AN133" s="43" t="str">
        <f ca="1">IFERROR(INDEX(Data!$A$1:AU$1002,_xlfn.AGGREGATE(15,6,(OFFSET(Data!$A$1,0,MATCH(AN$6,Data!$1:$1,0)-1,1000,1)=IF(AN$7="","Yes",AN$7))/(OFFSET(Data!$A$1,0,MATCH(AN$6,Data!$1:$1,0)-1,1000,1)=IF(AN$7="","Yes",AN$7))*ROW(Data!$C$1:$C$1002),ROW(AN133)-ROW(AN$7)),1),"")</f>
        <v/>
      </c>
    </row>
    <row r="134" spans="1:40" x14ac:dyDescent="0.4">
      <c r="A134" s="43" t="str">
        <f ca="1">IF(B134="","",IF(INDEX(Data!$BR:$BR,MATCH(B134,Data!$A:$A,0),1)=0,"",INDEX(Data!$BR:$BR,MATCH(B134,Data!$A:$A,0),1)))</f>
        <v/>
      </c>
      <c r="B134" s="43" t="str">
        <f ca="1">IFERROR(INDEX(Data!A$1:$A$1002,_xlfn.AGGREGATE(15,6,(OFFSET(Data!$A$1,0,MATCH(B$6,Data!$1:$1,0)-1,1000,1)=IF(B$7="","Yes",B$7))/(OFFSET(Data!$A$1,0,MATCH(B$6,Data!$1:$1,0)-1,1000,1)=IF(B$7="","Yes",B$7))*ROW(Data!$C$1:$C$1002),ROW(B134)-ROW(B$7)),1),"")</f>
        <v/>
      </c>
      <c r="C134" s="43" t="str">
        <f ca="1">IF(D134="","",IF(INDEX(Data!$BR:$BR,MATCH(D134,Data!$A:$A,0),1)=0,"",INDEX(Data!$BR:$BR,MATCH(D134,Data!$A:$A,0),1)))</f>
        <v/>
      </c>
      <c r="D134" s="43" t="str">
        <f ca="1">IFERROR(INDEX(Data!$A$1:C$1002,_xlfn.AGGREGATE(15,6,(OFFSET(Data!$A$1,0,MATCH(D$6,Data!$1:$1,0)-1,1000,1)=IF(D$7="","Yes",D$7))/(OFFSET(Data!$A$1,0,MATCH(D$6,Data!$1:$1,0)-1,1000,1)=IF(D$7="","Yes",D$7))*ROW(Data!$C$1:$C$1002),ROW(D134)-ROW(D$7)),1),"")</f>
        <v/>
      </c>
      <c r="E134" s="43" t="str">
        <f ca="1">IF(F134="","",IF(INDEX(Data!$BR:$BR,MATCH(F134,Data!$A:$A,0),1)=0,"",INDEX(Data!$BR:$BR,MATCH(F134,Data!$A:$A,0),1)))</f>
        <v/>
      </c>
      <c r="F134" s="43" t="str">
        <f ca="1">IFERROR(INDEX(Data!$A$1:E$1002,_xlfn.AGGREGATE(15,6,(OFFSET(Data!$A$1,0,MATCH(F$6,Data!$1:$1,0)-1,1000,1)=IF(F$7="","Yes",F$7))/(OFFSET(Data!$A$1,0,MATCH(F$6,Data!$1:$1,0)-1,1000,1)=IF(F$7="","Yes",F$7))*ROW(Data!$C$1:$C$1002),ROW(F134)-ROW(F$7)),1),"")</f>
        <v/>
      </c>
      <c r="G134" s="43" t="str">
        <f ca="1">IF(H134="","",IF(INDEX(Data!$BR:$BR,MATCH(H134,Data!$A:$A,0),1)=0,"",INDEX(Data!$BR:$BR,MATCH(H134,Data!$A:$A,0),1)))</f>
        <v/>
      </c>
      <c r="H134" s="43" t="str">
        <f ca="1">IFERROR(INDEX(Data!$A$1:G$1002,_xlfn.AGGREGATE(15,6,(OFFSET(Data!$A$1,0,MATCH(H$6,Data!$1:$1,0)-1,1000,1)=IF(H$7="","Yes",H$7))/(OFFSET(Data!$A$1,0,MATCH(H$6,Data!$1:$1,0)-1,1000,1)=IF(H$7="","Yes",H$7))*ROW(Data!$C$1:$C$1002),ROW(H134)-ROW(H$7)),1),"")</f>
        <v/>
      </c>
      <c r="I134" s="43" t="str">
        <f ca="1">IF(J134="","",IF(INDEX(Data!$BR:$BR,MATCH(J134,Data!$A:$A,0),1)=0,"",INDEX(Data!$BR:$BR,MATCH(J134,Data!$A:$A,0),1)))</f>
        <v/>
      </c>
      <c r="J134" s="43" t="str">
        <f ca="1">IFERROR(INDEX(Data!$A$1:I$1002,_xlfn.AGGREGATE(15,6,(OFFSET(Data!$A$1,0,MATCH(J$6,Data!$1:$1,0)-1,1000,1)=IF(J$7="","Yes",J$7))/(OFFSET(Data!$A$1,0,MATCH(J$6,Data!$1:$1,0)-1,1000,1)=IF(J$7="","Yes",J$7))*ROW(Data!$C$1:$C$1002),ROW(J134)-ROW(J$7)),1),"")</f>
        <v/>
      </c>
      <c r="K134" s="43" t="str">
        <f ca="1">IF(L134="","",IF(INDEX(Data!$BR:$BR,MATCH(L134,Data!$A:$A,0),1)=0,"",INDEX(Data!$BR:$BR,MATCH(L134,Data!$A:$A,0),1)))</f>
        <v/>
      </c>
      <c r="L134" s="43" t="str">
        <f ca="1">IFERROR(INDEX(Data!$A$1:K$1002,_xlfn.AGGREGATE(15,6,(OFFSET(Data!$A$1,0,MATCH(L$6,Data!$1:$1,0)-1,1000,1)=IF(L$7="","Yes",L$7))/(OFFSET(Data!$A$1,0,MATCH(L$6,Data!$1:$1,0)-1,1000,1)=IF(L$7="","Yes",L$7))*ROW(Data!$C$1:$C$1002),ROW(L134)-ROW(L$7)),1),"")</f>
        <v/>
      </c>
      <c r="M134" s="43" t="str">
        <f ca="1">IF(N134="","",IF(INDEX(Data!$BR:$BR,MATCH(N134,Data!$A:$A,0),1)=0,"",INDEX(Data!$BR:$BR,MATCH(N134,Data!$A:$A,0),1)))</f>
        <v/>
      </c>
      <c r="N134" s="43" t="str">
        <f ca="1">IFERROR(INDEX(Data!$A$1:M$1002,_xlfn.AGGREGATE(15,6,(OFFSET(Data!$A$1,0,MATCH(N$6,Data!$1:$1,0)-1,1000,1)=IF(N$7="","Yes",N$7))/(OFFSET(Data!$A$1,0,MATCH(N$6,Data!$1:$1,0)-1,1000,1)=IF(N$7="","Yes",N$7))*ROW(Data!$C$1:$C$1002),ROW(N134)-ROW(N$7)),1),"")</f>
        <v/>
      </c>
      <c r="O134" s="43" t="str">
        <f ca="1">IF(P134="","",IF(INDEX(Data!$BR:$BR,MATCH(P134,Data!$A:$A,0),1)=0,"",INDEX(Data!$BR:$BR,MATCH(P134,Data!$A:$A,0),1)))</f>
        <v/>
      </c>
      <c r="P134" s="43" t="str">
        <f ca="1">IFERROR(INDEX(Data!$A$1:O$1002,_xlfn.AGGREGATE(15,6,(OFFSET(Data!$A$1,0,MATCH(P$6,Data!$1:$1,0)-1,1000,1)=IF(P$7="","Yes",P$7))/(OFFSET(Data!$A$1,0,MATCH(P$6,Data!$1:$1,0)-1,1000,1)=IF(P$7="","Yes",P$7))*ROW(Data!$C$1:$C$1002),ROW(P134)-ROW(P$7)),1),"")</f>
        <v>We TV</v>
      </c>
      <c r="Q134" s="43" t="str">
        <f ca="1">IF(R134="","",IF(INDEX(Data!$BR:$BR,MATCH(R134,Data!$A:$A,0),1)=0,"",INDEX(Data!$BR:$BR,MATCH(R134,Data!$A:$A,0),1)))</f>
        <v/>
      </c>
      <c r="R134" s="43" t="str">
        <f ca="1">IFERROR(INDEX(Data!$A$1:Q$1002,_xlfn.AGGREGATE(15,6,(OFFSET(Data!$A$1,0,MATCH(R$6,Data!$1:$1,0)-1,1000,1)=IF(R$7="","Yes",R$7))/(OFFSET(Data!$A$1,0,MATCH(R$6,Data!$1:$1,0)-1,1000,1)=IF(R$7="","Yes",R$7))*ROW(Data!$C$1:$C$1002),ROW(R134)-ROW(R$7)),1),"")</f>
        <v>TV One</v>
      </c>
      <c r="S134" s="43" t="str">
        <f ca="1">IF(T134="","",IF(INDEX(Data!$BR:$BR,MATCH(T134,Data!$A:$A,0),1)=0,"",INDEX(Data!$BR:$BR,MATCH(T134,Data!$A:$A,0),1)))</f>
        <v/>
      </c>
      <c r="T134" s="43" t="str">
        <f ca="1">IFERROR(INDEX(Data!$A$1:R$1002,_xlfn.AGGREGATE(15,6,(OFFSET(Data!$A$1,0,MATCH(T$6,Data!$1:$1,0)-1,1000,1)=IF(T$7="","Yes",T$7))/(OFFSET(Data!$A$1,0,MATCH(T$6,Data!$1:$1,0)-1,1000,1)=IF(T$7="","Yes",T$7))*ROW(Data!$C$1:$C$1002),ROW(T134)-ROW(T$7)),1),"")</f>
        <v/>
      </c>
      <c r="U134" s="43" t="str">
        <f ca="1">IF(V134="","",IF(INDEX(Data!$BR:$BR,MATCH(V134,Data!$A:$A,0),1)=0,"",INDEX(Data!$BR:$BR,MATCH(V134,Data!$A:$A,0),1)))</f>
        <v/>
      </c>
      <c r="V134" s="43" t="str">
        <f ca="1">IFERROR(INDEX(Data!$A$1:T$1002,_xlfn.AGGREGATE(15,6,(OFFSET(Data!$A$1,0,MATCH(V$6,Data!$1:$1,0)-1,1000,1)=IF(V$7="","Yes",V$7))/(OFFSET(Data!$A$1,0,MATCH(V$6,Data!$1:$1,0)-1,1000,1)=IF(V$7="","Yes",V$7))*ROW(Data!$C$1:$C$1002),ROW(V134)-ROW(V$7)),1),"")</f>
        <v/>
      </c>
      <c r="W134" s="43" t="str">
        <f ca="1">IF(X134="","",IF(INDEX(Data!$BR:$BR,MATCH(X134,Data!$A:$A,0),1)=0,"",INDEX(Data!$BR:$BR,MATCH(X134,Data!$A:$A,0),1)))</f>
        <v/>
      </c>
      <c r="X134" s="43" t="str">
        <f ca="1">IFERROR(INDEX(Data!$A$1:Y$1002,_xlfn.AGGREGATE(15,6,(OFFSET(Data!$A$1,0,MATCH(X$6,Data!$1:$1,0)-1,1000,1)=IF(X$7="","Yes",X$7))/(OFFSET(Data!$A$1,0,MATCH(X$6,Data!$1:$1,0)-1,1000,1)=IF(X$7="","Yes",X$7))*ROW(Data!$C$1:$C$1002),ROW(X134)-ROW(X$7)),1),"")</f>
        <v/>
      </c>
      <c r="Y134" s="43" t="str">
        <f ca="1">IF(Z134="","",IF(INDEX(Data!$BR:$BR,MATCH(Z134,Data!$A:$A,0),1)=0,"",INDEX(Data!$BR:$BR,MATCH(Z134,Data!$A:$A,0),1)))</f>
        <v/>
      </c>
      <c r="Z134" s="43" t="str">
        <f ca="1">IFERROR(INDEX(Data!$A$1:AA$1002,_xlfn.AGGREGATE(15,6,(OFFSET(Data!$A$1,0,MATCH(Z$6,Data!$1:$1,0)-1,1000,1)=IF(Z$7="","Yes",Z$7))/(OFFSET(Data!$A$1,0,MATCH(Z$6,Data!$1:$1,0)-1,1000,1)=IF(Z$7="","Yes",Z$7))*ROW(Data!$C$1:$C$1002),ROW(Z134)-ROW(Z$7)),1),"")</f>
        <v/>
      </c>
      <c r="AA134" s="43" t="str">
        <f ca="1">IF(AB134="","",IF(INDEX(Data!$BR:$BR,MATCH(AB134,Data!$A:$A,0),1)=0,"",INDEX(Data!$BR:$BR,MATCH(AB134,Data!$A:$A,0),1)))</f>
        <v/>
      </c>
      <c r="AB134" s="43" t="str">
        <f ca="1">IFERROR(INDEX(Data!$A$1:AC$1002,_xlfn.AGGREGATE(15,6,(OFFSET(Data!$A$1,0,MATCH(AB$6,Data!$1:$1,0)-1,1000,1)=IF(AB$7="","Yes",AB$7))/(OFFSET(Data!$A$1,0,MATCH(AB$6,Data!$1:$1,0)-1,1000,1)=IF(AB$7="","Yes",AB$7))*ROW(Data!$C$1:$C$1002),ROW(AB134)-ROW(AB$7)),1),"")</f>
        <v/>
      </c>
      <c r="AC134" s="43" t="str">
        <f ca="1">IF(AD134="","",IF(INDEX(Data!$BR:$BR,MATCH(AD134,Data!$A:$A,0),1)=0,"",INDEX(Data!$BR:$BR,MATCH(AD134,Data!$A:$A,0),1)))</f>
        <v/>
      </c>
      <c r="AD134" s="43" t="str">
        <f ca="1">IFERROR(INDEX(Data!$A$1:AE$1002,_xlfn.AGGREGATE(15,6,(OFFSET(Data!$A$1,0,MATCH(AD$6,Data!$1:$1,0)-1,1000,1)=IF(AD$7="","Yes",AD$7))/(OFFSET(Data!$A$1,0,MATCH(AD$6,Data!$1:$1,0)-1,1000,1)=IF(AD$7="","Yes",AD$7))*ROW(Data!$C$1:$C$1002),ROW(AD134)-ROW(AD$7)),1),"")</f>
        <v/>
      </c>
      <c r="AE134" s="43" t="str">
        <f ca="1">IF(AF134="","",IF(INDEX(Data!$BR:$BR,MATCH(AF134,Data!$A:$A,0),1)=0,"",INDEX(Data!$BR:$BR,MATCH(AF134,Data!$A:$A,0),1)))</f>
        <v/>
      </c>
      <c r="AF134" s="43" t="str">
        <f ca="1">IFERROR(INDEX(Data!$A$1:AM$1002,_xlfn.AGGREGATE(15,6,(OFFSET(Data!$A$1,0,MATCH(AF$6,Data!$1:$1,0)-1,1000,1)=IF(AF$7="","Yes",AF$7))/(OFFSET(Data!$A$1,0,MATCH(AF$6,Data!$1:$1,0)-1,1000,1)=IF(AF$7="","Yes",AF$7))*ROW(Data!$C$1:$C$1002),ROW(AF134)-ROW(AF$7)),1),"")</f>
        <v/>
      </c>
      <c r="AG134" s="43" t="str">
        <f ca="1">IF(AH134="","",IF(INDEX(Data!$BR:$BR,MATCH(AH134,Data!$A:$A,0),1)=0,"",INDEX(Data!$BR:$BR,MATCH(AH134,Data!$A:$A,0),1)))</f>
        <v/>
      </c>
      <c r="AH134" s="43" t="str">
        <f ca="1">IFERROR(INDEX(Data!$A$1:AO$1002,_xlfn.AGGREGATE(15,6,(OFFSET(Data!$A$1,0,MATCH(AH$6,Data!$1:$1,0)-1,1000,1)=IF(AH$7="","Yes",AH$7))/(OFFSET(Data!$A$1,0,MATCH(AH$6,Data!$1:$1,0)-1,1000,1)=IF(AH$7="","Yes",AH$7))*ROW(Data!$C$1:$C$1002),ROW(AH134)-ROW(AH$7)),1),"")</f>
        <v/>
      </c>
      <c r="AI134" s="43" t="str">
        <f ca="1">IF(AJ134="","",IF(INDEX(Data!$BR:$BR,MATCH(AJ134,Data!$A:$A,0),1)=0,"",INDEX(Data!$BR:$BR,MATCH(AJ134,Data!$A:$A,0),1)))</f>
        <v/>
      </c>
      <c r="AJ134" s="43" t="str">
        <f ca="1">IFERROR(INDEX(Data!$A$1:AQ$1002,_xlfn.AGGREGATE(15,6,(OFFSET(Data!$A$1,0,MATCH(AJ$6,Data!$1:$1,0)-1,1000,1)=IF(AJ$7="","Yes",AJ$7))/(OFFSET(Data!$A$1,0,MATCH(AJ$6,Data!$1:$1,0)-1,1000,1)=IF(AJ$7="","Yes",AJ$7))*ROW(Data!$C$1:$C$1002),ROW(AJ134)-ROW(AJ$7)),1),"")</f>
        <v/>
      </c>
      <c r="AK134" s="43" t="str">
        <f ca="1">IF(AL134="","",IF(INDEX(Data!$BR:$BR,MATCH(AL134,Data!$A:$A,0),1)=0,"",INDEX(Data!$BR:$BR,MATCH(AL134,Data!$A:$A,0),1)))</f>
        <v/>
      </c>
      <c r="AL134" s="43" t="str">
        <f ca="1">IFERROR(INDEX(Data!$A$1:AS$1002,_xlfn.AGGREGATE(15,6,(OFFSET(Data!$A$1,0,MATCH(AL$6,Data!$1:$1,0)-1,1000,1)=IF(AL$7="","Yes",AL$7))/(OFFSET(Data!$A$1,0,MATCH(AL$6,Data!$1:$1,0)-1,1000,1)=IF(AL$7="","Yes",AL$7))*ROW(Data!$C$1:$C$1002),ROW(AL134)-ROW(AL$7)),1),"")</f>
        <v/>
      </c>
      <c r="AM134" s="43" t="str">
        <f ca="1">IF(AN134="","",IF(INDEX(Data!$BR:$BR,MATCH(AN134,Data!$A:$A,0),1)=0,"",INDEX(Data!$BR:$BR,MATCH(AN134,Data!$A:$A,0),1)))</f>
        <v/>
      </c>
      <c r="AN134" s="43" t="str">
        <f ca="1">IFERROR(INDEX(Data!$A$1:AU$1002,_xlfn.AGGREGATE(15,6,(OFFSET(Data!$A$1,0,MATCH(AN$6,Data!$1:$1,0)-1,1000,1)=IF(AN$7="","Yes",AN$7))/(OFFSET(Data!$A$1,0,MATCH(AN$6,Data!$1:$1,0)-1,1000,1)=IF(AN$7="","Yes",AN$7))*ROW(Data!$C$1:$C$1002),ROW(AN134)-ROW(AN$7)),1),"")</f>
        <v/>
      </c>
    </row>
    <row r="135" spans="1:40" x14ac:dyDescent="0.4">
      <c r="A135" s="43" t="str">
        <f ca="1">IF(B135="","",IF(INDEX(Data!$BR:$BR,MATCH(B135,Data!$A:$A,0),1)=0,"",INDEX(Data!$BR:$BR,MATCH(B135,Data!$A:$A,0),1)))</f>
        <v/>
      </c>
      <c r="B135" s="43" t="str">
        <f ca="1">IFERROR(INDEX(Data!A$1:$A$1002,_xlfn.AGGREGATE(15,6,(OFFSET(Data!$A$1,0,MATCH(B$6,Data!$1:$1,0)-1,1000,1)=IF(B$7="","Yes",B$7))/(OFFSET(Data!$A$1,0,MATCH(B$6,Data!$1:$1,0)-1,1000,1)=IF(B$7="","Yes",B$7))*ROW(Data!$C$1:$C$1002),ROW(B135)-ROW(B$7)),1),"")</f>
        <v/>
      </c>
      <c r="C135" s="43" t="str">
        <f ca="1">IF(D135="","",IF(INDEX(Data!$BR:$BR,MATCH(D135,Data!$A:$A,0),1)=0,"",INDEX(Data!$BR:$BR,MATCH(D135,Data!$A:$A,0),1)))</f>
        <v/>
      </c>
      <c r="D135" s="43" t="str">
        <f ca="1">IFERROR(INDEX(Data!$A$1:C$1002,_xlfn.AGGREGATE(15,6,(OFFSET(Data!$A$1,0,MATCH(D$6,Data!$1:$1,0)-1,1000,1)=IF(D$7="","Yes",D$7))/(OFFSET(Data!$A$1,0,MATCH(D$6,Data!$1:$1,0)-1,1000,1)=IF(D$7="","Yes",D$7))*ROW(Data!$C$1:$C$1002),ROW(D135)-ROW(D$7)),1),"")</f>
        <v/>
      </c>
      <c r="E135" s="43" t="str">
        <f ca="1">IF(F135="","",IF(INDEX(Data!$BR:$BR,MATCH(F135,Data!$A:$A,0),1)=0,"",INDEX(Data!$BR:$BR,MATCH(F135,Data!$A:$A,0),1)))</f>
        <v/>
      </c>
      <c r="F135" s="43" t="str">
        <f ca="1">IFERROR(INDEX(Data!$A$1:E$1002,_xlfn.AGGREGATE(15,6,(OFFSET(Data!$A$1,0,MATCH(F$6,Data!$1:$1,0)-1,1000,1)=IF(F$7="","Yes",F$7))/(OFFSET(Data!$A$1,0,MATCH(F$6,Data!$1:$1,0)-1,1000,1)=IF(F$7="","Yes",F$7))*ROW(Data!$C$1:$C$1002),ROW(F135)-ROW(F$7)),1),"")</f>
        <v/>
      </c>
      <c r="G135" s="43" t="str">
        <f ca="1">IF(H135="","",IF(INDEX(Data!$BR:$BR,MATCH(H135,Data!$A:$A,0),1)=0,"",INDEX(Data!$BR:$BR,MATCH(H135,Data!$A:$A,0),1)))</f>
        <v/>
      </c>
      <c r="H135" s="43" t="str">
        <f ca="1">IFERROR(INDEX(Data!$A$1:G$1002,_xlfn.AGGREGATE(15,6,(OFFSET(Data!$A$1,0,MATCH(H$6,Data!$1:$1,0)-1,1000,1)=IF(H$7="","Yes",H$7))/(OFFSET(Data!$A$1,0,MATCH(H$6,Data!$1:$1,0)-1,1000,1)=IF(H$7="","Yes",H$7))*ROW(Data!$C$1:$C$1002),ROW(H135)-ROW(H$7)),1),"")</f>
        <v/>
      </c>
      <c r="I135" s="43" t="str">
        <f ca="1">IF(J135="","",IF(INDEX(Data!$BR:$BR,MATCH(J135,Data!$A:$A,0),1)=0,"",INDEX(Data!$BR:$BR,MATCH(J135,Data!$A:$A,0),1)))</f>
        <v/>
      </c>
      <c r="J135" s="43" t="str">
        <f ca="1">IFERROR(INDEX(Data!$A$1:I$1002,_xlfn.AGGREGATE(15,6,(OFFSET(Data!$A$1,0,MATCH(J$6,Data!$1:$1,0)-1,1000,1)=IF(J$7="","Yes",J$7))/(OFFSET(Data!$A$1,0,MATCH(J$6,Data!$1:$1,0)-1,1000,1)=IF(J$7="","Yes",J$7))*ROW(Data!$C$1:$C$1002),ROW(J135)-ROW(J$7)),1),"")</f>
        <v/>
      </c>
      <c r="K135" s="43" t="str">
        <f ca="1">IF(L135="","",IF(INDEX(Data!$BR:$BR,MATCH(L135,Data!$A:$A,0),1)=0,"",INDEX(Data!$BR:$BR,MATCH(L135,Data!$A:$A,0),1)))</f>
        <v/>
      </c>
      <c r="L135" s="43" t="str">
        <f ca="1">IFERROR(INDEX(Data!$A$1:K$1002,_xlfn.AGGREGATE(15,6,(OFFSET(Data!$A$1,0,MATCH(L$6,Data!$1:$1,0)-1,1000,1)=IF(L$7="","Yes",L$7))/(OFFSET(Data!$A$1,0,MATCH(L$6,Data!$1:$1,0)-1,1000,1)=IF(L$7="","Yes",L$7))*ROW(Data!$C$1:$C$1002),ROW(L135)-ROW(L$7)),1),"")</f>
        <v/>
      </c>
      <c r="M135" s="43" t="str">
        <f ca="1">IF(N135="","",IF(INDEX(Data!$BR:$BR,MATCH(N135,Data!$A:$A,0),1)=0,"",INDEX(Data!$BR:$BR,MATCH(N135,Data!$A:$A,0),1)))</f>
        <v/>
      </c>
      <c r="N135" s="43" t="str">
        <f ca="1">IFERROR(INDEX(Data!$A$1:M$1002,_xlfn.AGGREGATE(15,6,(OFFSET(Data!$A$1,0,MATCH(N$6,Data!$1:$1,0)-1,1000,1)=IF(N$7="","Yes",N$7))/(OFFSET(Data!$A$1,0,MATCH(N$6,Data!$1:$1,0)-1,1000,1)=IF(N$7="","Yes",N$7))*ROW(Data!$C$1:$C$1002),ROW(N135)-ROW(N$7)),1),"")</f>
        <v/>
      </c>
      <c r="O135" s="43" t="str">
        <f ca="1">IF(P135="","",IF(INDEX(Data!$BR:$BR,MATCH(P135,Data!$A:$A,0),1)=0,"",INDEX(Data!$BR:$BR,MATCH(P135,Data!$A:$A,0),1)))</f>
        <v/>
      </c>
      <c r="P135" s="43" t="str">
        <f ca="1">IFERROR(INDEX(Data!$A$1:O$1002,_xlfn.AGGREGATE(15,6,(OFFSET(Data!$A$1,0,MATCH(P$6,Data!$1:$1,0)-1,1000,1)=IF(P$7="","Yes",P$7))/(OFFSET(Data!$A$1,0,MATCH(P$6,Data!$1:$1,0)-1,1000,1)=IF(P$7="","Yes",P$7))*ROW(Data!$C$1:$C$1002),ROW(P135)-ROW(P$7)),1),"")</f>
        <v>Weather Channel</v>
      </c>
      <c r="Q135" s="43" t="str">
        <f ca="1">IF(R135="","",IF(INDEX(Data!$BR:$BR,MATCH(R135,Data!$A:$A,0),1)=0,"",INDEX(Data!$BR:$BR,MATCH(R135,Data!$A:$A,0),1)))</f>
        <v/>
      </c>
      <c r="R135" s="43" t="str">
        <f ca="1">IFERROR(INDEX(Data!$A$1:Q$1002,_xlfn.AGGREGATE(15,6,(OFFSET(Data!$A$1,0,MATCH(R$6,Data!$1:$1,0)-1,1000,1)=IF(R$7="","Yes",R$7))/(OFFSET(Data!$A$1,0,MATCH(R$6,Data!$1:$1,0)-1,1000,1)=IF(R$7="","Yes",R$7))*ROW(Data!$C$1:$C$1002),ROW(R135)-ROW(R$7)),1),"")</f>
        <v>TVG</v>
      </c>
      <c r="S135" s="43" t="str">
        <f ca="1">IF(T135="","",IF(INDEX(Data!$BR:$BR,MATCH(T135,Data!$A:$A,0),1)=0,"",INDEX(Data!$BR:$BR,MATCH(T135,Data!$A:$A,0),1)))</f>
        <v/>
      </c>
      <c r="T135" s="43" t="str">
        <f ca="1">IFERROR(INDEX(Data!$A$1:R$1002,_xlfn.AGGREGATE(15,6,(OFFSET(Data!$A$1,0,MATCH(T$6,Data!$1:$1,0)-1,1000,1)=IF(T$7="","Yes",T$7))/(OFFSET(Data!$A$1,0,MATCH(T$6,Data!$1:$1,0)-1,1000,1)=IF(T$7="","Yes",T$7))*ROW(Data!$C$1:$C$1002),ROW(T135)-ROW(T$7)),1),"")</f>
        <v/>
      </c>
      <c r="U135" s="43" t="str">
        <f ca="1">IF(V135="","",IF(INDEX(Data!$BR:$BR,MATCH(V135,Data!$A:$A,0),1)=0,"",INDEX(Data!$BR:$BR,MATCH(V135,Data!$A:$A,0),1)))</f>
        <v/>
      </c>
      <c r="V135" s="43" t="str">
        <f ca="1">IFERROR(INDEX(Data!$A$1:T$1002,_xlfn.AGGREGATE(15,6,(OFFSET(Data!$A$1,0,MATCH(V$6,Data!$1:$1,0)-1,1000,1)=IF(V$7="","Yes",V$7))/(OFFSET(Data!$A$1,0,MATCH(V$6,Data!$1:$1,0)-1,1000,1)=IF(V$7="","Yes",V$7))*ROW(Data!$C$1:$C$1002),ROW(V135)-ROW(V$7)),1),"")</f>
        <v/>
      </c>
      <c r="W135" s="43" t="str">
        <f ca="1">IF(X135="","",IF(INDEX(Data!$BR:$BR,MATCH(X135,Data!$A:$A,0),1)=0,"",INDEX(Data!$BR:$BR,MATCH(X135,Data!$A:$A,0),1)))</f>
        <v/>
      </c>
      <c r="X135" s="43" t="str">
        <f ca="1">IFERROR(INDEX(Data!$A$1:Y$1002,_xlfn.AGGREGATE(15,6,(OFFSET(Data!$A$1,0,MATCH(X$6,Data!$1:$1,0)-1,1000,1)=IF(X$7="","Yes",X$7))/(OFFSET(Data!$A$1,0,MATCH(X$6,Data!$1:$1,0)-1,1000,1)=IF(X$7="","Yes",X$7))*ROW(Data!$C$1:$C$1002),ROW(X135)-ROW(X$7)),1),"")</f>
        <v/>
      </c>
      <c r="Y135" s="43" t="str">
        <f ca="1">IF(Z135="","",IF(INDEX(Data!$BR:$BR,MATCH(Z135,Data!$A:$A,0),1)=0,"",INDEX(Data!$BR:$BR,MATCH(Z135,Data!$A:$A,0),1)))</f>
        <v/>
      </c>
      <c r="Z135" s="43" t="str">
        <f ca="1">IFERROR(INDEX(Data!$A$1:AA$1002,_xlfn.AGGREGATE(15,6,(OFFSET(Data!$A$1,0,MATCH(Z$6,Data!$1:$1,0)-1,1000,1)=IF(Z$7="","Yes",Z$7))/(OFFSET(Data!$A$1,0,MATCH(Z$6,Data!$1:$1,0)-1,1000,1)=IF(Z$7="","Yes",Z$7))*ROW(Data!$C$1:$C$1002),ROW(Z135)-ROW(Z$7)),1),"")</f>
        <v/>
      </c>
      <c r="AA135" s="43" t="str">
        <f ca="1">IF(AB135="","",IF(INDEX(Data!$BR:$BR,MATCH(AB135,Data!$A:$A,0),1)=0,"",INDEX(Data!$BR:$BR,MATCH(AB135,Data!$A:$A,0),1)))</f>
        <v/>
      </c>
      <c r="AB135" s="43" t="str">
        <f ca="1">IFERROR(INDEX(Data!$A$1:AC$1002,_xlfn.AGGREGATE(15,6,(OFFSET(Data!$A$1,0,MATCH(AB$6,Data!$1:$1,0)-1,1000,1)=IF(AB$7="","Yes",AB$7))/(OFFSET(Data!$A$1,0,MATCH(AB$6,Data!$1:$1,0)-1,1000,1)=IF(AB$7="","Yes",AB$7))*ROW(Data!$C$1:$C$1002),ROW(AB135)-ROW(AB$7)),1),"")</f>
        <v/>
      </c>
      <c r="AC135" s="43" t="str">
        <f ca="1">IF(AD135="","",IF(INDEX(Data!$BR:$BR,MATCH(AD135,Data!$A:$A,0),1)=0,"",INDEX(Data!$BR:$BR,MATCH(AD135,Data!$A:$A,0),1)))</f>
        <v/>
      </c>
      <c r="AD135" s="43" t="str">
        <f ca="1">IFERROR(INDEX(Data!$A$1:AE$1002,_xlfn.AGGREGATE(15,6,(OFFSET(Data!$A$1,0,MATCH(AD$6,Data!$1:$1,0)-1,1000,1)=IF(AD$7="","Yes",AD$7))/(OFFSET(Data!$A$1,0,MATCH(AD$6,Data!$1:$1,0)-1,1000,1)=IF(AD$7="","Yes",AD$7))*ROW(Data!$C$1:$C$1002),ROW(AD135)-ROW(AD$7)),1),"")</f>
        <v/>
      </c>
      <c r="AE135" s="43" t="str">
        <f ca="1">IF(AF135="","",IF(INDEX(Data!$BR:$BR,MATCH(AF135,Data!$A:$A,0),1)=0,"",INDEX(Data!$BR:$BR,MATCH(AF135,Data!$A:$A,0),1)))</f>
        <v/>
      </c>
      <c r="AF135" s="43" t="str">
        <f ca="1">IFERROR(INDEX(Data!$A$1:AM$1002,_xlfn.AGGREGATE(15,6,(OFFSET(Data!$A$1,0,MATCH(AF$6,Data!$1:$1,0)-1,1000,1)=IF(AF$7="","Yes",AF$7))/(OFFSET(Data!$A$1,0,MATCH(AF$6,Data!$1:$1,0)-1,1000,1)=IF(AF$7="","Yes",AF$7))*ROW(Data!$C$1:$C$1002),ROW(AF135)-ROW(AF$7)),1),"")</f>
        <v/>
      </c>
      <c r="AG135" s="43" t="str">
        <f ca="1">IF(AH135="","",IF(INDEX(Data!$BR:$BR,MATCH(AH135,Data!$A:$A,0),1)=0,"",INDEX(Data!$BR:$BR,MATCH(AH135,Data!$A:$A,0),1)))</f>
        <v/>
      </c>
      <c r="AH135" s="43" t="str">
        <f ca="1">IFERROR(INDEX(Data!$A$1:AO$1002,_xlfn.AGGREGATE(15,6,(OFFSET(Data!$A$1,0,MATCH(AH$6,Data!$1:$1,0)-1,1000,1)=IF(AH$7="","Yes",AH$7))/(OFFSET(Data!$A$1,0,MATCH(AH$6,Data!$1:$1,0)-1,1000,1)=IF(AH$7="","Yes",AH$7))*ROW(Data!$C$1:$C$1002),ROW(AH135)-ROW(AH$7)),1),"")</f>
        <v/>
      </c>
      <c r="AI135" s="43" t="str">
        <f ca="1">IF(AJ135="","",IF(INDEX(Data!$BR:$BR,MATCH(AJ135,Data!$A:$A,0),1)=0,"",INDEX(Data!$BR:$BR,MATCH(AJ135,Data!$A:$A,0),1)))</f>
        <v/>
      </c>
      <c r="AJ135" s="43" t="str">
        <f ca="1">IFERROR(INDEX(Data!$A$1:AQ$1002,_xlfn.AGGREGATE(15,6,(OFFSET(Data!$A$1,0,MATCH(AJ$6,Data!$1:$1,0)-1,1000,1)=IF(AJ$7="","Yes",AJ$7))/(OFFSET(Data!$A$1,0,MATCH(AJ$6,Data!$1:$1,0)-1,1000,1)=IF(AJ$7="","Yes",AJ$7))*ROW(Data!$C$1:$C$1002),ROW(AJ135)-ROW(AJ$7)),1),"")</f>
        <v/>
      </c>
      <c r="AK135" s="43" t="str">
        <f ca="1">IF(AL135="","",IF(INDEX(Data!$BR:$BR,MATCH(AL135,Data!$A:$A,0),1)=0,"",INDEX(Data!$BR:$BR,MATCH(AL135,Data!$A:$A,0),1)))</f>
        <v/>
      </c>
      <c r="AL135" s="43" t="str">
        <f ca="1">IFERROR(INDEX(Data!$A$1:AS$1002,_xlfn.AGGREGATE(15,6,(OFFSET(Data!$A$1,0,MATCH(AL$6,Data!$1:$1,0)-1,1000,1)=IF(AL$7="","Yes",AL$7))/(OFFSET(Data!$A$1,0,MATCH(AL$6,Data!$1:$1,0)-1,1000,1)=IF(AL$7="","Yes",AL$7))*ROW(Data!$C$1:$C$1002),ROW(AL135)-ROW(AL$7)),1),"")</f>
        <v/>
      </c>
      <c r="AM135" s="43" t="str">
        <f ca="1">IF(AN135="","",IF(INDEX(Data!$BR:$BR,MATCH(AN135,Data!$A:$A,0),1)=0,"",INDEX(Data!$BR:$BR,MATCH(AN135,Data!$A:$A,0),1)))</f>
        <v/>
      </c>
      <c r="AN135" s="43" t="str">
        <f ca="1">IFERROR(INDEX(Data!$A$1:AU$1002,_xlfn.AGGREGATE(15,6,(OFFSET(Data!$A$1,0,MATCH(AN$6,Data!$1:$1,0)-1,1000,1)=IF(AN$7="","Yes",AN$7))/(OFFSET(Data!$A$1,0,MATCH(AN$6,Data!$1:$1,0)-1,1000,1)=IF(AN$7="","Yes",AN$7))*ROW(Data!$C$1:$C$1002),ROW(AN135)-ROW(AN$7)),1),"")</f>
        <v/>
      </c>
    </row>
    <row r="136" spans="1:40" x14ac:dyDescent="0.4">
      <c r="A136" s="43" t="str">
        <f ca="1">IF(B136="","",IF(INDEX(Data!$BR:$BR,MATCH(B136,Data!$A:$A,0),1)=0,"",INDEX(Data!$BR:$BR,MATCH(B136,Data!$A:$A,0),1)))</f>
        <v/>
      </c>
      <c r="B136" s="43" t="str">
        <f ca="1">IFERROR(INDEX(Data!A$1:$A$1002,_xlfn.AGGREGATE(15,6,(OFFSET(Data!$A$1,0,MATCH(B$6,Data!$1:$1,0)-1,1000,1)=IF(B$7="","Yes",B$7))/(OFFSET(Data!$A$1,0,MATCH(B$6,Data!$1:$1,0)-1,1000,1)=IF(B$7="","Yes",B$7))*ROW(Data!$C$1:$C$1002),ROW(B136)-ROW(B$7)),1),"")</f>
        <v/>
      </c>
      <c r="C136" s="43" t="str">
        <f ca="1">IF(D136="","",IF(INDEX(Data!$BR:$BR,MATCH(D136,Data!$A:$A,0),1)=0,"",INDEX(Data!$BR:$BR,MATCH(D136,Data!$A:$A,0),1)))</f>
        <v/>
      </c>
      <c r="D136" s="43" t="str">
        <f ca="1">IFERROR(INDEX(Data!$A$1:C$1002,_xlfn.AGGREGATE(15,6,(OFFSET(Data!$A$1,0,MATCH(D$6,Data!$1:$1,0)-1,1000,1)=IF(D$7="","Yes",D$7))/(OFFSET(Data!$A$1,0,MATCH(D$6,Data!$1:$1,0)-1,1000,1)=IF(D$7="","Yes",D$7))*ROW(Data!$C$1:$C$1002),ROW(D136)-ROW(D$7)),1),"")</f>
        <v/>
      </c>
      <c r="E136" s="43" t="str">
        <f ca="1">IF(F136="","",IF(INDEX(Data!$BR:$BR,MATCH(F136,Data!$A:$A,0),1)=0,"",INDEX(Data!$BR:$BR,MATCH(F136,Data!$A:$A,0),1)))</f>
        <v/>
      </c>
      <c r="F136" s="43" t="str">
        <f ca="1">IFERROR(INDEX(Data!$A$1:E$1002,_xlfn.AGGREGATE(15,6,(OFFSET(Data!$A$1,0,MATCH(F$6,Data!$1:$1,0)-1,1000,1)=IF(F$7="","Yes",F$7))/(OFFSET(Data!$A$1,0,MATCH(F$6,Data!$1:$1,0)-1,1000,1)=IF(F$7="","Yes",F$7))*ROW(Data!$C$1:$C$1002),ROW(F136)-ROW(F$7)),1),"")</f>
        <v/>
      </c>
      <c r="G136" s="43" t="str">
        <f ca="1">IF(H136="","",IF(INDEX(Data!$BR:$BR,MATCH(H136,Data!$A:$A,0),1)=0,"",INDEX(Data!$BR:$BR,MATCH(H136,Data!$A:$A,0),1)))</f>
        <v/>
      </c>
      <c r="H136" s="43" t="str">
        <f ca="1">IFERROR(INDEX(Data!$A$1:G$1002,_xlfn.AGGREGATE(15,6,(OFFSET(Data!$A$1,0,MATCH(H$6,Data!$1:$1,0)-1,1000,1)=IF(H$7="","Yes",H$7))/(OFFSET(Data!$A$1,0,MATCH(H$6,Data!$1:$1,0)-1,1000,1)=IF(H$7="","Yes",H$7))*ROW(Data!$C$1:$C$1002),ROW(H136)-ROW(H$7)),1),"")</f>
        <v/>
      </c>
      <c r="I136" s="43" t="str">
        <f ca="1">IF(J136="","",IF(INDEX(Data!$BR:$BR,MATCH(J136,Data!$A:$A,0),1)=0,"",INDEX(Data!$BR:$BR,MATCH(J136,Data!$A:$A,0),1)))</f>
        <v/>
      </c>
      <c r="J136" s="43" t="str">
        <f ca="1">IFERROR(INDEX(Data!$A$1:I$1002,_xlfn.AGGREGATE(15,6,(OFFSET(Data!$A$1,0,MATCH(J$6,Data!$1:$1,0)-1,1000,1)=IF(J$7="","Yes",J$7))/(OFFSET(Data!$A$1,0,MATCH(J$6,Data!$1:$1,0)-1,1000,1)=IF(J$7="","Yes",J$7))*ROW(Data!$C$1:$C$1002),ROW(J136)-ROW(J$7)),1),"")</f>
        <v/>
      </c>
      <c r="K136" s="43" t="str">
        <f ca="1">IF(L136="","",IF(INDEX(Data!$BR:$BR,MATCH(L136,Data!$A:$A,0),1)=0,"",INDEX(Data!$BR:$BR,MATCH(L136,Data!$A:$A,0),1)))</f>
        <v/>
      </c>
      <c r="L136" s="43" t="str">
        <f ca="1">IFERROR(INDEX(Data!$A$1:K$1002,_xlfn.AGGREGATE(15,6,(OFFSET(Data!$A$1,0,MATCH(L$6,Data!$1:$1,0)-1,1000,1)=IF(L$7="","Yes",L$7))/(OFFSET(Data!$A$1,0,MATCH(L$6,Data!$1:$1,0)-1,1000,1)=IF(L$7="","Yes",L$7))*ROW(Data!$C$1:$C$1002),ROW(L136)-ROW(L$7)),1),"")</f>
        <v/>
      </c>
      <c r="M136" s="43" t="str">
        <f ca="1">IF(N136="","",IF(INDEX(Data!$BR:$BR,MATCH(N136,Data!$A:$A,0),1)=0,"",INDEX(Data!$BR:$BR,MATCH(N136,Data!$A:$A,0),1)))</f>
        <v/>
      </c>
      <c r="N136" s="43" t="str">
        <f ca="1">IFERROR(INDEX(Data!$A$1:M$1002,_xlfn.AGGREGATE(15,6,(OFFSET(Data!$A$1,0,MATCH(N$6,Data!$1:$1,0)-1,1000,1)=IF(N$7="","Yes",N$7))/(OFFSET(Data!$A$1,0,MATCH(N$6,Data!$1:$1,0)-1,1000,1)=IF(N$7="","Yes",N$7))*ROW(Data!$C$1:$C$1002),ROW(N136)-ROW(N$7)),1),"")</f>
        <v/>
      </c>
      <c r="O136" s="43" t="str">
        <f ca="1">IF(P136="","",IF(INDEX(Data!$BR:$BR,MATCH(P136,Data!$A:$A,0),1)=0,"",INDEX(Data!$BR:$BR,MATCH(P136,Data!$A:$A,0),1)))</f>
        <v/>
      </c>
      <c r="P136" s="43" t="str">
        <f ca="1">IFERROR(INDEX(Data!$A$1:O$1002,_xlfn.AGGREGATE(15,6,(OFFSET(Data!$A$1,0,MATCH(P$6,Data!$1:$1,0)-1,1000,1)=IF(P$7="","Yes",P$7))/(OFFSET(Data!$A$1,0,MATCH(P$6,Data!$1:$1,0)-1,1000,1)=IF(P$7="","Yes",P$7))*ROW(Data!$C$1:$C$1002),ROW(P136)-ROW(P$7)),1),"")</f>
        <v/>
      </c>
      <c r="Q136" s="43" t="str">
        <f ca="1">IF(R136="","",IF(INDEX(Data!$BR:$BR,MATCH(R136,Data!$A:$A,0),1)=0,"",INDEX(Data!$BR:$BR,MATCH(R136,Data!$A:$A,0),1)))</f>
        <v/>
      </c>
      <c r="R136" s="43" t="str">
        <f ca="1">IFERROR(INDEX(Data!$A$1:Q$1002,_xlfn.AGGREGATE(15,6,(OFFSET(Data!$A$1,0,MATCH(R$6,Data!$1:$1,0)-1,1000,1)=IF(R$7="","Yes",R$7))/(OFFSET(Data!$A$1,0,MATCH(R$6,Data!$1:$1,0)-1,1000,1)=IF(R$7="","Yes",R$7))*ROW(Data!$C$1:$C$1002),ROW(R136)-ROW(R$7)),1),"")</f>
        <v>Unimas</v>
      </c>
      <c r="S136" s="43" t="str">
        <f ca="1">IF(T136="","",IF(INDEX(Data!$BR:$BR,MATCH(T136,Data!$A:$A,0),1)=0,"",INDEX(Data!$BR:$BR,MATCH(T136,Data!$A:$A,0),1)))</f>
        <v/>
      </c>
      <c r="T136" s="43" t="str">
        <f ca="1">IFERROR(INDEX(Data!$A$1:R$1002,_xlfn.AGGREGATE(15,6,(OFFSET(Data!$A$1,0,MATCH(T$6,Data!$1:$1,0)-1,1000,1)=IF(T$7="","Yes",T$7))/(OFFSET(Data!$A$1,0,MATCH(T$6,Data!$1:$1,0)-1,1000,1)=IF(T$7="","Yes",T$7))*ROW(Data!$C$1:$C$1002),ROW(T136)-ROW(T$7)),1),"")</f>
        <v/>
      </c>
      <c r="U136" s="43" t="str">
        <f ca="1">IF(V136="","",IF(INDEX(Data!$BR:$BR,MATCH(V136,Data!$A:$A,0),1)=0,"",INDEX(Data!$BR:$BR,MATCH(V136,Data!$A:$A,0),1)))</f>
        <v/>
      </c>
      <c r="V136" s="43" t="str">
        <f ca="1">IFERROR(INDEX(Data!$A$1:T$1002,_xlfn.AGGREGATE(15,6,(OFFSET(Data!$A$1,0,MATCH(V$6,Data!$1:$1,0)-1,1000,1)=IF(V$7="","Yes",V$7))/(OFFSET(Data!$A$1,0,MATCH(V$6,Data!$1:$1,0)-1,1000,1)=IF(V$7="","Yes",V$7))*ROW(Data!$C$1:$C$1002),ROW(V136)-ROW(V$7)),1),"")</f>
        <v/>
      </c>
      <c r="W136" s="43" t="str">
        <f ca="1">IF(X136="","",IF(INDEX(Data!$BR:$BR,MATCH(X136,Data!$A:$A,0),1)=0,"",INDEX(Data!$BR:$BR,MATCH(X136,Data!$A:$A,0),1)))</f>
        <v/>
      </c>
      <c r="X136" s="43" t="str">
        <f ca="1">IFERROR(INDEX(Data!$A$1:Y$1002,_xlfn.AGGREGATE(15,6,(OFFSET(Data!$A$1,0,MATCH(X$6,Data!$1:$1,0)-1,1000,1)=IF(X$7="","Yes",X$7))/(OFFSET(Data!$A$1,0,MATCH(X$6,Data!$1:$1,0)-1,1000,1)=IF(X$7="","Yes",X$7))*ROW(Data!$C$1:$C$1002),ROW(X136)-ROW(X$7)),1),"")</f>
        <v/>
      </c>
      <c r="Y136" s="43" t="str">
        <f ca="1">IF(Z136="","",IF(INDEX(Data!$BR:$BR,MATCH(Z136,Data!$A:$A,0),1)=0,"",INDEX(Data!$BR:$BR,MATCH(Z136,Data!$A:$A,0),1)))</f>
        <v/>
      </c>
      <c r="Z136" s="43" t="str">
        <f ca="1">IFERROR(INDEX(Data!$A$1:AA$1002,_xlfn.AGGREGATE(15,6,(OFFSET(Data!$A$1,0,MATCH(Z$6,Data!$1:$1,0)-1,1000,1)=IF(Z$7="","Yes",Z$7))/(OFFSET(Data!$A$1,0,MATCH(Z$6,Data!$1:$1,0)-1,1000,1)=IF(Z$7="","Yes",Z$7))*ROW(Data!$C$1:$C$1002),ROW(Z136)-ROW(Z$7)),1),"")</f>
        <v/>
      </c>
      <c r="AA136" s="43" t="str">
        <f ca="1">IF(AB136="","",IF(INDEX(Data!$BR:$BR,MATCH(AB136,Data!$A:$A,0),1)=0,"",INDEX(Data!$BR:$BR,MATCH(AB136,Data!$A:$A,0),1)))</f>
        <v/>
      </c>
      <c r="AB136" s="43" t="str">
        <f ca="1">IFERROR(INDEX(Data!$A$1:AC$1002,_xlfn.AGGREGATE(15,6,(OFFSET(Data!$A$1,0,MATCH(AB$6,Data!$1:$1,0)-1,1000,1)=IF(AB$7="","Yes",AB$7))/(OFFSET(Data!$A$1,0,MATCH(AB$6,Data!$1:$1,0)-1,1000,1)=IF(AB$7="","Yes",AB$7))*ROW(Data!$C$1:$C$1002),ROW(AB136)-ROW(AB$7)),1),"")</f>
        <v/>
      </c>
      <c r="AC136" s="43" t="str">
        <f ca="1">IF(AD136="","",IF(INDEX(Data!$BR:$BR,MATCH(AD136,Data!$A:$A,0),1)=0,"",INDEX(Data!$BR:$BR,MATCH(AD136,Data!$A:$A,0),1)))</f>
        <v/>
      </c>
      <c r="AD136" s="43" t="str">
        <f ca="1">IFERROR(INDEX(Data!$A$1:AE$1002,_xlfn.AGGREGATE(15,6,(OFFSET(Data!$A$1,0,MATCH(AD$6,Data!$1:$1,0)-1,1000,1)=IF(AD$7="","Yes",AD$7))/(OFFSET(Data!$A$1,0,MATCH(AD$6,Data!$1:$1,0)-1,1000,1)=IF(AD$7="","Yes",AD$7))*ROW(Data!$C$1:$C$1002),ROW(AD136)-ROW(AD$7)),1),"")</f>
        <v/>
      </c>
      <c r="AE136" s="43" t="str">
        <f ca="1">IF(AF136="","",IF(INDEX(Data!$BR:$BR,MATCH(AF136,Data!$A:$A,0),1)=0,"",INDEX(Data!$BR:$BR,MATCH(AF136,Data!$A:$A,0),1)))</f>
        <v/>
      </c>
      <c r="AF136" s="43" t="str">
        <f ca="1">IFERROR(INDEX(Data!$A$1:AM$1002,_xlfn.AGGREGATE(15,6,(OFFSET(Data!$A$1,0,MATCH(AF$6,Data!$1:$1,0)-1,1000,1)=IF(AF$7="","Yes",AF$7))/(OFFSET(Data!$A$1,0,MATCH(AF$6,Data!$1:$1,0)-1,1000,1)=IF(AF$7="","Yes",AF$7))*ROW(Data!$C$1:$C$1002),ROW(AF136)-ROW(AF$7)),1),"")</f>
        <v/>
      </c>
      <c r="AG136" s="43" t="str">
        <f ca="1">IF(AH136="","",IF(INDEX(Data!$BR:$BR,MATCH(AH136,Data!$A:$A,0),1)=0,"",INDEX(Data!$BR:$BR,MATCH(AH136,Data!$A:$A,0),1)))</f>
        <v/>
      </c>
      <c r="AH136" s="43" t="str">
        <f ca="1">IFERROR(INDEX(Data!$A$1:AO$1002,_xlfn.AGGREGATE(15,6,(OFFSET(Data!$A$1,0,MATCH(AH$6,Data!$1:$1,0)-1,1000,1)=IF(AH$7="","Yes",AH$7))/(OFFSET(Data!$A$1,0,MATCH(AH$6,Data!$1:$1,0)-1,1000,1)=IF(AH$7="","Yes",AH$7))*ROW(Data!$C$1:$C$1002),ROW(AH136)-ROW(AH$7)),1),"")</f>
        <v/>
      </c>
      <c r="AI136" s="43" t="str">
        <f ca="1">IF(AJ136="","",IF(INDEX(Data!$BR:$BR,MATCH(AJ136,Data!$A:$A,0),1)=0,"",INDEX(Data!$BR:$BR,MATCH(AJ136,Data!$A:$A,0),1)))</f>
        <v/>
      </c>
      <c r="AJ136" s="43" t="str">
        <f ca="1">IFERROR(INDEX(Data!$A$1:AQ$1002,_xlfn.AGGREGATE(15,6,(OFFSET(Data!$A$1,0,MATCH(AJ$6,Data!$1:$1,0)-1,1000,1)=IF(AJ$7="","Yes",AJ$7))/(OFFSET(Data!$A$1,0,MATCH(AJ$6,Data!$1:$1,0)-1,1000,1)=IF(AJ$7="","Yes",AJ$7))*ROW(Data!$C$1:$C$1002),ROW(AJ136)-ROW(AJ$7)),1),"")</f>
        <v/>
      </c>
      <c r="AK136" s="43" t="str">
        <f ca="1">IF(AL136="","",IF(INDEX(Data!$BR:$BR,MATCH(AL136,Data!$A:$A,0),1)=0,"",INDEX(Data!$BR:$BR,MATCH(AL136,Data!$A:$A,0),1)))</f>
        <v/>
      </c>
      <c r="AL136" s="43" t="str">
        <f ca="1">IFERROR(INDEX(Data!$A$1:AS$1002,_xlfn.AGGREGATE(15,6,(OFFSET(Data!$A$1,0,MATCH(AL$6,Data!$1:$1,0)-1,1000,1)=IF(AL$7="","Yes",AL$7))/(OFFSET(Data!$A$1,0,MATCH(AL$6,Data!$1:$1,0)-1,1000,1)=IF(AL$7="","Yes",AL$7))*ROW(Data!$C$1:$C$1002),ROW(AL136)-ROW(AL$7)),1),"")</f>
        <v/>
      </c>
      <c r="AM136" s="43" t="str">
        <f ca="1">IF(AN136="","",IF(INDEX(Data!$BR:$BR,MATCH(AN136,Data!$A:$A,0),1)=0,"",INDEX(Data!$BR:$BR,MATCH(AN136,Data!$A:$A,0),1)))</f>
        <v/>
      </c>
      <c r="AN136" s="43" t="str">
        <f ca="1">IFERROR(INDEX(Data!$A$1:AU$1002,_xlfn.AGGREGATE(15,6,(OFFSET(Data!$A$1,0,MATCH(AN$6,Data!$1:$1,0)-1,1000,1)=IF(AN$7="","Yes",AN$7))/(OFFSET(Data!$A$1,0,MATCH(AN$6,Data!$1:$1,0)-1,1000,1)=IF(AN$7="","Yes",AN$7))*ROW(Data!$C$1:$C$1002),ROW(AN136)-ROW(AN$7)),1),"")</f>
        <v/>
      </c>
    </row>
    <row r="137" spans="1:40" x14ac:dyDescent="0.4">
      <c r="A137" s="43" t="str">
        <f ca="1">IF(B137="","",IF(INDEX(Data!$BR:$BR,MATCH(B137,Data!$A:$A,0),1)=0,"",INDEX(Data!$BR:$BR,MATCH(B137,Data!$A:$A,0),1)))</f>
        <v/>
      </c>
      <c r="B137" s="43" t="str">
        <f ca="1">IFERROR(INDEX(Data!A$1:$A$1002,_xlfn.AGGREGATE(15,6,(OFFSET(Data!$A$1,0,MATCH(B$6,Data!$1:$1,0)-1,1000,1)=IF(B$7="","Yes",B$7))/(OFFSET(Data!$A$1,0,MATCH(B$6,Data!$1:$1,0)-1,1000,1)=IF(B$7="","Yes",B$7))*ROW(Data!$C$1:$C$1002),ROW(B137)-ROW(B$7)),1),"")</f>
        <v/>
      </c>
      <c r="C137" s="43" t="str">
        <f ca="1">IF(D137="","",IF(INDEX(Data!$BR:$BR,MATCH(D137,Data!$A:$A,0),1)=0,"",INDEX(Data!$BR:$BR,MATCH(D137,Data!$A:$A,0),1)))</f>
        <v/>
      </c>
      <c r="D137" s="43" t="str">
        <f ca="1">IFERROR(INDEX(Data!$A$1:C$1002,_xlfn.AGGREGATE(15,6,(OFFSET(Data!$A$1,0,MATCH(D$6,Data!$1:$1,0)-1,1000,1)=IF(D$7="","Yes",D$7))/(OFFSET(Data!$A$1,0,MATCH(D$6,Data!$1:$1,0)-1,1000,1)=IF(D$7="","Yes",D$7))*ROW(Data!$C$1:$C$1002),ROW(D137)-ROW(D$7)),1),"")</f>
        <v/>
      </c>
      <c r="E137" s="43" t="str">
        <f ca="1">IF(F137="","",IF(INDEX(Data!$BR:$BR,MATCH(F137,Data!$A:$A,0),1)=0,"",INDEX(Data!$BR:$BR,MATCH(F137,Data!$A:$A,0),1)))</f>
        <v/>
      </c>
      <c r="F137" s="43" t="str">
        <f ca="1">IFERROR(INDEX(Data!$A$1:E$1002,_xlfn.AGGREGATE(15,6,(OFFSET(Data!$A$1,0,MATCH(F$6,Data!$1:$1,0)-1,1000,1)=IF(F$7="","Yes",F$7))/(OFFSET(Data!$A$1,0,MATCH(F$6,Data!$1:$1,0)-1,1000,1)=IF(F$7="","Yes",F$7))*ROW(Data!$C$1:$C$1002),ROW(F137)-ROW(F$7)),1),"")</f>
        <v/>
      </c>
      <c r="G137" s="43" t="str">
        <f ca="1">IF(H137="","",IF(INDEX(Data!$BR:$BR,MATCH(H137,Data!$A:$A,0),1)=0,"",INDEX(Data!$BR:$BR,MATCH(H137,Data!$A:$A,0),1)))</f>
        <v/>
      </c>
      <c r="H137" s="43" t="str">
        <f ca="1">IFERROR(INDEX(Data!$A$1:G$1002,_xlfn.AGGREGATE(15,6,(OFFSET(Data!$A$1,0,MATCH(H$6,Data!$1:$1,0)-1,1000,1)=IF(H$7="","Yes",H$7))/(OFFSET(Data!$A$1,0,MATCH(H$6,Data!$1:$1,0)-1,1000,1)=IF(H$7="","Yes",H$7))*ROW(Data!$C$1:$C$1002),ROW(H137)-ROW(H$7)),1),"")</f>
        <v/>
      </c>
      <c r="I137" s="43" t="str">
        <f ca="1">IF(J137="","",IF(INDEX(Data!$BR:$BR,MATCH(J137,Data!$A:$A,0),1)=0,"",INDEX(Data!$BR:$BR,MATCH(J137,Data!$A:$A,0),1)))</f>
        <v/>
      </c>
      <c r="J137" s="43" t="str">
        <f ca="1">IFERROR(INDEX(Data!$A$1:I$1002,_xlfn.AGGREGATE(15,6,(OFFSET(Data!$A$1,0,MATCH(J$6,Data!$1:$1,0)-1,1000,1)=IF(J$7="","Yes",J$7))/(OFFSET(Data!$A$1,0,MATCH(J$6,Data!$1:$1,0)-1,1000,1)=IF(J$7="","Yes",J$7))*ROW(Data!$C$1:$C$1002),ROW(J137)-ROW(J$7)),1),"")</f>
        <v/>
      </c>
      <c r="K137" s="43" t="str">
        <f ca="1">IF(L137="","",IF(INDEX(Data!$BR:$BR,MATCH(L137,Data!$A:$A,0),1)=0,"",INDEX(Data!$BR:$BR,MATCH(L137,Data!$A:$A,0),1)))</f>
        <v/>
      </c>
      <c r="L137" s="43" t="str">
        <f ca="1">IFERROR(INDEX(Data!$A$1:K$1002,_xlfn.AGGREGATE(15,6,(OFFSET(Data!$A$1,0,MATCH(L$6,Data!$1:$1,0)-1,1000,1)=IF(L$7="","Yes",L$7))/(OFFSET(Data!$A$1,0,MATCH(L$6,Data!$1:$1,0)-1,1000,1)=IF(L$7="","Yes",L$7))*ROW(Data!$C$1:$C$1002),ROW(L137)-ROW(L$7)),1),"")</f>
        <v/>
      </c>
      <c r="M137" s="43" t="str">
        <f ca="1">IF(N137="","",IF(INDEX(Data!$BR:$BR,MATCH(N137,Data!$A:$A,0),1)=0,"",INDEX(Data!$BR:$BR,MATCH(N137,Data!$A:$A,0),1)))</f>
        <v/>
      </c>
      <c r="N137" s="43" t="str">
        <f ca="1">IFERROR(INDEX(Data!$A$1:M$1002,_xlfn.AGGREGATE(15,6,(OFFSET(Data!$A$1,0,MATCH(N$6,Data!$1:$1,0)-1,1000,1)=IF(N$7="","Yes",N$7))/(OFFSET(Data!$A$1,0,MATCH(N$6,Data!$1:$1,0)-1,1000,1)=IF(N$7="","Yes",N$7))*ROW(Data!$C$1:$C$1002),ROW(N137)-ROW(N$7)),1),"")</f>
        <v/>
      </c>
      <c r="O137" s="43" t="str">
        <f ca="1">IF(P137="","",IF(INDEX(Data!$BR:$BR,MATCH(P137,Data!$A:$A,0),1)=0,"",INDEX(Data!$BR:$BR,MATCH(P137,Data!$A:$A,0),1)))</f>
        <v/>
      </c>
      <c r="P137" s="43" t="str">
        <f ca="1">IFERROR(INDEX(Data!$A$1:O$1002,_xlfn.AGGREGATE(15,6,(OFFSET(Data!$A$1,0,MATCH(P$6,Data!$1:$1,0)-1,1000,1)=IF(P$7="","Yes",P$7))/(OFFSET(Data!$A$1,0,MATCH(P$6,Data!$1:$1,0)-1,1000,1)=IF(P$7="","Yes",P$7))*ROW(Data!$C$1:$C$1002),ROW(P137)-ROW(P$7)),1),"")</f>
        <v/>
      </c>
      <c r="Q137" s="43" t="str">
        <f ca="1">IF(R137="","",IF(INDEX(Data!$BR:$BR,MATCH(R137,Data!$A:$A,0),1)=0,"",INDEX(Data!$BR:$BR,MATCH(R137,Data!$A:$A,0),1)))</f>
        <v/>
      </c>
      <c r="R137" s="43" t="str">
        <f ca="1">IFERROR(INDEX(Data!$A$1:Q$1002,_xlfn.AGGREGATE(15,6,(OFFSET(Data!$A$1,0,MATCH(R$6,Data!$1:$1,0)-1,1000,1)=IF(R$7="","Yes",R$7))/(OFFSET(Data!$A$1,0,MATCH(R$6,Data!$1:$1,0)-1,1000,1)=IF(R$7="","Yes",R$7))*ROW(Data!$C$1:$C$1002),ROW(R137)-ROW(R$7)),1),"")</f>
        <v>Universal Kids</v>
      </c>
      <c r="S137" s="43" t="str">
        <f ca="1">IF(T137="","",IF(INDEX(Data!$BR:$BR,MATCH(T137,Data!$A:$A,0),1)=0,"",INDEX(Data!$BR:$BR,MATCH(T137,Data!$A:$A,0),1)))</f>
        <v/>
      </c>
      <c r="T137" s="43" t="str">
        <f ca="1">IFERROR(INDEX(Data!$A$1:R$1002,_xlfn.AGGREGATE(15,6,(OFFSET(Data!$A$1,0,MATCH(T$6,Data!$1:$1,0)-1,1000,1)=IF(T$7="","Yes",T$7))/(OFFSET(Data!$A$1,0,MATCH(T$6,Data!$1:$1,0)-1,1000,1)=IF(T$7="","Yes",T$7))*ROW(Data!$C$1:$C$1002),ROW(T137)-ROW(T$7)),1),"")</f>
        <v/>
      </c>
      <c r="U137" s="43" t="str">
        <f ca="1">IF(V137="","",IF(INDEX(Data!$BR:$BR,MATCH(V137,Data!$A:$A,0),1)=0,"",INDEX(Data!$BR:$BR,MATCH(V137,Data!$A:$A,0),1)))</f>
        <v/>
      </c>
      <c r="V137" s="43" t="str">
        <f ca="1">IFERROR(INDEX(Data!$A$1:T$1002,_xlfn.AGGREGATE(15,6,(OFFSET(Data!$A$1,0,MATCH(V$6,Data!$1:$1,0)-1,1000,1)=IF(V$7="","Yes",V$7))/(OFFSET(Data!$A$1,0,MATCH(V$6,Data!$1:$1,0)-1,1000,1)=IF(V$7="","Yes",V$7))*ROW(Data!$C$1:$C$1002),ROW(V137)-ROW(V$7)),1),"")</f>
        <v/>
      </c>
      <c r="W137" s="43" t="str">
        <f ca="1">IF(X137="","",IF(INDEX(Data!$BR:$BR,MATCH(X137,Data!$A:$A,0),1)=0,"",INDEX(Data!$BR:$BR,MATCH(X137,Data!$A:$A,0),1)))</f>
        <v/>
      </c>
      <c r="X137" s="43" t="str">
        <f ca="1">IFERROR(INDEX(Data!$A$1:Y$1002,_xlfn.AGGREGATE(15,6,(OFFSET(Data!$A$1,0,MATCH(X$6,Data!$1:$1,0)-1,1000,1)=IF(X$7="","Yes",X$7))/(OFFSET(Data!$A$1,0,MATCH(X$6,Data!$1:$1,0)-1,1000,1)=IF(X$7="","Yes",X$7))*ROW(Data!$C$1:$C$1002),ROW(X137)-ROW(X$7)),1),"")</f>
        <v/>
      </c>
      <c r="Y137" s="43" t="str">
        <f ca="1">IF(Z137="","",IF(INDEX(Data!$BR:$BR,MATCH(Z137,Data!$A:$A,0),1)=0,"",INDEX(Data!$BR:$BR,MATCH(Z137,Data!$A:$A,0),1)))</f>
        <v/>
      </c>
      <c r="Z137" s="43" t="str">
        <f ca="1">IFERROR(INDEX(Data!$A$1:AA$1002,_xlfn.AGGREGATE(15,6,(OFFSET(Data!$A$1,0,MATCH(Z$6,Data!$1:$1,0)-1,1000,1)=IF(Z$7="","Yes",Z$7))/(OFFSET(Data!$A$1,0,MATCH(Z$6,Data!$1:$1,0)-1,1000,1)=IF(Z$7="","Yes",Z$7))*ROW(Data!$C$1:$C$1002),ROW(Z137)-ROW(Z$7)),1),"")</f>
        <v/>
      </c>
      <c r="AA137" s="43" t="str">
        <f ca="1">IF(AB137="","",IF(INDEX(Data!$BR:$BR,MATCH(AB137,Data!$A:$A,0),1)=0,"",INDEX(Data!$BR:$BR,MATCH(AB137,Data!$A:$A,0),1)))</f>
        <v/>
      </c>
      <c r="AB137" s="43" t="str">
        <f ca="1">IFERROR(INDEX(Data!$A$1:AC$1002,_xlfn.AGGREGATE(15,6,(OFFSET(Data!$A$1,0,MATCH(AB$6,Data!$1:$1,0)-1,1000,1)=IF(AB$7="","Yes",AB$7))/(OFFSET(Data!$A$1,0,MATCH(AB$6,Data!$1:$1,0)-1,1000,1)=IF(AB$7="","Yes",AB$7))*ROW(Data!$C$1:$C$1002),ROW(AB137)-ROW(AB$7)),1),"")</f>
        <v/>
      </c>
      <c r="AC137" s="43" t="str">
        <f ca="1">IF(AD137="","",IF(INDEX(Data!$BR:$BR,MATCH(AD137,Data!$A:$A,0),1)=0,"",INDEX(Data!$BR:$BR,MATCH(AD137,Data!$A:$A,0),1)))</f>
        <v/>
      </c>
      <c r="AD137" s="43" t="str">
        <f ca="1">IFERROR(INDEX(Data!$A$1:AE$1002,_xlfn.AGGREGATE(15,6,(OFFSET(Data!$A$1,0,MATCH(AD$6,Data!$1:$1,0)-1,1000,1)=IF(AD$7="","Yes",AD$7))/(OFFSET(Data!$A$1,0,MATCH(AD$6,Data!$1:$1,0)-1,1000,1)=IF(AD$7="","Yes",AD$7))*ROW(Data!$C$1:$C$1002),ROW(AD137)-ROW(AD$7)),1),"")</f>
        <v/>
      </c>
      <c r="AE137" s="43" t="str">
        <f ca="1">IF(AF137="","",IF(INDEX(Data!$BR:$BR,MATCH(AF137,Data!$A:$A,0),1)=0,"",INDEX(Data!$BR:$BR,MATCH(AF137,Data!$A:$A,0),1)))</f>
        <v/>
      </c>
      <c r="AF137" s="43" t="str">
        <f ca="1">IFERROR(INDEX(Data!$A$1:AM$1002,_xlfn.AGGREGATE(15,6,(OFFSET(Data!$A$1,0,MATCH(AF$6,Data!$1:$1,0)-1,1000,1)=IF(AF$7="","Yes",AF$7))/(OFFSET(Data!$A$1,0,MATCH(AF$6,Data!$1:$1,0)-1,1000,1)=IF(AF$7="","Yes",AF$7))*ROW(Data!$C$1:$C$1002),ROW(AF137)-ROW(AF$7)),1),"")</f>
        <v/>
      </c>
      <c r="AG137" s="43" t="str">
        <f ca="1">IF(AH137="","",IF(INDEX(Data!$BR:$BR,MATCH(AH137,Data!$A:$A,0),1)=0,"",INDEX(Data!$BR:$BR,MATCH(AH137,Data!$A:$A,0),1)))</f>
        <v/>
      </c>
      <c r="AH137" s="43" t="str">
        <f ca="1">IFERROR(INDEX(Data!$A$1:AO$1002,_xlfn.AGGREGATE(15,6,(OFFSET(Data!$A$1,0,MATCH(AH$6,Data!$1:$1,0)-1,1000,1)=IF(AH$7="","Yes",AH$7))/(OFFSET(Data!$A$1,0,MATCH(AH$6,Data!$1:$1,0)-1,1000,1)=IF(AH$7="","Yes",AH$7))*ROW(Data!$C$1:$C$1002),ROW(AH137)-ROW(AH$7)),1),"")</f>
        <v/>
      </c>
      <c r="AI137" s="43" t="str">
        <f ca="1">IF(AJ137="","",IF(INDEX(Data!$BR:$BR,MATCH(AJ137,Data!$A:$A,0),1)=0,"",INDEX(Data!$BR:$BR,MATCH(AJ137,Data!$A:$A,0),1)))</f>
        <v/>
      </c>
      <c r="AJ137" s="43" t="str">
        <f ca="1">IFERROR(INDEX(Data!$A$1:AQ$1002,_xlfn.AGGREGATE(15,6,(OFFSET(Data!$A$1,0,MATCH(AJ$6,Data!$1:$1,0)-1,1000,1)=IF(AJ$7="","Yes",AJ$7))/(OFFSET(Data!$A$1,0,MATCH(AJ$6,Data!$1:$1,0)-1,1000,1)=IF(AJ$7="","Yes",AJ$7))*ROW(Data!$C$1:$C$1002),ROW(AJ137)-ROW(AJ$7)),1),"")</f>
        <v/>
      </c>
      <c r="AK137" s="43" t="str">
        <f ca="1">IF(AL137="","",IF(INDEX(Data!$BR:$BR,MATCH(AL137,Data!$A:$A,0),1)=0,"",INDEX(Data!$BR:$BR,MATCH(AL137,Data!$A:$A,0),1)))</f>
        <v/>
      </c>
      <c r="AL137" s="43" t="str">
        <f ca="1">IFERROR(INDEX(Data!$A$1:AS$1002,_xlfn.AGGREGATE(15,6,(OFFSET(Data!$A$1,0,MATCH(AL$6,Data!$1:$1,0)-1,1000,1)=IF(AL$7="","Yes",AL$7))/(OFFSET(Data!$A$1,0,MATCH(AL$6,Data!$1:$1,0)-1,1000,1)=IF(AL$7="","Yes",AL$7))*ROW(Data!$C$1:$C$1002),ROW(AL137)-ROW(AL$7)),1),"")</f>
        <v/>
      </c>
      <c r="AM137" s="43" t="str">
        <f ca="1">IF(AN137="","",IF(INDEX(Data!$BR:$BR,MATCH(AN137,Data!$A:$A,0),1)=0,"",INDEX(Data!$BR:$BR,MATCH(AN137,Data!$A:$A,0),1)))</f>
        <v/>
      </c>
      <c r="AN137" s="43" t="str">
        <f ca="1">IFERROR(INDEX(Data!$A$1:AU$1002,_xlfn.AGGREGATE(15,6,(OFFSET(Data!$A$1,0,MATCH(AN$6,Data!$1:$1,0)-1,1000,1)=IF(AN$7="","Yes",AN$7))/(OFFSET(Data!$A$1,0,MATCH(AN$6,Data!$1:$1,0)-1,1000,1)=IF(AN$7="","Yes",AN$7))*ROW(Data!$C$1:$C$1002),ROW(AN137)-ROW(AN$7)),1),"")</f>
        <v/>
      </c>
    </row>
    <row r="138" spans="1:40" x14ac:dyDescent="0.4">
      <c r="A138" s="43" t="str">
        <f ca="1">IF(B138="","",IF(INDEX(Data!$BR:$BR,MATCH(B138,Data!$A:$A,0),1)=0,"",INDEX(Data!$BR:$BR,MATCH(B138,Data!$A:$A,0),1)))</f>
        <v/>
      </c>
      <c r="B138" s="43" t="str">
        <f ca="1">IFERROR(INDEX(Data!A$1:$A$1002,_xlfn.AGGREGATE(15,6,(OFFSET(Data!$A$1,0,MATCH(B$6,Data!$1:$1,0)-1,1000,1)=IF(B$7="","Yes",B$7))/(OFFSET(Data!$A$1,0,MATCH(B$6,Data!$1:$1,0)-1,1000,1)=IF(B$7="","Yes",B$7))*ROW(Data!$C$1:$C$1002),ROW(B138)-ROW(B$7)),1),"")</f>
        <v/>
      </c>
      <c r="C138" s="43" t="str">
        <f ca="1">IF(D138="","",IF(INDEX(Data!$BR:$BR,MATCH(D138,Data!$A:$A,0),1)=0,"",INDEX(Data!$BR:$BR,MATCH(D138,Data!$A:$A,0),1)))</f>
        <v/>
      </c>
      <c r="D138" s="43" t="str">
        <f ca="1">IFERROR(INDEX(Data!$A$1:C$1002,_xlfn.AGGREGATE(15,6,(OFFSET(Data!$A$1,0,MATCH(D$6,Data!$1:$1,0)-1,1000,1)=IF(D$7="","Yes",D$7))/(OFFSET(Data!$A$1,0,MATCH(D$6,Data!$1:$1,0)-1,1000,1)=IF(D$7="","Yes",D$7))*ROW(Data!$C$1:$C$1002),ROW(D138)-ROW(D$7)),1),"")</f>
        <v/>
      </c>
      <c r="E138" s="43" t="str">
        <f ca="1">IF(F138="","",IF(INDEX(Data!$BR:$BR,MATCH(F138,Data!$A:$A,0),1)=0,"",INDEX(Data!$BR:$BR,MATCH(F138,Data!$A:$A,0),1)))</f>
        <v/>
      </c>
      <c r="F138" s="43" t="str">
        <f ca="1">IFERROR(INDEX(Data!$A$1:E$1002,_xlfn.AGGREGATE(15,6,(OFFSET(Data!$A$1,0,MATCH(F$6,Data!$1:$1,0)-1,1000,1)=IF(F$7="","Yes",F$7))/(OFFSET(Data!$A$1,0,MATCH(F$6,Data!$1:$1,0)-1,1000,1)=IF(F$7="","Yes",F$7))*ROW(Data!$C$1:$C$1002),ROW(F138)-ROW(F$7)),1),"")</f>
        <v/>
      </c>
      <c r="G138" s="43" t="str">
        <f ca="1">IF(H138="","",IF(INDEX(Data!$BR:$BR,MATCH(H138,Data!$A:$A,0),1)=0,"",INDEX(Data!$BR:$BR,MATCH(H138,Data!$A:$A,0),1)))</f>
        <v/>
      </c>
      <c r="H138" s="43" t="str">
        <f ca="1">IFERROR(INDEX(Data!$A$1:G$1002,_xlfn.AGGREGATE(15,6,(OFFSET(Data!$A$1,0,MATCH(H$6,Data!$1:$1,0)-1,1000,1)=IF(H$7="","Yes",H$7))/(OFFSET(Data!$A$1,0,MATCH(H$6,Data!$1:$1,0)-1,1000,1)=IF(H$7="","Yes",H$7))*ROW(Data!$C$1:$C$1002),ROW(H138)-ROW(H$7)),1),"")</f>
        <v/>
      </c>
      <c r="I138" s="43" t="str">
        <f ca="1">IF(J138="","",IF(INDEX(Data!$BR:$BR,MATCH(J138,Data!$A:$A,0),1)=0,"",INDEX(Data!$BR:$BR,MATCH(J138,Data!$A:$A,0),1)))</f>
        <v/>
      </c>
      <c r="J138" s="43" t="str">
        <f ca="1">IFERROR(INDEX(Data!$A$1:I$1002,_xlfn.AGGREGATE(15,6,(OFFSET(Data!$A$1,0,MATCH(J$6,Data!$1:$1,0)-1,1000,1)=IF(J$7="","Yes",J$7))/(OFFSET(Data!$A$1,0,MATCH(J$6,Data!$1:$1,0)-1,1000,1)=IF(J$7="","Yes",J$7))*ROW(Data!$C$1:$C$1002),ROW(J138)-ROW(J$7)),1),"")</f>
        <v/>
      </c>
      <c r="K138" s="43" t="str">
        <f ca="1">IF(L138="","",IF(INDEX(Data!$BR:$BR,MATCH(L138,Data!$A:$A,0),1)=0,"",INDEX(Data!$BR:$BR,MATCH(L138,Data!$A:$A,0),1)))</f>
        <v/>
      </c>
      <c r="L138" s="43" t="str">
        <f ca="1">IFERROR(INDEX(Data!$A$1:K$1002,_xlfn.AGGREGATE(15,6,(OFFSET(Data!$A$1,0,MATCH(L$6,Data!$1:$1,0)-1,1000,1)=IF(L$7="","Yes",L$7))/(OFFSET(Data!$A$1,0,MATCH(L$6,Data!$1:$1,0)-1,1000,1)=IF(L$7="","Yes",L$7))*ROW(Data!$C$1:$C$1002),ROW(L138)-ROW(L$7)),1),"")</f>
        <v/>
      </c>
      <c r="M138" s="43" t="str">
        <f ca="1">IF(N138="","",IF(INDEX(Data!$BR:$BR,MATCH(N138,Data!$A:$A,0),1)=0,"",INDEX(Data!$BR:$BR,MATCH(N138,Data!$A:$A,0),1)))</f>
        <v/>
      </c>
      <c r="N138" s="43" t="str">
        <f ca="1">IFERROR(INDEX(Data!$A$1:M$1002,_xlfn.AGGREGATE(15,6,(OFFSET(Data!$A$1,0,MATCH(N$6,Data!$1:$1,0)-1,1000,1)=IF(N$7="","Yes",N$7))/(OFFSET(Data!$A$1,0,MATCH(N$6,Data!$1:$1,0)-1,1000,1)=IF(N$7="","Yes",N$7))*ROW(Data!$C$1:$C$1002),ROW(N138)-ROW(N$7)),1),"")</f>
        <v/>
      </c>
      <c r="O138" s="43" t="str">
        <f ca="1">IF(P138="","",IF(INDEX(Data!$BR:$BR,MATCH(P138,Data!$A:$A,0),1)=0,"",INDEX(Data!$BR:$BR,MATCH(P138,Data!$A:$A,0),1)))</f>
        <v/>
      </c>
      <c r="P138" s="43" t="str">
        <f ca="1">IFERROR(INDEX(Data!$A$1:O$1002,_xlfn.AGGREGATE(15,6,(OFFSET(Data!$A$1,0,MATCH(P$6,Data!$1:$1,0)-1,1000,1)=IF(P$7="","Yes",P$7))/(OFFSET(Data!$A$1,0,MATCH(P$6,Data!$1:$1,0)-1,1000,1)=IF(P$7="","Yes",P$7))*ROW(Data!$C$1:$C$1002),ROW(P138)-ROW(P$7)),1),"")</f>
        <v/>
      </c>
      <c r="Q138" s="43" t="str">
        <f ca="1">IF(R138="","",IF(INDEX(Data!$BR:$BR,MATCH(R138,Data!$A:$A,0),1)=0,"",INDEX(Data!$BR:$BR,MATCH(R138,Data!$A:$A,0),1)))</f>
        <v/>
      </c>
      <c r="R138" s="43" t="str">
        <f ca="1">IFERROR(INDEX(Data!$A$1:Q$1002,_xlfn.AGGREGATE(15,6,(OFFSET(Data!$A$1,0,MATCH(R$6,Data!$1:$1,0)-1,1000,1)=IF(R$7="","Yes",R$7))/(OFFSET(Data!$A$1,0,MATCH(R$6,Data!$1:$1,0)-1,1000,1)=IF(R$7="","Yes",R$7))*ROW(Data!$C$1:$C$1002),ROW(R138)-ROW(R$7)),1),"")</f>
        <v>Universo</v>
      </c>
      <c r="S138" s="43" t="str">
        <f ca="1">IF(T138="","",IF(INDEX(Data!$BR:$BR,MATCH(T138,Data!$A:$A,0),1)=0,"",INDEX(Data!$BR:$BR,MATCH(T138,Data!$A:$A,0),1)))</f>
        <v/>
      </c>
      <c r="T138" s="43" t="str">
        <f ca="1">IFERROR(INDEX(Data!$A$1:R$1002,_xlfn.AGGREGATE(15,6,(OFFSET(Data!$A$1,0,MATCH(T$6,Data!$1:$1,0)-1,1000,1)=IF(T$7="","Yes",T$7))/(OFFSET(Data!$A$1,0,MATCH(T$6,Data!$1:$1,0)-1,1000,1)=IF(T$7="","Yes",T$7))*ROW(Data!$C$1:$C$1002),ROW(T138)-ROW(T$7)),1),"")</f>
        <v/>
      </c>
      <c r="U138" s="43" t="str">
        <f ca="1">IF(V138="","",IF(INDEX(Data!$BR:$BR,MATCH(V138,Data!$A:$A,0),1)=0,"",INDEX(Data!$BR:$BR,MATCH(V138,Data!$A:$A,0),1)))</f>
        <v/>
      </c>
      <c r="V138" s="43" t="str">
        <f ca="1">IFERROR(INDEX(Data!$A$1:T$1002,_xlfn.AGGREGATE(15,6,(OFFSET(Data!$A$1,0,MATCH(V$6,Data!$1:$1,0)-1,1000,1)=IF(V$7="","Yes",V$7))/(OFFSET(Data!$A$1,0,MATCH(V$6,Data!$1:$1,0)-1,1000,1)=IF(V$7="","Yes",V$7))*ROW(Data!$C$1:$C$1002),ROW(V138)-ROW(V$7)),1),"")</f>
        <v/>
      </c>
      <c r="W138" s="43" t="str">
        <f ca="1">IF(X138="","",IF(INDEX(Data!$BR:$BR,MATCH(X138,Data!$A:$A,0),1)=0,"",INDEX(Data!$BR:$BR,MATCH(X138,Data!$A:$A,0),1)))</f>
        <v/>
      </c>
      <c r="X138" s="43" t="str">
        <f ca="1">IFERROR(INDEX(Data!$A$1:Y$1002,_xlfn.AGGREGATE(15,6,(OFFSET(Data!$A$1,0,MATCH(X$6,Data!$1:$1,0)-1,1000,1)=IF(X$7="","Yes",X$7))/(OFFSET(Data!$A$1,0,MATCH(X$6,Data!$1:$1,0)-1,1000,1)=IF(X$7="","Yes",X$7))*ROW(Data!$C$1:$C$1002),ROW(X138)-ROW(X$7)),1),"")</f>
        <v/>
      </c>
      <c r="Y138" s="43" t="str">
        <f ca="1">IF(Z138="","",IF(INDEX(Data!$BR:$BR,MATCH(Z138,Data!$A:$A,0),1)=0,"",INDEX(Data!$BR:$BR,MATCH(Z138,Data!$A:$A,0),1)))</f>
        <v/>
      </c>
      <c r="Z138" s="43" t="str">
        <f ca="1">IFERROR(INDEX(Data!$A$1:AA$1002,_xlfn.AGGREGATE(15,6,(OFFSET(Data!$A$1,0,MATCH(Z$6,Data!$1:$1,0)-1,1000,1)=IF(Z$7="","Yes",Z$7))/(OFFSET(Data!$A$1,0,MATCH(Z$6,Data!$1:$1,0)-1,1000,1)=IF(Z$7="","Yes",Z$7))*ROW(Data!$C$1:$C$1002),ROW(Z138)-ROW(Z$7)),1),"")</f>
        <v/>
      </c>
      <c r="AA138" s="43" t="str">
        <f ca="1">IF(AB138="","",IF(INDEX(Data!$BR:$BR,MATCH(AB138,Data!$A:$A,0),1)=0,"",INDEX(Data!$BR:$BR,MATCH(AB138,Data!$A:$A,0),1)))</f>
        <v/>
      </c>
      <c r="AB138" s="43" t="str">
        <f ca="1">IFERROR(INDEX(Data!$A$1:AC$1002,_xlfn.AGGREGATE(15,6,(OFFSET(Data!$A$1,0,MATCH(AB$6,Data!$1:$1,0)-1,1000,1)=IF(AB$7="","Yes",AB$7))/(OFFSET(Data!$A$1,0,MATCH(AB$6,Data!$1:$1,0)-1,1000,1)=IF(AB$7="","Yes",AB$7))*ROW(Data!$C$1:$C$1002),ROW(AB138)-ROW(AB$7)),1),"")</f>
        <v/>
      </c>
      <c r="AC138" s="43" t="str">
        <f ca="1">IF(AD138="","",IF(INDEX(Data!$BR:$BR,MATCH(AD138,Data!$A:$A,0),1)=0,"",INDEX(Data!$BR:$BR,MATCH(AD138,Data!$A:$A,0),1)))</f>
        <v/>
      </c>
      <c r="AD138" s="43" t="str">
        <f ca="1">IFERROR(INDEX(Data!$A$1:AE$1002,_xlfn.AGGREGATE(15,6,(OFFSET(Data!$A$1,0,MATCH(AD$6,Data!$1:$1,0)-1,1000,1)=IF(AD$7="","Yes",AD$7))/(OFFSET(Data!$A$1,0,MATCH(AD$6,Data!$1:$1,0)-1,1000,1)=IF(AD$7="","Yes",AD$7))*ROW(Data!$C$1:$C$1002),ROW(AD138)-ROW(AD$7)),1),"")</f>
        <v/>
      </c>
      <c r="AE138" s="43" t="str">
        <f ca="1">IF(AF138="","",IF(INDEX(Data!$BR:$BR,MATCH(AF138,Data!$A:$A,0),1)=0,"",INDEX(Data!$BR:$BR,MATCH(AF138,Data!$A:$A,0),1)))</f>
        <v/>
      </c>
      <c r="AF138" s="43" t="str">
        <f ca="1">IFERROR(INDEX(Data!$A$1:AM$1002,_xlfn.AGGREGATE(15,6,(OFFSET(Data!$A$1,0,MATCH(AF$6,Data!$1:$1,0)-1,1000,1)=IF(AF$7="","Yes",AF$7))/(OFFSET(Data!$A$1,0,MATCH(AF$6,Data!$1:$1,0)-1,1000,1)=IF(AF$7="","Yes",AF$7))*ROW(Data!$C$1:$C$1002),ROW(AF138)-ROW(AF$7)),1),"")</f>
        <v/>
      </c>
      <c r="AG138" s="43" t="str">
        <f ca="1">IF(AH138="","",IF(INDEX(Data!$BR:$BR,MATCH(AH138,Data!$A:$A,0),1)=0,"",INDEX(Data!$BR:$BR,MATCH(AH138,Data!$A:$A,0),1)))</f>
        <v/>
      </c>
      <c r="AH138" s="43" t="str">
        <f ca="1">IFERROR(INDEX(Data!$A$1:AO$1002,_xlfn.AGGREGATE(15,6,(OFFSET(Data!$A$1,0,MATCH(AH$6,Data!$1:$1,0)-1,1000,1)=IF(AH$7="","Yes",AH$7))/(OFFSET(Data!$A$1,0,MATCH(AH$6,Data!$1:$1,0)-1,1000,1)=IF(AH$7="","Yes",AH$7))*ROW(Data!$C$1:$C$1002),ROW(AH138)-ROW(AH$7)),1),"")</f>
        <v/>
      </c>
      <c r="AI138" s="43" t="str">
        <f ca="1">IF(AJ138="","",IF(INDEX(Data!$BR:$BR,MATCH(AJ138,Data!$A:$A,0),1)=0,"",INDEX(Data!$BR:$BR,MATCH(AJ138,Data!$A:$A,0),1)))</f>
        <v/>
      </c>
      <c r="AJ138" s="43" t="str">
        <f ca="1">IFERROR(INDEX(Data!$A$1:AQ$1002,_xlfn.AGGREGATE(15,6,(OFFSET(Data!$A$1,0,MATCH(AJ$6,Data!$1:$1,0)-1,1000,1)=IF(AJ$7="","Yes",AJ$7))/(OFFSET(Data!$A$1,0,MATCH(AJ$6,Data!$1:$1,0)-1,1000,1)=IF(AJ$7="","Yes",AJ$7))*ROW(Data!$C$1:$C$1002),ROW(AJ138)-ROW(AJ$7)),1),"")</f>
        <v/>
      </c>
      <c r="AK138" s="43" t="str">
        <f ca="1">IF(AL138="","",IF(INDEX(Data!$BR:$BR,MATCH(AL138,Data!$A:$A,0),1)=0,"",INDEX(Data!$BR:$BR,MATCH(AL138,Data!$A:$A,0),1)))</f>
        <v/>
      </c>
      <c r="AL138" s="43" t="str">
        <f ca="1">IFERROR(INDEX(Data!$A$1:AS$1002,_xlfn.AGGREGATE(15,6,(OFFSET(Data!$A$1,0,MATCH(AL$6,Data!$1:$1,0)-1,1000,1)=IF(AL$7="","Yes",AL$7))/(OFFSET(Data!$A$1,0,MATCH(AL$6,Data!$1:$1,0)-1,1000,1)=IF(AL$7="","Yes",AL$7))*ROW(Data!$C$1:$C$1002),ROW(AL138)-ROW(AL$7)),1),"")</f>
        <v/>
      </c>
      <c r="AM138" s="43" t="str">
        <f ca="1">IF(AN138="","",IF(INDEX(Data!$BR:$BR,MATCH(AN138,Data!$A:$A,0),1)=0,"",INDEX(Data!$BR:$BR,MATCH(AN138,Data!$A:$A,0),1)))</f>
        <v/>
      </c>
      <c r="AN138" s="43" t="str">
        <f ca="1">IFERROR(INDEX(Data!$A$1:AU$1002,_xlfn.AGGREGATE(15,6,(OFFSET(Data!$A$1,0,MATCH(AN$6,Data!$1:$1,0)-1,1000,1)=IF(AN$7="","Yes",AN$7))/(OFFSET(Data!$A$1,0,MATCH(AN$6,Data!$1:$1,0)-1,1000,1)=IF(AN$7="","Yes",AN$7))*ROW(Data!$C$1:$C$1002),ROW(AN138)-ROW(AN$7)),1),"")</f>
        <v/>
      </c>
    </row>
    <row r="139" spans="1:40" x14ac:dyDescent="0.4">
      <c r="A139" s="43" t="str">
        <f ca="1">IF(B139="","",IF(INDEX(Data!$BR:$BR,MATCH(B139,Data!$A:$A,0),1)=0,"",INDEX(Data!$BR:$BR,MATCH(B139,Data!$A:$A,0),1)))</f>
        <v/>
      </c>
      <c r="B139" s="43" t="str">
        <f ca="1">IFERROR(INDEX(Data!A$1:$A$1002,_xlfn.AGGREGATE(15,6,(OFFSET(Data!$A$1,0,MATCH(B$6,Data!$1:$1,0)-1,1000,1)=IF(B$7="","Yes",B$7))/(OFFSET(Data!$A$1,0,MATCH(B$6,Data!$1:$1,0)-1,1000,1)=IF(B$7="","Yes",B$7))*ROW(Data!$C$1:$C$1002),ROW(B139)-ROW(B$7)),1),"")</f>
        <v/>
      </c>
      <c r="C139" s="43" t="str">
        <f ca="1">IF(D139="","",IF(INDEX(Data!$BR:$BR,MATCH(D139,Data!$A:$A,0),1)=0,"",INDEX(Data!$BR:$BR,MATCH(D139,Data!$A:$A,0),1)))</f>
        <v/>
      </c>
      <c r="D139" s="43" t="str">
        <f ca="1">IFERROR(INDEX(Data!$A$1:C$1002,_xlfn.AGGREGATE(15,6,(OFFSET(Data!$A$1,0,MATCH(D$6,Data!$1:$1,0)-1,1000,1)=IF(D$7="","Yes",D$7))/(OFFSET(Data!$A$1,0,MATCH(D$6,Data!$1:$1,0)-1,1000,1)=IF(D$7="","Yes",D$7))*ROW(Data!$C$1:$C$1002),ROW(D139)-ROW(D$7)),1),"")</f>
        <v/>
      </c>
      <c r="E139" s="43" t="str">
        <f ca="1">IF(F139="","",IF(INDEX(Data!$BR:$BR,MATCH(F139,Data!$A:$A,0),1)=0,"",INDEX(Data!$BR:$BR,MATCH(F139,Data!$A:$A,0),1)))</f>
        <v/>
      </c>
      <c r="F139" s="43" t="str">
        <f ca="1">IFERROR(INDEX(Data!$A$1:E$1002,_xlfn.AGGREGATE(15,6,(OFFSET(Data!$A$1,0,MATCH(F$6,Data!$1:$1,0)-1,1000,1)=IF(F$7="","Yes",F$7))/(OFFSET(Data!$A$1,0,MATCH(F$6,Data!$1:$1,0)-1,1000,1)=IF(F$7="","Yes",F$7))*ROW(Data!$C$1:$C$1002),ROW(F139)-ROW(F$7)),1),"")</f>
        <v/>
      </c>
      <c r="G139" s="43" t="str">
        <f ca="1">IF(H139="","",IF(INDEX(Data!$BR:$BR,MATCH(H139,Data!$A:$A,0),1)=0,"",INDEX(Data!$BR:$BR,MATCH(H139,Data!$A:$A,0),1)))</f>
        <v/>
      </c>
      <c r="H139" s="43" t="str">
        <f ca="1">IFERROR(INDEX(Data!$A$1:G$1002,_xlfn.AGGREGATE(15,6,(OFFSET(Data!$A$1,0,MATCH(H$6,Data!$1:$1,0)-1,1000,1)=IF(H$7="","Yes",H$7))/(OFFSET(Data!$A$1,0,MATCH(H$6,Data!$1:$1,0)-1,1000,1)=IF(H$7="","Yes",H$7))*ROW(Data!$C$1:$C$1002),ROW(H139)-ROW(H$7)),1),"")</f>
        <v/>
      </c>
      <c r="I139" s="43" t="str">
        <f ca="1">IF(J139="","",IF(INDEX(Data!$BR:$BR,MATCH(J139,Data!$A:$A,0),1)=0,"",INDEX(Data!$BR:$BR,MATCH(J139,Data!$A:$A,0),1)))</f>
        <v/>
      </c>
      <c r="J139" s="43" t="str">
        <f ca="1">IFERROR(INDEX(Data!$A$1:I$1002,_xlfn.AGGREGATE(15,6,(OFFSET(Data!$A$1,0,MATCH(J$6,Data!$1:$1,0)-1,1000,1)=IF(J$7="","Yes",J$7))/(OFFSET(Data!$A$1,0,MATCH(J$6,Data!$1:$1,0)-1,1000,1)=IF(J$7="","Yes",J$7))*ROW(Data!$C$1:$C$1002),ROW(J139)-ROW(J$7)),1),"")</f>
        <v/>
      </c>
      <c r="K139" s="43" t="str">
        <f ca="1">IF(L139="","",IF(INDEX(Data!$BR:$BR,MATCH(L139,Data!$A:$A,0),1)=0,"",INDEX(Data!$BR:$BR,MATCH(L139,Data!$A:$A,0),1)))</f>
        <v/>
      </c>
      <c r="L139" s="43" t="str">
        <f ca="1">IFERROR(INDEX(Data!$A$1:K$1002,_xlfn.AGGREGATE(15,6,(OFFSET(Data!$A$1,0,MATCH(L$6,Data!$1:$1,0)-1,1000,1)=IF(L$7="","Yes",L$7))/(OFFSET(Data!$A$1,0,MATCH(L$6,Data!$1:$1,0)-1,1000,1)=IF(L$7="","Yes",L$7))*ROW(Data!$C$1:$C$1002),ROW(L139)-ROW(L$7)),1),"")</f>
        <v/>
      </c>
      <c r="M139" s="43" t="str">
        <f ca="1">IF(N139="","",IF(INDEX(Data!$BR:$BR,MATCH(N139,Data!$A:$A,0),1)=0,"",INDEX(Data!$BR:$BR,MATCH(N139,Data!$A:$A,0),1)))</f>
        <v/>
      </c>
      <c r="N139" s="43" t="str">
        <f ca="1">IFERROR(INDEX(Data!$A$1:M$1002,_xlfn.AGGREGATE(15,6,(OFFSET(Data!$A$1,0,MATCH(N$6,Data!$1:$1,0)-1,1000,1)=IF(N$7="","Yes",N$7))/(OFFSET(Data!$A$1,0,MATCH(N$6,Data!$1:$1,0)-1,1000,1)=IF(N$7="","Yes",N$7))*ROW(Data!$C$1:$C$1002),ROW(N139)-ROW(N$7)),1),"")</f>
        <v/>
      </c>
      <c r="O139" s="43" t="str">
        <f ca="1">IF(P139="","",IF(INDEX(Data!$BR:$BR,MATCH(P139,Data!$A:$A,0),1)=0,"",INDEX(Data!$BR:$BR,MATCH(P139,Data!$A:$A,0),1)))</f>
        <v/>
      </c>
      <c r="P139" s="43" t="str">
        <f ca="1">IFERROR(INDEX(Data!$A$1:O$1002,_xlfn.AGGREGATE(15,6,(OFFSET(Data!$A$1,0,MATCH(P$6,Data!$1:$1,0)-1,1000,1)=IF(P$7="","Yes",P$7))/(OFFSET(Data!$A$1,0,MATCH(P$6,Data!$1:$1,0)-1,1000,1)=IF(P$7="","Yes",P$7))*ROW(Data!$C$1:$C$1002),ROW(P139)-ROW(P$7)),1),"")</f>
        <v/>
      </c>
      <c r="Q139" s="43" t="str">
        <f ca="1">IF(R139="","",IF(INDEX(Data!$BR:$BR,MATCH(R139,Data!$A:$A,0),1)=0,"",INDEX(Data!$BR:$BR,MATCH(R139,Data!$A:$A,0),1)))</f>
        <v/>
      </c>
      <c r="R139" s="43" t="str">
        <f ca="1">IFERROR(INDEX(Data!$A$1:Q$1002,_xlfn.AGGREGATE(15,6,(OFFSET(Data!$A$1,0,MATCH(R$6,Data!$1:$1,0)-1,1000,1)=IF(R$7="","Yes",R$7))/(OFFSET(Data!$A$1,0,MATCH(R$6,Data!$1:$1,0)-1,1000,1)=IF(R$7="","Yes",R$7))*ROW(Data!$C$1:$C$1002),ROW(R139)-ROW(R$7)),1),"")</f>
        <v>Univision</v>
      </c>
      <c r="S139" s="43" t="str">
        <f ca="1">IF(T139="","",IF(INDEX(Data!$BR:$BR,MATCH(T139,Data!$A:$A,0),1)=0,"",INDEX(Data!$BR:$BR,MATCH(T139,Data!$A:$A,0),1)))</f>
        <v/>
      </c>
      <c r="T139" s="43" t="str">
        <f ca="1">IFERROR(INDEX(Data!$A$1:R$1002,_xlfn.AGGREGATE(15,6,(OFFSET(Data!$A$1,0,MATCH(T$6,Data!$1:$1,0)-1,1000,1)=IF(T$7="","Yes",T$7))/(OFFSET(Data!$A$1,0,MATCH(T$6,Data!$1:$1,0)-1,1000,1)=IF(T$7="","Yes",T$7))*ROW(Data!$C$1:$C$1002),ROW(T139)-ROW(T$7)),1),"")</f>
        <v/>
      </c>
      <c r="U139" s="43" t="str">
        <f ca="1">IF(V139="","",IF(INDEX(Data!$BR:$BR,MATCH(V139,Data!$A:$A,0),1)=0,"",INDEX(Data!$BR:$BR,MATCH(V139,Data!$A:$A,0),1)))</f>
        <v/>
      </c>
      <c r="V139" s="43" t="str">
        <f ca="1">IFERROR(INDEX(Data!$A$1:T$1002,_xlfn.AGGREGATE(15,6,(OFFSET(Data!$A$1,0,MATCH(V$6,Data!$1:$1,0)-1,1000,1)=IF(V$7="","Yes",V$7))/(OFFSET(Data!$A$1,0,MATCH(V$6,Data!$1:$1,0)-1,1000,1)=IF(V$7="","Yes",V$7))*ROW(Data!$C$1:$C$1002),ROW(V139)-ROW(V$7)),1),"")</f>
        <v/>
      </c>
      <c r="W139" s="43" t="str">
        <f ca="1">IF(X139="","",IF(INDEX(Data!$BR:$BR,MATCH(X139,Data!$A:$A,0),1)=0,"",INDEX(Data!$BR:$BR,MATCH(X139,Data!$A:$A,0),1)))</f>
        <v/>
      </c>
      <c r="X139" s="43" t="str">
        <f ca="1">IFERROR(INDEX(Data!$A$1:Y$1002,_xlfn.AGGREGATE(15,6,(OFFSET(Data!$A$1,0,MATCH(X$6,Data!$1:$1,0)-1,1000,1)=IF(X$7="","Yes",X$7))/(OFFSET(Data!$A$1,0,MATCH(X$6,Data!$1:$1,0)-1,1000,1)=IF(X$7="","Yes",X$7))*ROW(Data!$C$1:$C$1002),ROW(X139)-ROW(X$7)),1),"")</f>
        <v/>
      </c>
      <c r="Y139" s="43" t="str">
        <f ca="1">IF(Z139="","",IF(INDEX(Data!$BR:$BR,MATCH(Z139,Data!$A:$A,0),1)=0,"",INDEX(Data!$BR:$BR,MATCH(Z139,Data!$A:$A,0),1)))</f>
        <v/>
      </c>
      <c r="Z139" s="43" t="str">
        <f ca="1">IFERROR(INDEX(Data!$A$1:AA$1002,_xlfn.AGGREGATE(15,6,(OFFSET(Data!$A$1,0,MATCH(Z$6,Data!$1:$1,0)-1,1000,1)=IF(Z$7="","Yes",Z$7))/(OFFSET(Data!$A$1,0,MATCH(Z$6,Data!$1:$1,0)-1,1000,1)=IF(Z$7="","Yes",Z$7))*ROW(Data!$C$1:$C$1002),ROW(Z139)-ROW(Z$7)),1),"")</f>
        <v/>
      </c>
      <c r="AA139" s="43" t="str">
        <f ca="1">IF(AB139="","",IF(INDEX(Data!$BR:$BR,MATCH(AB139,Data!$A:$A,0),1)=0,"",INDEX(Data!$BR:$BR,MATCH(AB139,Data!$A:$A,0),1)))</f>
        <v/>
      </c>
      <c r="AB139" s="43" t="str">
        <f ca="1">IFERROR(INDEX(Data!$A$1:AC$1002,_xlfn.AGGREGATE(15,6,(OFFSET(Data!$A$1,0,MATCH(AB$6,Data!$1:$1,0)-1,1000,1)=IF(AB$7="","Yes",AB$7))/(OFFSET(Data!$A$1,0,MATCH(AB$6,Data!$1:$1,0)-1,1000,1)=IF(AB$7="","Yes",AB$7))*ROW(Data!$C$1:$C$1002),ROW(AB139)-ROW(AB$7)),1),"")</f>
        <v/>
      </c>
      <c r="AC139" s="43" t="str">
        <f ca="1">IF(AD139="","",IF(INDEX(Data!$BR:$BR,MATCH(AD139,Data!$A:$A,0),1)=0,"",INDEX(Data!$BR:$BR,MATCH(AD139,Data!$A:$A,0),1)))</f>
        <v/>
      </c>
      <c r="AD139" s="43" t="str">
        <f ca="1">IFERROR(INDEX(Data!$A$1:AE$1002,_xlfn.AGGREGATE(15,6,(OFFSET(Data!$A$1,0,MATCH(AD$6,Data!$1:$1,0)-1,1000,1)=IF(AD$7="","Yes",AD$7))/(OFFSET(Data!$A$1,0,MATCH(AD$6,Data!$1:$1,0)-1,1000,1)=IF(AD$7="","Yes",AD$7))*ROW(Data!$C$1:$C$1002),ROW(AD139)-ROW(AD$7)),1),"")</f>
        <v/>
      </c>
      <c r="AE139" s="43" t="str">
        <f ca="1">IF(AF139="","",IF(INDEX(Data!$BR:$BR,MATCH(AF139,Data!$A:$A,0),1)=0,"",INDEX(Data!$BR:$BR,MATCH(AF139,Data!$A:$A,0),1)))</f>
        <v/>
      </c>
      <c r="AF139" s="43" t="str">
        <f ca="1">IFERROR(INDEX(Data!$A$1:AM$1002,_xlfn.AGGREGATE(15,6,(OFFSET(Data!$A$1,0,MATCH(AF$6,Data!$1:$1,0)-1,1000,1)=IF(AF$7="","Yes",AF$7))/(OFFSET(Data!$A$1,0,MATCH(AF$6,Data!$1:$1,0)-1,1000,1)=IF(AF$7="","Yes",AF$7))*ROW(Data!$C$1:$C$1002),ROW(AF139)-ROW(AF$7)),1),"")</f>
        <v/>
      </c>
      <c r="AG139" s="43" t="str">
        <f ca="1">IF(AH139="","",IF(INDEX(Data!$BR:$BR,MATCH(AH139,Data!$A:$A,0),1)=0,"",INDEX(Data!$BR:$BR,MATCH(AH139,Data!$A:$A,0),1)))</f>
        <v/>
      </c>
      <c r="AH139" s="43" t="str">
        <f ca="1">IFERROR(INDEX(Data!$A$1:AO$1002,_xlfn.AGGREGATE(15,6,(OFFSET(Data!$A$1,0,MATCH(AH$6,Data!$1:$1,0)-1,1000,1)=IF(AH$7="","Yes",AH$7))/(OFFSET(Data!$A$1,0,MATCH(AH$6,Data!$1:$1,0)-1,1000,1)=IF(AH$7="","Yes",AH$7))*ROW(Data!$C$1:$C$1002),ROW(AH139)-ROW(AH$7)),1),"")</f>
        <v/>
      </c>
      <c r="AI139" s="43" t="str">
        <f ca="1">IF(AJ139="","",IF(INDEX(Data!$BR:$BR,MATCH(AJ139,Data!$A:$A,0),1)=0,"",INDEX(Data!$BR:$BR,MATCH(AJ139,Data!$A:$A,0),1)))</f>
        <v/>
      </c>
      <c r="AJ139" s="43" t="str">
        <f ca="1">IFERROR(INDEX(Data!$A$1:AQ$1002,_xlfn.AGGREGATE(15,6,(OFFSET(Data!$A$1,0,MATCH(AJ$6,Data!$1:$1,0)-1,1000,1)=IF(AJ$7="","Yes",AJ$7))/(OFFSET(Data!$A$1,0,MATCH(AJ$6,Data!$1:$1,0)-1,1000,1)=IF(AJ$7="","Yes",AJ$7))*ROW(Data!$C$1:$C$1002),ROW(AJ139)-ROW(AJ$7)),1),"")</f>
        <v/>
      </c>
      <c r="AK139" s="43" t="str">
        <f ca="1">IF(AL139="","",IF(INDEX(Data!$BR:$BR,MATCH(AL139,Data!$A:$A,0),1)=0,"",INDEX(Data!$BR:$BR,MATCH(AL139,Data!$A:$A,0),1)))</f>
        <v/>
      </c>
      <c r="AL139" s="43" t="str">
        <f ca="1">IFERROR(INDEX(Data!$A$1:AS$1002,_xlfn.AGGREGATE(15,6,(OFFSET(Data!$A$1,0,MATCH(AL$6,Data!$1:$1,0)-1,1000,1)=IF(AL$7="","Yes",AL$7))/(OFFSET(Data!$A$1,0,MATCH(AL$6,Data!$1:$1,0)-1,1000,1)=IF(AL$7="","Yes",AL$7))*ROW(Data!$C$1:$C$1002),ROW(AL139)-ROW(AL$7)),1),"")</f>
        <v/>
      </c>
      <c r="AM139" s="43" t="str">
        <f ca="1">IF(AN139="","",IF(INDEX(Data!$BR:$BR,MATCH(AN139,Data!$A:$A,0),1)=0,"",INDEX(Data!$BR:$BR,MATCH(AN139,Data!$A:$A,0),1)))</f>
        <v/>
      </c>
      <c r="AN139" s="43" t="str">
        <f ca="1">IFERROR(INDEX(Data!$A$1:AU$1002,_xlfn.AGGREGATE(15,6,(OFFSET(Data!$A$1,0,MATCH(AN$6,Data!$1:$1,0)-1,1000,1)=IF(AN$7="","Yes",AN$7))/(OFFSET(Data!$A$1,0,MATCH(AN$6,Data!$1:$1,0)-1,1000,1)=IF(AN$7="","Yes",AN$7))*ROW(Data!$C$1:$C$1002),ROW(AN139)-ROW(AN$7)),1),"")</f>
        <v/>
      </c>
    </row>
    <row r="140" spans="1:40" x14ac:dyDescent="0.4">
      <c r="A140" s="43" t="str">
        <f ca="1">IF(B140="","",IF(INDEX(Data!$BR:$BR,MATCH(B140,Data!$A:$A,0),1)=0,"",INDEX(Data!$BR:$BR,MATCH(B140,Data!$A:$A,0),1)))</f>
        <v/>
      </c>
      <c r="B140" s="43" t="str">
        <f ca="1">IFERROR(INDEX(Data!A$1:$A$1002,_xlfn.AGGREGATE(15,6,(OFFSET(Data!$A$1,0,MATCH(B$6,Data!$1:$1,0)-1,1000,1)=IF(B$7="","Yes",B$7))/(OFFSET(Data!$A$1,0,MATCH(B$6,Data!$1:$1,0)-1,1000,1)=IF(B$7="","Yes",B$7))*ROW(Data!$C$1:$C$1002),ROW(B140)-ROW(B$7)),1),"")</f>
        <v/>
      </c>
      <c r="C140" s="43" t="str">
        <f ca="1">IF(D140="","",IF(INDEX(Data!$BR:$BR,MATCH(D140,Data!$A:$A,0),1)=0,"",INDEX(Data!$BR:$BR,MATCH(D140,Data!$A:$A,0),1)))</f>
        <v/>
      </c>
      <c r="D140" s="43" t="str">
        <f ca="1">IFERROR(INDEX(Data!$A$1:C$1002,_xlfn.AGGREGATE(15,6,(OFFSET(Data!$A$1,0,MATCH(D$6,Data!$1:$1,0)-1,1000,1)=IF(D$7="","Yes",D$7))/(OFFSET(Data!$A$1,0,MATCH(D$6,Data!$1:$1,0)-1,1000,1)=IF(D$7="","Yes",D$7))*ROW(Data!$C$1:$C$1002),ROW(D140)-ROW(D$7)),1),"")</f>
        <v/>
      </c>
      <c r="E140" s="43" t="str">
        <f ca="1">IF(F140="","",IF(INDEX(Data!$BR:$BR,MATCH(F140,Data!$A:$A,0),1)=0,"",INDEX(Data!$BR:$BR,MATCH(F140,Data!$A:$A,0),1)))</f>
        <v/>
      </c>
      <c r="F140" s="43" t="str">
        <f ca="1">IFERROR(INDEX(Data!$A$1:E$1002,_xlfn.AGGREGATE(15,6,(OFFSET(Data!$A$1,0,MATCH(F$6,Data!$1:$1,0)-1,1000,1)=IF(F$7="","Yes",F$7))/(OFFSET(Data!$A$1,0,MATCH(F$6,Data!$1:$1,0)-1,1000,1)=IF(F$7="","Yes",F$7))*ROW(Data!$C$1:$C$1002),ROW(F140)-ROW(F$7)),1),"")</f>
        <v/>
      </c>
      <c r="G140" s="43" t="str">
        <f ca="1">IF(H140="","",IF(INDEX(Data!$BR:$BR,MATCH(H140,Data!$A:$A,0),1)=0,"",INDEX(Data!$BR:$BR,MATCH(H140,Data!$A:$A,0),1)))</f>
        <v/>
      </c>
      <c r="H140" s="43" t="str">
        <f ca="1">IFERROR(INDEX(Data!$A$1:G$1002,_xlfn.AGGREGATE(15,6,(OFFSET(Data!$A$1,0,MATCH(H$6,Data!$1:$1,0)-1,1000,1)=IF(H$7="","Yes",H$7))/(OFFSET(Data!$A$1,0,MATCH(H$6,Data!$1:$1,0)-1,1000,1)=IF(H$7="","Yes",H$7))*ROW(Data!$C$1:$C$1002),ROW(H140)-ROW(H$7)),1),"")</f>
        <v/>
      </c>
      <c r="I140" s="43" t="str">
        <f ca="1">IF(J140="","",IF(INDEX(Data!$BR:$BR,MATCH(J140,Data!$A:$A,0),1)=0,"",INDEX(Data!$BR:$BR,MATCH(J140,Data!$A:$A,0),1)))</f>
        <v/>
      </c>
      <c r="J140" s="43" t="str">
        <f ca="1">IFERROR(INDEX(Data!$A$1:I$1002,_xlfn.AGGREGATE(15,6,(OFFSET(Data!$A$1,0,MATCH(J$6,Data!$1:$1,0)-1,1000,1)=IF(J$7="","Yes",J$7))/(OFFSET(Data!$A$1,0,MATCH(J$6,Data!$1:$1,0)-1,1000,1)=IF(J$7="","Yes",J$7))*ROW(Data!$C$1:$C$1002),ROW(J140)-ROW(J$7)),1),"")</f>
        <v/>
      </c>
      <c r="K140" s="43" t="str">
        <f ca="1">IF(L140="","",IF(INDEX(Data!$BR:$BR,MATCH(L140,Data!$A:$A,0),1)=0,"",INDEX(Data!$BR:$BR,MATCH(L140,Data!$A:$A,0),1)))</f>
        <v/>
      </c>
      <c r="L140" s="43" t="str">
        <f ca="1">IFERROR(INDEX(Data!$A$1:K$1002,_xlfn.AGGREGATE(15,6,(OFFSET(Data!$A$1,0,MATCH(L$6,Data!$1:$1,0)-1,1000,1)=IF(L$7="","Yes",L$7))/(OFFSET(Data!$A$1,0,MATCH(L$6,Data!$1:$1,0)-1,1000,1)=IF(L$7="","Yes",L$7))*ROW(Data!$C$1:$C$1002),ROW(L140)-ROW(L$7)),1),"")</f>
        <v/>
      </c>
      <c r="M140" s="43" t="str">
        <f ca="1">IF(N140="","",IF(INDEX(Data!$BR:$BR,MATCH(N140,Data!$A:$A,0),1)=0,"",INDEX(Data!$BR:$BR,MATCH(N140,Data!$A:$A,0),1)))</f>
        <v/>
      </c>
      <c r="N140" s="43" t="str">
        <f ca="1">IFERROR(INDEX(Data!$A$1:M$1002,_xlfn.AGGREGATE(15,6,(OFFSET(Data!$A$1,0,MATCH(N$6,Data!$1:$1,0)-1,1000,1)=IF(N$7="","Yes",N$7))/(OFFSET(Data!$A$1,0,MATCH(N$6,Data!$1:$1,0)-1,1000,1)=IF(N$7="","Yes",N$7))*ROW(Data!$C$1:$C$1002),ROW(N140)-ROW(N$7)),1),"")</f>
        <v/>
      </c>
      <c r="O140" s="43" t="str">
        <f ca="1">IF(P140="","",IF(INDEX(Data!$BR:$BR,MATCH(P140,Data!$A:$A,0),1)=0,"",INDEX(Data!$BR:$BR,MATCH(P140,Data!$A:$A,0),1)))</f>
        <v/>
      </c>
      <c r="P140" s="43" t="str">
        <f ca="1">IFERROR(INDEX(Data!$A$1:O$1002,_xlfn.AGGREGATE(15,6,(OFFSET(Data!$A$1,0,MATCH(P$6,Data!$1:$1,0)-1,1000,1)=IF(P$7="","Yes",P$7))/(OFFSET(Data!$A$1,0,MATCH(P$6,Data!$1:$1,0)-1,1000,1)=IF(P$7="","Yes",P$7))*ROW(Data!$C$1:$C$1002),ROW(P140)-ROW(P$7)),1),"")</f>
        <v/>
      </c>
      <c r="Q140" s="43" t="str">
        <f ca="1">IF(R140="","",IF(INDEX(Data!$BR:$BR,MATCH(R140,Data!$A:$A,0),1)=0,"",INDEX(Data!$BR:$BR,MATCH(R140,Data!$A:$A,0),1)))</f>
        <v/>
      </c>
      <c r="R140" s="43" t="str">
        <f ca="1">IFERROR(INDEX(Data!$A$1:Q$1002,_xlfn.AGGREGATE(15,6,(OFFSET(Data!$A$1,0,MATCH(R$6,Data!$1:$1,0)-1,1000,1)=IF(R$7="","Yes",R$7))/(OFFSET(Data!$A$1,0,MATCH(R$6,Data!$1:$1,0)-1,1000,1)=IF(R$7="","Yes",R$7))*ROW(Data!$C$1:$C$1002),ROW(R140)-ROW(R$7)),1),"")</f>
        <v>Up</v>
      </c>
      <c r="S140" s="43" t="str">
        <f ca="1">IF(T140="","",IF(INDEX(Data!$BR:$BR,MATCH(T140,Data!$A:$A,0),1)=0,"",INDEX(Data!$BR:$BR,MATCH(T140,Data!$A:$A,0),1)))</f>
        <v/>
      </c>
      <c r="T140" s="43" t="str">
        <f ca="1">IFERROR(INDEX(Data!$A$1:R$1002,_xlfn.AGGREGATE(15,6,(OFFSET(Data!$A$1,0,MATCH(T$6,Data!$1:$1,0)-1,1000,1)=IF(T$7="","Yes",T$7))/(OFFSET(Data!$A$1,0,MATCH(T$6,Data!$1:$1,0)-1,1000,1)=IF(T$7="","Yes",T$7))*ROW(Data!$C$1:$C$1002),ROW(T140)-ROW(T$7)),1),"")</f>
        <v/>
      </c>
      <c r="U140" s="43" t="str">
        <f ca="1">IF(V140="","",IF(INDEX(Data!$BR:$BR,MATCH(V140,Data!$A:$A,0),1)=0,"",INDEX(Data!$BR:$BR,MATCH(V140,Data!$A:$A,0),1)))</f>
        <v/>
      </c>
      <c r="V140" s="43" t="str">
        <f ca="1">IFERROR(INDEX(Data!$A$1:T$1002,_xlfn.AGGREGATE(15,6,(OFFSET(Data!$A$1,0,MATCH(V$6,Data!$1:$1,0)-1,1000,1)=IF(V$7="","Yes",V$7))/(OFFSET(Data!$A$1,0,MATCH(V$6,Data!$1:$1,0)-1,1000,1)=IF(V$7="","Yes",V$7))*ROW(Data!$C$1:$C$1002),ROW(V140)-ROW(V$7)),1),"")</f>
        <v/>
      </c>
      <c r="W140" s="43" t="str">
        <f ca="1">IF(X140="","",IF(INDEX(Data!$BR:$BR,MATCH(X140,Data!$A:$A,0),1)=0,"",INDEX(Data!$BR:$BR,MATCH(X140,Data!$A:$A,0),1)))</f>
        <v/>
      </c>
      <c r="X140" s="43" t="str">
        <f ca="1">IFERROR(INDEX(Data!$A$1:Y$1002,_xlfn.AGGREGATE(15,6,(OFFSET(Data!$A$1,0,MATCH(X$6,Data!$1:$1,0)-1,1000,1)=IF(X$7="","Yes",X$7))/(OFFSET(Data!$A$1,0,MATCH(X$6,Data!$1:$1,0)-1,1000,1)=IF(X$7="","Yes",X$7))*ROW(Data!$C$1:$C$1002),ROW(X140)-ROW(X$7)),1),"")</f>
        <v/>
      </c>
      <c r="Y140" s="43" t="str">
        <f ca="1">IF(Z140="","",IF(INDEX(Data!$BR:$BR,MATCH(Z140,Data!$A:$A,0),1)=0,"",INDEX(Data!$BR:$BR,MATCH(Z140,Data!$A:$A,0),1)))</f>
        <v/>
      </c>
      <c r="Z140" s="43" t="str">
        <f ca="1">IFERROR(INDEX(Data!$A$1:AA$1002,_xlfn.AGGREGATE(15,6,(OFFSET(Data!$A$1,0,MATCH(Z$6,Data!$1:$1,0)-1,1000,1)=IF(Z$7="","Yes",Z$7))/(OFFSET(Data!$A$1,0,MATCH(Z$6,Data!$1:$1,0)-1,1000,1)=IF(Z$7="","Yes",Z$7))*ROW(Data!$C$1:$C$1002),ROW(Z140)-ROW(Z$7)),1),"")</f>
        <v/>
      </c>
      <c r="AA140" s="43" t="str">
        <f ca="1">IF(AB140="","",IF(INDEX(Data!$BR:$BR,MATCH(AB140,Data!$A:$A,0),1)=0,"",INDEX(Data!$BR:$BR,MATCH(AB140,Data!$A:$A,0),1)))</f>
        <v/>
      </c>
      <c r="AB140" s="43" t="str">
        <f ca="1">IFERROR(INDEX(Data!$A$1:AC$1002,_xlfn.AGGREGATE(15,6,(OFFSET(Data!$A$1,0,MATCH(AB$6,Data!$1:$1,0)-1,1000,1)=IF(AB$7="","Yes",AB$7))/(OFFSET(Data!$A$1,0,MATCH(AB$6,Data!$1:$1,0)-1,1000,1)=IF(AB$7="","Yes",AB$7))*ROW(Data!$C$1:$C$1002),ROW(AB140)-ROW(AB$7)),1),"")</f>
        <v/>
      </c>
      <c r="AC140" s="43" t="str">
        <f ca="1">IF(AD140="","",IF(INDEX(Data!$BR:$BR,MATCH(AD140,Data!$A:$A,0),1)=0,"",INDEX(Data!$BR:$BR,MATCH(AD140,Data!$A:$A,0),1)))</f>
        <v/>
      </c>
      <c r="AD140" s="43" t="str">
        <f ca="1">IFERROR(INDEX(Data!$A$1:AE$1002,_xlfn.AGGREGATE(15,6,(OFFSET(Data!$A$1,0,MATCH(AD$6,Data!$1:$1,0)-1,1000,1)=IF(AD$7="","Yes",AD$7))/(OFFSET(Data!$A$1,0,MATCH(AD$6,Data!$1:$1,0)-1,1000,1)=IF(AD$7="","Yes",AD$7))*ROW(Data!$C$1:$C$1002),ROW(AD140)-ROW(AD$7)),1),"")</f>
        <v/>
      </c>
      <c r="AE140" s="43" t="str">
        <f ca="1">IF(AF140="","",IF(INDEX(Data!$BR:$BR,MATCH(AF140,Data!$A:$A,0),1)=0,"",INDEX(Data!$BR:$BR,MATCH(AF140,Data!$A:$A,0),1)))</f>
        <v/>
      </c>
      <c r="AF140" s="43" t="str">
        <f ca="1">IFERROR(INDEX(Data!$A$1:AM$1002,_xlfn.AGGREGATE(15,6,(OFFSET(Data!$A$1,0,MATCH(AF$6,Data!$1:$1,0)-1,1000,1)=IF(AF$7="","Yes",AF$7))/(OFFSET(Data!$A$1,0,MATCH(AF$6,Data!$1:$1,0)-1,1000,1)=IF(AF$7="","Yes",AF$7))*ROW(Data!$C$1:$C$1002),ROW(AF140)-ROW(AF$7)),1),"")</f>
        <v/>
      </c>
      <c r="AG140" s="43" t="str">
        <f ca="1">IF(AH140="","",IF(INDEX(Data!$BR:$BR,MATCH(AH140,Data!$A:$A,0),1)=0,"",INDEX(Data!$BR:$BR,MATCH(AH140,Data!$A:$A,0),1)))</f>
        <v/>
      </c>
      <c r="AH140" s="43" t="str">
        <f ca="1">IFERROR(INDEX(Data!$A$1:AO$1002,_xlfn.AGGREGATE(15,6,(OFFSET(Data!$A$1,0,MATCH(AH$6,Data!$1:$1,0)-1,1000,1)=IF(AH$7="","Yes",AH$7))/(OFFSET(Data!$A$1,0,MATCH(AH$6,Data!$1:$1,0)-1,1000,1)=IF(AH$7="","Yes",AH$7))*ROW(Data!$C$1:$C$1002),ROW(AH140)-ROW(AH$7)),1),"")</f>
        <v/>
      </c>
      <c r="AI140" s="43" t="str">
        <f ca="1">IF(AJ140="","",IF(INDEX(Data!$BR:$BR,MATCH(AJ140,Data!$A:$A,0),1)=0,"",INDEX(Data!$BR:$BR,MATCH(AJ140,Data!$A:$A,0),1)))</f>
        <v/>
      </c>
      <c r="AJ140" s="43" t="str">
        <f ca="1">IFERROR(INDEX(Data!$A$1:AQ$1002,_xlfn.AGGREGATE(15,6,(OFFSET(Data!$A$1,0,MATCH(AJ$6,Data!$1:$1,0)-1,1000,1)=IF(AJ$7="","Yes",AJ$7))/(OFFSET(Data!$A$1,0,MATCH(AJ$6,Data!$1:$1,0)-1,1000,1)=IF(AJ$7="","Yes",AJ$7))*ROW(Data!$C$1:$C$1002),ROW(AJ140)-ROW(AJ$7)),1),"")</f>
        <v/>
      </c>
      <c r="AK140" s="43" t="str">
        <f ca="1">IF(AL140="","",IF(INDEX(Data!$BR:$BR,MATCH(AL140,Data!$A:$A,0),1)=0,"",INDEX(Data!$BR:$BR,MATCH(AL140,Data!$A:$A,0),1)))</f>
        <v/>
      </c>
      <c r="AL140" s="43" t="str">
        <f ca="1">IFERROR(INDEX(Data!$A$1:AS$1002,_xlfn.AGGREGATE(15,6,(OFFSET(Data!$A$1,0,MATCH(AL$6,Data!$1:$1,0)-1,1000,1)=IF(AL$7="","Yes",AL$7))/(OFFSET(Data!$A$1,0,MATCH(AL$6,Data!$1:$1,0)-1,1000,1)=IF(AL$7="","Yes",AL$7))*ROW(Data!$C$1:$C$1002),ROW(AL140)-ROW(AL$7)),1),"")</f>
        <v/>
      </c>
      <c r="AM140" s="43" t="str">
        <f ca="1">IF(AN140="","",IF(INDEX(Data!$BR:$BR,MATCH(AN140,Data!$A:$A,0),1)=0,"",INDEX(Data!$BR:$BR,MATCH(AN140,Data!$A:$A,0),1)))</f>
        <v/>
      </c>
      <c r="AN140" s="43" t="str">
        <f ca="1">IFERROR(INDEX(Data!$A$1:AU$1002,_xlfn.AGGREGATE(15,6,(OFFSET(Data!$A$1,0,MATCH(AN$6,Data!$1:$1,0)-1,1000,1)=IF(AN$7="","Yes",AN$7))/(OFFSET(Data!$A$1,0,MATCH(AN$6,Data!$1:$1,0)-1,1000,1)=IF(AN$7="","Yes",AN$7))*ROW(Data!$C$1:$C$1002),ROW(AN140)-ROW(AN$7)),1),"")</f>
        <v/>
      </c>
    </row>
    <row r="141" spans="1:40" x14ac:dyDescent="0.4">
      <c r="A141" s="43" t="str">
        <f ca="1">IF(B141="","",IF(INDEX(Data!$BR:$BR,MATCH(B141,Data!$A:$A,0),1)=0,"",INDEX(Data!$BR:$BR,MATCH(B141,Data!$A:$A,0),1)))</f>
        <v/>
      </c>
      <c r="B141" s="43" t="str">
        <f ca="1">IFERROR(INDEX(Data!A$1:$A$1002,_xlfn.AGGREGATE(15,6,(OFFSET(Data!$A$1,0,MATCH(B$6,Data!$1:$1,0)-1,1000,1)=IF(B$7="","Yes",B$7))/(OFFSET(Data!$A$1,0,MATCH(B$6,Data!$1:$1,0)-1,1000,1)=IF(B$7="","Yes",B$7))*ROW(Data!$C$1:$C$1002),ROW(B141)-ROW(B$7)),1),"")</f>
        <v/>
      </c>
      <c r="C141" s="43" t="str">
        <f ca="1">IF(D141="","",IF(INDEX(Data!$BR:$BR,MATCH(D141,Data!$A:$A,0),1)=0,"",INDEX(Data!$BR:$BR,MATCH(D141,Data!$A:$A,0),1)))</f>
        <v/>
      </c>
      <c r="D141" s="43" t="str">
        <f ca="1">IFERROR(INDEX(Data!$A$1:C$1002,_xlfn.AGGREGATE(15,6,(OFFSET(Data!$A$1,0,MATCH(D$6,Data!$1:$1,0)-1,1000,1)=IF(D$7="","Yes",D$7))/(OFFSET(Data!$A$1,0,MATCH(D$6,Data!$1:$1,0)-1,1000,1)=IF(D$7="","Yes",D$7))*ROW(Data!$C$1:$C$1002),ROW(D141)-ROW(D$7)),1),"")</f>
        <v/>
      </c>
      <c r="E141" s="43" t="str">
        <f ca="1">IF(F141="","",IF(INDEX(Data!$BR:$BR,MATCH(F141,Data!$A:$A,0),1)=0,"",INDEX(Data!$BR:$BR,MATCH(F141,Data!$A:$A,0),1)))</f>
        <v/>
      </c>
      <c r="F141" s="43" t="str">
        <f ca="1">IFERROR(INDEX(Data!$A$1:E$1002,_xlfn.AGGREGATE(15,6,(OFFSET(Data!$A$1,0,MATCH(F$6,Data!$1:$1,0)-1,1000,1)=IF(F$7="","Yes",F$7))/(OFFSET(Data!$A$1,0,MATCH(F$6,Data!$1:$1,0)-1,1000,1)=IF(F$7="","Yes",F$7))*ROW(Data!$C$1:$C$1002),ROW(F141)-ROW(F$7)),1),"")</f>
        <v/>
      </c>
      <c r="G141" s="43" t="str">
        <f ca="1">IF(H141="","",IF(INDEX(Data!$BR:$BR,MATCH(H141,Data!$A:$A,0),1)=0,"",INDEX(Data!$BR:$BR,MATCH(H141,Data!$A:$A,0),1)))</f>
        <v/>
      </c>
      <c r="H141" s="43" t="str">
        <f ca="1">IFERROR(INDEX(Data!$A$1:G$1002,_xlfn.AGGREGATE(15,6,(OFFSET(Data!$A$1,0,MATCH(H$6,Data!$1:$1,0)-1,1000,1)=IF(H$7="","Yes",H$7))/(OFFSET(Data!$A$1,0,MATCH(H$6,Data!$1:$1,0)-1,1000,1)=IF(H$7="","Yes",H$7))*ROW(Data!$C$1:$C$1002),ROW(H141)-ROW(H$7)),1),"")</f>
        <v/>
      </c>
      <c r="I141" s="43" t="str">
        <f ca="1">IF(J141="","",IF(INDEX(Data!$BR:$BR,MATCH(J141,Data!$A:$A,0),1)=0,"",INDEX(Data!$BR:$BR,MATCH(J141,Data!$A:$A,0),1)))</f>
        <v/>
      </c>
      <c r="J141" s="43" t="str">
        <f ca="1">IFERROR(INDEX(Data!$A$1:I$1002,_xlfn.AGGREGATE(15,6,(OFFSET(Data!$A$1,0,MATCH(J$6,Data!$1:$1,0)-1,1000,1)=IF(J$7="","Yes",J$7))/(OFFSET(Data!$A$1,0,MATCH(J$6,Data!$1:$1,0)-1,1000,1)=IF(J$7="","Yes",J$7))*ROW(Data!$C$1:$C$1002),ROW(J141)-ROW(J$7)),1),"")</f>
        <v/>
      </c>
      <c r="K141" s="43" t="str">
        <f ca="1">IF(L141="","",IF(INDEX(Data!$BR:$BR,MATCH(L141,Data!$A:$A,0),1)=0,"",INDEX(Data!$BR:$BR,MATCH(L141,Data!$A:$A,0),1)))</f>
        <v/>
      </c>
      <c r="L141" s="43" t="str">
        <f ca="1">IFERROR(INDEX(Data!$A$1:K$1002,_xlfn.AGGREGATE(15,6,(OFFSET(Data!$A$1,0,MATCH(L$6,Data!$1:$1,0)-1,1000,1)=IF(L$7="","Yes",L$7))/(OFFSET(Data!$A$1,0,MATCH(L$6,Data!$1:$1,0)-1,1000,1)=IF(L$7="","Yes",L$7))*ROW(Data!$C$1:$C$1002),ROW(L141)-ROW(L$7)),1),"")</f>
        <v/>
      </c>
      <c r="M141" s="43" t="str">
        <f ca="1">IF(N141="","",IF(INDEX(Data!$BR:$BR,MATCH(N141,Data!$A:$A,0),1)=0,"",INDEX(Data!$BR:$BR,MATCH(N141,Data!$A:$A,0),1)))</f>
        <v/>
      </c>
      <c r="N141" s="43" t="str">
        <f ca="1">IFERROR(INDEX(Data!$A$1:M$1002,_xlfn.AGGREGATE(15,6,(OFFSET(Data!$A$1,0,MATCH(N$6,Data!$1:$1,0)-1,1000,1)=IF(N$7="","Yes",N$7))/(OFFSET(Data!$A$1,0,MATCH(N$6,Data!$1:$1,0)-1,1000,1)=IF(N$7="","Yes",N$7))*ROW(Data!$C$1:$C$1002),ROW(N141)-ROW(N$7)),1),"")</f>
        <v/>
      </c>
      <c r="O141" s="43" t="str">
        <f ca="1">IF(P141="","",IF(INDEX(Data!$BR:$BR,MATCH(P141,Data!$A:$A,0),1)=0,"",INDEX(Data!$BR:$BR,MATCH(P141,Data!$A:$A,0),1)))</f>
        <v/>
      </c>
      <c r="P141" s="43" t="str">
        <f ca="1">IFERROR(INDEX(Data!$A$1:O$1002,_xlfn.AGGREGATE(15,6,(OFFSET(Data!$A$1,0,MATCH(P$6,Data!$1:$1,0)-1,1000,1)=IF(P$7="","Yes",P$7))/(OFFSET(Data!$A$1,0,MATCH(P$6,Data!$1:$1,0)-1,1000,1)=IF(P$7="","Yes",P$7))*ROW(Data!$C$1:$C$1002),ROW(P141)-ROW(P$7)),1),"")</f>
        <v/>
      </c>
      <c r="Q141" s="43" t="str">
        <f ca="1">IF(R141="","",IF(INDEX(Data!$BR:$BR,MATCH(R141,Data!$A:$A,0),1)=0,"",INDEX(Data!$BR:$BR,MATCH(R141,Data!$A:$A,0),1)))</f>
        <v/>
      </c>
      <c r="R141" s="43" t="str">
        <f ca="1">IFERROR(INDEX(Data!$A$1:Q$1002,_xlfn.AGGREGATE(15,6,(OFFSET(Data!$A$1,0,MATCH(R$6,Data!$1:$1,0)-1,1000,1)=IF(R$7="","Yes",R$7))/(OFFSET(Data!$A$1,0,MATCH(R$6,Data!$1:$1,0)-1,1000,1)=IF(R$7="","Yes",R$7))*ROW(Data!$C$1:$C$1002),ROW(R141)-ROW(R$7)),1),"")</f>
        <v>USA Network</v>
      </c>
      <c r="S141" s="43" t="str">
        <f ca="1">IF(T141="","",IF(INDEX(Data!$BR:$BR,MATCH(T141,Data!$A:$A,0),1)=0,"",INDEX(Data!$BR:$BR,MATCH(T141,Data!$A:$A,0),1)))</f>
        <v/>
      </c>
      <c r="T141" s="43" t="str">
        <f ca="1">IFERROR(INDEX(Data!$A$1:R$1002,_xlfn.AGGREGATE(15,6,(OFFSET(Data!$A$1,0,MATCH(T$6,Data!$1:$1,0)-1,1000,1)=IF(T$7="","Yes",T$7))/(OFFSET(Data!$A$1,0,MATCH(T$6,Data!$1:$1,0)-1,1000,1)=IF(T$7="","Yes",T$7))*ROW(Data!$C$1:$C$1002),ROW(T141)-ROW(T$7)),1),"")</f>
        <v/>
      </c>
      <c r="U141" s="43" t="str">
        <f ca="1">IF(V141="","",IF(INDEX(Data!$BR:$BR,MATCH(V141,Data!$A:$A,0),1)=0,"",INDEX(Data!$BR:$BR,MATCH(V141,Data!$A:$A,0),1)))</f>
        <v/>
      </c>
      <c r="V141" s="43" t="str">
        <f ca="1">IFERROR(INDEX(Data!$A$1:T$1002,_xlfn.AGGREGATE(15,6,(OFFSET(Data!$A$1,0,MATCH(V$6,Data!$1:$1,0)-1,1000,1)=IF(V$7="","Yes",V$7))/(OFFSET(Data!$A$1,0,MATCH(V$6,Data!$1:$1,0)-1,1000,1)=IF(V$7="","Yes",V$7))*ROW(Data!$C$1:$C$1002),ROW(V141)-ROW(V$7)),1),"")</f>
        <v/>
      </c>
      <c r="W141" s="43" t="str">
        <f ca="1">IF(X141="","",IF(INDEX(Data!$BR:$BR,MATCH(X141,Data!$A:$A,0),1)=0,"",INDEX(Data!$BR:$BR,MATCH(X141,Data!$A:$A,0),1)))</f>
        <v/>
      </c>
      <c r="X141" s="43" t="str">
        <f ca="1">IFERROR(INDEX(Data!$A$1:Y$1002,_xlfn.AGGREGATE(15,6,(OFFSET(Data!$A$1,0,MATCH(X$6,Data!$1:$1,0)-1,1000,1)=IF(X$7="","Yes",X$7))/(OFFSET(Data!$A$1,0,MATCH(X$6,Data!$1:$1,0)-1,1000,1)=IF(X$7="","Yes",X$7))*ROW(Data!$C$1:$C$1002),ROW(X141)-ROW(X$7)),1),"")</f>
        <v/>
      </c>
      <c r="Y141" s="43" t="str">
        <f ca="1">IF(Z141="","",IF(INDEX(Data!$BR:$BR,MATCH(Z141,Data!$A:$A,0),1)=0,"",INDEX(Data!$BR:$BR,MATCH(Z141,Data!$A:$A,0),1)))</f>
        <v/>
      </c>
      <c r="Z141" s="43" t="str">
        <f ca="1">IFERROR(INDEX(Data!$A$1:AA$1002,_xlfn.AGGREGATE(15,6,(OFFSET(Data!$A$1,0,MATCH(Z$6,Data!$1:$1,0)-1,1000,1)=IF(Z$7="","Yes",Z$7))/(OFFSET(Data!$A$1,0,MATCH(Z$6,Data!$1:$1,0)-1,1000,1)=IF(Z$7="","Yes",Z$7))*ROW(Data!$C$1:$C$1002),ROW(Z141)-ROW(Z$7)),1),"")</f>
        <v/>
      </c>
      <c r="AA141" s="43" t="str">
        <f ca="1">IF(AB141="","",IF(INDEX(Data!$BR:$BR,MATCH(AB141,Data!$A:$A,0),1)=0,"",INDEX(Data!$BR:$BR,MATCH(AB141,Data!$A:$A,0),1)))</f>
        <v/>
      </c>
      <c r="AB141" s="43" t="str">
        <f ca="1">IFERROR(INDEX(Data!$A$1:AC$1002,_xlfn.AGGREGATE(15,6,(OFFSET(Data!$A$1,0,MATCH(AB$6,Data!$1:$1,0)-1,1000,1)=IF(AB$7="","Yes",AB$7))/(OFFSET(Data!$A$1,0,MATCH(AB$6,Data!$1:$1,0)-1,1000,1)=IF(AB$7="","Yes",AB$7))*ROW(Data!$C$1:$C$1002),ROW(AB141)-ROW(AB$7)),1),"")</f>
        <v/>
      </c>
      <c r="AC141" s="43" t="str">
        <f ca="1">IF(AD141="","",IF(INDEX(Data!$BR:$BR,MATCH(AD141,Data!$A:$A,0),1)=0,"",INDEX(Data!$BR:$BR,MATCH(AD141,Data!$A:$A,0),1)))</f>
        <v/>
      </c>
      <c r="AD141" s="43" t="str">
        <f ca="1">IFERROR(INDEX(Data!$A$1:AE$1002,_xlfn.AGGREGATE(15,6,(OFFSET(Data!$A$1,0,MATCH(AD$6,Data!$1:$1,0)-1,1000,1)=IF(AD$7="","Yes",AD$7))/(OFFSET(Data!$A$1,0,MATCH(AD$6,Data!$1:$1,0)-1,1000,1)=IF(AD$7="","Yes",AD$7))*ROW(Data!$C$1:$C$1002),ROW(AD141)-ROW(AD$7)),1),"")</f>
        <v/>
      </c>
      <c r="AE141" s="43" t="str">
        <f ca="1">IF(AF141="","",IF(INDEX(Data!$BR:$BR,MATCH(AF141,Data!$A:$A,0),1)=0,"",INDEX(Data!$BR:$BR,MATCH(AF141,Data!$A:$A,0),1)))</f>
        <v/>
      </c>
      <c r="AF141" s="43" t="str">
        <f ca="1">IFERROR(INDEX(Data!$A$1:AM$1002,_xlfn.AGGREGATE(15,6,(OFFSET(Data!$A$1,0,MATCH(AF$6,Data!$1:$1,0)-1,1000,1)=IF(AF$7="","Yes",AF$7))/(OFFSET(Data!$A$1,0,MATCH(AF$6,Data!$1:$1,0)-1,1000,1)=IF(AF$7="","Yes",AF$7))*ROW(Data!$C$1:$C$1002),ROW(AF141)-ROW(AF$7)),1),"")</f>
        <v/>
      </c>
      <c r="AG141" s="43" t="str">
        <f ca="1">IF(AH141="","",IF(INDEX(Data!$BR:$BR,MATCH(AH141,Data!$A:$A,0),1)=0,"",INDEX(Data!$BR:$BR,MATCH(AH141,Data!$A:$A,0),1)))</f>
        <v/>
      </c>
      <c r="AH141" s="43" t="str">
        <f ca="1">IFERROR(INDEX(Data!$A$1:AO$1002,_xlfn.AGGREGATE(15,6,(OFFSET(Data!$A$1,0,MATCH(AH$6,Data!$1:$1,0)-1,1000,1)=IF(AH$7="","Yes",AH$7))/(OFFSET(Data!$A$1,0,MATCH(AH$6,Data!$1:$1,0)-1,1000,1)=IF(AH$7="","Yes",AH$7))*ROW(Data!$C$1:$C$1002),ROW(AH141)-ROW(AH$7)),1),"")</f>
        <v/>
      </c>
      <c r="AI141" s="43" t="str">
        <f ca="1">IF(AJ141="","",IF(INDEX(Data!$BR:$BR,MATCH(AJ141,Data!$A:$A,0),1)=0,"",INDEX(Data!$BR:$BR,MATCH(AJ141,Data!$A:$A,0),1)))</f>
        <v/>
      </c>
      <c r="AJ141" s="43" t="str">
        <f ca="1">IFERROR(INDEX(Data!$A$1:AQ$1002,_xlfn.AGGREGATE(15,6,(OFFSET(Data!$A$1,0,MATCH(AJ$6,Data!$1:$1,0)-1,1000,1)=IF(AJ$7="","Yes",AJ$7))/(OFFSET(Data!$A$1,0,MATCH(AJ$6,Data!$1:$1,0)-1,1000,1)=IF(AJ$7="","Yes",AJ$7))*ROW(Data!$C$1:$C$1002),ROW(AJ141)-ROW(AJ$7)),1),"")</f>
        <v/>
      </c>
      <c r="AK141" s="43" t="str">
        <f ca="1">IF(AL141="","",IF(INDEX(Data!$BR:$BR,MATCH(AL141,Data!$A:$A,0),1)=0,"",INDEX(Data!$BR:$BR,MATCH(AL141,Data!$A:$A,0),1)))</f>
        <v/>
      </c>
      <c r="AL141" s="43" t="str">
        <f ca="1">IFERROR(INDEX(Data!$A$1:AS$1002,_xlfn.AGGREGATE(15,6,(OFFSET(Data!$A$1,0,MATCH(AL$6,Data!$1:$1,0)-1,1000,1)=IF(AL$7="","Yes",AL$7))/(OFFSET(Data!$A$1,0,MATCH(AL$6,Data!$1:$1,0)-1,1000,1)=IF(AL$7="","Yes",AL$7))*ROW(Data!$C$1:$C$1002),ROW(AL141)-ROW(AL$7)),1),"")</f>
        <v/>
      </c>
      <c r="AM141" s="43" t="str">
        <f ca="1">IF(AN141="","",IF(INDEX(Data!$BR:$BR,MATCH(AN141,Data!$A:$A,0),1)=0,"",INDEX(Data!$BR:$BR,MATCH(AN141,Data!$A:$A,0),1)))</f>
        <v/>
      </c>
      <c r="AN141" s="43" t="str">
        <f ca="1">IFERROR(INDEX(Data!$A$1:AU$1002,_xlfn.AGGREGATE(15,6,(OFFSET(Data!$A$1,0,MATCH(AN$6,Data!$1:$1,0)-1,1000,1)=IF(AN$7="","Yes",AN$7))/(OFFSET(Data!$A$1,0,MATCH(AN$6,Data!$1:$1,0)-1,1000,1)=IF(AN$7="","Yes",AN$7))*ROW(Data!$C$1:$C$1002),ROW(AN141)-ROW(AN$7)),1),"")</f>
        <v/>
      </c>
    </row>
    <row r="142" spans="1:40" x14ac:dyDescent="0.4">
      <c r="A142" s="43" t="str">
        <f ca="1">IF(B142="","",IF(INDEX(Data!$BR:$BR,MATCH(B142,Data!$A:$A,0),1)=0,"",INDEX(Data!$BR:$BR,MATCH(B142,Data!$A:$A,0),1)))</f>
        <v/>
      </c>
      <c r="B142" s="43" t="str">
        <f ca="1">IFERROR(INDEX(Data!A$1:$A$1002,_xlfn.AGGREGATE(15,6,(OFFSET(Data!$A$1,0,MATCH(B$6,Data!$1:$1,0)-1,1000,1)=IF(B$7="","Yes",B$7))/(OFFSET(Data!$A$1,0,MATCH(B$6,Data!$1:$1,0)-1,1000,1)=IF(B$7="","Yes",B$7))*ROW(Data!$C$1:$C$1002),ROW(B142)-ROW(B$7)),1),"")</f>
        <v/>
      </c>
      <c r="C142" s="43" t="str">
        <f ca="1">IF(D142="","",IF(INDEX(Data!$BR:$BR,MATCH(D142,Data!$A:$A,0),1)=0,"",INDEX(Data!$BR:$BR,MATCH(D142,Data!$A:$A,0),1)))</f>
        <v/>
      </c>
      <c r="D142" s="43" t="str">
        <f ca="1">IFERROR(INDEX(Data!$A$1:C$1002,_xlfn.AGGREGATE(15,6,(OFFSET(Data!$A$1,0,MATCH(D$6,Data!$1:$1,0)-1,1000,1)=IF(D$7="","Yes",D$7))/(OFFSET(Data!$A$1,0,MATCH(D$6,Data!$1:$1,0)-1,1000,1)=IF(D$7="","Yes",D$7))*ROW(Data!$C$1:$C$1002),ROW(D142)-ROW(D$7)),1),"")</f>
        <v/>
      </c>
      <c r="E142" s="43" t="str">
        <f ca="1">IF(F142="","",IF(INDEX(Data!$BR:$BR,MATCH(F142,Data!$A:$A,0),1)=0,"",INDEX(Data!$BR:$BR,MATCH(F142,Data!$A:$A,0),1)))</f>
        <v/>
      </c>
      <c r="F142" s="43" t="str">
        <f ca="1">IFERROR(INDEX(Data!$A$1:E$1002,_xlfn.AGGREGATE(15,6,(OFFSET(Data!$A$1,0,MATCH(F$6,Data!$1:$1,0)-1,1000,1)=IF(F$7="","Yes",F$7))/(OFFSET(Data!$A$1,0,MATCH(F$6,Data!$1:$1,0)-1,1000,1)=IF(F$7="","Yes",F$7))*ROW(Data!$C$1:$C$1002),ROW(F142)-ROW(F$7)),1),"")</f>
        <v/>
      </c>
      <c r="G142" s="43" t="str">
        <f ca="1">IF(H142="","",IF(INDEX(Data!$BR:$BR,MATCH(H142,Data!$A:$A,0),1)=0,"",INDEX(Data!$BR:$BR,MATCH(H142,Data!$A:$A,0),1)))</f>
        <v/>
      </c>
      <c r="H142" s="43" t="str">
        <f ca="1">IFERROR(INDEX(Data!$A$1:G$1002,_xlfn.AGGREGATE(15,6,(OFFSET(Data!$A$1,0,MATCH(H$6,Data!$1:$1,0)-1,1000,1)=IF(H$7="","Yes",H$7))/(OFFSET(Data!$A$1,0,MATCH(H$6,Data!$1:$1,0)-1,1000,1)=IF(H$7="","Yes",H$7))*ROW(Data!$C$1:$C$1002),ROW(H142)-ROW(H$7)),1),"")</f>
        <v/>
      </c>
      <c r="I142" s="43" t="str">
        <f ca="1">IF(J142="","",IF(INDEX(Data!$BR:$BR,MATCH(J142,Data!$A:$A,0),1)=0,"",INDEX(Data!$BR:$BR,MATCH(J142,Data!$A:$A,0),1)))</f>
        <v/>
      </c>
      <c r="J142" s="43" t="str">
        <f ca="1">IFERROR(INDEX(Data!$A$1:I$1002,_xlfn.AGGREGATE(15,6,(OFFSET(Data!$A$1,0,MATCH(J$6,Data!$1:$1,0)-1,1000,1)=IF(J$7="","Yes",J$7))/(OFFSET(Data!$A$1,0,MATCH(J$6,Data!$1:$1,0)-1,1000,1)=IF(J$7="","Yes",J$7))*ROW(Data!$C$1:$C$1002),ROW(J142)-ROW(J$7)),1),"")</f>
        <v/>
      </c>
      <c r="K142" s="43" t="str">
        <f ca="1">IF(L142="","",IF(INDEX(Data!$BR:$BR,MATCH(L142,Data!$A:$A,0),1)=0,"",INDEX(Data!$BR:$BR,MATCH(L142,Data!$A:$A,0),1)))</f>
        <v/>
      </c>
      <c r="L142" s="43" t="str">
        <f ca="1">IFERROR(INDEX(Data!$A$1:K$1002,_xlfn.AGGREGATE(15,6,(OFFSET(Data!$A$1,0,MATCH(L$6,Data!$1:$1,0)-1,1000,1)=IF(L$7="","Yes",L$7))/(OFFSET(Data!$A$1,0,MATCH(L$6,Data!$1:$1,0)-1,1000,1)=IF(L$7="","Yes",L$7))*ROW(Data!$C$1:$C$1002),ROW(L142)-ROW(L$7)),1),"")</f>
        <v/>
      </c>
      <c r="M142" s="43" t="str">
        <f ca="1">IF(N142="","",IF(INDEX(Data!$BR:$BR,MATCH(N142,Data!$A:$A,0),1)=0,"",INDEX(Data!$BR:$BR,MATCH(N142,Data!$A:$A,0),1)))</f>
        <v/>
      </c>
      <c r="N142" s="43" t="str">
        <f ca="1">IFERROR(INDEX(Data!$A$1:M$1002,_xlfn.AGGREGATE(15,6,(OFFSET(Data!$A$1,0,MATCH(N$6,Data!$1:$1,0)-1,1000,1)=IF(N$7="","Yes",N$7))/(OFFSET(Data!$A$1,0,MATCH(N$6,Data!$1:$1,0)-1,1000,1)=IF(N$7="","Yes",N$7))*ROW(Data!$C$1:$C$1002),ROW(N142)-ROW(N$7)),1),"")</f>
        <v/>
      </c>
      <c r="O142" s="43" t="str">
        <f ca="1">IF(P142="","",IF(INDEX(Data!$BR:$BR,MATCH(P142,Data!$A:$A,0),1)=0,"",INDEX(Data!$BR:$BR,MATCH(P142,Data!$A:$A,0),1)))</f>
        <v/>
      </c>
      <c r="P142" s="43" t="str">
        <f ca="1">IFERROR(INDEX(Data!$A$1:O$1002,_xlfn.AGGREGATE(15,6,(OFFSET(Data!$A$1,0,MATCH(P$6,Data!$1:$1,0)-1,1000,1)=IF(P$7="","Yes",P$7))/(OFFSET(Data!$A$1,0,MATCH(P$6,Data!$1:$1,0)-1,1000,1)=IF(P$7="","Yes",P$7))*ROW(Data!$C$1:$C$1002),ROW(P142)-ROW(P$7)),1),"")</f>
        <v/>
      </c>
      <c r="Q142" s="43" t="str">
        <f ca="1">IF(R142="","",IF(INDEX(Data!$BR:$BR,MATCH(R142,Data!$A:$A,0),1)=0,"",INDEX(Data!$BR:$BR,MATCH(R142,Data!$A:$A,0),1)))</f>
        <v/>
      </c>
      <c r="R142" s="43" t="str">
        <f ca="1">IFERROR(INDEX(Data!$A$1:Q$1002,_xlfn.AGGREGATE(15,6,(OFFSET(Data!$A$1,0,MATCH(R$6,Data!$1:$1,0)-1,1000,1)=IF(R$7="","Yes",R$7))/(OFFSET(Data!$A$1,0,MATCH(R$6,Data!$1:$1,0)-1,1000,1)=IF(R$7="","Yes",R$7))*ROW(Data!$C$1:$C$1002),ROW(R142)-ROW(R$7)),1),"")</f>
        <v>VH1</v>
      </c>
      <c r="S142" s="43" t="str">
        <f ca="1">IF(T142="","",IF(INDEX(Data!$BR:$BR,MATCH(T142,Data!$A:$A,0),1)=0,"",INDEX(Data!$BR:$BR,MATCH(T142,Data!$A:$A,0),1)))</f>
        <v/>
      </c>
      <c r="T142" s="43" t="str">
        <f ca="1">IFERROR(INDEX(Data!$A$1:R$1002,_xlfn.AGGREGATE(15,6,(OFFSET(Data!$A$1,0,MATCH(T$6,Data!$1:$1,0)-1,1000,1)=IF(T$7="","Yes",T$7))/(OFFSET(Data!$A$1,0,MATCH(T$6,Data!$1:$1,0)-1,1000,1)=IF(T$7="","Yes",T$7))*ROW(Data!$C$1:$C$1002),ROW(T142)-ROW(T$7)),1),"")</f>
        <v/>
      </c>
      <c r="U142" s="43" t="str">
        <f ca="1">IF(V142="","",IF(INDEX(Data!$BR:$BR,MATCH(V142,Data!$A:$A,0),1)=0,"",INDEX(Data!$BR:$BR,MATCH(V142,Data!$A:$A,0),1)))</f>
        <v/>
      </c>
      <c r="V142" s="43" t="str">
        <f ca="1">IFERROR(INDEX(Data!$A$1:T$1002,_xlfn.AGGREGATE(15,6,(OFFSET(Data!$A$1,0,MATCH(V$6,Data!$1:$1,0)-1,1000,1)=IF(V$7="","Yes",V$7))/(OFFSET(Data!$A$1,0,MATCH(V$6,Data!$1:$1,0)-1,1000,1)=IF(V$7="","Yes",V$7))*ROW(Data!$C$1:$C$1002),ROW(V142)-ROW(V$7)),1),"")</f>
        <v/>
      </c>
      <c r="W142" s="43" t="str">
        <f ca="1">IF(X142="","",IF(INDEX(Data!$BR:$BR,MATCH(X142,Data!$A:$A,0),1)=0,"",INDEX(Data!$BR:$BR,MATCH(X142,Data!$A:$A,0),1)))</f>
        <v/>
      </c>
      <c r="X142" s="43" t="str">
        <f ca="1">IFERROR(INDEX(Data!$A$1:Y$1002,_xlfn.AGGREGATE(15,6,(OFFSET(Data!$A$1,0,MATCH(X$6,Data!$1:$1,0)-1,1000,1)=IF(X$7="","Yes",X$7))/(OFFSET(Data!$A$1,0,MATCH(X$6,Data!$1:$1,0)-1,1000,1)=IF(X$7="","Yes",X$7))*ROW(Data!$C$1:$C$1002),ROW(X142)-ROW(X$7)),1),"")</f>
        <v/>
      </c>
      <c r="Y142" s="43" t="str">
        <f ca="1">IF(Z142="","",IF(INDEX(Data!$BR:$BR,MATCH(Z142,Data!$A:$A,0),1)=0,"",INDEX(Data!$BR:$BR,MATCH(Z142,Data!$A:$A,0),1)))</f>
        <v/>
      </c>
      <c r="Z142" s="43" t="str">
        <f ca="1">IFERROR(INDEX(Data!$A$1:AA$1002,_xlfn.AGGREGATE(15,6,(OFFSET(Data!$A$1,0,MATCH(Z$6,Data!$1:$1,0)-1,1000,1)=IF(Z$7="","Yes",Z$7))/(OFFSET(Data!$A$1,0,MATCH(Z$6,Data!$1:$1,0)-1,1000,1)=IF(Z$7="","Yes",Z$7))*ROW(Data!$C$1:$C$1002),ROW(Z142)-ROW(Z$7)),1),"")</f>
        <v/>
      </c>
      <c r="AA142" s="43" t="str">
        <f ca="1">IF(AB142="","",IF(INDEX(Data!$BR:$BR,MATCH(AB142,Data!$A:$A,0),1)=0,"",INDEX(Data!$BR:$BR,MATCH(AB142,Data!$A:$A,0),1)))</f>
        <v/>
      </c>
      <c r="AB142" s="43" t="str">
        <f ca="1">IFERROR(INDEX(Data!$A$1:AC$1002,_xlfn.AGGREGATE(15,6,(OFFSET(Data!$A$1,0,MATCH(AB$6,Data!$1:$1,0)-1,1000,1)=IF(AB$7="","Yes",AB$7))/(OFFSET(Data!$A$1,0,MATCH(AB$6,Data!$1:$1,0)-1,1000,1)=IF(AB$7="","Yes",AB$7))*ROW(Data!$C$1:$C$1002),ROW(AB142)-ROW(AB$7)),1),"")</f>
        <v/>
      </c>
      <c r="AC142" s="43" t="str">
        <f ca="1">IF(AD142="","",IF(INDEX(Data!$BR:$BR,MATCH(AD142,Data!$A:$A,0),1)=0,"",INDEX(Data!$BR:$BR,MATCH(AD142,Data!$A:$A,0),1)))</f>
        <v/>
      </c>
      <c r="AD142" s="43" t="str">
        <f ca="1">IFERROR(INDEX(Data!$A$1:AE$1002,_xlfn.AGGREGATE(15,6,(OFFSET(Data!$A$1,0,MATCH(AD$6,Data!$1:$1,0)-1,1000,1)=IF(AD$7="","Yes",AD$7))/(OFFSET(Data!$A$1,0,MATCH(AD$6,Data!$1:$1,0)-1,1000,1)=IF(AD$7="","Yes",AD$7))*ROW(Data!$C$1:$C$1002),ROW(AD142)-ROW(AD$7)),1),"")</f>
        <v/>
      </c>
      <c r="AE142" s="43" t="str">
        <f ca="1">IF(AF142="","",IF(INDEX(Data!$BR:$BR,MATCH(AF142,Data!$A:$A,0),1)=0,"",INDEX(Data!$BR:$BR,MATCH(AF142,Data!$A:$A,0),1)))</f>
        <v/>
      </c>
      <c r="AF142" s="43" t="str">
        <f ca="1">IFERROR(INDEX(Data!$A$1:AM$1002,_xlfn.AGGREGATE(15,6,(OFFSET(Data!$A$1,0,MATCH(AF$6,Data!$1:$1,0)-1,1000,1)=IF(AF$7="","Yes",AF$7))/(OFFSET(Data!$A$1,0,MATCH(AF$6,Data!$1:$1,0)-1,1000,1)=IF(AF$7="","Yes",AF$7))*ROW(Data!$C$1:$C$1002),ROW(AF142)-ROW(AF$7)),1),"")</f>
        <v/>
      </c>
      <c r="AG142" s="43" t="str">
        <f ca="1">IF(AH142="","",IF(INDEX(Data!$BR:$BR,MATCH(AH142,Data!$A:$A,0),1)=0,"",INDEX(Data!$BR:$BR,MATCH(AH142,Data!$A:$A,0),1)))</f>
        <v/>
      </c>
      <c r="AH142" s="43" t="str">
        <f ca="1">IFERROR(INDEX(Data!$A$1:AO$1002,_xlfn.AGGREGATE(15,6,(OFFSET(Data!$A$1,0,MATCH(AH$6,Data!$1:$1,0)-1,1000,1)=IF(AH$7="","Yes",AH$7))/(OFFSET(Data!$A$1,0,MATCH(AH$6,Data!$1:$1,0)-1,1000,1)=IF(AH$7="","Yes",AH$7))*ROW(Data!$C$1:$C$1002),ROW(AH142)-ROW(AH$7)),1),"")</f>
        <v/>
      </c>
      <c r="AI142" s="43" t="str">
        <f ca="1">IF(AJ142="","",IF(INDEX(Data!$BR:$BR,MATCH(AJ142,Data!$A:$A,0),1)=0,"",INDEX(Data!$BR:$BR,MATCH(AJ142,Data!$A:$A,0),1)))</f>
        <v/>
      </c>
      <c r="AJ142" s="43" t="str">
        <f ca="1">IFERROR(INDEX(Data!$A$1:AQ$1002,_xlfn.AGGREGATE(15,6,(OFFSET(Data!$A$1,0,MATCH(AJ$6,Data!$1:$1,0)-1,1000,1)=IF(AJ$7="","Yes",AJ$7))/(OFFSET(Data!$A$1,0,MATCH(AJ$6,Data!$1:$1,0)-1,1000,1)=IF(AJ$7="","Yes",AJ$7))*ROW(Data!$C$1:$C$1002),ROW(AJ142)-ROW(AJ$7)),1),"")</f>
        <v/>
      </c>
      <c r="AK142" s="43" t="str">
        <f ca="1">IF(AL142="","",IF(INDEX(Data!$BR:$BR,MATCH(AL142,Data!$A:$A,0),1)=0,"",INDEX(Data!$BR:$BR,MATCH(AL142,Data!$A:$A,0),1)))</f>
        <v/>
      </c>
      <c r="AL142" s="43" t="str">
        <f ca="1">IFERROR(INDEX(Data!$A$1:AS$1002,_xlfn.AGGREGATE(15,6,(OFFSET(Data!$A$1,0,MATCH(AL$6,Data!$1:$1,0)-1,1000,1)=IF(AL$7="","Yes",AL$7))/(OFFSET(Data!$A$1,0,MATCH(AL$6,Data!$1:$1,0)-1,1000,1)=IF(AL$7="","Yes",AL$7))*ROW(Data!$C$1:$C$1002),ROW(AL142)-ROW(AL$7)),1),"")</f>
        <v/>
      </c>
      <c r="AM142" s="43" t="str">
        <f ca="1">IF(AN142="","",IF(INDEX(Data!$BR:$BR,MATCH(AN142,Data!$A:$A,0),1)=0,"",INDEX(Data!$BR:$BR,MATCH(AN142,Data!$A:$A,0),1)))</f>
        <v/>
      </c>
      <c r="AN142" s="43" t="str">
        <f ca="1">IFERROR(INDEX(Data!$A$1:AU$1002,_xlfn.AGGREGATE(15,6,(OFFSET(Data!$A$1,0,MATCH(AN$6,Data!$1:$1,0)-1,1000,1)=IF(AN$7="","Yes",AN$7))/(OFFSET(Data!$A$1,0,MATCH(AN$6,Data!$1:$1,0)-1,1000,1)=IF(AN$7="","Yes",AN$7))*ROW(Data!$C$1:$C$1002),ROW(AN142)-ROW(AN$7)),1),"")</f>
        <v/>
      </c>
    </row>
    <row r="143" spans="1:40" x14ac:dyDescent="0.4">
      <c r="A143" s="43" t="str">
        <f ca="1">IF(B143="","",IF(INDEX(Data!$BR:$BR,MATCH(B143,Data!$A:$A,0),1)=0,"",INDEX(Data!$BR:$BR,MATCH(B143,Data!$A:$A,0),1)))</f>
        <v/>
      </c>
      <c r="B143" s="43" t="str">
        <f ca="1">IFERROR(INDEX(Data!A$1:$A$1002,_xlfn.AGGREGATE(15,6,(OFFSET(Data!$A$1,0,MATCH(B$6,Data!$1:$1,0)-1,1000,1)=IF(B$7="","Yes",B$7))/(OFFSET(Data!$A$1,0,MATCH(B$6,Data!$1:$1,0)-1,1000,1)=IF(B$7="","Yes",B$7))*ROW(Data!$C$1:$C$1002),ROW(B143)-ROW(B$7)),1),"")</f>
        <v/>
      </c>
      <c r="C143" s="43" t="str">
        <f ca="1">IF(D143="","",IF(INDEX(Data!$BR:$BR,MATCH(D143,Data!$A:$A,0),1)=0,"",INDEX(Data!$BR:$BR,MATCH(D143,Data!$A:$A,0),1)))</f>
        <v/>
      </c>
      <c r="D143" s="43" t="str">
        <f ca="1">IFERROR(INDEX(Data!$A$1:C$1002,_xlfn.AGGREGATE(15,6,(OFFSET(Data!$A$1,0,MATCH(D$6,Data!$1:$1,0)-1,1000,1)=IF(D$7="","Yes",D$7))/(OFFSET(Data!$A$1,0,MATCH(D$6,Data!$1:$1,0)-1,1000,1)=IF(D$7="","Yes",D$7))*ROW(Data!$C$1:$C$1002),ROW(D143)-ROW(D$7)),1),"")</f>
        <v/>
      </c>
      <c r="E143" s="43" t="str">
        <f ca="1">IF(F143="","",IF(INDEX(Data!$BR:$BR,MATCH(F143,Data!$A:$A,0),1)=0,"",INDEX(Data!$BR:$BR,MATCH(F143,Data!$A:$A,0),1)))</f>
        <v/>
      </c>
      <c r="F143" s="43" t="str">
        <f ca="1">IFERROR(INDEX(Data!$A$1:E$1002,_xlfn.AGGREGATE(15,6,(OFFSET(Data!$A$1,0,MATCH(F$6,Data!$1:$1,0)-1,1000,1)=IF(F$7="","Yes",F$7))/(OFFSET(Data!$A$1,0,MATCH(F$6,Data!$1:$1,0)-1,1000,1)=IF(F$7="","Yes",F$7))*ROW(Data!$C$1:$C$1002),ROW(F143)-ROW(F$7)),1),"")</f>
        <v/>
      </c>
      <c r="G143" s="43" t="str">
        <f ca="1">IF(H143="","",IF(INDEX(Data!$BR:$BR,MATCH(H143,Data!$A:$A,0),1)=0,"",INDEX(Data!$BR:$BR,MATCH(H143,Data!$A:$A,0),1)))</f>
        <v/>
      </c>
      <c r="H143" s="43" t="str">
        <f ca="1">IFERROR(INDEX(Data!$A$1:G$1002,_xlfn.AGGREGATE(15,6,(OFFSET(Data!$A$1,0,MATCH(H$6,Data!$1:$1,0)-1,1000,1)=IF(H$7="","Yes",H$7))/(OFFSET(Data!$A$1,0,MATCH(H$6,Data!$1:$1,0)-1,1000,1)=IF(H$7="","Yes",H$7))*ROW(Data!$C$1:$C$1002),ROW(H143)-ROW(H$7)),1),"")</f>
        <v/>
      </c>
      <c r="I143" s="43" t="str">
        <f ca="1">IF(J143="","",IF(INDEX(Data!$BR:$BR,MATCH(J143,Data!$A:$A,0),1)=0,"",INDEX(Data!$BR:$BR,MATCH(J143,Data!$A:$A,0),1)))</f>
        <v/>
      </c>
      <c r="J143" s="43" t="str">
        <f ca="1">IFERROR(INDEX(Data!$A$1:I$1002,_xlfn.AGGREGATE(15,6,(OFFSET(Data!$A$1,0,MATCH(J$6,Data!$1:$1,0)-1,1000,1)=IF(J$7="","Yes",J$7))/(OFFSET(Data!$A$1,0,MATCH(J$6,Data!$1:$1,0)-1,1000,1)=IF(J$7="","Yes",J$7))*ROW(Data!$C$1:$C$1002),ROW(J143)-ROW(J$7)),1),"")</f>
        <v/>
      </c>
      <c r="K143" s="43" t="str">
        <f ca="1">IF(L143="","",IF(INDEX(Data!$BR:$BR,MATCH(L143,Data!$A:$A,0),1)=0,"",INDEX(Data!$BR:$BR,MATCH(L143,Data!$A:$A,0),1)))</f>
        <v/>
      </c>
      <c r="L143" s="43" t="str">
        <f ca="1">IFERROR(INDEX(Data!$A$1:K$1002,_xlfn.AGGREGATE(15,6,(OFFSET(Data!$A$1,0,MATCH(L$6,Data!$1:$1,0)-1,1000,1)=IF(L$7="","Yes",L$7))/(OFFSET(Data!$A$1,0,MATCH(L$6,Data!$1:$1,0)-1,1000,1)=IF(L$7="","Yes",L$7))*ROW(Data!$C$1:$C$1002),ROW(L143)-ROW(L$7)),1),"")</f>
        <v/>
      </c>
      <c r="M143" s="43" t="str">
        <f ca="1">IF(N143="","",IF(INDEX(Data!$BR:$BR,MATCH(N143,Data!$A:$A,0),1)=0,"",INDEX(Data!$BR:$BR,MATCH(N143,Data!$A:$A,0),1)))</f>
        <v/>
      </c>
      <c r="N143" s="43" t="str">
        <f ca="1">IFERROR(INDEX(Data!$A$1:M$1002,_xlfn.AGGREGATE(15,6,(OFFSET(Data!$A$1,0,MATCH(N$6,Data!$1:$1,0)-1,1000,1)=IF(N$7="","Yes",N$7))/(OFFSET(Data!$A$1,0,MATCH(N$6,Data!$1:$1,0)-1,1000,1)=IF(N$7="","Yes",N$7))*ROW(Data!$C$1:$C$1002),ROW(N143)-ROW(N$7)),1),"")</f>
        <v/>
      </c>
      <c r="O143" s="43" t="str">
        <f ca="1">IF(P143="","",IF(INDEX(Data!$BR:$BR,MATCH(P143,Data!$A:$A,0),1)=0,"",INDEX(Data!$BR:$BR,MATCH(P143,Data!$A:$A,0),1)))</f>
        <v/>
      </c>
      <c r="P143" s="43" t="str">
        <f ca="1">IFERROR(INDEX(Data!$A$1:O$1002,_xlfn.AGGREGATE(15,6,(OFFSET(Data!$A$1,0,MATCH(P$6,Data!$1:$1,0)-1,1000,1)=IF(P$7="","Yes",P$7))/(OFFSET(Data!$A$1,0,MATCH(P$6,Data!$1:$1,0)-1,1000,1)=IF(P$7="","Yes",P$7))*ROW(Data!$C$1:$C$1002),ROW(P143)-ROW(P$7)),1),"")</f>
        <v/>
      </c>
      <c r="Q143" s="43" t="str">
        <f ca="1">IF(R143="","",IF(INDEX(Data!$BR:$BR,MATCH(R143,Data!$A:$A,0),1)=0,"",INDEX(Data!$BR:$BR,MATCH(R143,Data!$A:$A,0),1)))</f>
        <v/>
      </c>
      <c r="R143" s="43" t="str">
        <f ca="1">IFERROR(INDEX(Data!$A$1:Q$1002,_xlfn.AGGREGATE(15,6,(OFFSET(Data!$A$1,0,MATCH(R$6,Data!$1:$1,0)-1,1000,1)=IF(R$7="","Yes",R$7))/(OFFSET(Data!$A$1,0,MATCH(R$6,Data!$1:$1,0)-1,1000,1)=IF(R$7="","Yes",R$7))*ROW(Data!$C$1:$C$1002),ROW(R143)-ROW(R$7)),1),"")</f>
        <v>Viceland</v>
      </c>
      <c r="S143" s="43" t="str">
        <f ca="1">IF(T143="","",IF(INDEX(Data!$BR:$BR,MATCH(T143,Data!$A:$A,0),1)=0,"",INDEX(Data!$BR:$BR,MATCH(T143,Data!$A:$A,0),1)))</f>
        <v/>
      </c>
      <c r="T143" s="43" t="str">
        <f ca="1">IFERROR(INDEX(Data!$A$1:R$1002,_xlfn.AGGREGATE(15,6,(OFFSET(Data!$A$1,0,MATCH(T$6,Data!$1:$1,0)-1,1000,1)=IF(T$7="","Yes",T$7))/(OFFSET(Data!$A$1,0,MATCH(T$6,Data!$1:$1,0)-1,1000,1)=IF(T$7="","Yes",T$7))*ROW(Data!$C$1:$C$1002),ROW(T143)-ROW(T$7)),1),"")</f>
        <v/>
      </c>
      <c r="U143" s="43" t="str">
        <f ca="1">IF(V143="","",IF(INDEX(Data!$BR:$BR,MATCH(V143,Data!$A:$A,0),1)=0,"",INDEX(Data!$BR:$BR,MATCH(V143,Data!$A:$A,0),1)))</f>
        <v/>
      </c>
      <c r="V143" s="43" t="str">
        <f ca="1">IFERROR(INDEX(Data!$A$1:T$1002,_xlfn.AGGREGATE(15,6,(OFFSET(Data!$A$1,0,MATCH(V$6,Data!$1:$1,0)-1,1000,1)=IF(V$7="","Yes",V$7))/(OFFSET(Data!$A$1,0,MATCH(V$6,Data!$1:$1,0)-1,1000,1)=IF(V$7="","Yes",V$7))*ROW(Data!$C$1:$C$1002),ROW(V143)-ROW(V$7)),1),"")</f>
        <v/>
      </c>
      <c r="W143" s="43" t="str">
        <f ca="1">IF(X143="","",IF(INDEX(Data!$BR:$BR,MATCH(X143,Data!$A:$A,0),1)=0,"",INDEX(Data!$BR:$BR,MATCH(X143,Data!$A:$A,0),1)))</f>
        <v/>
      </c>
      <c r="X143" s="43" t="str">
        <f ca="1">IFERROR(INDEX(Data!$A$1:Y$1002,_xlfn.AGGREGATE(15,6,(OFFSET(Data!$A$1,0,MATCH(X$6,Data!$1:$1,0)-1,1000,1)=IF(X$7="","Yes",X$7))/(OFFSET(Data!$A$1,0,MATCH(X$6,Data!$1:$1,0)-1,1000,1)=IF(X$7="","Yes",X$7))*ROW(Data!$C$1:$C$1002),ROW(X143)-ROW(X$7)),1),"")</f>
        <v/>
      </c>
      <c r="Y143" s="43" t="str">
        <f ca="1">IF(Z143="","",IF(INDEX(Data!$BR:$BR,MATCH(Z143,Data!$A:$A,0),1)=0,"",INDEX(Data!$BR:$BR,MATCH(Z143,Data!$A:$A,0),1)))</f>
        <v/>
      </c>
      <c r="Z143" s="43" t="str">
        <f ca="1">IFERROR(INDEX(Data!$A$1:AA$1002,_xlfn.AGGREGATE(15,6,(OFFSET(Data!$A$1,0,MATCH(Z$6,Data!$1:$1,0)-1,1000,1)=IF(Z$7="","Yes",Z$7))/(OFFSET(Data!$A$1,0,MATCH(Z$6,Data!$1:$1,0)-1,1000,1)=IF(Z$7="","Yes",Z$7))*ROW(Data!$C$1:$C$1002),ROW(Z143)-ROW(Z$7)),1),"")</f>
        <v/>
      </c>
      <c r="AA143" s="43" t="str">
        <f ca="1">IF(AB143="","",IF(INDEX(Data!$BR:$BR,MATCH(AB143,Data!$A:$A,0),1)=0,"",INDEX(Data!$BR:$BR,MATCH(AB143,Data!$A:$A,0),1)))</f>
        <v/>
      </c>
      <c r="AB143" s="43" t="str">
        <f ca="1">IFERROR(INDEX(Data!$A$1:AC$1002,_xlfn.AGGREGATE(15,6,(OFFSET(Data!$A$1,0,MATCH(AB$6,Data!$1:$1,0)-1,1000,1)=IF(AB$7="","Yes",AB$7))/(OFFSET(Data!$A$1,0,MATCH(AB$6,Data!$1:$1,0)-1,1000,1)=IF(AB$7="","Yes",AB$7))*ROW(Data!$C$1:$C$1002),ROW(AB143)-ROW(AB$7)),1),"")</f>
        <v/>
      </c>
      <c r="AC143" s="43" t="str">
        <f ca="1">IF(AD143="","",IF(INDEX(Data!$BR:$BR,MATCH(AD143,Data!$A:$A,0),1)=0,"",INDEX(Data!$BR:$BR,MATCH(AD143,Data!$A:$A,0),1)))</f>
        <v/>
      </c>
      <c r="AD143" s="43" t="str">
        <f ca="1">IFERROR(INDEX(Data!$A$1:AE$1002,_xlfn.AGGREGATE(15,6,(OFFSET(Data!$A$1,0,MATCH(AD$6,Data!$1:$1,0)-1,1000,1)=IF(AD$7="","Yes",AD$7))/(OFFSET(Data!$A$1,0,MATCH(AD$6,Data!$1:$1,0)-1,1000,1)=IF(AD$7="","Yes",AD$7))*ROW(Data!$C$1:$C$1002),ROW(AD143)-ROW(AD$7)),1),"")</f>
        <v/>
      </c>
      <c r="AE143" s="43" t="str">
        <f ca="1">IF(AF143="","",IF(INDEX(Data!$BR:$BR,MATCH(AF143,Data!$A:$A,0),1)=0,"",INDEX(Data!$BR:$BR,MATCH(AF143,Data!$A:$A,0),1)))</f>
        <v/>
      </c>
      <c r="AF143" s="43" t="str">
        <f ca="1">IFERROR(INDEX(Data!$A$1:AM$1002,_xlfn.AGGREGATE(15,6,(OFFSET(Data!$A$1,0,MATCH(AF$6,Data!$1:$1,0)-1,1000,1)=IF(AF$7="","Yes",AF$7))/(OFFSET(Data!$A$1,0,MATCH(AF$6,Data!$1:$1,0)-1,1000,1)=IF(AF$7="","Yes",AF$7))*ROW(Data!$C$1:$C$1002),ROW(AF143)-ROW(AF$7)),1),"")</f>
        <v/>
      </c>
      <c r="AG143" s="43" t="str">
        <f ca="1">IF(AH143="","",IF(INDEX(Data!$BR:$BR,MATCH(AH143,Data!$A:$A,0),1)=0,"",INDEX(Data!$BR:$BR,MATCH(AH143,Data!$A:$A,0),1)))</f>
        <v/>
      </c>
      <c r="AH143" s="43" t="str">
        <f ca="1">IFERROR(INDEX(Data!$A$1:AO$1002,_xlfn.AGGREGATE(15,6,(OFFSET(Data!$A$1,0,MATCH(AH$6,Data!$1:$1,0)-1,1000,1)=IF(AH$7="","Yes",AH$7))/(OFFSET(Data!$A$1,0,MATCH(AH$6,Data!$1:$1,0)-1,1000,1)=IF(AH$7="","Yes",AH$7))*ROW(Data!$C$1:$C$1002),ROW(AH143)-ROW(AH$7)),1),"")</f>
        <v/>
      </c>
      <c r="AI143" s="43" t="str">
        <f ca="1">IF(AJ143="","",IF(INDEX(Data!$BR:$BR,MATCH(AJ143,Data!$A:$A,0),1)=0,"",INDEX(Data!$BR:$BR,MATCH(AJ143,Data!$A:$A,0),1)))</f>
        <v/>
      </c>
      <c r="AJ143" s="43" t="str">
        <f ca="1">IFERROR(INDEX(Data!$A$1:AQ$1002,_xlfn.AGGREGATE(15,6,(OFFSET(Data!$A$1,0,MATCH(AJ$6,Data!$1:$1,0)-1,1000,1)=IF(AJ$7="","Yes",AJ$7))/(OFFSET(Data!$A$1,0,MATCH(AJ$6,Data!$1:$1,0)-1,1000,1)=IF(AJ$7="","Yes",AJ$7))*ROW(Data!$C$1:$C$1002),ROW(AJ143)-ROW(AJ$7)),1),"")</f>
        <v/>
      </c>
      <c r="AK143" s="43" t="str">
        <f ca="1">IF(AL143="","",IF(INDEX(Data!$BR:$BR,MATCH(AL143,Data!$A:$A,0),1)=0,"",INDEX(Data!$BR:$BR,MATCH(AL143,Data!$A:$A,0),1)))</f>
        <v/>
      </c>
      <c r="AL143" s="43" t="str">
        <f ca="1">IFERROR(INDEX(Data!$A$1:AS$1002,_xlfn.AGGREGATE(15,6,(OFFSET(Data!$A$1,0,MATCH(AL$6,Data!$1:$1,0)-1,1000,1)=IF(AL$7="","Yes",AL$7))/(OFFSET(Data!$A$1,0,MATCH(AL$6,Data!$1:$1,0)-1,1000,1)=IF(AL$7="","Yes",AL$7))*ROW(Data!$C$1:$C$1002),ROW(AL143)-ROW(AL$7)),1),"")</f>
        <v/>
      </c>
      <c r="AM143" s="43" t="str">
        <f ca="1">IF(AN143="","",IF(INDEX(Data!$BR:$BR,MATCH(AN143,Data!$A:$A,0),1)=0,"",INDEX(Data!$BR:$BR,MATCH(AN143,Data!$A:$A,0),1)))</f>
        <v/>
      </c>
      <c r="AN143" s="43" t="str">
        <f ca="1">IFERROR(INDEX(Data!$A$1:AU$1002,_xlfn.AGGREGATE(15,6,(OFFSET(Data!$A$1,0,MATCH(AN$6,Data!$1:$1,0)-1,1000,1)=IF(AN$7="","Yes",AN$7))/(OFFSET(Data!$A$1,0,MATCH(AN$6,Data!$1:$1,0)-1,1000,1)=IF(AN$7="","Yes",AN$7))*ROW(Data!$C$1:$C$1002),ROW(AN143)-ROW(AN$7)),1),"")</f>
        <v/>
      </c>
    </row>
    <row r="144" spans="1:40" x14ac:dyDescent="0.4">
      <c r="A144" s="43" t="str">
        <f ca="1">IF(B144="","",IF(INDEX(Data!$BR:$BR,MATCH(B144,Data!$A:$A,0),1)=0,"",INDEX(Data!$BR:$BR,MATCH(B144,Data!$A:$A,0),1)))</f>
        <v/>
      </c>
      <c r="B144" s="43" t="str">
        <f ca="1">IFERROR(INDEX(Data!A$1:$A$1002,_xlfn.AGGREGATE(15,6,(OFFSET(Data!$A$1,0,MATCH(B$6,Data!$1:$1,0)-1,1000,1)=IF(B$7="","Yes",B$7))/(OFFSET(Data!$A$1,0,MATCH(B$6,Data!$1:$1,0)-1,1000,1)=IF(B$7="","Yes",B$7))*ROW(Data!$C$1:$C$1002),ROW(B144)-ROW(B$7)),1),"")</f>
        <v/>
      </c>
      <c r="C144" s="43" t="str">
        <f ca="1">IF(D144="","",IF(INDEX(Data!$BR:$BR,MATCH(D144,Data!$A:$A,0),1)=0,"",INDEX(Data!$BR:$BR,MATCH(D144,Data!$A:$A,0),1)))</f>
        <v/>
      </c>
      <c r="D144" s="43" t="str">
        <f ca="1">IFERROR(INDEX(Data!$A$1:C$1002,_xlfn.AGGREGATE(15,6,(OFFSET(Data!$A$1,0,MATCH(D$6,Data!$1:$1,0)-1,1000,1)=IF(D$7="","Yes",D$7))/(OFFSET(Data!$A$1,0,MATCH(D$6,Data!$1:$1,0)-1,1000,1)=IF(D$7="","Yes",D$7))*ROW(Data!$C$1:$C$1002),ROW(D144)-ROW(D$7)),1),"")</f>
        <v/>
      </c>
      <c r="E144" s="43" t="str">
        <f ca="1">IF(F144="","",IF(INDEX(Data!$BR:$BR,MATCH(F144,Data!$A:$A,0),1)=0,"",INDEX(Data!$BR:$BR,MATCH(F144,Data!$A:$A,0),1)))</f>
        <v/>
      </c>
      <c r="F144" s="43" t="str">
        <f ca="1">IFERROR(INDEX(Data!$A$1:E$1002,_xlfn.AGGREGATE(15,6,(OFFSET(Data!$A$1,0,MATCH(F$6,Data!$1:$1,0)-1,1000,1)=IF(F$7="","Yes",F$7))/(OFFSET(Data!$A$1,0,MATCH(F$6,Data!$1:$1,0)-1,1000,1)=IF(F$7="","Yes",F$7))*ROW(Data!$C$1:$C$1002),ROW(F144)-ROW(F$7)),1),"")</f>
        <v/>
      </c>
      <c r="G144" s="43" t="str">
        <f ca="1">IF(H144="","",IF(INDEX(Data!$BR:$BR,MATCH(H144,Data!$A:$A,0),1)=0,"",INDEX(Data!$BR:$BR,MATCH(H144,Data!$A:$A,0),1)))</f>
        <v/>
      </c>
      <c r="H144" s="43" t="str">
        <f ca="1">IFERROR(INDEX(Data!$A$1:G$1002,_xlfn.AGGREGATE(15,6,(OFFSET(Data!$A$1,0,MATCH(H$6,Data!$1:$1,0)-1,1000,1)=IF(H$7="","Yes",H$7))/(OFFSET(Data!$A$1,0,MATCH(H$6,Data!$1:$1,0)-1,1000,1)=IF(H$7="","Yes",H$7))*ROW(Data!$C$1:$C$1002),ROW(H144)-ROW(H$7)),1),"")</f>
        <v/>
      </c>
      <c r="I144" s="43" t="str">
        <f ca="1">IF(J144="","",IF(INDEX(Data!$BR:$BR,MATCH(J144,Data!$A:$A,0),1)=0,"",INDEX(Data!$BR:$BR,MATCH(J144,Data!$A:$A,0),1)))</f>
        <v/>
      </c>
      <c r="J144" s="43" t="str">
        <f ca="1">IFERROR(INDEX(Data!$A$1:I$1002,_xlfn.AGGREGATE(15,6,(OFFSET(Data!$A$1,0,MATCH(J$6,Data!$1:$1,0)-1,1000,1)=IF(J$7="","Yes",J$7))/(OFFSET(Data!$A$1,0,MATCH(J$6,Data!$1:$1,0)-1,1000,1)=IF(J$7="","Yes",J$7))*ROW(Data!$C$1:$C$1002),ROW(J144)-ROW(J$7)),1),"")</f>
        <v/>
      </c>
      <c r="K144" s="43" t="str">
        <f ca="1">IF(L144="","",IF(INDEX(Data!$BR:$BR,MATCH(L144,Data!$A:$A,0),1)=0,"",INDEX(Data!$BR:$BR,MATCH(L144,Data!$A:$A,0),1)))</f>
        <v/>
      </c>
      <c r="L144" s="43" t="str">
        <f ca="1">IFERROR(INDEX(Data!$A$1:K$1002,_xlfn.AGGREGATE(15,6,(OFFSET(Data!$A$1,0,MATCH(L$6,Data!$1:$1,0)-1,1000,1)=IF(L$7="","Yes",L$7))/(OFFSET(Data!$A$1,0,MATCH(L$6,Data!$1:$1,0)-1,1000,1)=IF(L$7="","Yes",L$7))*ROW(Data!$C$1:$C$1002),ROW(L144)-ROW(L$7)),1),"")</f>
        <v/>
      </c>
      <c r="M144" s="43" t="str">
        <f ca="1">IF(N144="","",IF(INDEX(Data!$BR:$BR,MATCH(N144,Data!$A:$A,0),1)=0,"",INDEX(Data!$BR:$BR,MATCH(N144,Data!$A:$A,0),1)))</f>
        <v/>
      </c>
      <c r="N144" s="43" t="str">
        <f ca="1">IFERROR(INDEX(Data!$A$1:M$1002,_xlfn.AGGREGATE(15,6,(OFFSET(Data!$A$1,0,MATCH(N$6,Data!$1:$1,0)-1,1000,1)=IF(N$7="","Yes",N$7))/(OFFSET(Data!$A$1,0,MATCH(N$6,Data!$1:$1,0)-1,1000,1)=IF(N$7="","Yes",N$7))*ROW(Data!$C$1:$C$1002),ROW(N144)-ROW(N$7)),1),"")</f>
        <v/>
      </c>
      <c r="O144" s="43" t="str">
        <f ca="1">IF(P144="","",IF(INDEX(Data!$BR:$BR,MATCH(P144,Data!$A:$A,0),1)=0,"",INDEX(Data!$BR:$BR,MATCH(P144,Data!$A:$A,0),1)))</f>
        <v/>
      </c>
      <c r="P144" s="43" t="str">
        <f ca="1">IFERROR(INDEX(Data!$A$1:O$1002,_xlfn.AGGREGATE(15,6,(OFFSET(Data!$A$1,0,MATCH(P$6,Data!$1:$1,0)-1,1000,1)=IF(P$7="","Yes",P$7))/(OFFSET(Data!$A$1,0,MATCH(P$6,Data!$1:$1,0)-1,1000,1)=IF(P$7="","Yes",P$7))*ROW(Data!$C$1:$C$1002),ROW(P144)-ROW(P$7)),1),"")</f>
        <v/>
      </c>
      <c r="Q144" s="43" t="str">
        <f ca="1">IF(R144="","",IF(INDEX(Data!$BR:$BR,MATCH(R144,Data!$A:$A,0),1)=0,"",INDEX(Data!$BR:$BR,MATCH(R144,Data!$A:$A,0),1)))</f>
        <v/>
      </c>
      <c r="R144" s="43" t="str">
        <f ca="1">IFERROR(INDEX(Data!$A$1:Q$1002,_xlfn.AGGREGATE(15,6,(OFFSET(Data!$A$1,0,MATCH(R$6,Data!$1:$1,0)-1,1000,1)=IF(R$7="","Yes",R$7))/(OFFSET(Data!$A$1,0,MATCH(R$6,Data!$1:$1,0)-1,1000,1)=IF(R$7="","Yes",R$7))*ROW(Data!$C$1:$C$1002),ROW(R144)-ROW(R$7)),1),"")</f>
        <v>We TV</v>
      </c>
      <c r="S144" s="43" t="str">
        <f ca="1">IF(T144="","",IF(INDEX(Data!$BR:$BR,MATCH(T144,Data!$A:$A,0),1)=0,"",INDEX(Data!$BR:$BR,MATCH(T144,Data!$A:$A,0),1)))</f>
        <v/>
      </c>
      <c r="T144" s="43" t="str">
        <f ca="1">IFERROR(INDEX(Data!$A$1:R$1002,_xlfn.AGGREGATE(15,6,(OFFSET(Data!$A$1,0,MATCH(T$6,Data!$1:$1,0)-1,1000,1)=IF(T$7="","Yes",T$7))/(OFFSET(Data!$A$1,0,MATCH(T$6,Data!$1:$1,0)-1,1000,1)=IF(T$7="","Yes",T$7))*ROW(Data!$C$1:$C$1002),ROW(T144)-ROW(T$7)),1),"")</f>
        <v/>
      </c>
      <c r="U144" s="43" t="str">
        <f ca="1">IF(V144="","",IF(INDEX(Data!$BR:$BR,MATCH(V144,Data!$A:$A,0),1)=0,"",INDEX(Data!$BR:$BR,MATCH(V144,Data!$A:$A,0),1)))</f>
        <v/>
      </c>
      <c r="V144" s="43" t="str">
        <f ca="1">IFERROR(INDEX(Data!$A$1:T$1002,_xlfn.AGGREGATE(15,6,(OFFSET(Data!$A$1,0,MATCH(V$6,Data!$1:$1,0)-1,1000,1)=IF(V$7="","Yes",V$7))/(OFFSET(Data!$A$1,0,MATCH(V$6,Data!$1:$1,0)-1,1000,1)=IF(V$7="","Yes",V$7))*ROW(Data!$C$1:$C$1002),ROW(V144)-ROW(V$7)),1),"")</f>
        <v/>
      </c>
      <c r="W144" s="43" t="str">
        <f ca="1">IF(X144="","",IF(INDEX(Data!$BR:$BR,MATCH(X144,Data!$A:$A,0),1)=0,"",INDEX(Data!$BR:$BR,MATCH(X144,Data!$A:$A,0),1)))</f>
        <v/>
      </c>
      <c r="X144" s="43" t="str">
        <f ca="1">IFERROR(INDEX(Data!$A$1:Y$1002,_xlfn.AGGREGATE(15,6,(OFFSET(Data!$A$1,0,MATCH(X$6,Data!$1:$1,0)-1,1000,1)=IF(X$7="","Yes",X$7))/(OFFSET(Data!$A$1,0,MATCH(X$6,Data!$1:$1,0)-1,1000,1)=IF(X$7="","Yes",X$7))*ROW(Data!$C$1:$C$1002),ROW(X144)-ROW(X$7)),1),"")</f>
        <v/>
      </c>
      <c r="Y144" s="43" t="str">
        <f ca="1">IF(Z144="","",IF(INDEX(Data!$BR:$BR,MATCH(Z144,Data!$A:$A,0),1)=0,"",INDEX(Data!$BR:$BR,MATCH(Z144,Data!$A:$A,0),1)))</f>
        <v/>
      </c>
      <c r="Z144" s="43" t="str">
        <f ca="1">IFERROR(INDEX(Data!$A$1:AA$1002,_xlfn.AGGREGATE(15,6,(OFFSET(Data!$A$1,0,MATCH(Z$6,Data!$1:$1,0)-1,1000,1)=IF(Z$7="","Yes",Z$7))/(OFFSET(Data!$A$1,0,MATCH(Z$6,Data!$1:$1,0)-1,1000,1)=IF(Z$7="","Yes",Z$7))*ROW(Data!$C$1:$C$1002),ROW(Z144)-ROW(Z$7)),1),"")</f>
        <v/>
      </c>
      <c r="AA144" s="43" t="str">
        <f ca="1">IF(AB144="","",IF(INDEX(Data!$BR:$BR,MATCH(AB144,Data!$A:$A,0),1)=0,"",INDEX(Data!$BR:$BR,MATCH(AB144,Data!$A:$A,0),1)))</f>
        <v/>
      </c>
      <c r="AB144" s="43" t="str">
        <f ca="1">IFERROR(INDEX(Data!$A$1:AC$1002,_xlfn.AGGREGATE(15,6,(OFFSET(Data!$A$1,0,MATCH(AB$6,Data!$1:$1,0)-1,1000,1)=IF(AB$7="","Yes",AB$7))/(OFFSET(Data!$A$1,0,MATCH(AB$6,Data!$1:$1,0)-1,1000,1)=IF(AB$7="","Yes",AB$7))*ROW(Data!$C$1:$C$1002),ROW(AB144)-ROW(AB$7)),1),"")</f>
        <v/>
      </c>
      <c r="AC144" s="43" t="str">
        <f ca="1">IF(AD144="","",IF(INDEX(Data!$BR:$BR,MATCH(AD144,Data!$A:$A,0),1)=0,"",INDEX(Data!$BR:$BR,MATCH(AD144,Data!$A:$A,0),1)))</f>
        <v/>
      </c>
      <c r="AD144" s="43" t="str">
        <f ca="1">IFERROR(INDEX(Data!$A$1:AE$1002,_xlfn.AGGREGATE(15,6,(OFFSET(Data!$A$1,0,MATCH(AD$6,Data!$1:$1,0)-1,1000,1)=IF(AD$7="","Yes",AD$7))/(OFFSET(Data!$A$1,0,MATCH(AD$6,Data!$1:$1,0)-1,1000,1)=IF(AD$7="","Yes",AD$7))*ROW(Data!$C$1:$C$1002),ROW(AD144)-ROW(AD$7)),1),"")</f>
        <v/>
      </c>
      <c r="AE144" s="43" t="str">
        <f ca="1">IF(AF144="","",IF(INDEX(Data!$BR:$BR,MATCH(AF144,Data!$A:$A,0),1)=0,"",INDEX(Data!$BR:$BR,MATCH(AF144,Data!$A:$A,0),1)))</f>
        <v/>
      </c>
      <c r="AF144" s="43" t="str">
        <f ca="1">IFERROR(INDEX(Data!$A$1:AM$1002,_xlfn.AGGREGATE(15,6,(OFFSET(Data!$A$1,0,MATCH(AF$6,Data!$1:$1,0)-1,1000,1)=IF(AF$7="","Yes",AF$7))/(OFFSET(Data!$A$1,0,MATCH(AF$6,Data!$1:$1,0)-1,1000,1)=IF(AF$7="","Yes",AF$7))*ROW(Data!$C$1:$C$1002),ROW(AF144)-ROW(AF$7)),1),"")</f>
        <v/>
      </c>
      <c r="AG144" s="43" t="str">
        <f ca="1">IF(AH144="","",IF(INDEX(Data!$BR:$BR,MATCH(AH144,Data!$A:$A,0),1)=0,"",INDEX(Data!$BR:$BR,MATCH(AH144,Data!$A:$A,0),1)))</f>
        <v/>
      </c>
      <c r="AH144" s="43" t="str">
        <f ca="1">IFERROR(INDEX(Data!$A$1:AO$1002,_xlfn.AGGREGATE(15,6,(OFFSET(Data!$A$1,0,MATCH(AH$6,Data!$1:$1,0)-1,1000,1)=IF(AH$7="","Yes",AH$7))/(OFFSET(Data!$A$1,0,MATCH(AH$6,Data!$1:$1,0)-1,1000,1)=IF(AH$7="","Yes",AH$7))*ROW(Data!$C$1:$C$1002),ROW(AH144)-ROW(AH$7)),1),"")</f>
        <v/>
      </c>
      <c r="AI144" s="43" t="str">
        <f ca="1">IF(AJ144="","",IF(INDEX(Data!$BR:$BR,MATCH(AJ144,Data!$A:$A,0),1)=0,"",INDEX(Data!$BR:$BR,MATCH(AJ144,Data!$A:$A,0),1)))</f>
        <v/>
      </c>
      <c r="AJ144" s="43" t="str">
        <f ca="1">IFERROR(INDEX(Data!$A$1:AQ$1002,_xlfn.AGGREGATE(15,6,(OFFSET(Data!$A$1,0,MATCH(AJ$6,Data!$1:$1,0)-1,1000,1)=IF(AJ$7="","Yes",AJ$7))/(OFFSET(Data!$A$1,0,MATCH(AJ$6,Data!$1:$1,0)-1,1000,1)=IF(AJ$7="","Yes",AJ$7))*ROW(Data!$C$1:$C$1002),ROW(AJ144)-ROW(AJ$7)),1),"")</f>
        <v/>
      </c>
      <c r="AK144" s="43" t="str">
        <f ca="1">IF(AL144="","",IF(INDEX(Data!$BR:$BR,MATCH(AL144,Data!$A:$A,0),1)=0,"",INDEX(Data!$BR:$BR,MATCH(AL144,Data!$A:$A,0),1)))</f>
        <v/>
      </c>
      <c r="AL144" s="43" t="str">
        <f ca="1">IFERROR(INDEX(Data!$A$1:AS$1002,_xlfn.AGGREGATE(15,6,(OFFSET(Data!$A$1,0,MATCH(AL$6,Data!$1:$1,0)-1,1000,1)=IF(AL$7="","Yes",AL$7))/(OFFSET(Data!$A$1,0,MATCH(AL$6,Data!$1:$1,0)-1,1000,1)=IF(AL$7="","Yes",AL$7))*ROW(Data!$C$1:$C$1002),ROW(AL144)-ROW(AL$7)),1),"")</f>
        <v/>
      </c>
      <c r="AM144" s="43" t="str">
        <f ca="1">IF(AN144="","",IF(INDEX(Data!$BR:$BR,MATCH(AN144,Data!$A:$A,0),1)=0,"",INDEX(Data!$BR:$BR,MATCH(AN144,Data!$A:$A,0),1)))</f>
        <v/>
      </c>
      <c r="AN144" s="43" t="str">
        <f ca="1">IFERROR(INDEX(Data!$A$1:AU$1002,_xlfn.AGGREGATE(15,6,(OFFSET(Data!$A$1,0,MATCH(AN$6,Data!$1:$1,0)-1,1000,1)=IF(AN$7="","Yes",AN$7))/(OFFSET(Data!$A$1,0,MATCH(AN$6,Data!$1:$1,0)-1,1000,1)=IF(AN$7="","Yes",AN$7))*ROW(Data!$C$1:$C$1002),ROW(AN144)-ROW(AN$7)),1),"")</f>
        <v/>
      </c>
    </row>
    <row r="145" spans="1:40" x14ac:dyDescent="0.4">
      <c r="A145" s="43" t="str">
        <f ca="1">IF(B145="","",IF(INDEX(Data!$BR:$BR,MATCH(B145,Data!$A:$A,0),1)=0,"",INDEX(Data!$BR:$BR,MATCH(B145,Data!$A:$A,0),1)))</f>
        <v/>
      </c>
      <c r="B145" s="43" t="str">
        <f ca="1">IFERROR(INDEX(Data!A$1:$A$1002,_xlfn.AGGREGATE(15,6,(OFFSET(Data!$A$1,0,MATCH(B$6,Data!$1:$1,0)-1,1000,1)=IF(B$7="","Yes",B$7))/(OFFSET(Data!$A$1,0,MATCH(B$6,Data!$1:$1,0)-1,1000,1)=IF(B$7="","Yes",B$7))*ROW(Data!$C$1:$C$1002),ROW(B145)-ROW(B$7)),1),"")</f>
        <v/>
      </c>
      <c r="C145" s="43" t="str">
        <f ca="1">IF(D145="","",IF(INDEX(Data!$BR:$BR,MATCH(D145,Data!$A:$A,0),1)=0,"",INDEX(Data!$BR:$BR,MATCH(D145,Data!$A:$A,0),1)))</f>
        <v/>
      </c>
      <c r="D145" s="43" t="str">
        <f ca="1">IFERROR(INDEX(Data!$A$1:C$1002,_xlfn.AGGREGATE(15,6,(OFFSET(Data!$A$1,0,MATCH(D$6,Data!$1:$1,0)-1,1000,1)=IF(D$7="","Yes",D$7))/(OFFSET(Data!$A$1,0,MATCH(D$6,Data!$1:$1,0)-1,1000,1)=IF(D$7="","Yes",D$7))*ROW(Data!$C$1:$C$1002),ROW(D145)-ROW(D$7)),1),"")</f>
        <v/>
      </c>
      <c r="E145" s="43" t="str">
        <f ca="1">IF(F145="","",IF(INDEX(Data!$BR:$BR,MATCH(F145,Data!$A:$A,0),1)=0,"",INDEX(Data!$BR:$BR,MATCH(F145,Data!$A:$A,0),1)))</f>
        <v/>
      </c>
      <c r="F145" s="43" t="str">
        <f ca="1">IFERROR(INDEX(Data!$A$1:E$1002,_xlfn.AGGREGATE(15,6,(OFFSET(Data!$A$1,0,MATCH(F$6,Data!$1:$1,0)-1,1000,1)=IF(F$7="","Yes",F$7))/(OFFSET(Data!$A$1,0,MATCH(F$6,Data!$1:$1,0)-1,1000,1)=IF(F$7="","Yes",F$7))*ROW(Data!$C$1:$C$1002),ROW(F145)-ROW(F$7)),1),"")</f>
        <v/>
      </c>
      <c r="G145" s="43" t="str">
        <f ca="1">IF(H145="","",IF(INDEX(Data!$BR:$BR,MATCH(H145,Data!$A:$A,0),1)=0,"",INDEX(Data!$BR:$BR,MATCH(H145,Data!$A:$A,0),1)))</f>
        <v/>
      </c>
      <c r="H145" s="43" t="str">
        <f ca="1">IFERROR(INDEX(Data!$A$1:G$1002,_xlfn.AGGREGATE(15,6,(OFFSET(Data!$A$1,0,MATCH(H$6,Data!$1:$1,0)-1,1000,1)=IF(H$7="","Yes",H$7))/(OFFSET(Data!$A$1,0,MATCH(H$6,Data!$1:$1,0)-1,1000,1)=IF(H$7="","Yes",H$7))*ROW(Data!$C$1:$C$1002),ROW(H145)-ROW(H$7)),1),"")</f>
        <v/>
      </c>
      <c r="I145" s="43" t="str">
        <f ca="1">IF(J145="","",IF(INDEX(Data!$BR:$BR,MATCH(J145,Data!$A:$A,0),1)=0,"",INDEX(Data!$BR:$BR,MATCH(J145,Data!$A:$A,0),1)))</f>
        <v/>
      </c>
      <c r="J145" s="43" t="str">
        <f ca="1">IFERROR(INDEX(Data!$A$1:I$1002,_xlfn.AGGREGATE(15,6,(OFFSET(Data!$A$1,0,MATCH(J$6,Data!$1:$1,0)-1,1000,1)=IF(J$7="","Yes",J$7))/(OFFSET(Data!$A$1,0,MATCH(J$6,Data!$1:$1,0)-1,1000,1)=IF(J$7="","Yes",J$7))*ROW(Data!$C$1:$C$1002),ROW(J145)-ROW(J$7)),1),"")</f>
        <v/>
      </c>
      <c r="K145" s="43" t="str">
        <f ca="1">IF(L145="","",IF(INDEX(Data!$BR:$BR,MATCH(L145,Data!$A:$A,0),1)=0,"",INDEX(Data!$BR:$BR,MATCH(L145,Data!$A:$A,0),1)))</f>
        <v/>
      </c>
      <c r="L145" s="43" t="str">
        <f ca="1">IFERROR(INDEX(Data!$A$1:K$1002,_xlfn.AGGREGATE(15,6,(OFFSET(Data!$A$1,0,MATCH(L$6,Data!$1:$1,0)-1,1000,1)=IF(L$7="","Yes",L$7))/(OFFSET(Data!$A$1,0,MATCH(L$6,Data!$1:$1,0)-1,1000,1)=IF(L$7="","Yes",L$7))*ROW(Data!$C$1:$C$1002),ROW(L145)-ROW(L$7)),1),"")</f>
        <v/>
      </c>
      <c r="M145" s="43" t="str">
        <f ca="1">IF(N145="","",IF(INDEX(Data!$BR:$BR,MATCH(N145,Data!$A:$A,0),1)=0,"",INDEX(Data!$BR:$BR,MATCH(N145,Data!$A:$A,0),1)))</f>
        <v/>
      </c>
      <c r="N145" s="43" t="str">
        <f ca="1">IFERROR(INDEX(Data!$A$1:M$1002,_xlfn.AGGREGATE(15,6,(OFFSET(Data!$A$1,0,MATCH(N$6,Data!$1:$1,0)-1,1000,1)=IF(N$7="","Yes",N$7))/(OFFSET(Data!$A$1,0,MATCH(N$6,Data!$1:$1,0)-1,1000,1)=IF(N$7="","Yes",N$7))*ROW(Data!$C$1:$C$1002),ROW(N145)-ROW(N$7)),1),"")</f>
        <v/>
      </c>
      <c r="O145" s="43" t="str">
        <f ca="1">IF(P145="","",IF(INDEX(Data!$BR:$BR,MATCH(P145,Data!$A:$A,0),1)=0,"",INDEX(Data!$BR:$BR,MATCH(P145,Data!$A:$A,0),1)))</f>
        <v/>
      </c>
      <c r="P145" s="43" t="str">
        <f ca="1">IFERROR(INDEX(Data!$A$1:O$1002,_xlfn.AGGREGATE(15,6,(OFFSET(Data!$A$1,0,MATCH(P$6,Data!$1:$1,0)-1,1000,1)=IF(P$7="","Yes",P$7))/(OFFSET(Data!$A$1,0,MATCH(P$6,Data!$1:$1,0)-1,1000,1)=IF(P$7="","Yes",P$7))*ROW(Data!$C$1:$C$1002),ROW(P145)-ROW(P$7)),1),"")</f>
        <v/>
      </c>
      <c r="Q145" s="43" t="str">
        <f ca="1">IF(R145="","",IF(INDEX(Data!$BR:$BR,MATCH(R145,Data!$A:$A,0),1)=0,"",INDEX(Data!$BR:$BR,MATCH(R145,Data!$A:$A,0),1)))</f>
        <v/>
      </c>
      <c r="R145" s="43" t="str">
        <f ca="1">IFERROR(INDEX(Data!$A$1:Q$1002,_xlfn.AGGREGATE(15,6,(OFFSET(Data!$A$1,0,MATCH(R$6,Data!$1:$1,0)-1,1000,1)=IF(R$7="","Yes",R$7))/(OFFSET(Data!$A$1,0,MATCH(R$6,Data!$1:$1,0)-1,1000,1)=IF(R$7="","Yes",R$7))*ROW(Data!$C$1:$C$1002),ROW(R145)-ROW(R$7)),1),"")</f>
        <v>Weather Channel</v>
      </c>
      <c r="S145" s="43" t="str">
        <f ca="1">IF(T145="","",IF(INDEX(Data!$BR:$BR,MATCH(T145,Data!$A:$A,0),1)=0,"",INDEX(Data!$BR:$BR,MATCH(T145,Data!$A:$A,0),1)))</f>
        <v/>
      </c>
      <c r="T145" s="43" t="str">
        <f ca="1">IFERROR(INDEX(Data!$A$1:R$1002,_xlfn.AGGREGATE(15,6,(OFFSET(Data!$A$1,0,MATCH(T$6,Data!$1:$1,0)-1,1000,1)=IF(T$7="","Yes",T$7))/(OFFSET(Data!$A$1,0,MATCH(T$6,Data!$1:$1,0)-1,1000,1)=IF(T$7="","Yes",T$7))*ROW(Data!$C$1:$C$1002),ROW(T145)-ROW(T$7)),1),"")</f>
        <v/>
      </c>
      <c r="U145" s="43" t="str">
        <f ca="1">IF(V145="","",IF(INDEX(Data!$BR:$BR,MATCH(V145,Data!$A:$A,0),1)=0,"",INDEX(Data!$BR:$BR,MATCH(V145,Data!$A:$A,0),1)))</f>
        <v/>
      </c>
      <c r="V145" s="43" t="str">
        <f ca="1">IFERROR(INDEX(Data!$A$1:T$1002,_xlfn.AGGREGATE(15,6,(OFFSET(Data!$A$1,0,MATCH(V$6,Data!$1:$1,0)-1,1000,1)=IF(V$7="","Yes",V$7))/(OFFSET(Data!$A$1,0,MATCH(V$6,Data!$1:$1,0)-1,1000,1)=IF(V$7="","Yes",V$7))*ROW(Data!$C$1:$C$1002),ROW(V145)-ROW(V$7)),1),"")</f>
        <v/>
      </c>
      <c r="W145" s="43" t="str">
        <f ca="1">IF(X145="","",IF(INDEX(Data!$BR:$BR,MATCH(X145,Data!$A:$A,0),1)=0,"",INDEX(Data!$BR:$BR,MATCH(X145,Data!$A:$A,0),1)))</f>
        <v/>
      </c>
      <c r="X145" s="43" t="str">
        <f ca="1">IFERROR(INDEX(Data!$A$1:Y$1002,_xlfn.AGGREGATE(15,6,(OFFSET(Data!$A$1,0,MATCH(X$6,Data!$1:$1,0)-1,1000,1)=IF(X$7="","Yes",X$7))/(OFFSET(Data!$A$1,0,MATCH(X$6,Data!$1:$1,0)-1,1000,1)=IF(X$7="","Yes",X$7))*ROW(Data!$C$1:$C$1002),ROW(X145)-ROW(X$7)),1),"")</f>
        <v/>
      </c>
      <c r="Y145" s="43" t="str">
        <f ca="1">IF(Z145="","",IF(INDEX(Data!$BR:$BR,MATCH(Z145,Data!$A:$A,0),1)=0,"",INDEX(Data!$BR:$BR,MATCH(Z145,Data!$A:$A,0),1)))</f>
        <v/>
      </c>
      <c r="Z145" s="43" t="str">
        <f ca="1">IFERROR(INDEX(Data!$A$1:AA$1002,_xlfn.AGGREGATE(15,6,(OFFSET(Data!$A$1,0,MATCH(Z$6,Data!$1:$1,0)-1,1000,1)=IF(Z$7="","Yes",Z$7))/(OFFSET(Data!$A$1,0,MATCH(Z$6,Data!$1:$1,0)-1,1000,1)=IF(Z$7="","Yes",Z$7))*ROW(Data!$C$1:$C$1002),ROW(Z145)-ROW(Z$7)),1),"")</f>
        <v/>
      </c>
      <c r="AA145" s="43" t="str">
        <f ca="1">IF(AB145="","",IF(INDEX(Data!$BR:$BR,MATCH(AB145,Data!$A:$A,0),1)=0,"",INDEX(Data!$BR:$BR,MATCH(AB145,Data!$A:$A,0),1)))</f>
        <v/>
      </c>
      <c r="AB145" s="43" t="str">
        <f ca="1">IFERROR(INDEX(Data!$A$1:AC$1002,_xlfn.AGGREGATE(15,6,(OFFSET(Data!$A$1,0,MATCH(AB$6,Data!$1:$1,0)-1,1000,1)=IF(AB$7="","Yes",AB$7))/(OFFSET(Data!$A$1,0,MATCH(AB$6,Data!$1:$1,0)-1,1000,1)=IF(AB$7="","Yes",AB$7))*ROW(Data!$C$1:$C$1002),ROW(AB145)-ROW(AB$7)),1),"")</f>
        <v/>
      </c>
      <c r="AC145" s="43" t="str">
        <f ca="1">IF(AD145="","",IF(INDEX(Data!$BR:$BR,MATCH(AD145,Data!$A:$A,0),1)=0,"",INDEX(Data!$BR:$BR,MATCH(AD145,Data!$A:$A,0),1)))</f>
        <v/>
      </c>
      <c r="AD145" s="43" t="str">
        <f ca="1">IFERROR(INDEX(Data!$A$1:AE$1002,_xlfn.AGGREGATE(15,6,(OFFSET(Data!$A$1,0,MATCH(AD$6,Data!$1:$1,0)-1,1000,1)=IF(AD$7="","Yes",AD$7))/(OFFSET(Data!$A$1,0,MATCH(AD$6,Data!$1:$1,0)-1,1000,1)=IF(AD$7="","Yes",AD$7))*ROW(Data!$C$1:$C$1002),ROW(AD145)-ROW(AD$7)),1),"")</f>
        <v/>
      </c>
      <c r="AE145" s="43" t="str">
        <f ca="1">IF(AF145="","",IF(INDEX(Data!$BR:$BR,MATCH(AF145,Data!$A:$A,0),1)=0,"",INDEX(Data!$BR:$BR,MATCH(AF145,Data!$A:$A,0),1)))</f>
        <v/>
      </c>
      <c r="AF145" s="43" t="str">
        <f ca="1">IFERROR(INDEX(Data!$A$1:AM$1002,_xlfn.AGGREGATE(15,6,(OFFSET(Data!$A$1,0,MATCH(AF$6,Data!$1:$1,0)-1,1000,1)=IF(AF$7="","Yes",AF$7))/(OFFSET(Data!$A$1,0,MATCH(AF$6,Data!$1:$1,0)-1,1000,1)=IF(AF$7="","Yes",AF$7))*ROW(Data!$C$1:$C$1002),ROW(AF145)-ROW(AF$7)),1),"")</f>
        <v/>
      </c>
      <c r="AG145" s="43" t="str">
        <f ca="1">IF(AH145="","",IF(INDEX(Data!$BR:$BR,MATCH(AH145,Data!$A:$A,0),1)=0,"",INDEX(Data!$BR:$BR,MATCH(AH145,Data!$A:$A,0),1)))</f>
        <v/>
      </c>
      <c r="AH145" s="43" t="str">
        <f ca="1">IFERROR(INDEX(Data!$A$1:AO$1002,_xlfn.AGGREGATE(15,6,(OFFSET(Data!$A$1,0,MATCH(AH$6,Data!$1:$1,0)-1,1000,1)=IF(AH$7="","Yes",AH$7))/(OFFSET(Data!$A$1,0,MATCH(AH$6,Data!$1:$1,0)-1,1000,1)=IF(AH$7="","Yes",AH$7))*ROW(Data!$C$1:$C$1002),ROW(AH145)-ROW(AH$7)),1),"")</f>
        <v/>
      </c>
      <c r="AI145" s="43" t="str">
        <f ca="1">IF(AJ145="","",IF(INDEX(Data!$BR:$BR,MATCH(AJ145,Data!$A:$A,0),1)=0,"",INDEX(Data!$BR:$BR,MATCH(AJ145,Data!$A:$A,0),1)))</f>
        <v/>
      </c>
      <c r="AJ145" s="43" t="str">
        <f ca="1">IFERROR(INDEX(Data!$A$1:AQ$1002,_xlfn.AGGREGATE(15,6,(OFFSET(Data!$A$1,0,MATCH(AJ$6,Data!$1:$1,0)-1,1000,1)=IF(AJ$7="","Yes",AJ$7))/(OFFSET(Data!$A$1,0,MATCH(AJ$6,Data!$1:$1,0)-1,1000,1)=IF(AJ$7="","Yes",AJ$7))*ROW(Data!$C$1:$C$1002),ROW(AJ145)-ROW(AJ$7)),1),"")</f>
        <v/>
      </c>
      <c r="AK145" s="43" t="str">
        <f ca="1">IF(AL145="","",IF(INDEX(Data!$BR:$BR,MATCH(AL145,Data!$A:$A,0),1)=0,"",INDEX(Data!$BR:$BR,MATCH(AL145,Data!$A:$A,0),1)))</f>
        <v/>
      </c>
      <c r="AL145" s="43" t="str">
        <f ca="1">IFERROR(INDEX(Data!$A$1:AS$1002,_xlfn.AGGREGATE(15,6,(OFFSET(Data!$A$1,0,MATCH(AL$6,Data!$1:$1,0)-1,1000,1)=IF(AL$7="","Yes",AL$7))/(OFFSET(Data!$A$1,0,MATCH(AL$6,Data!$1:$1,0)-1,1000,1)=IF(AL$7="","Yes",AL$7))*ROW(Data!$C$1:$C$1002),ROW(AL145)-ROW(AL$7)),1),"")</f>
        <v/>
      </c>
      <c r="AM145" s="43" t="str">
        <f ca="1">IF(AN145="","",IF(INDEX(Data!$BR:$BR,MATCH(AN145,Data!$A:$A,0),1)=0,"",INDEX(Data!$BR:$BR,MATCH(AN145,Data!$A:$A,0),1)))</f>
        <v/>
      </c>
      <c r="AN145" s="43" t="str">
        <f ca="1">IFERROR(INDEX(Data!$A$1:AU$1002,_xlfn.AGGREGATE(15,6,(OFFSET(Data!$A$1,0,MATCH(AN$6,Data!$1:$1,0)-1,1000,1)=IF(AN$7="","Yes",AN$7))/(OFFSET(Data!$A$1,0,MATCH(AN$6,Data!$1:$1,0)-1,1000,1)=IF(AN$7="","Yes",AN$7))*ROW(Data!$C$1:$C$1002),ROW(AN145)-ROW(AN$7)),1),"")</f>
        <v/>
      </c>
    </row>
    <row r="146" spans="1:40" x14ac:dyDescent="0.4">
      <c r="A146" s="43" t="str">
        <f ca="1">IF(B146="","",IF(INDEX(Data!$BR:$BR,MATCH(B146,Data!$A:$A,0),1)=0,"",INDEX(Data!$BR:$BR,MATCH(B146,Data!$A:$A,0),1)))</f>
        <v/>
      </c>
      <c r="B146" s="43" t="str">
        <f ca="1">IFERROR(INDEX(Data!A$1:$A$1002,_xlfn.AGGREGATE(15,6,(OFFSET(Data!$A$1,0,MATCH(B$6,Data!$1:$1,0)-1,1000,1)=IF(B$7="","Yes",B$7))/(OFFSET(Data!$A$1,0,MATCH(B$6,Data!$1:$1,0)-1,1000,1)=IF(B$7="","Yes",B$7))*ROW(Data!$C$1:$C$1002),ROW(B146)-ROW(B$7)),1),"")</f>
        <v/>
      </c>
      <c r="C146" s="43" t="str">
        <f ca="1">IF(D146="","",IF(INDEX(Data!$BR:$BR,MATCH(D146,Data!$A:$A,0),1)=0,"",INDEX(Data!$BR:$BR,MATCH(D146,Data!$A:$A,0),1)))</f>
        <v/>
      </c>
      <c r="D146" s="43" t="str">
        <f ca="1">IFERROR(INDEX(Data!$A$1:C$1002,_xlfn.AGGREGATE(15,6,(OFFSET(Data!$A$1,0,MATCH(D$6,Data!$1:$1,0)-1,1000,1)=IF(D$7="","Yes",D$7))/(OFFSET(Data!$A$1,0,MATCH(D$6,Data!$1:$1,0)-1,1000,1)=IF(D$7="","Yes",D$7))*ROW(Data!$C$1:$C$1002),ROW(D146)-ROW(D$7)),1),"")</f>
        <v/>
      </c>
      <c r="E146" s="43" t="str">
        <f ca="1">IF(F146="","",IF(INDEX(Data!$BR:$BR,MATCH(F146,Data!$A:$A,0),1)=0,"",INDEX(Data!$BR:$BR,MATCH(F146,Data!$A:$A,0),1)))</f>
        <v/>
      </c>
      <c r="F146" s="43" t="str">
        <f ca="1">IFERROR(INDEX(Data!$A$1:E$1002,_xlfn.AGGREGATE(15,6,(OFFSET(Data!$A$1,0,MATCH(F$6,Data!$1:$1,0)-1,1000,1)=IF(F$7="","Yes",F$7))/(OFFSET(Data!$A$1,0,MATCH(F$6,Data!$1:$1,0)-1,1000,1)=IF(F$7="","Yes",F$7))*ROW(Data!$C$1:$C$1002),ROW(F146)-ROW(F$7)),1),"")</f>
        <v/>
      </c>
      <c r="G146" s="43" t="str">
        <f ca="1">IF(H146="","",IF(INDEX(Data!$BR:$BR,MATCH(H146,Data!$A:$A,0),1)=0,"",INDEX(Data!$BR:$BR,MATCH(H146,Data!$A:$A,0),1)))</f>
        <v/>
      </c>
      <c r="H146" s="43" t="str">
        <f ca="1">IFERROR(INDEX(Data!$A$1:G$1002,_xlfn.AGGREGATE(15,6,(OFFSET(Data!$A$1,0,MATCH(H$6,Data!$1:$1,0)-1,1000,1)=IF(H$7="","Yes",H$7))/(OFFSET(Data!$A$1,0,MATCH(H$6,Data!$1:$1,0)-1,1000,1)=IF(H$7="","Yes",H$7))*ROW(Data!$C$1:$C$1002),ROW(H146)-ROW(H$7)),1),"")</f>
        <v/>
      </c>
      <c r="I146" s="43" t="str">
        <f ca="1">IF(J146="","",IF(INDEX(Data!$BR:$BR,MATCH(J146,Data!$A:$A,0),1)=0,"",INDEX(Data!$BR:$BR,MATCH(J146,Data!$A:$A,0),1)))</f>
        <v/>
      </c>
      <c r="J146" s="43" t="str">
        <f ca="1">IFERROR(INDEX(Data!$A$1:I$1002,_xlfn.AGGREGATE(15,6,(OFFSET(Data!$A$1,0,MATCH(J$6,Data!$1:$1,0)-1,1000,1)=IF(J$7="","Yes",J$7))/(OFFSET(Data!$A$1,0,MATCH(J$6,Data!$1:$1,0)-1,1000,1)=IF(J$7="","Yes",J$7))*ROW(Data!$C$1:$C$1002),ROW(J146)-ROW(J$7)),1),"")</f>
        <v/>
      </c>
      <c r="K146" s="43" t="str">
        <f ca="1">IF(L146="","",IF(INDEX(Data!$BR:$BR,MATCH(L146,Data!$A:$A,0),1)=0,"",INDEX(Data!$BR:$BR,MATCH(L146,Data!$A:$A,0),1)))</f>
        <v/>
      </c>
      <c r="L146" s="43" t="str">
        <f ca="1">IFERROR(INDEX(Data!$A$1:K$1002,_xlfn.AGGREGATE(15,6,(OFFSET(Data!$A$1,0,MATCH(L$6,Data!$1:$1,0)-1,1000,1)=IF(L$7="","Yes",L$7))/(OFFSET(Data!$A$1,0,MATCH(L$6,Data!$1:$1,0)-1,1000,1)=IF(L$7="","Yes",L$7))*ROW(Data!$C$1:$C$1002),ROW(L146)-ROW(L$7)),1),"")</f>
        <v/>
      </c>
      <c r="M146" s="43" t="str">
        <f ca="1">IF(N146="","",IF(INDEX(Data!$BR:$BR,MATCH(N146,Data!$A:$A,0),1)=0,"",INDEX(Data!$BR:$BR,MATCH(N146,Data!$A:$A,0),1)))</f>
        <v/>
      </c>
      <c r="N146" s="43" t="str">
        <f ca="1">IFERROR(INDEX(Data!$A$1:M$1002,_xlfn.AGGREGATE(15,6,(OFFSET(Data!$A$1,0,MATCH(N$6,Data!$1:$1,0)-1,1000,1)=IF(N$7="","Yes",N$7))/(OFFSET(Data!$A$1,0,MATCH(N$6,Data!$1:$1,0)-1,1000,1)=IF(N$7="","Yes",N$7))*ROW(Data!$C$1:$C$1002),ROW(N146)-ROW(N$7)),1),"")</f>
        <v/>
      </c>
      <c r="O146" s="43" t="str">
        <f ca="1">IF(P146="","",IF(INDEX(Data!$BR:$BR,MATCH(P146,Data!$A:$A,0),1)=0,"",INDEX(Data!$BR:$BR,MATCH(P146,Data!$A:$A,0),1)))</f>
        <v/>
      </c>
      <c r="P146" s="43" t="str">
        <f ca="1">IFERROR(INDEX(Data!$A$1:O$1002,_xlfn.AGGREGATE(15,6,(OFFSET(Data!$A$1,0,MATCH(P$6,Data!$1:$1,0)-1,1000,1)=IF(P$7="","Yes",P$7))/(OFFSET(Data!$A$1,0,MATCH(P$6,Data!$1:$1,0)-1,1000,1)=IF(P$7="","Yes",P$7))*ROW(Data!$C$1:$C$1002),ROW(P146)-ROW(P$7)),1),"")</f>
        <v/>
      </c>
      <c r="Q146" s="43" t="str">
        <f ca="1">IF(R146="","",IF(INDEX(Data!$BR:$BR,MATCH(R146,Data!$A:$A,0),1)=0,"",INDEX(Data!$BR:$BR,MATCH(R146,Data!$A:$A,0),1)))</f>
        <v/>
      </c>
      <c r="R146" s="43" t="str">
        <f ca="1">IFERROR(INDEX(Data!$A$1:Q$1002,_xlfn.AGGREGATE(15,6,(OFFSET(Data!$A$1,0,MATCH(R$6,Data!$1:$1,0)-1,1000,1)=IF(R$7="","Yes",R$7))/(OFFSET(Data!$A$1,0,MATCH(R$6,Data!$1:$1,0)-1,1000,1)=IF(R$7="","Yes",R$7))*ROW(Data!$C$1:$C$1002),ROW(R146)-ROW(R$7)),1),"")</f>
        <v/>
      </c>
      <c r="S146" s="43" t="str">
        <f ca="1">IF(T146="","",IF(INDEX(Data!$BR:$BR,MATCH(T146,Data!$A:$A,0),1)=0,"",INDEX(Data!$BR:$BR,MATCH(T146,Data!$A:$A,0),1)))</f>
        <v/>
      </c>
      <c r="T146" s="43" t="str">
        <f ca="1">IFERROR(INDEX(Data!$A$1:R$1002,_xlfn.AGGREGATE(15,6,(OFFSET(Data!$A$1,0,MATCH(T$6,Data!$1:$1,0)-1,1000,1)=IF(T$7="","Yes",T$7))/(OFFSET(Data!$A$1,0,MATCH(T$6,Data!$1:$1,0)-1,1000,1)=IF(T$7="","Yes",T$7))*ROW(Data!$C$1:$C$1002),ROW(T146)-ROW(T$7)),1),"")</f>
        <v/>
      </c>
      <c r="U146" s="43" t="str">
        <f ca="1">IF(V146="","",IF(INDEX(Data!$BR:$BR,MATCH(V146,Data!$A:$A,0),1)=0,"",INDEX(Data!$BR:$BR,MATCH(V146,Data!$A:$A,0),1)))</f>
        <v/>
      </c>
      <c r="V146" s="43" t="str">
        <f ca="1">IFERROR(INDEX(Data!$A$1:T$1002,_xlfn.AGGREGATE(15,6,(OFFSET(Data!$A$1,0,MATCH(V$6,Data!$1:$1,0)-1,1000,1)=IF(V$7="","Yes",V$7))/(OFFSET(Data!$A$1,0,MATCH(V$6,Data!$1:$1,0)-1,1000,1)=IF(V$7="","Yes",V$7))*ROW(Data!$C$1:$C$1002),ROW(V146)-ROW(V$7)),1),"")</f>
        <v/>
      </c>
      <c r="W146" s="43" t="str">
        <f ca="1">IF(X146="","",IF(INDEX(Data!$BR:$BR,MATCH(X146,Data!$A:$A,0),1)=0,"",INDEX(Data!$BR:$BR,MATCH(X146,Data!$A:$A,0),1)))</f>
        <v/>
      </c>
      <c r="X146" s="43" t="str">
        <f ca="1">IFERROR(INDEX(Data!$A$1:Y$1002,_xlfn.AGGREGATE(15,6,(OFFSET(Data!$A$1,0,MATCH(X$6,Data!$1:$1,0)-1,1000,1)=IF(X$7="","Yes",X$7))/(OFFSET(Data!$A$1,0,MATCH(X$6,Data!$1:$1,0)-1,1000,1)=IF(X$7="","Yes",X$7))*ROW(Data!$C$1:$C$1002),ROW(X146)-ROW(X$7)),1),"")</f>
        <v/>
      </c>
      <c r="Y146" s="43" t="str">
        <f ca="1">IF(Z146="","",IF(INDEX(Data!$BR:$BR,MATCH(Z146,Data!$A:$A,0),1)=0,"",INDEX(Data!$BR:$BR,MATCH(Z146,Data!$A:$A,0),1)))</f>
        <v/>
      </c>
      <c r="Z146" s="43" t="str">
        <f ca="1">IFERROR(INDEX(Data!$A$1:AA$1002,_xlfn.AGGREGATE(15,6,(OFFSET(Data!$A$1,0,MATCH(Z$6,Data!$1:$1,0)-1,1000,1)=IF(Z$7="","Yes",Z$7))/(OFFSET(Data!$A$1,0,MATCH(Z$6,Data!$1:$1,0)-1,1000,1)=IF(Z$7="","Yes",Z$7))*ROW(Data!$C$1:$C$1002),ROW(Z146)-ROW(Z$7)),1),"")</f>
        <v/>
      </c>
      <c r="AA146" s="43" t="str">
        <f ca="1">IF(AB146="","",IF(INDEX(Data!$BR:$BR,MATCH(AB146,Data!$A:$A,0),1)=0,"",INDEX(Data!$BR:$BR,MATCH(AB146,Data!$A:$A,0),1)))</f>
        <v/>
      </c>
      <c r="AB146" s="43" t="str">
        <f ca="1">IFERROR(INDEX(Data!$A$1:AC$1002,_xlfn.AGGREGATE(15,6,(OFFSET(Data!$A$1,0,MATCH(AB$6,Data!$1:$1,0)-1,1000,1)=IF(AB$7="","Yes",AB$7))/(OFFSET(Data!$A$1,0,MATCH(AB$6,Data!$1:$1,0)-1,1000,1)=IF(AB$7="","Yes",AB$7))*ROW(Data!$C$1:$C$1002),ROW(AB146)-ROW(AB$7)),1),"")</f>
        <v/>
      </c>
      <c r="AC146" s="43" t="str">
        <f ca="1">IF(AD146="","",IF(INDEX(Data!$BR:$BR,MATCH(AD146,Data!$A:$A,0),1)=0,"",INDEX(Data!$BR:$BR,MATCH(AD146,Data!$A:$A,0),1)))</f>
        <v/>
      </c>
      <c r="AD146" s="43" t="str">
        <f ca="1">IFERROR(INDEX(Data!$A$1:AE$1002,_xlfn.AGGREGATE(15,6,(OFFSET(Data!$A$1,0,MATCH(AD$6,Data!$1:$1,0)-1,1000,1)=IF(AD$7="","Yes",AD$7))/(OFFSET(Data!$A$1,0,MATCH(AD$6,Data!$1:$1,0)-1,1000,1)=IF(AD$7="","Yes",AD$7))*ROW(Data!$C$1:$C$1002),ROW(AD146)-ROW(AD$7)),1),"")</f>
        <v/>
      </c>
      <c r="AE146" s="43" t="str">
        <f ca="1">IF(AF146="","",IF(INDEX(Data!$BR:$BR,MATCH(AF146,Data!$A:$A,0),1)=0,"",INDEX(Data!$BR:$BR,MATCH(AF146,Data!$A:$A,0),1)))</f>
        <v/>
      </c>
      <c r="AF146" s="43" t="str">
        <f ca="1">IFERROR(INDEX(Data!$A$1:AM$1002,_xlfn.AGGREGATE(15,6,(OFFSET(Data!$A$1,0,MATCH(AF$6,Data!$1:$1,0)-1,1000,1)=IF(AF$7="","Yes",AF$7))/(OFFSET(Data!$A$1,0,MATCH(AF$6,Data!$1:$1,0)-1,1000,1)=IF(AF$7="","Yes",AF$7))*ROW(Data!$C$1:$C$1002),ROW(AF146)-ROW(AF$7)),1),"")</f>
        <v/>
      </c>
      <c r="AG146" s="43" t="str">
        <f ca="1">IF(AH146="","",IF(INDEX(Data!$BR:$BR,MATCH(AH146,Data!$A:$A,0),1)=0,"",INDEX(Data!$BR:$BR,MATCH(AH146,Data!$A:$A,0),1)))</f>
        <v/>
      </c>
      <c r="AH146" s="43" t="str">
        <f ca="1">IFERROR(INDEX(Data!$A$1:AO$1002,_xlfn.AGGREGATE(15,6,(OFFSET(Data!$A$1,0,MATCH(AH$6,Data!$1:$1,0)-1,1000,1)=IF(AH$7="","Yes",AH$7))/(OFFSET(Data!$A$1,0,MATCH(AH$6,Data!$1:$1,0)-1,1000,1)=IF(AH$7="","Yes",AH$7))*ROW(Data!$C$1:$C$1002),ROW(AH146)-ROW(AH$7)),1),"")</f>
        <v/>
      </c>
      <c r="AI146" s="43" t="str">
        <f ca="1">IF(AJ146="","",IF(INDEX(Data!$BR:$BR,MATCH(AJ146,Data!$A:$A,0),1)=0,"",INDEX(Data!$BR:$BR,MATCH(AJ146,Data!$A:$A,0),1)))</f>
        <v/>
      </c>
      <c r="AJ146" s="43" t="str">
        <f ca="1">IFERROR(INDEX(Data!$A$1:AQ$1002,_xlfn.AGGREGATE(15,6,(OFFSET(Data!$A$1,0,MATCH(AJ$6,Data!$1:$1,0)-1,1000,1)=IF(AJ$7="","Yes",AJ$7))/(OFFSET(Data!$A$1,0,MATCH(AJ$6,Data!$1:$1,0)-1,1000,1)=IF(AJ$7="","Yes",AJ$7))*ROW(Data!$C$1:$C$1002),ROW(AJ146)-ROW(AJ$7)),1),"")</f>
        <v/>
      </c>
      <c r="AK146" s="43" t="str">
        <f ca="1">IF(AL146="","",IF(INDEX(Data!$BR:$BR,MATCH(AL146,Data!$A:$A,0),1)=0,"",INDEX(Data!$BR:$BR,MATCH(AL146,Data!$A:$A,0),1)))</f>
        <v/>
      </c>
      <c r="AL146" s="43" t="str">
        <f ca="1">IFERROR(INDEX(Data!$A$1:AS$1002,_xlfn.AGGREGATE(15,6,(OFFSET(Data!$A$1,0,MATCH(AL$6,Data!$1:$1,0)-1,1000,1)=IF(AL$7="","Yes",AL$7))/(OFFSET(Data!$A$1,0,MATCH(AL$6,Data!$1:$1,0)-1,1000,1)=IF(AL$7="","Yes",AL$7))*ROW(Data!$C$1:$C$1002),ROW(AL146)-ROW(AL$7)),1),"")</f>
        <v/>
      </c>
      <c r="AM146" s="43" t="str">
        <f ca="1">IF(AN146="","",IF(INDEX(Data!$BR:$BR,MATCH(AN146,Data!$A:$A,0),1)=0,"",INDEX(Data!$BR:$BR,MATCH(AN146,Data!$A:$A,0),1)))</f>
        <v/>
      </c>
      <c r="AN146" s="43" t="str">
        <f ca="1">IFERROR(INDEX(Data!$A$1:AU$1002,_xlfn.AGGREGATE(15,6,(OFFSET(Data!$A$1,0,MATCH(AN$6,Data!$1:$1,0)-1,1000,1)=IF(AN$7="","Yes",AN$7))/(OFFSET(Data!$A$1,0,MATCH(AN$6,Data!$1:$1,0)-1,1000,1)=IF(AN$7="","Yes",AN$7))*ROW(Data!$C$1:$C$1002),ROW(AN146)-ROW(AN$7)),1),"")</f>
        <v/>
      </c>
    </row>
    <row r="147" spans="1:40" x14ac:dyDescent="0.4">
      <c r="A147" s="43" t="str">
        <f ca="1">IF(B147="","",IF(INDEX(Data!$BR:$BR,MATCH(B147,Data!$A:$A,0),1)=0,"",INDEX(Data!$BR:$BR,MATCH(B147,Data!$A:$A,0),1)))</f>
        <v/>
      </c>
      <c r="B147" s="43" t="str">
        <f ca="1">IFERROR(INDEX(Data!A$1:$A$1002,_xlfn.AGGREGATE(15,6,(OFFSET(Data!$A$1,0,MATCH(B$6,Data!$1:$1,0)-1,1000,1)=IF(B$7="","Yes",B$7))/(OFFSET(Data!$A$1,0,MATCH(B$6,Data!$1:$1,0)-1,1000,1)=IF(B$7="","Yes",B$7))*ROW(Data!$C$1:$C$1002),ROW(B147)-ROW(B$7)),1),"")</f>
        <v/>
      </c>
      <c r="C147" s="43" t="str">
        <f ca="1">IF(D147="","",IF(INDEX(Data!$BR:$BR,MATCH(D147,Data!$A:$A,0),1)=0,"",INDEX(Data!$BR:$BR,MATCH(D147,Data!$A:$A,0),1)))</f>
        <v/>
      </c>
      <c r="D147" s="43" t="str">
        <f ca="1">IFERROR(INDEX(Data!$A$1:C$1002,_xlfn.AGGREGATE(15,6,(OFFSET(Data!$A$1,0,MATCH(D$6,Data!$1:$1,0)-1,1000,1)=IF(D$7="","Yes",D$7))/(OFFSET(Data!$A$1,0,MATCH(D$6,Data!$1:$1,0)-1,1000,1)=IF(D$7="","Yes",D$7))*ROW(Data!$C$1:$C$1002),ROW(D147)-ROW(D$7)),1),"")</f>
        <v/>
      </c>
      <c r="E147" s="43" t="str">
        <f ca="1">IF(F147="","",IF(INDEX(Data!$BR:$BR,MATCH(F147,Data!$A:$A,0),1)=0,"",INDEX(Data!$BR:$BR,MATCH(F147,Data!$A:$A,0),1)))</f>
        <v/>
      </c>
      <c r="F147" s="43" t="str">
        <f ca="1">IFERROR(INDEX(Data!$A$1:E$1002,_xlfn.AGGREGATE(15,6,(OFFSET(Data!$A$1,0,MATCH(F$6,Data!$1:$1,0)-1,1000,1)=IF(F$7="","Yes",F$7))/(OFFSET(Data!$A$1,0,MATCH(F$6,Data!$1:$1,0)-1,1000,1)=IF(F$7="","Yes",F$7))*ROW(Data!$C$1:$C$1002),ROW(F147)-ROW(F$7)),1),"")</f>
        <v/>
      </c>
      <c r="G147" s="43" t="str">
        <f ca="1">IF(H147="","",IF(INDEX(Data!$BR:$BR,MATCH(H147,Data!$A:$A,0),1)=0,"",INDEX(Data!$BR:$BR,MATCH(H147,Data!$A:$A,0),1)))</f>
        <v/>
      </c>
      <c r="H147" s="43" t="str">
        <f ca="1">IFERROR(INDEX(Data!$A$1:G$1002,_xlfn.AGGREGATE(15,6,(OFFSET(Data!$A$1,0,MATCH(H$6,Data!$1:$1,0)-1,1000,1)=IF(H$7="","Yes",H$7))/(OFFSET(Data!$A$1,0,MATCH(H$6,Data!$1:$1,0)-1,1000,1)=IF(H$7="","Yes",H$7))*ROW(Data!$C$1:$C$1002),ROW(H147)-ROW(H$7)),1),"")</f>
        <v/>
      </c>
      <c r="I147" s="43" t="str">
        <f ca="1">IF(J147="","",IF(INDEX(Data!$BR:$BR,MATCH(J147,Data!$A:$A,0),1)=0,"",INDEX(Data!$BR:$BR,MATCH(J147,Data!$A:$A,0),1)))</f>
        <v/>
      </c>
      <c r="J147" s="43" t="str">
        <f ca="1">IFERROR(INDEX(Data!$A$1:I$1002,_xlfn.AGGREGATE(15,6,(OFFSET(Data!$A$1,0,MATCH(J$6,Data!$1:$1,0)-1,1000,1)=IF(J$7="","Yes",J$7))/(OFFSET(Data!$A$1,0,MATCH(J$6,Data!$1:$1,0)-1,1000,1)=IF(J$7="","Yes",J$7))*ROW(Data!$C$1:$C$1002),ROW(J147)-ROW(J$7)),1),"")</f>
        <v/>
      </c>
      <c r="K147" s="43" t="str">
        <f ca="1">IF(L147="","",IF(INDEX(Data!$BR:$BR,MATCH(L147,Data!$A:$A,0),1)=0,"",INDEX(Data!$BR:$BR,MATCH(L147,Data!$A:$A,0),1)))</f>
        <v/>
      </c>
      <c r="L147" s="43" t="str">
        <f ca="1">IFERROR(INDEX(Data!$A$1:K$1002,_xlfn.AGGREGATE(15,6,(OFFSET(Data!$A$1,0,MATCH(L$6,Data!$1:$1,0)-1,1000,1)=IF(L$7="","Yes",L$7))/(OFFSET(Data!$A$1,0,MATCH(L$6,Data!$1:$1,0)-1,1000,1)=IF(L$7="","Yes",L$7))*ROW(Data!$C$1:$C$1002),ROW(L147)-ROW(L$7)),1),"")</f>
        <v/>
      </c>
      <c r="M147" s="43" t="str">
        <f ca="1">IF(N147="","",IF(INDEX(Data!$BR:$BR,MATCH(N147,Data!$A:$A,0),1)=0,"",INDEX(Data!$BR:$BR,MATCH(N147,Data!$A:$A,0),1)))</f>
        <v/>
      </c>
      <c r="N147" s="43" t="str">
        <f ca="1">IFERROR(INDEX(Data!$A$1:M$1002,_xlfn.AGGREGATE(15,6,(OFFSET(Data!$A$1,0,MATCH(N$6,Data!$1:$1,0)-1,1000,1)=IF(N$7="","Yes",N$7))/(OFFSET(Data!$A$1,0,MATCH(N$6,Data!$1:$1,0)-1,1000,1)=IF(N$7="","Yes",N$7))*ROW(Data!$C$1:$C$1002),ROW(N147)-ROW(N$7)),1),"")</f>
        <v/>
      </c>
      <c r="O147" s="43" t="str">
        <f ca="1">IF(P147="","",IF(INDEX(Data!$BR:$BR,MATCH(P147,Data!$A:$A,0),1)=0,"",INDEX(Data!$BR:$BR,MATCH(P147,Data!$A:$A,0),1)))</f>
        <v/>
      </c>
      <c r="P147" s="43" t="str">
        <f ca="1">IFERROR(INDEX(Data!$A$1:O$1002,_xlfn.AGGREGATE(15,6,(OFFSET(Data!$A$1,0,MATCH(P$6,Data!$1:$1,0)-1,1000,1)=IF(P$7="","Yes",P$7))/(OFFSET(Data!$A$1,0,MATCH(P$6,Data!$1:$1,0)-1,1000,1)=IF(P$7="","Yes",P$7))*ROW(Data!$C$1:$C$1002),ROW(P147)-ROW(P$7)),1),"")</f>
        <v/>
      </c>
      <c r="Q147" s="43" t="str">
        <f ca="1">IF(R147="","",IF(INDEX(Data!$BR:$BR,MATCH(R147,Data!$A:$A,0),1)=0,"",INDEX(Data!$BR:$BR,MATCH(R147,Data!$A:$A,0),1)))</f>
        <v/>
      </c>
      <c r="R147" s="43" t="str">
        <f ca="1">IFERROR(INDEX(Data!$A$1:Q$1002,_xlfn.AGGREGATE(15,6,(OFFSET(Data!$A$1,0,MATCH(R$6,Data!$1:$1,0)-1,1000,1)=IF(R$7="","Yes",R$7))/(OFFSET(Data!$A$1,0,MATCH(R$6,Data!$1:$1,0)-1,1000,1)=IF(R$7="","Yes",R$7))*ROW(Data!$C$1:$C$1002),ROW(R147)-ROW(R$7)),1),"")</f>
        <v/>
      </c>
      <c r="S147" s="43" t="str">
        <f ca="1">IF(T147="","",IF(INDEX(Data!$BR:$BR,MATCH(T147,Data!$A:$A,0),1)=0,"",INDEX(Data!$BR:$BR,MATCH(T147,Data!$A:$A,0),1)))</f>
        <v/>
      </c>
      <c r="T147" s="43" t="str">
        <f ca="1">IFERROR(INDEX(Data!$A$1:R$1002,_xlfn.AGGREGATE(15,6,(OFFSET(Data!$A$1,0,MATCH(T$6,Data!$1:$1,0)-1,1000,1)=IF(T$7="","Yes",T$7))/(OFFSET(Data!$A$1,0,MATCH(T$6,Data!$1:$1,0)-1,1000,1)=IF(T$7="","Yes",T$7))*ROW(Data!$C$1:$C$1002),ROW(T147)-ROW(T$7)),1),"")</f>
        <v/>
      </c>
      <c r="U147" s="43" t="str">
        <f ca="1">IF(V147="","",IF(INDEX(Data!$BR:$BR,MATCH(V147,Data!$A:$A,0),1)=0,"",INDEX(Data!$BR:$BR,MATCH(V147,Data!$A:$A,0),1)))</f>
        <v/>
      </c>
      <c r="V147" s="43" t="str">
        <f ca="1">IFERROR(INDEX(Data!$A$1:T$1002,_xlfn.AGGREGATE(15,6,(OFFSET(Data!$A$1,0,MATCH(V$6,Data!$1:$1,0)-1,1000,1)=IF(V$7="","Yes",V$7))/(OFFSET(Data!$A$1,0,MATCH(V$6,Data!$1:$1,0)-1,1000,1)=IF(V$7="","Yes",V$7))*ROW(Data!$C$1:$C$1002),ROW(V147)-ROW(V$7)),1),"")</f>
        <v/>
      </c>
      <c r="W147" s="43" t="str">
        <f ca="1">IF(X147="","",IF(INDEX(Data!$BR:$BR,MATCH(X147,Data!$A:$A,0),1)=0,"",INDEX(Data!$BR:$BR,MATCH(X147,Data!$A:$A,0),1)))</f>
        <v/>
      </c>
      <c r="X147" s="43" t="str">
        <f ca="1">IFERROR(INDEX(Data!$A$1:Y$1002,_xlfn.AGGREGATE(15,6,(OFFSET(Data!$A$1,0,MATCH(X$6,Data!$1:$1,0)-1,1000,1)=IF(X$7="","Yes",X$7))/(OFFSET(Data!$A$1,0,MATCH(X$6,Data!$1:$1,0)-1,1000,1)=IF(X$7="","Yes",X$7))*ROW(Data!$C$1:$C$1002),ROW(X147)-ROW(X$7)),1),"")</f>
        <v/>
      </c>
      <c r="Y147" s="43" t="str">
        <f ca="1">IF(Z147="","",IF(INDEX(Data!$BR:$BR,MATCH(Z147,Data!$A:$A,0),1)=0,"",INDEX(Data!$BR:$BR,MATCH(Z147,Data!$A:$A,0),1)))</f>
        <v/>
      </c>
      <c r="Z147" s="43" t="str">
        <f ca="1">IFERROR(INDEX(Data!$A$1:AA$1002,_xlfn.AGGREGATE(15,6,(OFFSET(Data!$A$1,0,MATCH(Z$6,Data!$1:$1,0)-1,1000,1)=IF(Z$7="","Yes",Z$7))/(OFFSET(Data!$A$1,0,MATCH(Z$6,Data!$1:$1,0)-1,1000,1)=IF(Z$7="","Yes",Z$7))*ROW(Data!$C$1:$C$1002),ROW(Z147)-ROW(Z$7)),1),"")</f>
        <v/>
      </c>
      <c r="AA147" s="43" t="str">
        <f ca="1">IF(AB147="","",IF(INDEX(Data!$BR:$BR,MATCH(AB147,Data!$A:$A,0),1)=0,"",INDEX(Data!$BR:$BR,MATCH(AB147,Data!$A:$A,0),1)))</f>
        <v/>
      </c>
      <c r="AB147" s="43" t="str">
        <f ca="1">IFERROR(INDEX(Data!$A$1:AC$1002,_xlfn.AGGREGATE(15,6,(OFFSET(Data!$A$1,0,MATCH(AB$6,Data!$1:$1,0)-1,1000,1)=IF(AB$7="","Yes",AB$7))/(OFFSET(Data!$A$1,0,MATCH(AB$6,Data!$1:$1,0)-1,1000,1)=IF(AB$7="","Yes",AB$7))*ROW(Data!$C$1:$C$1002),ROW(AB147)-ROW(AB$7)),1),"")</f>
        <v/>
      </c>
      <c r="AC147" s="43" t="str">
        <f ca="1">IF(AD147="","",IF(INDEX(Data!$BR:$BR,MATCH(AD147,Data!$A:$A,0),1)=0,"",INDEX(Data!$BR:$BR,MATCH(AD147,Data!$A:$A,0),1)))</f>
        <v/>
      </c>
      <c r="AD147" s="43" t="str">
        <f ca="1">IFERROR(INDEX(Data!$A$1:AE$1002,_xlfn.AGGREGATE(15,6,(OFFSET(Data!$A$1,0,MATCH(AD$6,Data!$1:$1,0)-1,1000,1)=IF(AD$7="","Yes",AD$7))/(OFFSET(Data!$A$1,0,MATCH(AD$6,Data!$1:$1,0)-1,1000,1)=IF(AD$7="","Yes",AD$7))*ROW(Data!$C$1:$C$1002),ROW(AD147)-ROW(AD$7)),1),"")</f>
        <v/>
      </c>
      <c r="AE147" s="43" t="str">
        <f ca="1">IF(AF147="","",IF(INDEX(Data!$BR:$BR,MATCH(AF147,Data!$A:$A,0),1)=0,"",INDEX(Data!$BR:$BR,MATCH(AF147,Data!$A:$A,0),1)))</f>
        <v/>
      </c>
      <c r="AF147" s="43" t="str">
        <f ca="1">IFERROR(INDEX(Data!$A$1:AM$1002,_xlfn.AGGREGATE(15,6,(OFFSET(Data!$A$1,0,MATCH(AF$6,Data!$1:$1,0)-1,1000,1)=IF(AF$7="","Yes",AF$7))/(OFFSET(Data!$A$1,0,MATCH(AF$6,Data!$1:$1,0)-1,1000,1)=IF(AF$7="","Yes",AF$7))*ROW(Data!$C$1:$C$1002),ROW(AF147)-ROW(AF$7)),1),"")</f>
        <v/>
      </c>
      <c r="AG147" s="43" t="str">
        <f ca="1">IF(AH147="","",IF(INDEX(Data!$BR:$BR,MATCH(AH147,Data!$A:$A,0),1)=0,"",INDEX(Data!$BR:$BR,MATCH(AH147,Data!$A:$A,0),1)))</f>
        <v/>
      </c>
      <c r="AH147" s="43" t="str">
        <f ca="1">IFERROR(INDEX(Data!$A$1:AO$1002,_xlfn.AGGREGATE(15,6,(OFFSET(Data!$A$1,0,MATCH(AH$6,Data!$1:$1,0)-1,1000,1)=IF(AH$7="","Yes",AH$7))/(OFFSET(Data!$A$1,0,MATCH(AH$6,Data!$1:$1,0)-1,1000,1)=IF(AH$7="","Yes",AH$7))*ROW(Data!$C$1:$C$1002),ROW(AH147)-ROW(AH$7)),1),"")</f>
        <v/>
      </c>
      <c r="AI147" s="43" t="str">
        <f ca="1">IF(AJ147="","",IF(INDEX(Data!$BR:$BR,MATCH(AJ147,Data!$A:$A,0),1)=0,"",INDEX(Data!$BR:$BR,MATCH(AJ147,Data!$A:$A,0),1)))</f>
        <v/>
      </c>
      <c r="AJ147" s="43" t="str">
        <f ca="1">IFERROR(INDEX(Data!$A$1:AQ$1002,_xlfn.AGGREGATE(15,6,(OFFSET(Data!$A$1,0,MATCH(AJ$6,Data!$1:$1,0)-1,1000,1)=IF(AJ$7="","Yes",AJ$7))/(OFFSET(Data!$A$1,0,MATCH(AJ$6,Data!$1:$1,0)-1,1000,1)=IF(AJ$7="","Yes",AJ$7))*ROW(Data!$C$1:$C$1002),ROW(AJ147)-ROW(AJ$7)),1),"")</f>
        <v/>
      </c>
      <c r="AK147" s="43" t="str">
        <f ca="1">IF(AL147="","",IF(INDEX(Data!$BR:$BR,MATCH(AL147,Data!$A:$A,0),1)=0,"",INDEX(Data!$BR:$BR,MATCH(AL147,Data!$A:$A,0),1)))</f>
        <v/>
      </c>
      <c r="AL147" s="43" t="str">
        <f ca="1">IFERROR(INDEX(Data!$A$1:AS$1002,_xlfn.AGGREGATE(15,6,(OFFSET(Data!$A$1,0,MATCH(AL$6,Data!$1:$1,0)-1,1000,1)=IF(AL$7="","Yes",AL$7))/(OFFSET(Data!$A$1,0,MATCH(AL$6,Data!$1:$1,0)-1,1000,1)=IF(AL$7="","Yes",AL$7))*ROW(Data!$C$1:$C$1002),ROW(AL147)-ROW(AL$7)),1),"")</f>
        <v/>
      </c>
      <c r="AM147" s="43" t="str">
        <f ca="1">IF(AN147="","",IF(INDEX(Data!$BR:$BR,MATCH(AN147,Data!$A:$A,0),1)=0,"",INDEX(Data!$BR:$BR,MATCH(AN147,Data!$A:$A,0),1)))</f>
        <v/>
      </c>
      <c r="AN147" s="43" t="str">
        <f ca="1">IFERROR(INDEX(Data!$A$1:AU$1002,_xlfn.AGGREGATE(15,6,(OFFSET(Data!$A$1,0,MATCH(AN$6,Data!$1:$1,0)-1,1000,1)=IF(AN$7="","Yes",AN$7))/(OFFSET(Data!$A$1,0,MATCH(AN$6,Data!$1:$1,0)-1,1000,1)=IF(AN$7="","Yes",AN$7))*ROW(Data!$C$1:$C$1002),ROW(AN147)-ROW(AN$7)),1),"")</f>
        <v/>
      </c>
    </row>
    <row r="148" spans="1:40" x14ac:dyDescent="0.4">
      <c r="A148" s="43" t="str">
        <f ca="1">IF(B148="","",IF(INDEX(Data!$BR:$BR,MATCH(B148,Data!$A:$A,0),1)=0,"",INDEX(Data!$BR:$BR,MATCH(B148,Data!$A:$A,0),1)))</f>
        <v/>
      </c>
      <c r="B148" s="43" t="str">
        <f ca="1">IFERROR(INDEX(Data!A$1:$A$1002,_xlfn.AGGREGATE(15,6,(OFFSET(Data!$A$1,0,MATCH(B$6,Data!$1:$1,0)-1,1000,1)=IF(B$7="","Yes",B$7))/(OFFSET(Data!$A$1,0,MATCH(B$6,Data!$1:$1,0)-1,1000,1)=IF(B$7="","Yes",B$7))*ROW(Data!$C$1:$C$1002),ROW(B148)-ROW(B$7)),1),"")</f>
        <v/>
      </c>
      <c r="C148" s="43" t="str">
        <f ca="1">IF(D148="","",IF(INDEX(Data!$BR:$BR,MATCH(D148,Data!$A:$A,0),1)=0,"",INDEX(Data!$BR:$BR,MATCH(D148,Data!$A:$A,0),1)))</f>
        <v/>
      </c>
      <c r="D148" s="43" t="str">
        <f ca="1">IFERROR(INDEX(Data!$A$1:C$1002,_xlfn.AGGREGATE(15,6,(OFFSET(Data!$A$1,0,MATCH(D$6,Data!$1:$1,0)-1,1000,1)=IF(D$7="","Yes",D$7))/(OFFSET(Data!$A$1,0,MATCH(D$6,Data!$1:$1,0)-1,1000,1)=IF(D$7="","Yes",D$7))*ROW(Data!$C$1:$C$1002),ROW(D148)-ROW(D$7)),1),"")</f>
        <v/>
      </c>
      <c r="E148" s="43" t="str">
        <f ca="1">IF(F148="","",IF(INDEX(Data!$BR:$BR,MATCH(F148,Data!$A:$A,0),1)=0,"",INDEX(Data!$BR:$BR,MATCH(F148,Data!$A:$A,0),1)))</f>
        <v/>
      </c>
      <c r="F148" s="43" t="str">
        <f ca="1">IFERROR(INDEX(Data!$A$1:E$1002,_xlfn.AGGREGATE(15,6,(OFFSET(Data!$A$1,0,MATCH(F$6,Data!$1:$1,0)-1,1000,1)=IF(F$7="","Yes",F$7))/(OFFSET(Data!$A$1,0,MATCH(F$6,Data!$1:$1,0)-1,1000,1)=IF(F$7="","Yes",F$7))*ROW(Data!$C$1:$C$1002),ROW(F148)-ROW(F$7)),1),"")</f>
        <v/>
      </c>
      <c r="G148" s="43" t="str">
        <f ca="1">IF(H148="","",IF(INDEX(Data!$BR:$BR,MATCH(H148,Data!$A:$A,0),1)=0,"",INDEX(Data!$BR:$BR,MATCH(H148,Data!$A:$A,0),1)))</f>
        <v/>
      </c>
      <c r="H148" s="43" t="str">
        <f ca="1">IFERROR(INDEX(Data!$A$1:G$1002,_xlfn.AGGREGATE(15,6,(OFFSET(Data!$A$1,0,MATCH(H$6,Data!$1:$1,0)-1,1000,1)=IF(H$7="","Yes",H$7))/(OFFSET(Data!$A$1,0,MATCH(H$6,Data!$1:$1,0)-1,1000,1)=IF(H$7="","Yes",H$7))*ROW(Data!$C$1:$C$1002),ROW(H148)-ROW(H$7)),1),"")</f>
        <v/>
      </c>
      <c r="I148" s="43" t="str">
        <f ca="1">IF(J148="","",IF(INDEX(Data!$BR:$BR,MATCH(J148,Data!$A:$A,0),1)=0,"",INDEX(Data!$BR:$BR,MATCH(J148,Data!$A:$A,0),1)))</f>
        <v/>
      </c>
      <c r="J148" s="43" t="str">
        <f ca="1">IFERROR(INDEX(Data!$A$1:I$1002,_xlfn.AGGREGATE(15,6,(OFFSET(Data!$A$1,0,MATCH(J$6,Data!$1:$1,0)-1,1000,1)=IF(J$7="","Yes",J$7))/(OFFSET(Data!$A$1,0,MATCH(J$6,Data!$1:$1,0)-1,1000,1)=IF(J$7="","Yes",J$7))*ROW(Data!$C$1:$C$1002),ROW(J148)-ROW(J$7)),1),"")</f>
        <v/>
      </c>
      <c r="K148" s="43" t="str">
        <f ca="1">IF(L148="","",IF(INDEX(Data!$BR:$BR,MATCH(L148,Data!$A:$A,0),1)=0,"",INDEX(Data!$BR:$BR,MATCH(L148,Data!$A:$A,0),1)))</f>
        <v/>
      </c>
      <c r="L148" s="43" t="str">
        <f ca="1">IFERROR(INDEX(Data!$A$1:K$1002,_xlfn.AGGREGATE(15,6,(OFFSET(Data!$A$1,0,MATCH(L$6,Data!$1:$1,0)-1,1000,1)=IF(L$7="","Yes",L$7))/(OFFSET(Data!$A$1,0,MATCH(L$6,Data!$1:$1,0)-1,1000,1)=IF(L$7="","Yes",L$7))*ROW(Data!$C$1:$C$1002),ROW(L148)-ROW(L$7)),1),"")</f>
        <v/>
      </c>
      <c r="M148" s="43" t="str">
        <f ca="1">IF(N148="","",IF(INDEX(Data!$BR:$BR,MATCH(N148,Data!$A:$A,0),1)=0,"",INDEX(Data!$BR:$BR,MATCH(N148,Data!$A:$A,0),1)))</f>
        <v/>
      </c>
      <c r="N148" s="43" t="str">
        <f ca="1">IFERROR(INDEX(Data!$A$1:M$1002,_xlfn.AGGREGATE(15,6,(OFFSET(Data!$A$1,0,MATCH(N$6,Data!$1:$1,0)-1,1000,1)=IF(N$7="","Yes",N$7))/(OFFSET(Data!$A$1,0,MATCH(N$6,Data!$1:$1,0)-1,1000,1)=IF(N$7="","Yes",N$7))*ROW(Data!$C$1:$C$1002),ROW(N148)-ROW(N$7)),1),"")</f>
        <v/>
      </c>
      <c r="O148" s="43" t="str">
        <f ca="1">IF(P148="","",IF(INDEX(Data!$BR:$BR,MATCH(P148,Data!$A:$A,0),1)=0,"",INDEX(Data!$BR:$BR,MATCH(P148,Data!$A:$A,0),1)))</f>
        <v/>
      </c>
      <c r="P148" s="43" t="str">
        <f ca="1">IFERROR(INDEX(Data!$A$1:O$1002,_xlfn.AGGREGATE(15,6,(OFFSET(Data!$A$1,0,MATCH(P$6,Data!$1:$1,0)-1,1000,1)=IF(P$7="","Yes",P$7))/(OFFSET(Data!$A$1,0,MATCH(P$6,Data!$1:$1,0)-1,1000,1)=IF(P$7="","Yes",P$7))*ROW(Data!$C$1:$C$1002),ROW(P148)-ROW(P$7)),1),"")</f>
        <v/>
      </c>
      <c r="Q148" s="43" t="str">
        <f ca="1">IF(R148="","",IF(INDEX(Data!$BR:$BR,MATCH(R148,Data!$A:$A,0),1)=0,"",INDEX(Data!$BR:$BR,MATCH(R148,Data!$A:$A,0),1)))</f>
        <v/>
      </c>
      <c r="R148" s="43" t="str">
        <f ca="1">IFERROR(INDEX(Data!$A$1:Q$1002,_xlfn.AGGREGATE(15,6,(OFFSET(Data!$A$1,0,MATCH(R$6,Data!$1:$1,0)-1,1000,1)=IF(R$7="","Yes",R$7))/(OFFSET(Data!$A$1,0,MATCH(R$6,Data!$1:$1,0)-1,1000,1)=IF(R$7="","Yes",R$7))*ROW(Data!$C$1:$C$1002),ROW(R148)-ROW(R$7)),1),"")</f>
        <v/>
      </c>
      <c r="S148" s="43" t="str">
        <f ca="1">IF(T148="","",IF(INDEX(Data!$BR:$BR,MATCH(T148,Data!$A:$A,0),1)=0,"",INDEX(Data!$BR:$BR,MATCH(T148,Data!$A:$A,0),1)))</f>
        <v/>
      </c>
      <c r="T148" s="43" t="str">
        <f ca="1">IFERROR(INDEX(Data!$A$1:R$1002,_xlfn.AGGREGATE(15,6,(OFFSET(Data!$A$1,0,MATCH(T$6,Data!$1:$1,0)-1,1000,1)=IF(T$7="","Yes",T$7))/(OFFSET(Data!$A$1,0,MATCH(T$6,Data!$1:$1,0)-1,1000,1)=IF(T$7="","Yes",T$7))*ROW(Data!$C$1:$C$1002),ROW(T148)-ROW(T$7)),1),"")</f>
        <v/>
      </c>
      <c r="U148" s="43" t="str">
        <f ca="1">IF(V148="","",IF(INDEX(Data!$BR:$BR,MATCH(V148,Data!$A:$A,0),1)=0,"",INDEX(Data!$BR:$BR,MATCH(V148,Data!$A:$A,0),1)))</f>
        <v/>
      </c>
      <c r="V148" s="43" t="str">
        <f ca="1">IFERROR(INDEX(Data!$A$1:T$1002,_xlfn.AGGREGATE(15,6,(OFFSET(Data!$A$1,0,MATCH(V$6,Data!$1:$1,0)-1,1000,1)=IF(V$7="","Yes",V$7))/(OFFSET(Data!$A$1,0,MATCH(V$6,Data!$1:$1,0)-1,1000,1)=IF(V$7="","Yes",V$7))*ROW(Data!$C$1:$C$1002),ROW(V148)-ROW(V$7)),1),"")</f>
        <v/>
      </c>
      <c r="W148" s="43" t="str">
        <f ca="1">IF(X148="","",IF(INDEX(Data!$BR:$BR,MATCH(X148,Data!$A:$A,0),1)=0,"",INDEX(Data!$BR:$BR,MATCH(X148,Data!$A:$A,0),1)))</f>
        <v/>
      </c>
      <c r="X148" s="43" t="str">
        <f ca="1">IFERROR(INDEX(Data!$A$1:Y$1002,_xlfn.AGGREGATE(15,6,(OFFSET(Data!$A$1,0,MATCH(X$6,Data!$1:$1,0)-1,1000,1)=IF(X$7="","Yes",X$7))/(OFFSET(Data!$A$1,0,MATCH(X$6,Data!$1:$1,0)-1,1000,1)=IF(X$7="","Yes",X$7))*ROW(Data!$C$1:$C$1002),ROW(X148)-ROW(X$7)),1),"")</f>
        <v/>
      </c>
      <c r="Y148" s="43" t="str">
        <f ca="1">IF(Z148="","",IF(INDEX(Data!$BR:$BR,MATCH(Z148,Data!$A:$A,0),1)=0,"",INDEX(Data!$BR:$BR,MATCH(Z148,Data!$A:$A,0),1)))</f>
        <v/>
      </c>
      <c r="Z148" s="43" t="str">
        <f ca="1">IFERROR(INDEX(Data!$A$1:AA$1002,_xlfn.AGGREGATE(15,6,(OFFSET(Data!$A$1,0,MATCH(Z$6,Data!$1:$1,0)-1,1000,1)=IF(Z$7="","Yes",Z$7))/(OFFSET(Data!$A$1,0,MATCH(Z$6,Data!$1:$1,0)-1,1000,1)=IF(Z$7="","Yes",Z$7))*ROW(Data!$C$1:$C$1002),ROW(Z148)-ROW(Z$7)),1),"")</f>
        <v/>
      </c>
      <c r="AA148" s="43" t="str">
        <f ca="1">IF(AB148="","",IF(INDEX(Data!$BR:$BR,MATCH(AB148,Data!$A:$A,0),1)=0,"",INDEX(Data!$BR:$BR,MATCH(AB148,Data!$A:$A,0),1)))</f>
        <v/>
      </c>
      <c r="AB148" s="43" t="str">
        <f ca="1">IFERROR(INDEX(Data!$A$1:AC$1002,_xlfn.AGGREGATE(15,6,(OFFSET(Data!$A$1,0,MATCH(AB$6,Data!$1:$1,0)-1,1000,1)=IF(AB$7="","Yes",AB$7))/(OFFSET(Data!$A$1,0,MATCH(AB$6,Data!$1:$1,0)-1,1000,1)=IF(AB$7="","Yes",AB$7))*ROW(Data!$C$1:$C$1002),ROW(AB148)-ROW(AB$7)),1),"")</f>
        <v/>
      </c>
      <c r="AC148" s="43" t="str">
        <f ca="1">IF(AD148="","",IF(INDEX(Data!$BR:$BR,MATCH(AD148,Data!$A:$A,0),1)=0,"",INDEX(Data!$BR:$BR,MATCH(AD148,Data!$A:$A,0),1)))</f>
        <v/>
      </c>
      <c r="AD148" s="43" t="str">
        <f ca="1">IFERROR(INDEX(Data!$A$1:AE$1002,_xlfn.AGGREGATE(15,6,(OFFSET(Data!$A$1,0,MATCH(AD$6,Data!$1:$1,0)-1,1000,1)=IF(AD$7="","Yes",AD$7))/(OFFSET(Data!$A$1,0,MATCH(AD$6,Data!$1:$1,0)-1,1000,1)=IF(AD$7="","Yes",AD$7))*ROW(Data!$C$1:$C$1002),ROW(AD148)-ROW(AD$7)),1),"")</f>
        <v/>
      </c>
      <c r="AE148" s="43" t="str">
        <f ca="1">IF(AF148="","",IF(INDEX(Data!$BR:$BR,MATCH(AF148,Data!$A:$A,0),1)=0,"",INDEX(Data!$BR:$BR,MATCH(AF148,Data!$A:$A,0),1)))</f>
        <v/>
      </c>
      <c r="AF148" s="43" t="str">
        <f ca="1">IFERROR(INDEX(Data!$A$1:AM$1002,_xlfn.AGGREGATE(15,6,(OFFSET(Data!$A$1,0,MATCH(AF$6,Data!$1:$1,0)-1,1000,1)=IF(AF$7="","Yes",AF$7))/(OFFSET(Data!$A$1,0,MATCH(AF$6,Data!$1:$1,0)-1,1000,1)=IF(AF$7="","Yes",AF$7))*ROW(Data!$C$1:$C$1002),ROW(AF148)-ROW(AF$7)),1),"")</f>
        <v/>
      </c>
      <c r="AG148" s="43" t="str">
        <f ca="1">IF(AH148="","",IF(INDEX(Data!$BR:$BR,MATCH(AH148,Data!$A:$A,0),1)=0,"",INDEX(Data!$BR:$BR,MATCH(AH148,Data!$A:$A,0),1)))</f>
        <v/>
      </c>
      <c r="AH148" s="43" t="str">
        <f ca="1">IFERROR(INDEX(Data!$A$1:AO$1002,_xlfn.AGGREGATE(15,6,(OFFSET(Data!$A$1,0,MATCH(AH$6,Data!$1:$1,0)-1,1000,1)=IF(AH$7="","Yes",AH$7))/(OFFSET(Data!$A$1,0,MATCH(AH$6,Data!$1:$1,0)-1,1000,1)=IF(AH$7="","Yes",AH$7))*ROW(Data!$C$1:$C$1002),ROW(AH148)-ROW(AH$7)),1),"")</f>
        <v/>
      </c>
      <c r="AI148" s="43" t="str">
        <f ca="1">IF(AJ148="","",IF(INDEX(Data!$BR:$BR,MATCH(AJ148,Data!$A:$A,0),1)=0,"",INDEX(Data!$BR:$BR,MATCH(AJ148,Data!$A:$A,0),1)))</f>
        <v/>
      </c>
      <c r="AJ148" s="43" t="str">
        <f ca="1">IFERROR(INDEX(Data!$A$1:AQ$1002,_xlfn.AGGREGATE(15,6,(OFFSET(Data!$A$1,0,MATCH(AJ$6,Data!$1:$1,0)-1,1000,1)=IF(AJ$7="","Yes",AJ$7))/(OFFSET(Data!$A$1,0,MATCH(AJ$6,Data!$1:$1,0)-1,1000,1)=IF(AJ$7="","Yes",AJ$7))*ROW(Data!$C$1:$C$1002),ROW(AJ148)-ROW(AJ$7)),1),"")</f>
        <v/>
      </c>
      <c r="AK148" s="43" t="str">
        <f ca="1">IF(AL148="","",IF(INDEX(Data!$BR:$BR,MATCH(AL148,Data!$A:$A,0),1)=0,"",INDEX(Data!$BR:$BR,MATCH(AL148,Data!$A:$A,0),1)))</f>
        <v/>
      </c>
      <c r="AL148" s="43" t="str">
        <f ca="1">IFERROR(INDEX(Data!$A$1:AS$1002,_xlfn.AGGREGATE(15,6,(OFFSET(Data!$A$1,0,MATCH(AL$6,Data!$1:$1,0)-1,1000,1)=IF(AL$7="","Yes",AL$7))/(OFFSET(Data!$A$1,0,MATCH(AL$6,Data!$1:$1,0)-1,1000,1)=IF(AL$7="","Yes",AL$7))*ROW(Data!$C$1:$C$1002),ROW(AL148)-ROW(AL$7)),1),"")</f>
        <v/>
      </c>
      <c r="AM148" s="43" t="str">
        <f ca="1">IF(AN148="","",IF(INDEX(Data!$BR:$BR,MATCH(AN148,Data!$A:$A,0),1)=0,"",INDEX(Data!$BR:$BR,MATCH(AN148,Data!$A:$A,0),1)))</f>
        <v/>
      </c>
      <c r="AN148" s="43" t="str">
        <f ca="1">IFERROR(INDEX(Data!$A$1:AU$1002,_xlfn.AGGREGATE(15,6,(OFFSET(Data!$A$1,0,MATCH(AN$6,Data!$1:$1,0)-1,1000,1)=IF(AN$7="","Yes",AN$7))/(OFFSET(Data!$A$1,0,MATCH(AN$6,Data!$1:$1,0)-1,1000,1)=IF(AN$7="","Yes",AN$7))*ROW(Data!$C$1:$C$1002),ROW(AN148)-ROW(AN$7)),1),"")</f>
        <v/>
      </c>
    </row>
    <row r="149" spans="1:40" x14ac:dyDescent="0.4">
      <c r="A149" s="43" t="str">
        <f ca="1">IF(B149="","",IF(INDEX(Data!$BR:$BR,MATCH(B149,Data!$A:$A,0),1)=0,"",INDEX(Data!$BR:$BR,MATCH(B149,Data!$A:$A,0),1)))</f>
        <v/>
      </c>
      <c r="B149" s="43" t="str">
        <f ca="1">IFERROR(INDEX(Data!A$1:$A$1002,_xlfn.AGGREGATE(15,6,(OFFSET(Data!$A$1,0,MATCH(B$6,Data!$1:$1,0)-1,1000,1)=IF(B$7="","Yes",B$7))/(OFFSET(Data!$A$1,0,MATCH(B$6,Data!$1:$1,0)-1,1000,1)=IF(B$7="","Yes",B$7))*ROW(Data!$C$1:$C$1002),ROW(B149)-ROW(B$7)),1),"")</f>
        <v/>
      </c>
      <c r="C149" s="43" t="str">
        <f ca="1">IF(D149="","",IF(INDEX(Data!$BR:$BR,MATCH(D149,Data!$A:$A,0),1)=0,"",INDEX(Data!$BR:$BR,MATCH(D149,Data!$A:$A,0),1)))</f>
        <v/>
      </c>
      <c r="D149" s="43" t="str">
        <f ca="1">IFERROR(INDEX(Data!$A$1:C$1002,_xlfn.AGGREGATE(15,6,(OFFSET(Data!$A$1,0,MATCH(D$6,Data!$1:$1,0)-1,1000,1)=IF(D$7="","Yes",D$7))/(OFFSET(Data!$A$1,0,MATCH(D$6,Data!$1:$1,0)-1,1000,1)=IF(D$7="","Yes",D$7))*ROW(Data!$C$1:$C$1002),ROW(D149)-ROW(D$7)),1),"")</f>
        <v/>
      </c>
      <c r="E149" s="43" t="str">
        <f ca="1">IF(F149="","",IF(INDEX(Data!$BR:$BR,MATCH(F149,Data!$A:$A,0),1)=0,"",INDEX(Data!$BR:$BR,MATCH(F149,Data!$A:$A,0),1)))</f>
        <v/>
      </c>
      <c r="F149" s="43" t="str">
        <f ca="1">IFERROR(INDEX(Data!$A$1:E$1002,_xlfn.AGGREGATE(15,6,(OFFSET(Data!$A$1,0,MATCH(F$6,Data!$1:$1,0)-1,1000,1)=IF(F$7="","Yes",F$7))/(OFFSET(Data!$A$1,0,MATCH(F$6,Data!$1:$1,0)-1,1000,1)=IF(F$7="","Yes",F$7))*ROW(Data!$C$1:$C$1002),ROW(F149)-ROW(F$7)),1),"")</f>
        <v/>
      </c>
      <c r="G149" s="43" t="str">
        <f ca="1">IF(H149="","",IF(INDEX(Data!$BR:$BR,MATCH(H149,Data!$A:$A,0),1)=0,"",INDEX(Data!$BR:$BR,MATCH(H149,Data!$A:$A,0),1)))</f>
        <v/>
      </c>
      <c r="H149" s="43" t="str">
        <f ca="1">IFERROR(INDEX(Data!$A$1:G$1002,_xlfn.AGGREGATE(15,6,(OFFSET(Data!$A$1,0,MATCH(H$6,Data!$1:$1,0)-1,1000,1)=IF(H$7="","Yes",H$7))/(OFFSET(Data!$A$1,0,MATCH(H$6,Data!$1:$1,0)-1,1000,1)=IF(H$7="","Yes",H$7))*ROW(Data!$C$1:$C$1002),ROW(H149)-ROW(H$7)),1),"")</f>
        <v/>
      </c>
      <c r="I149" s="43" t="str">
        <f ca="1">IF(J149="","",IF(INDEX(Data!$BR:$BR,MATCH(J149,Data!$A:$A,0),1)=0,"",INDEX(Data!$BR:$BR,MATCH(J149,Data!$A:$A,0),1)))</f>
        <v/>
      </c>
      <c r="J149" s="43" t="str">
        <f ca="1">IFERROR(INDEX(Data!$A$1:I$1002,_xlfn.AGGREGATE(15,6,(OFFSET(Data!$A$1,0,MATCH(J$6,Data!$1:$1,0)-1,1000,1)=IF(J$7="","Yes",J$7))/(OFFSET(Data!$A$1,0,MATCH(J$6,Data!$1:$1,0)-1,1000,1)=IF(J$7="","Yes",J$7))*ROW(Data!$C$1:$C$1002),ROW(J149)-ROW(J$7)),1),"")</f>
        <v/>
      </c>
      <c r="K149" s="43" t="str">
        <f ca="1">IF(L149="","",IF(INDEX(Data!$BR:$BR,MATCH(L149,Data!$A:$A,0),1)=0,"",INDEX(Data!$BR:$BR,MATCH(L149,Data!$A:$A,0),1)))</f>
        <v/>
      </c>
      <c r="L149" s="43" t="str">
        <f ca="1">IFERROR(INDEX(Data!$A$1:K$1002,_xlfn.AGGREGATE(15,6,(OFFSET(Data!$A$1,0,MATCH(L$6,Data!$1:$1,0)-1,1000,1)=IF(L$7="","Yes",L$7))/(OFFSET(Data!$A$1,0,MATCH(L$6,Data!$1:$1,0)-1,1000,1)=IF(L$7="","Yes",L$7))*ROW(Data!$C$1:$C$1002),ROW(L149)-ROW(L$7)),1),"")</f>
        <v/>
      </c>
      <c r="M149" s="43" t="str">
        <f ca="1">IF(N149="","",IF(INDEX(Data!$BR:$BR,MATCH(N149,Data!$A:$A,0),1)=0,"",INDEX(Data!$BR:$BR,MATCH(N149,Data!$A:$A,0),1)))</f>
        <v/>
      </c>
      <c r="N149" s="43" t="str">
        <f ca="1">IFERROR(INDEX(Data!$A$1:M$1002,_xlfn.AGGREGATE(15,6,(OFFSET(Data!$A$1,0,MATCH(N$6,Data!$1:$1,0)-1,1000,1)=IF(N$7="","Yes",N$7))/(OFFSET(Data!$A$1,0,MATCH(N$6,Data!$1:$1,0)-1,1000,1)=IF(N$7="","Yes",N$7))*ROW(Data!$C$1:$C$1002),ROW(N149)-ROW(N$7)),1),"")</f>
        <v/>
      </c>
      <c r="O149" s="43" t="str">
        <f ca="1">IF(P149="","",IF(INDEX(Data!$BR:$BR,MATCH(P149,Data!$A:$A,0),1)=0,"",INDEX(Data!$BR:$BR,MATCH(P149,Data!$A:$A,0),1)))</f>
        <v/>
      </c>
      <c r="P149" s="43" t="str">
        <f ca="1">IFERROR(INDEX(Data!$A$1:O$1002,_xlfn.AGGREGATE(15,6,(OFFSET(Data!$A$1,0,MATCH(P$6,Data!$1:$1,0)-1,1000,1)=IF(P$7="","Yes",P$7))/(OFFSET(Data!$A$1,0,MATCH(P$6,Data!$1:$1,0)-1,1000,1)=IF(P$7="","Yes",P$7))*ROW(Data!$C$1:$C$1002),ROW(P149)-ROW(P$7)),1),"")</f>
        <v/>
      </c>
      <c r="Q149" s="43" t="str">
        <f ca="1">IF(R149="","",IF(INDEX(Data!$BR:$BR,MATCH(R149,Data!$A:$A,0),1)=0,"",INDEX(Data!$BR:$BR,MATCH(R149,Data!$A:$A,0),1)))</f>
        <v/>
      </c>
      <c r="R149" s="43" t="str">
        <f ca="1">IFERROR(INDEX(Data!$A$1:Q$1002,_xlfn.AGGREGATE(15,6,(OFFSET(Data!$A$1,0,MATCH(R$6,Data!$1:$1,0)-1,1000,1)=IF(R$7="","Yes",R$7))/(OFFSET(Data!$A$1,0,MATCH(R$6,Data!$1:$1,0)-1,1000,1)=IF(R$7="","Yes",R$7))*ROW(Data!$C$1:$C$1002),ROW(R149)-ROW(R$7)),1),"")</f>
        <v/>
      </c>
      <c r="S149" s="43" t="str">
        <f ca="1">IF(T149="","",IF(INDEX(Data!$BR:$BR,MATCH(T149,Data!$A:$A,0),1)=0,"",INDEX(Data!$BR:$BR,MATCH(T149,Data!$A:$A,0),1)))</f>
        <v/>
      </c>
      <c r="T149" s="43" t="str">
        <f ca="1">IFERROR(INDEX(Data!$A$1:R$1002,_xlfn.AGGREGATE(15,6,(OFFSET(Data!$A$1,0,MATCH(T$6,Data!$1:$1,0)-1,1000,1)=IF(T$7="","Yes",T$7))/(OFFSET(Data!$A$1,0,MATCH(T$6,Data!$1:$1,0)-1,1000,1)=IF(T$7="","Yes",T$7))*ROW(Data!$C$1:$C$1002),ROW(T149)-ROW(T$7)),1),"")</f>
        <v/>
      </c>
      <c r="U149" s="43" t="str">
        <f ca="1">IF(V149="","",IF(INDEX(Data!$BR:$BR,MATCH(V149,Data!$A:$A,0),1)=0,"",INDEX(Data!$BR:$BR,MATCH(V149,Data!$A:$A,0),1)))</f>
        <v/>
      </c>
      <c r="V149" s="43" t="str">
        <f ca="1">IFERROR(INDEX(Data!$A$1:T$1002,_xlfn.AGGREGATE(15,6,(OFFSET(Data!$A$1,0,MATCH(V$6,Data!$1:$1,0)-1,1000,1)=IF(V$7="","Yes",V$7))/(OFFSET(Data!$A$1,0,MATCH(V$6,Data!$1:$1,0)-1,1000,1)=IF(V$7="","Yes",V$7))*ROW(Data!$C$1:$C$1002),ROW(V149)-ROW(V$7)),1),"")</f>
        <v/>
      </c>
      <c r="W149" s="43" t="str">
        <f ca="1">IF(X149="","",IF(INDEX(Data!$BR:$BR,MATCH(X149,Data!$A:$A,0),1)=0,"",INDEX(Data!$BR:$BR,MATCH(X149,Data!$A:$A,0),1)))</f>
        <v/>
      </c>
      <c r="X149" s="43" t="str">
        <f ca="1">IFERROR(INDEX(Data!$A$1:Y$1002,_xlfn.AGGREGATE(15,6,(OFFSET(Data!$A$1,0,MATCH(X$6,Data!$1:$1,0)-1,1000,1)=IF(X$7="","Yes",X$7))/(OFFSET(Data!$A$1,0,MATCH(X$6,Data!$1:$1,0)-1,1000,1)=IF(X$7="","Yes",X$7))*ROW(Data!$C$1:$C$1002),ROW(X149)-ROW(X$7)),1),"")</f>
        <v/>
      </c>
      <c r="Y149" s="43" t="str">
        <f ca="1">IF(Z149="","",IF(INDEX(Data!$BR:$BR,MATCH(Z149,Data!$A:$A,0),1)=0,"",INDEX(Data!$BR:$BR,MATCH(Z149,Data!$A:$A,0),1)))</f>
        <v/>
      </c>
      <c r="Z149" s="43" t="str">
        <f ca="1">IFERROR(INDEX(Data!$A$1:AA$1002,_xlfn.AGGREGATE(15,6,(OFFSET(Data!$A$1,0,MATCH(Z$6,Data!$1:$1,0)-1,1000,1)=IF(Z$7="","Yes",Z$7))/(OFFSET(Data!$A$1,0,MATCH(Z$6,Data!$1:$1,0)-1,1000,1)=IF(Z$7="","Yes",Z$7))*ROW(Data!$C$1:$C$1002),ROW(Z149)-ROW(Z$7)),1),"")</f>
        <v/>
      </c>
      <c r="AA149" s="43" t="str">
        <f ca="1">IF(AB149="","",IF(INDEX(Data!$BR:$BR,MATCH(AB149,Data!$A:$A,0),1)=0,"",INDEX(Data!$BR:$BR,MATCH(AB149,Data!$A:$A,0),1)))</f>
        <v/>
      </c>
      <c r="AB149" s="43" t="str">
        <f ca="1">IFERROR(INDEX(Data!$A$1:AC$1002,_xlfn.AGGREGATE(15,6,(OFFSET(Data!$A$1,0,MATCH(AB$6,Data!$1:$1,0)-1,1000,1)=IF(AB$7="","Yes",AB$7))/(OFFSET(Data!$A$1,0,MATCH(AB$6,Data!$1:$1,0)-1,1000,1)=IF(AB$7="","Yes",AB$7))*ROW(Data!$C$1:$C$1002),ROW(AB149)-ROW(AB$7)),1),"")</f>
        <v/>
      </c>
      <c r="AC149" s="43" t="str">
        <f ca="1">IF(AD149="","",IF(INDEX(Data!$BR:$BR,MATCH(AD149,Data!$A:$A,0),1)=0,"",INDEX(Data!$BR:$BR,MATCH(AD149,Data!$A:$A,0),1)))</f>
        <v/>
      </c>
      <c r="AD149" s="43" t="str">
        <f ca="1">IFERROR(INDEX(Data!$A$1:AE$1002,_xlfn.AGGREGATE(15,6,(OFFSET(Data!$A$1,0,MATCH(AD$6,Data!$1:$1,0)-1,1000,1)=IF(AD$7="","Yes",AD$7))/(OFFSET(Data!$A$1,0,MATCH(AD$6,Data!$1:$1,0)-1,1000,1)=IF(AD$7="","Yes",AD$7))*ROW(Data!$C$1:$C$1002),ROW(AD149)-ROW(AD$7)),1),"")</f>
        <v/>
      </c>
      <c r="AE149" s="43" t="str">
        <f ca="1">IF(AF149="","",IF(INDEX(Data!$BR:$BR,MATCH(AF149,Data!$A:$A,0),1)=0,"",INDEX(Data!$BR:$BR,MATCH(AF149,Data!$A:$A,0),1)))</f>
        <v/>
      </c>
      <c r="AF149" s="43" t="str">
        <f ca="1">IFERROR(INDEX(Data!$A$1:AM$1002,_xlfn.AGGREGATE(15,6,(OFFSET(Data!$A$1,0,MATCH(AF$6,Data!$1:$1,0)-1,1000,1)=IF(AF$7="","Yes",AF$7))/(OFFSET(Data!$A$1,0,MATCH(AF$6,Data!$1:$1,0)-1,1000,1)=IF(AF$7="","Yes",AF$7))*ROW(Data!$C$1:$C$1002),ROW(AF149)-ROW(AF$7)),1),"")</f>
        <v/>
      </c>
      <c r="AG149" s="43" t="str">
        <f ca="1">IF(AH149="","",IF(INDEX(Data!$BR:$BR,MATCH(AH149,Data!$A:$A,0),1)=0,"",INDEX(Data!$BR:$BR,MATCH(AH149,Data!$A:$A,0),1)))</f>
        <v/>
      </c>
      <c r="AH149" s="43" t="str">
        <f ca="1">IFERROR(INDEX(Data!$A$1:AO$1002,_xlfn.AGGREGATE(15,6,(OFFSET(Data!$A$1,0,MATCH(AH$6,Data!$1:$1,0)-1,1000,1)=IF(AH$7="","Yes",AH$7))/(OFFSET(Data!$A$1,0,MATCH(AH$6,Data!$1:$1,0)-1,1000,1)=IF(AH$7="","Yes",AH$7))*ROW(Data!$C$1:$C$1002),ROW(AH149)-ROW(AH$7)),1),"")</f>
        <v/>
      </c>
      <c r="AI149" s="43" t="str">
        <f ca="1">IF(AJ149="","",IF(INDEX(Data!$BR:$BR,MATCH(AJ149,Data!$A:$A,0),1)=0,"",INDEX(Data!$BR:$BR,MATCH(AJ149,Data!$A:$A,0),1)))</f>
        <v/>
      </c>
      <c r="AJ149" s="43" t="str">
        <f ca="1">IFERROR(INDEX(Data!$A$1:AQ$1002,_xlfn.AGGREGATE(15,6,(OFFSET(Data!$A$1,0,MATCH(AJ$6,Data!$1:$1,0)-1,1000,1)=IF(AJ$7="","Yes",AJ$7))/(OFFSET(Data!$A$1,0,MATCH(AJ$6,Data!$1:$1,0)-1,1000,1)=IF(AJ$7="","Yes",AJ$7))*ROW(Data!$C$1:$C$1002),ROW(AJ149)-ROW(AJ$7)),1),"")</f>
        <v/>
      </c>
      <c r="AK149" s="43" t="str">
        <f ca="1">IF(AL149="","",IF(INDEX(Data!$BR:$BR,MATCH(AL149,Data!$A:$A,0),1)=0,"",INDEX(Data!$BR:$BR,MATCH(AL149,Data!$A:$A,0),1)))</f>
        <v/>
      </c>
      <c r="AL149" s="43" t="str">
        <f ca="1">IFERROR(INDEX(Data!$A$1:AS$1002,_xlfn.AGGREGATE(15,6,(OFFSET(Data!$A$1,0,MATCH(AL$6,Data!$1:$1,0)-1,1000,1)=IF(AL$7="","Yes",AL$7))/(OFFSET(Data!$A$1,0,MATCH(AL$6,Data!$1:$1,0)-1,1000,1)=IF(AL$7="","Yes",AL$7))*ROW(Data!$C$1:$C$1002),ROW(AL149)-ROW(AL$7)),1),"")</f>
        <v/>
      </c>
      <c r="AM149" s="43" t="str">
        <f ca="1">IF(AN149="","",IF(INDEX(Data!$BR:$BR,MATCH(AN149,Data!$A:$A,0),1)=0,"",INDEX(Data!$BR:$BR,MATCH(AN149,Data!$A:$A,0),1)))</f>
        <v/>
      </c>
      <c r="AN149" s="43" t="str">
        <f ca="1">IFERROR(INDEX(Data!$A$1:AU$1002,_xlfn.AGGREGATE(15,6,(OFFSET(Data!$A$1,0,MATCH(AN$6,Data!$1:$1,0)-1,1000,1)=IF(AN$7="","Yes",AN$7))/(OFFSET(Data!$A$1,0,MATCH(AN$6,Data!$1:$1,0)-1,1000,1)=IF(AN$7="","Yes",AN$7))*ROW(Data!$C$1:$C$1002),ROW(AN149)-ROW(AN$7)),1),"")</f>
        <v/>
      </c>
    </row>
    <row r="150" spans="1:40" x14ac:dyDescent="0.4">
      <c r="A150" s="43" t="str">
        <f ca="1">IF(B150="","",IF(INDEX(Data!$BR:$BR,MATCH(B150,Data!$A:$A,0),1)=0,"",INDEX(Data!$BR:$BR,MATCH(B150,Data!$A:$A,0),1)))</f>
        <v/>
      </c>
      <c r="B150" s="43" t="str">
        <f ca="1">IFERROR(INDEX(Data!A$1:$A$1002,_xlfn.AGGREGATE(15,6,(OFFSET(Data!$A$1,0,MATCH(B$6,Data!$1:$1,0)-1,1000,1)=IF(B$7="","Yes",B$7))/(OFFSET(Data!$A$1,0,MATCH(B$6,Data!$1:$1,0)-1,1000,1)=IF(B$7="","Yes",B$7))*ROW(Data!$C$1:$C$1002),ROW(B150)-ROW(B$7)),1),"")</f>
        <v/>
      </c>
      <c r="C150" s="43" t="str">
        <f ca="1">IF(D150="","",IF(INDEX(Data!$BR:$BR,MATCH(D150,Data!$A:$A,0),1)=0,"",INDEX(Data!$BR:$BR,MATCH(D150,Data!$A:$A,0),1)))</f>
        <v/>
      </c>
      <c r="D150" s="43" t="str">
        <f ca="1">IFERROR(INDEX(Data!$A$1:C$1002,_xlfn.AGGREGATE(15,6,(OFFSET(Data!$A$1,0,MATCH(D$6,Data!$1:$1,0)-1,1000,1)=IF(D$7="","Yes",D$7))/(OFFSET(Data!$A$1,0,MATCH(D$6,Data!$1:$1,0)-1,1000,1)=IF(D$7="","Yes",D$7))*ROW(Data!$C$1:$C$1002),ROW(D150)-ROW(D$7)),1),"")</f>
        <v/>
      </c>
      <c r="E150" s="43" t="str">
        <f ca="1">IF(F150="","",IF(INDEX(Data!$BR:$BR,MATCH(F150,Data!$A:$A,0),1)=0,"",INDEX(Data!$BR:$BR,MATCH(F150,Data!$A:$A,0),1)))</f>
        <v/>
      </c>
      <c r="F150" s="43" t="str">
        <f ca="1">IFERROR(INDEX(Data!$A$1:E$1002,_xlfn.AGGREGATE(15,6,(OFFSET(Data!$A$1,0,MATCH(F$6,Data!$1:$1,0)-1,1000,1)=IF(F$7="","Yes",F$7))/(OFFSET(Data!$A$1,0,MATCH(F$6,Data!$1:$1,0)-1,1000,1)=IF(F$7="","Yes",F$7))*ROW(Data!$C$1:$C$1002),ROW(F150)-ROW(F$7)),1),"")</f>
        <v/>
      </c>
      <c r="G150" s="43" t="str">
        <f ca="1">IF(H150="","",IF(INDEX(Data!$BR:$BR,MATCH(H150,Data!$A:$A,0),1)=0,"",INDEX(Data!$BR:$BR,MATCH(H150,Data!$A:$A,0),1)))</f>
        <v/>
      </c>
      <c r="H150" s="43" t="str">
        <f ca="1">IFERROR(INDEX(Data!$A$1:G$1002,_xlfn.AGGREGATE(15,6,(OFFSET(Data!$A$1,0,MATCH(H$6,Data!$1:$1,0)-1,1000,1)=IF(H$7="","Yes",H$7))/(OFFSET(Data!$A$1,0,MATCH(H$6,Data!$1:$1,0)-1,1000,1)=IF(H$7="","Yes",H$7))*ROW(Data!$C$1:$C$1002),ROW(H150)-ROW(H$7)),1),"")</f>
        <v/>
      </c>
      <c r="I150" s="43" t="str">
        <f ca="1">IF(J150="","",IF(INDEX(Data!$BR:$BR,MATCH(J150,Data!$A:$A,0),1)=0,"",INDEX(Data!$BR:$BR,MATCH(J150,Data!$A:$A,0),1)))</f>
        <v/>
      </c>
      <c r="J150" s="43" t="str">
        <f ca="1">IFERROR(INDEX(Data!$A$1:I$1002,_xlfn.AGGREGATE(15,6,(OFFSET(Data!$A$1,0,MATCH(J$6,Data!$1:$1,0)-1,1000,1)=IF(J$7="","Yes",J$7))/(OFFSET(Data!$A$1,0,MATCH(J$6,Data!$1:$1,0)-1,1000,1)=IF(J$7="","Yes",J$7))*ROW(Data!$C$1:$C$1002),ROW(J150)-ROW(J$7)),1),"")</f>
        <v/>
      </c>
      <c r="K150" s="43" t="str">
        <f ca="1">IF(L150="","",IF(INDEX(Data!$BR:$BR,MATCH(L150,Data!$A:$A,0),1)=0,"",INDEX(Data!$BR:$BR,MATCH(L150,Data!$A:$A,0),1)))</f>
        <v/>
      </c>
      <c r="L150" s="43" t="str">
        <f ca="1">IFERROR(INDEX(Data!$A$1:K$1002,_xlfn.AGGREGATE(15,6,(OFFSET(Data!$A$1,0,MATCH(L$6,Data!$1:$1,0)-1,1000,1)=IF(L$7="","Yes",L$7))/(OFFSET(Data!$A$1,0,MATCH(L$6,Data!$1:$1,0)-1,1000,1)=IF(L$7="","Yes",L$7))*ROW(Data!$C$1:$C$1002),ROW(L150)-ROW(L$7)),1),"")</f>
        <v/>
      </c>
      <c r="M150" s="43" t="str">
        <f ca="1">IF(N150="","",IF(INDEX(Data!$BR:$BR,MATCH(N150,Data!$A:$A,0),1)=0,"",INDEX(Data!$BR:$BR,MATCH(N150,Data!$A:$A,0),1)))</f>
        <v/>
      </c>
      <c r="N150" s="43" t="str">
        <f ca="1">IFERROR(INDEX(Data!$A$1:M$1002,_xlfn.AGGREGATE(15,6,(OFFSET(Data!$A$1,0,MATCH(N$6,Data!$1:$1,0)-1,1000,1)=IF(N$7="","Yes",N$7))/(OFFSET(Data!$A$1,0,MATCH(N$6,Data!$1:$1,0)-1,1000,1)=IF(N$7="","Yes",N$7))*ROW(Data!$C$1:$C$1002),ROW(N150)-ROW(N$7)),1),"")</f>
        <v/>
      </c>
      <c r="O150" s="43" t="str">
        <f ca="1">IF(P150="","",IF(INDEX(Data!$BR:$BR,MATCH(P150,Data!$A:$A,0),1)=0,"",INDEX(Data!$BR:$BR,MATCH(P150,Data!$A:$A,0),1)))</f>
        <v/>
      </c>
      <c r="P150" s="43" t="str">
        <f ca="1">IFERROR(INDEX(Data!$A$1:O$1002,_xlfn.AGGREGATE(15,6,(OFFSET(Data!$A$1,0,MATCH(P$6,Data!$1:$1,0)-1,1000,1)=IF(P$7="","Yes",P$7))/(OFFSET(Data!$A$1,0,MATCH(P$6,Data!$1:$1,0)-1,1000,1)=IF(P$7="","Yes",P$7))*ROW(Data!$C$1:$C$1002),ROW(P150)-ROW(P$7)),1),"")</f>
        <v/>
      </c>
      <c r="Q150" s="43" t="str">
        <f ca="1">IF(R150="","",IF(INDEX(Data!$BR:$BR,MATCH(R150,Data!$A:$A,0),1)=0,"",INDEX(Data!$BR:$BR,MATCH(R150,Data!$A:$A,0),1)))</f>
        <v/>
      </c>
      <c r="R150" s="43" t="str">
        <f ca="1">IFERROR(INDEX(Data!$A$1:Q$1002,_xlfn.AGGREGATE(15,6,(OFFSET(Data!$A$1,0,MATCH(R$6,Data!$1:$1,0)-1,1000,1)=IF(R$7="","Yes",R$7))/(OFFSET(Data!$A$1,0,MATCH(R$6,Data!$1:$1,0)-1,1000,1)=IF(R$7="","Yes",R$7))*ROW(Data!$C$1:$C$1002),ROW(R150)-ROW(R$7)),1),"")</f>
        <v/>
      </c>
      <c r="S150" s="43" t="str">
        <f ca="1">IF(T150="","",IF(INDEX(Data!$BR:$BR,MATCH(T150,Data!$A:$A,0),1)=0,"",INDEX(Data!$BR:$BR,MATCH(T150,Data!$A:$A,0),1)))</f>
        <v/>
      </c>
      <c r="T150" s="43" t="str">
        <f ca="1">IFERROR(INDEX(Data!$A$1:R$1002,_xlfn.AGGREGATE(15,6,(OFFSET(Data!$A$1,0,MATCH(T$6,Data!$1:$1,0)-1,1000,1)=IF(T$7="","Yes",T$7))/(OFFSET(Data!$A$1,0,MATCH(T$6,Data!$1:$1,0)-1,1000,1)=IF(T$7="","Yes",T$7))*ROW(Data!$C$1:$C$1002),ROW(T150)-ROW(T$7)),1),"")</f>
        <v/>
      </c>
      <c r="U150" s="43" t="str">
        <f ca="1">IF(V150="","",IF(INDEX(Data!$BR:$BR,MATCH(V150,Data!$A:$A,0),1)=0,"",INDEX(Data!$BR:$BR,MATCH(V150,Data!$A:$A,0),1)))</f>
        <v/>
      </c>
      <c r="V150" s="43" t="str">
        <f ca="1">IFERROR(INDEX(Data!$A$1:T$1002,_xlfn.AGGREGATE(15,6,(OFFSET(Data!$A$1,0,MATCH(V$6,Data!$1:$1,0)-1,1000,1)=IF(V$7="","Yes",V$7))/(OFFSET(Data!$A$1,0,MATCH(V$6,Data!$1:$1,0)-1,1000,1)=IF(V$7="","Yes",V$7))*ROW(Data!$C$1:$C$1002),ROW(V150)-ROW(V$7)),1),"")</f>
        <v/>
      </c>
      <c r="W150" s="43" t="str">
        <f ca="1">IF(X150="","",IF(INDEX(Data!$BR:$BR,MATCH(X150,Data!$A:$A,0),1)=0,"",INDEX(Data!$BR:$BR,MATCH(X150,Data!$A:$A,0),1)))</f>
        <v/>
      </c>
      <c r="X150" s="43" t="str">
        <f ca="1">IFERROR(INDEX(Data!$A$1:Y$1002,_xlfn.AGGREGATE(15,6,(OFFSET(Data!$A$1,0,MATCH(X$6,Data!$1:$1,0)-1,1000,1)=IF(X$7="","Yes",X$7))/(OFFSET(Data!$A$1,0,MATCH(X$6,Data!$1:$1,0)-1,1000,1)=IF(X$7="","Yes",X$7))*ROW(Data!$C$1:$C$1002),ROW(X150)-ROW(X$7)),1),"")</f>
        <v/>
      </c>
      <c r="Y150" s="43" t="str">
        <f ca="1">IF(Z150="","",IF(INDEX(Data!$BR:$BR,MATCH(Z150,Data!$A:$A,0),1)=0,"",INDEX(Data!$BR:$BR,MATCH(Z150,Data!$A:$A,0),1)))</f>
        <v/>
      </c>
      <c r="Z150" s="43" t="str">
        <f ca="1">IFERROR(INDEX(Data!$A$1:AA$1002,_xlfn.AGGREGATE(15,6,(OFFSET(Data!$A$1,0,MATCH(Z$6,Data!$1:$1,0)-1,1000,1)=IF(Z$7="","Yes",Z$7))/(OFFSET(Data!$A$1,0,MATCH(Z$6,Data!$1:$1,0)-1,1000,1)=IF(Z$7="","Yes",Z$7))*ROW(Data!$C$1:$C$1002),ROW(Z150)-ROW(Z$7)),1),"")</f>
        <v/>
      </c>
      <c r="AA150" s="43" t="str">
        <f ca="1">IF(AB150="","",IF(INDEX(Data!$BR:$BR,MATCH(AB150,Data!$A:$A,0),1)=0,"",INDEX(Data!$BR:$BR,MATCH(AB150,Data!$A:$A,0),1)))</f>
        <v/>
      </c>
      <c r="AB150" s="43" t="str">
        <f ca="1">IFERROR(INDEX(Data!$A$1:AC$1002,_xlfn.AGGREGATE(15,6,(OFFSET(Data!$A$1,0,MATCH(AB$6,Data!$1:$1,0)-1,1000,1)=IF(AB$7="","Yes",AB$7))/(OFFSET(Data!$A$1,0,MATCH(AB$6,Data!$1:$1,0)-1,1000,1)=IF(AB$7="","Yes",AB$7))*ROW(Data!$C$1:$C$1002),ROW(AB150)-ROW(AB$7)),1),"")</f>
        <v/>
      </c>
      <c r="AC150" s="43" t="str">
        <f ca="1">IF(AD150="","",IF(INDEX(Data!$BR:$BR,MATCH(AD150,Data!$A:$A,0),1)=0,"",INDEX(Data!$BR:$BR,MATCH(AD150,Data!$A:$A,0),1)))</f>
        <v/>
      </c>
      <c r="AD150" s="43" t="str">
        <f ca="1">IFERROR(INDEX(Data!$A$1:AE$1002,_xlfn.AGGREGATE(15,6,(OFFSET(Data!$A$1,0,MATCH(AD$6,Data!$1:$1,0)-1,1000,1)=IF(AD$7="","Yes",AD$7))/(OFFSET(Data!$A$1,0,MATCH(AD$6,Data!$1:$1,0)-1,1000,1)=IF(AD$7="","Yes",AD$7))*ROW(Data!$C$1:$C$1002),ROW(AD150)-ROW(AD$7)),1),"")</f>
        <v/>
      </c>
      <c r="AE150" s="43" t="str">
        <f ca="1">IF(AF150="","",IF(INDEX(Data!$BR:$BR,MATCH(AF150,Data!$A:$A,0),1)=0,"",INDEX(Data!$BR:$BR,MATCH(AF150,Data!$A:$A,0),1)))</f>
        <v/>
      </c>
      <c r="AF150" s="43" t="str">
        <f ca="1">IFERROR(INDEX(Data!$A$1:AM$1002,_xlfn.AGGREGATE(15,6,(OFFSET(Data!$A$1,0,MATCH(AF$6,Data!$1:$1,0)-1,1000,1)=IF(AF$7="","Yes",AF$7))/(OFFSET(Data!$A$1,0,MATCH(AF$6,Data!$1:$1,0)-1,1000,1)=IF(AF$7="","Yes",AF$7))*ROW(Data!$C$1:$C$1002),ROW(AF150)-ROW(AF$7)),1),"")</f>
        <v/>
      </c>
      <c r="AG150" s="43" t="str">
        <f ca="1">IF(AH150="","",IF(INDEX(Data!$BR:$BR,MATCH(AH150,Data!$A:$A,0),1)=0,"",INDEX(Data!$BR:$BR,MATCH(AH150,Data!$A:$A,0),1)))</f>
        <v/>
      </c>
      <c r="AH150" s="43" t="str">
        <f ca="1">IFERROR(INDEX(Data!$A$1:AO$1002,_xlfn.AGGREGATE(15,6,(OFFSET(Data!$A$1,0,MATCH(AH$6,Data!$1:$1,0)-1,1000,1)=IF(AH$7="","Yes",AH$7))/(OFFSET(Data!$A$1,0,MATCH(AH$6,Data!$1:$1,0)-1,1000,1)=IF(AH$7="","Yes",AH$7))*ROW(Data!$C$1:$C$1002),ROW(AH150)-ROW(AH$7)),1),"")</f>
        <v/>
      </c>
      <c r="AI150" s="43" t="str">
        <f ca="1">IF(AJ150="","",IF(INDEX(Data!$BR:$BR,MATCH(AJ150,Data!$A:$A,0),1)=0,"",INDEX(Data!$BR:$BR,MATCH(AJ150,Data!$A:$A,0),1)))</f>
        <v/>
      </c>
      <c r="AJ150" s="43" t="str">
        <f ca="1">IFERROR(INDEX(Data!$A$1:AQ$1002,_xlfn.AGGREGATE(15,6,(OFFSET(Data!$A$1,0,MATCH(AJ$6,Data!$1:$1,0)-1,1000,1)=IF(AJ$7="","Yes",AJ$7))/(OFFSET(Data!$A$1,0,MATCH(AJ$6,Data!$1:$1,0)-1,1000,1)=IF(AJ$7="","Yes",AJ$7))*ROW(Data!$C$1:$C$1002),ROW(AJ150)-ROW(AJ$7)),1),"")</f>
        <v/>
      </c>
      <c r="AK150" s="43" t="str">
        <f ca="1">IF(AL150="","",IF(INDEX(Data!$BR:$BR,MATCH(AL150,Data!$A:$A,0),1)=0,"",INDEX(Data!$BR:$BR,MATCH(AL150,Data!$A:$A,0),1)))</f>
        <v/>
      </c>
      <c r="AL150" s="43" t="str">
        <f ca="1">IFERROR(INDEX(Data!$A$1:AS$1002,_xlfn.AGGREGATE(15,6,(OFFSET(Data!$A$1,0,MATCH(AL$6,Data!$1:$1,0)-1,1000,1)=IF(AL$7="","Yes",AL$7))/(OFFSET(Data!$A$1,0,MATCH(AL$6,Data!$1:$1,0)-1,1000,1)=IF(AL$7="","Yes",AL$7))*ROW(Data!$C$1:$C$1002),ROW(AL150)-ROW(AL$7)),1),"")</f>
        <v/>
      </c>
      <c r="AM150" s="43" t="str">
        <f ca="1">IF(AN150="","",IF(INDEX(Data!$BR:$BR,MATCH(AN150,Data!$A:$A,0),1)=0,"",INDEX(Data!$BR:$BR,MATCH(AN150,Data!$A:$A,0),1)))</f>
        <v/>
      </c>
      <c r="AN150" s="43" t="str">
        <f ca="1">IFERROR(INDEX(Data!$A$1:AU$1002,_xlfn.AGGREGATE(15,6,(OFFSET(Data!$A$1,0,MATCH(AN$6,Data!$1:$1,0)-1,1000,1)=IF(AN$7="","Yes",AN$7))/(OFFSET(Data!$A$1,0,MATCH(AN$6,Data!$1:$1,0)-1,1000,1)=IF(AN$7="","Yes",AN$7))*ROW(Data!$C$1:$C$1002),ROW(AN150)-ROW(AN$7)),1),"")</f>
        <v/>
      </c>
    </row>
    <row r="151" spans="1:40" x14ac:dyDescent="0.4">
      <c r="A151" s="43" t="str">
        <f ca="1">IF(B151="","",IF(INDEX(Data!$BR:$BR,MATCH(B151,Data!$A:$A,0),1)=0,"",INDEX(Data!$BR:$BR,MATCH(B151,Data!$A:$A,0),1)))</f>
        <v/>
      </c>
      <c r="B151" s="43" t="str">
        <f ca="1">IFERROR(INDEX(Data!A$1:$A$1002,_xlfn.AGGREGATE(15,6,(OFFSET(Data!$A$1,0,MATCH(B$6,Data!$1:$1,0)-1,1000,1)=IF(B$7="","Yes",B$7))/(OFFSET(Data!$A$1,0,MATCH(B$6,Data!$1:$1,0)-1,1000,1)=IF(B$7="","Yes",B$7))*ROW(Data!$C$1:$C$1002),ROW(B151)-ROW(B$7)),1),"")</f>
        <v/>
      </c>
      <c r="C151" s="43" t="str">
        <f ca="1">IF(D151="","",IF(INDEX(Data!$BR:$BR,MATCH(D151,Data!$A:$A,0),1)=0,"",INDEX(Data!$BR:$BR,MATCH(D151,Data!$A:$A,0),1)))</f>
        <v/>
      </c>
      <c r="D151" s="43" t="str">
        <f ca="1">IFERROR(INDEX(Data!$A$1:C$1002,_xlfn.AGGREGATE(15,6,(OFFSET(Data!$A$1,0,MATCH(D$6,Data!$1:$1,0)-1,1000,1)=IF(D$7="","Yes",D$7))/(OFFSET(Data!$A$1,0,MATCH(D$6,Data!$1:$1,0)-1,1000,1)=IF(D$7="","Yes",D$7))*ROW(Data!$C$1:$C$1002),ROW(D151)-ROW(D$7)),1),"")</f>
        <v/>
      </c>
      <c r="E151" s="43" t="str">
        <f ca="1">IF(F151="","",IF(INDEX(Data!$BR:$BR,MATCH(F151,Data!$A:$A,0),1)=0,"",INDEX(Data!$BR:$BR,MATCH(F151,Data!$A:$A,0),1)))</f>
        <v/>
      </c>
      <c r="F151" s="43" t="str">
        <f ca="1">IFERROR(INDEX(Data!$A$1:E$1002,_xlfn.AGGREGATE(15,6,(OFFSET(Data!$A$1,0,MATCH(F$6,Data!$1:$1,0)-1,1000,1)=IF(F$7="","Yes",F$7))/(OFFSET(Data!$A$1,0,MATCH(F$6,Data!$1:$1,0)-1,1000,1)=IF(F$7="","Yes",F$7))*ROW(Data!$C$1:$C$1002),ROW(F151)-ROW(F$7)),1),"")</f>
        <v/>
      </c>
      <c r="G151" s="43" t="str">
        <f ca="1">IF(H151="","",IF(INDEX(Data!$BR:$BR,MATCH(H151,Data!$A:$A,0),1)=0,"",INDEX(Data!$BR:$BR,MATCH(H151,Data!$A:$A,0),1)))</f>
        <v/>
      </c>
      <c r="H151" s="43" t="str">
        <f ca="1">IFERROR(INDEX(Data!$A$1:G$1002,_xlfn.AGGREGATE(15,6,(OFFSET(Data!$A$1,0,MATCH(H$6,Data!$1:$1,0)-1,1000,1)=IF(H$7="","Yes",H$7))/(OFFSET(Data!$A$1,0,MATCH(H$6,Data!$1:$1,0)-1,1000,1)=IF(H$7="","Yes",H$7))*ROW(Data!$C$1:$C$1002),ROW(H151)-ROW(H$7)),1),"")</f>
        <v/>
      </c>
      <c r="I151" s="43" t="str">
        <f ca="1">IF(J151="","",IF(INDEX(Data!$BR:$BR,MATCH(J151,Data!$A:$A,0),1)=0,"",INDEX(Data!$BR:$BR,MATCH(J151,Data!$A:$A,0),1)))</f>
        <v/>
      </c>
      <c r="J151" s="43" t="str">
        <f ca="1">IFERROR(INDEX(Data!$A$1:I$1002,_xlfn.AGGREGATE(15,6,(OFFSET(Data!$A$1,0,MATCH(J$6,Data!$1:$1,0)-1,1000,1)=IF(J$7="","Yes",J$7))/(OFFSET(Data!$A$1,0,MATCH(J$6,Data!$1:$1,0)-1,1000,1)=IF(J$7="","Yes",J$7))*ROW(Data!$C$1:$C$1002),ROW(J151)-ROW(J$7)),1),"")</f>
        <v/>
      </c>
      <c r="K151" s="43" t="str">
        <f ca="1">IF(L151="","",IF(INDEX(Data!$BR:$BR,MATCH(L151,Data!$A:$A,0),1)=0,"",INDEX(Data!$BR:$BR,MATCH(L151,Data!$A:$A,0),1)))</f>
        <v/>
      </c>
      <c r="L151" s="43" t="str">
        <f ca="1">IFERROR(INDEX(Data!$A$1:K$1002,_xlfn.AGGREGATE(15,6,(OFFSET(Data!$A$1,0,MATCH(L$6,Data!$1:$1,0)-1,1000,1)=IF(L$7="","Yes",L$7))/(OFFSET(Data!$A$1,0,MATCH(L$6,Data!$1:$1,0)-1,1000,1)=IF(L$7="","Yes",L$7))*ROW(Data!$C$1:$C$1002),ROW(L151)-ROW(L$7)),1),"")</f>
        <v/>
      </c>
      <c r="M151" s="43" t="str">
        <f ca="1">IF(N151="","",IF(INDEX(Data!$BR:$BR,MATCH(N151,Data!$A:$A,0),1)=0,"",INDEX(Data!$BR:$BR,MATCH(N151,Data!$A:$A,0),1)))</f>
        <v/>
      </c>
      <c r="N151" s="43" t="str">
        <f ca="1">IFERROR(INDEX(Data!$A$1:M$1002,_xlfn.AGGREGATE(15,6,(OFFSET(Data!$A$1,0,MATCH(N$6,Data!$1:$1,0)-1,1000,1)=IF(N$7="","Yes",N$7))/(OFFSET(Data!$A$1,0,MATCH(N$6,Data!$1:$1,0)-1,1000,1)=IF(N$7="","Yes",N$7))*ROW(Data!$C$1:$C$1002),ROW(N151)-ROW(N$7)),1),"")</f>
        <v/>
      </c>
      <c r="O151" s="43" t="str">
        <f ca="1">IF(P151="","",IF(INDEX(Data!$BR:$BR,MATCH(P151,Data!$A:$A,0),1)=0,"",INDEX(Data!$BR:$BR,MATCH(P151,Data!$A:$A,0),1)))</f>
        <v/>
      </c>
      <c r="P151" s="43" t="str">
        <f ca="1">IFERROR(INDEX(Data!$A$1:O$1002,_xlfn.AGGREGATE(15,6,(OFFSET(Data!$A$1,0,MATCH(P$6,Data!$1:$1,0)-1,1000,1)=IF(P$7="","Yes",P$7))/(OFFSET(Data!$A$1,0,MATCH(P$6,Data!$1:$1,0)-1,1000,1)=IF(P$7="","Yes",P$7))*ROW(Data!$C$1:$C$1002),ROW(P151)-ROW(P$7)),1),"")</f>
        <v/>
      </c>
      <c r="Q151" s="43" t="str">
        <f ca="1">IF(R151="","",IF(INDEX(Data!$BR:$BR,MATCH(R151,Data!$A:$A,0),1)=0,"",INDEX(Data!$BR:$BR,MATCH(R151,Data!$A:$A,0),1)))</f>
        <v/>
      </c>
      <c r="R151" s="43" t="str">
        <f ca="1">IFERROR(INDEX(Data!$A$1:Q$1002,_xlfn.AGGREGATE(15,6,(OFFSET(Data!$A$1,0,MATCH(R$6,Data!$1:$1,0)-1,1000,1)=IF(R$7="","Yes",R$7))/(OFFSET(Data!$A$1,0,MATCH(R$6,Data!$1:$1,0)-1,1000,1)=IF(R$7="","Yes",R$7))*ROW(Data!$C$1:$C$1002),ROW(R151)-ROW(R$7)),1),"")</f>
        <v/>
      </c>
      <c r="S151" s="43" t="str">
        <f ca="1">IF(T151="","",IF(INDEX(Data!$BR:$BR,MATCH(T151,Data!$A:$A,0),1)=0,"",INDEX(Data!$BR:$BR,MATCH(T151,Data!$A:$A,0),1)))</f>
        <v/>
      </c>
      <c r="T151" s="43" t="str">
        <f ca="1">IFERROR(INDEX(Data!$A$1:R$1002,_xlfn.AGGREGATE(15,6,(OFFSET(Data!$A$1,0,MATCH(T$6,Data!$1:$1,0)-1,1000,1)=IF(T$7="","Yes",T$7))/(OFFSET(Data!$A$1,0,MATCH(T$6,Data!$1:$1,0)-1,1000,1)=IF(T$7="","Yes",T$7))*ROW(Data!$C$1:$C$1002),ROW(T151)-ROW(T$7)),1),"")</f>
        <v/>
      </c>
      <c r="U151" s="43" t="str">
        <f ca="1">IF(V151="","",IF(INDEX(Data!$BR:$BR,MATCH(V151,Data!$A:$A,0),1)=0,"",INDEX(Data!$BR:$BR,MATCH(V151,Data!$A:$A,0),1)))</f>
        <v/>
      </c>
      <c r="V151" s="43" t="str">
        <f ca="1">IFERROR(INDEX(Data!$A$1:T$1002,_xlfn.AGGREGATE(15,6,(OFFSET(Data!$A$1,0,MATCH(V$6,Data!$1:$1,0)-1,1000,1)=IF(V$7="","Yes",V$7))/(OFFSET(Data!$A$1,0,MATCH(V$6,Data!$1:$1,0)-1,1000,1)=IF(V$7="","Yes",V$7))*ROW(Data!$C$1:$C$1002),ROW(V151)-ROW(V$7)),1),"")</f>
        <v/>
      </c>
      <c r="W151" s="43" t="str">
        <f ca="1">IF(X151="","",IF(INDEX(Data!$BR:$BR,MATCH(X151,Data!$A:$A,0),1)=0,"",INDEX(Data!$BR:$BR,MATCH(X151,Data!$A:$A,0),1)))</f>
        <v/>
      </c>
      <c r="X151" s="43" t="str">
        <f ca="1">IFERROR(INDEX(Data!$A$1:Y$1002,_xlfn.AGGREGATE(15,6,(OFFSET(Data!$A$1,0,MATCH(X$6,Data!$1:$1,0)-1,1000,1)=IF(X$7="","Yes",X$7))/(OFFSET(Data!$A$1,0,MATCH(X$6,Data!$1:$1,0)-1,1000,1)=IF(X$7="","Yes",X$7))*ROW(Data!$C$1:$C$1002),ROW(X151)-ROW(X$7)),1),"")</f>
        <v/>
      </c>
      <c r="Y151" s="43" t="str">
        <f ca="1">IF(Z151="","",IF(INDEX(Data!$BR:$BR,MATCH(Z151,Data!$A:$A,0),1)=0,"",INDEX(Data!$BR:$BR,MATCH(Z151,Data!$A:$A,0),1)))</f>
        <v/>
      </c>
      <c r="Z151" s="43" t="str">
        <f ca="1">IFERROR(INDEX(Data!$A$1:AA$1002,_xlfn.AGGREGATE(15,6,(OFFSET(Data!$A$1,0,MATCH(Z$6,Data!$1:$1,0)-1,1000,1)=IF(Z$7="","Yes",Z$7))/(OFFSET(Data!$A$1,0,MATCH(Z$6,Data!$1:$1,0)-1,1000,1)=IF(Z$7="","Yes",Z$7))*ROW(Data!$C$1:$C$1002),ROW(Z151)-ROW(Z$7)),1),"")</f>
        <v/>
      </c>
      <c r="AA151" s="43" t="str">
        <f ca="1">IF(AB151="","",IF(INDEX(Data!$BR:$BR,MATCH(AB151,Data!$A:$A,0),1)=0,"",INDEX(Data!$BR:$BR,MATCH(AB151,Data!$A:$A,0),1)))</f>
        <v/>
      </c>
      <c r="AB151" s="43" t="str">
        <f ca="1">IFERROR(INDEX(Data!$A$1:AC$1002,_xlfn.AGGREGATE(15,6,(OFFSET(Data!$A$1,0,MATCH(AB$6,Data!$1:$1,0)-1,1000,1)=IF(AB$7="","Yes",AB$7))/(OFFSET(Data!$A$1,0,MATCH(AB$6,Data!$1:$1,0)-1,1000,1)=IF(AB$7="","Yes",AB$7))*ROW(Data!$C$1:$C$1002),ROW(AB151)-ROW(AB$7)),1),"")</f>
        <v/>
      </c>
      <c r="AC151" s="43" t="str">
        <f ca="1">IF(AD151="","",IF(INDEX(Data!$BR:$BR,MATCH(AD151,Data!$A:$A,0),1)=0,"",INDEX(Data!$BR:$BR,MATCH(AD151,Data!$A:$A,0),1)))</f>
        <v/>
      </c>
      <c r="AD151" s="43" t="str">
        <f ca="1">IFERROR(INDEX(Data!$A$1:AE$1002,_xlfn.AGGREGATE(15,6,(OFFSET(Data!$A$1,0,MATCH(AD$6,Data!$1:$1,0)-1,1000,1)=IF(AD$7="","Yes",AD$7))/(OFFSET(Data!$A$1,0,MATCH(AD$6,Data!$1:$1,0)-1,1000,1)=IF(AD$7="","Yes",AD$7))*ROW(Data!$C$1:$C$1002),ROW(AD151)-ROW(AD$7)),1),"")</f>
        <v/>
      </c>
      <c r="AE151" s="43" t="str">
        <f ca="1">IF(AF151="","",IF(INDEX(Data!$BR:$BR,MATCH(AF151,Data!$A:$A,0),1)=0,"",INDEX(Data!$BR:$BR,MATCH(AF151,Data!$A:$A,0),1)))</f>
        <v/>
      </c>
      <c r="AF151" s="43" t="str">
        <f ca="1">IFERROR(INDEX(Data!$A$1:AM$1002,_xlfn.AGGREGATE(15,6,(OFFSET(Data!$A$1,0,MATCH(AF$6,Data!$1:$1,0)-1,1000,1)=IF(AF$7="","Yes",AF$7))/(OFFSET(Data!$A$1,0,MATCH(AF$6,Data!$1:$1,0)-1,1000,1)=IF(AF$7="","Yes",AF$7))*ROW(Data!$C$1:$C$1002),ROW(AF151)-ROW(AF$7)),1),"")</f>
        <v/>
      </c>
      <c r="AG151" s="43" t="str">
        <f ca="1">IF(AH151="","",IF(INDEX(Data!$BR:$BR,MATCH(AH151,Data!$A:$A,0),1)=0,"",INDEX(Data!$BR:$BR,MATCH(AH151,Data!$A:$A,0),1)))</f>
        <v/>
      </c>
      <c r="AH151" s="43" t="str">
        <f ca="1">IFERROR(INDEX(Data!$A$1:AO$1002,_xlfn.AGGREGATE(15,6,(OFFSET(Data!$A$1,0,MATCH(AH$6,Data!$1:$1,0)-1,1000,1)=IF(AH$7="","Yes",AH$7))/(OFFSET(Data!$A$1,0,MATCH(AH$6,Data!$1:$1,0)-1,1000,1)=IF(AH$7="","Yes",AH$7))*ROW(Data!$C$1:$C$1002),ROW(AH151)-ROW(AH$7)),1),"")</f>
        <v/>
      </c>
      <c r="AI151" s="43" t="str">
        <f ca="1">IF(AJ151="","",IF(INDEX(Data!$BR:$BR,MATCH(AJ151,Data!$A:$A,0),1)=0,"",INDEX(Data!$BR:$BR,MATCH(AJ151,Data!$A:$A,0),1)))</f>
        <v/>
      </c>
      <c r="AJ151" s="43" t="str">
        <f ca="1">IFERROR(INDEX(Data!$A$1:AQ$1002,_xlfn.AGGREGATE(15,6,(OFFSET(Data!$A$1,0,MATCH(AJ$6,Data!$1:$1,0)-1,1000,1)=IF(AJ$7="","Yes",AJ$7))/(OFFSET(Data!$A$1,0,MATCH(AJ$6,Data!$1:$1,0)-1,1000,1)=IF(AJ$7="","Yes",AJ$7))*ROW(Data!$C$1:$C$1002),ROW(AJ151)-ROW(AJ$7)),1),"")</f>
        <v/>
      </c>
      <c r="AK151" s="43" t="str">
        <f ca="1">IF(AL151="","",IF(INDEX(Data!$BR:$BR,MATCH(AL151,Data!$A:$A,0),1)=0,"",INDEX(Data!$BR:$BR,MATCH(AL151,Data!$A:$A,0),1)))</f>
        <v/>
      </c>
      <c r="AL151" s="43" t="str">
        <f ca="1">IFERROR(INDEX(Data!$A$1:AS$1002,_xlfn.AGGREGATE(15,6,(OFFSET(Data!$A$1,0,MATCH(AL$6,Data!$1:$1,0)-1,1000,1)=IF(AL$7="","Yes",AL$7))/(OFFSET(Data!$A$1,0,MATCH(AL$6,Data!$1:$1,0)-1,1000,1)=IF(AL$7="","Yes",AL$7))*ROW(Data!$C$1:$C$1002),ROW(AL151)-ROW(AL$7)),1),"")</f>
        <v/>
      </c>
      <c r="AM151" s="43" t="str">
        <f ca="1">IF(AN151="","",IF(INDEX(Data!$BR:$BR,MATCH(AN151,Data!$A:$A,0),1)=0,"",INDEX(Data!$BR:$BR,MATCH(AN151,Data!$A:$A,0),1)))</f>
        <v/>
      </c>
      <c r="AN151" s="43" t="str">
        <f ca="1">IFERROR(INDEX(Data!$A$1:AU$1002,_xlfn.AGGREGATE(15,6,(OFFSET(Data!$A$1,0,MATCH(AN$6,Data!$1:$1,0)-1,1000,1)=IF(AN$7="","Yes",AN$7))/(OFFSET(Data!$A$1,0,MATCH(AN$6,Data!$1:$1,0)-1,1000,1)=IF(AN$7="","Yes",AN$7))*ROW(Data!$C$1:$C$1002),ROW(AN151)-ROW(AN$7)),1),"")</f>
        <v/>
      </c>
    </row>
    <row r="152" spans="1:40" x14ac:dyDescent="0.4">
      <c r="A152" s="43" t="str">
        <f ca="1">IF(B152="","",IF(INDEX(Data!$BR:$BR,MATCH(B152,Data!$A:$A,0),1)=0,"",INDEX(Data!$BR:$BR,MATCH(B152,Data!$A:$A,0),1)))</f>
        <v/>
      </c>
      <c r="B152" s="43" t="str">
        <f ca="1">IFERROR(INDEX(Data!A$1:$A$1002,_xlfn.AGGREGATE(15,6,(OFFSET(Data!$A$1,0,MATCH(B$6,Data!$1:$1,0)-1,1000,1)=IF(B$7="","Yes",B$7))/(OFFSET(Data!$A$1,0,MATCH(B$6,Data!$1:$1,0)-1,1000,1)=IF(B$7="","Yes",B$7))*ROW(Data!$C$1:$C$1002),ROW(B152)-ROW(B$7)),1),"")</f>
        <v/>
      </c>
      <c r="C152" s="43" t="str">
        <f ca="1">IF(D152="","",IF(INDEX(Data!$BR:$BR,MATCH(D152,Data!$A:$A,0),1)=0,"",INDEX(Data!$BR:$BR,MATCH(D152,Data!$A:$A,0),1)))</f>
        <v/>
      </c>
      <c r="D152" s="43" t="str">
        <f ca="1">IFERROR(INDEX(Data!$A$1:C$1002,_xlfn.AGGREGATE(15,6,(OFFSET(Data!$A$1,0,MATCH(D$6,Data!$1:$1,0)-1,1000,1)=IF(D$7="","Yes",D$7))/(OFFSET(Data!$A$1,0,MATCH(D$6,Data!$1:$1,0)-1,1000,1)=IF(D$7="","Yes",D$7))*ROW(Data!$C$1:$C$1002),ROW(D152)-ROW(D$7)),1),"")</f>
        <v/>
      </c>
      <c r="E152" s="43" t="str">
        <f ca="1">IF(F152="","",IF(INDEX(Data!$BR:$BR,MATCH(F152,Data!$A:$A,0),1)=0,"",INDEX(Data!$BR:$BR,MATCH(F152,Data!$A:$A,0),1)))</f>
        <v/>
      </c>
      <c r="F152" s="43" t="str">
        <f ca="1">IFERROR(INDEX(Data!$A$1:E$1002,_xlfn.AGGREGATE(15,6,(OFFSET(Data!$A$1,0,MATCH(F$6,Data!$1:$1,0)-1,1000,1)=IF(F$7="","Yes",F$7))/(OFFSET(Data!$A$1,0,MATCH(F$6,Data!$1:$1,0)-1,1000,1)=IF(F$7="","Yes",F$7))*ROW(Data!$C$1:$C$1002),ROW(F152)-ROW(F$7)),1),"")</f>
        <v/>
      </c>
      <c r="G152" s="43" t="str">
        <f ca="1">IF(H152="","",IF(INDEX(Data!$BR:$BR,MATCH(H152,Data!$A:$A,0),1)=0,"",INDEX(Data!$BR:$BR,MATCH(H152,Data!$A:$A,0),1)))</f>
        <v/>
      </c>
      <c r="H152" s="43" t="str">
        <f ca="1">IFERROR(INDEX(Data!$A$1:G$1002,_xlfn.AGGREGATE(15,6,(OFFSET(Data!$A$1,0,MATCH(H$6,Data!$1:$1,0)-1,1000,1)=IF(H$7="","Yes",H$7))/(OFFSET(Data!$A$1,0,MATCH(H$6,Data!$1:$1,0)-1,1000,1)=IF(H$7="","Yes",H$7))*ROW(Data!$C$1:$C$1002),ROW(H152)-ROW(H$7)),1),"")</f>
        <v/>
      </c>
      <c r="I152" s="43" t="str">
        <f ca="1">IF(J152="","",IF(INDEX(Data!$BR:$BR,MATCH(J152,Data!$A:$A,0),1)=0,"",INDEX(Data!$BR:$BR,MATCH(J152,Data!$A:$A,0),1)))</f>
        <v/>
      </c>
      <c r="J152" s="43" t="str">
        <f ca="1">IFERROR(INDEX(Data!$A$1:I$1002,_xlfn.AGGREGATE(15,6,(OFFSET(Data!$A$1,0,MATCH(J$6,Data!$1:$1,0)-1,1000,1)=IF(J$7="","Yes",J$7))/(OFFSET(Data!$A$1,0,MATCH(J$6,Data!$1:$1,0)-1,1000,1)=IF(J$7="","Yes",J$7))*ROW(Data!$C$1:$C$1002),ROW(J152)-ROW(J$7)),1),"")</f>
        <v/>
      </c>
      <c r="K152" s="43" t="str">
        <f ca="1">IF(L152="","",IF(INDEX(Data!$BR:$BR,MATCH(L152,Data!$A:$A,0),1)=0,"",INDEX(Data!$BR:$BR,MATCH(L152,Data!$A:$A,0),1)))</f>
        <v/>
      </c>
      <c r="L152" s="43" t="str">
        <f ca="1">IFERROR(INDEX(Data!$A$1:K$1002,_xlfn.AGGREGATE(15,6,(OFFSET(Data!$A$1,0,MATCH(L$6,Data!$1:$1,0)-1,1000,1)=IF(L$7="","Yes",L$7))/(OFFSET(Data!$A$1,0,MATCH(L$6,Data!$1:$1,0)-1,1000,1)=IF(L$7="","Yes",L$7))*ROW(Data!$C$1:$C$1002),ROW(L152)-ROW(L$7)),1),"")</f>
        <v/>
      </c>
      <c r="M152" s="43" t="str">
        <f ca="1">IF(N152="","",IF(INDEX(Data!$BR:$BR,MATCH(N152,Data!$A:$A,0),1)=0,"",INDEX(Data!$BR:$BR,MATCH(N152,Data!$A:$A,0),1)))</f>
        <v/>
      </c>
      <c r="N152" s="43" t="str">
        <f ca="1">IFERROR(INDEX(Data!$A$1:M$1002,_xlfn.AGGREGATE(15,6,(OFFSET(Data!$A$1,0,MATCH(N$6,Data!$1:$1,0)-1,1000,1)=IF(N$7="","Yes",N$7))/(OFFSET(Data!$A$1,0,MATCH(N$6,Data!$1:$1,0)-1,1000,1)=IF(N$7="","Yes",N$7))*ROW(Data!$C$1:$C$1002),ROW(N152)-ROW(N$7)),1),"")</f>
        <v/>
      </c>
      <c r="O152" s="43" t="str">
        <f ca="1">IF(P152="","",IF(INDEX(Data!$BR:$BR,MATCH(P152,Data!$A:$A,0),1)=0,"",INDEX(Data!$BR:$BR,MATCH(P152,Data!$A:$A,0),1)))</f>
        <v/>
      </c>
      <c r="P152" s="43" t="str">
        <f ca="1">IFERROR(INDEX(Data!$A$1:O$1002,_xlfn.AGGREGATE(15,6,(OFFSET(Data!$A$1,0,MATCH(P$6,Data!$1:$1,0)-1,1000,1)=IF(P$7="","Yes",P$7))/(OFFSET(Data!$A$1,0,MATCH(P$6,Data!$1:$1,0)-1,1000,1)=IF(P$7="","Yes",P$7))*ROW(Data!$C$1:$C$1002),ROW(P152)-ROW(P$7)),1),"")</f>
        <v/>
      </c>
      <c r="Q152" s="43" t="str">
        <f ca="1">IF(R152="","",IF(INDEX(Data!$BR:$BR,MATCH(R152,Data!$A:$A,0),1)=0,"",INDEX(Data!$BR:$BR,MATCH(R152,Data!$A:$A,0),1)))</f>
        <v/>
      </c>
      <c r="R152" s="43" t="str">
        <f ca="1">IFERROR(INDEX(Data!$A$1:Q$1002,_xlfn.AGGREGATE(15,6,(OFFSET(Data!$A$1,0,MATCH(R$6,Data!$1:$1,0)-1,1000,1)=IF(R$7="","Yes",R$7))/(OFFSET(Data!$A$1,0,MATCH(R$6,Data!$1:$1,0)-1,1000,1)=IF(R$7="","Yes",R$7))*ROW(Data!$C$1:$C$1002),ROW(R152)-ROW(R$7)),1),"")</f>
        <v/>
      </c>
      <c r="S152" s="43" t="str">
        <f ca="1">IF(T152="","",IF(INDEX(Data!$BR:$BR,MATCH(T152,Data!$A:$A,0),1)=0,"",INDEX(Data!$BR:$BR,MATCH(T152,Data!$A:$A,0),1)))</f>
        <v/>
      </c>
      <c r="T152" s="43" t="str">
        <f ca="1">IFERROR(INDEX(Data!$A$1:R$1002,_xlfn.AGGREGATE(15,6,(OFFSET(Data!$A$1,0,MATCH(T$6,Data!$1:$1,0)-1,1000,1)=IF(T$7="","Yes",T$7))/(OFFSET(Data!$A$1,0,MATCH(T$6,Data!$1:$1,0)-1,1000,1)=IF(T$7="","Yes",T$7))*ROW(Data!$C$1:$C$1002),ROW(T152)-ROW(T$7)),1),"")</f>
        <v/>
      </c>
      <c r="U152" s="43" t="str">
        <f ca="1">IF(V152="","",IF(INDEX(Data!$BR:$BR,MATCH(V152,Data!$A:$A,0),1)=0,"",INDEX(Data!$BR:$BR,MATCH(V152,Data!$A:$A,0),1)))</f>
        <v/>
      </c>
      <c r="V152" s="43" t="str">
        <f ca="1">IFERROR(INDEX(Data!$A$1:T$1002,_xlfn.AGGREGATE(15,6,(OFFSET(Data!$A$1,0,MATCH(V$6,Data!$1:$1,0)-1,1000,1)=IF(V$7="","Yes",V$7))/(OFFSET(Data!$A$1,0,MATCH(V$6,Data!$1:$1,0)-1,1000,1)=IF(V$7="","Yes",V$7))*ROW(Data!$C$1:$C$1002),ROW(V152)-ROW(V$7)),1),"")</f>
        <v/>
      </c>
      <c r="W152" s="43" t="str">
        <f ca="1">IF(X152="","",IF(INDEX(Data!$BR:$BR,MATCH(X152,Data!$A:$A,0),1)=0,"",INDEX(Data!$BR:$BR,MATCH(X152,Data!$A:$A,0),1)))</f>
        <v/>
      </c>
      <c r="X152" s="43" t="str">
        <f ca="1">IFERROR(INDEX(Data!$A$1:Y$1002,_xlfn.AGGREGATE(15,6,(OFFSET(Data!$A$1,0,MATCH(X$6,Data!$1:$1,0)-1,1000,1)=IF(X$7="","Yes",X$7))/(OFFSET(Data!$A$1,0,MATCH(X$6,Data!$1:$1,0)-1,1000,1)=IF(X$7="","Yes",X$7))*ROW(Data!$C$1:$C$1002),ROW(X152)-ROW(X$7)),1),"")</f>
        <v/>
      </c>
      <c r="Y152" s="43" t="str">
        <f ca="1">IF(Z152="","",IF(INDEX(Data!$BR:$BR,MATCH(Z152,Data!$A:$A,0),1)=0,"",INDEX(Data!$BR:$BR,MATCH(Z152,Data!$A:$A,0),1)))</f>
        <v/>
      </c>
      <c r="Z152" s="43" t="str">
        <f ca="1">IFERROR(INDEX(Data!$A$1:AA$1002,_xlfn.AGGREGATE(15,6,(OFFSET(Data!$A$1,0,MATCH(Z$6,Data!$1:$1,0)-1,1000,1)=IF(Z$7="","Yes",Z$7))/(OFFSET(Data!$A$1,0,MATCH(Z$6,Data!$1:$1,0)-1,1000,1)=IF(Z$7="","Yes",Z$7))*ROW(Data!$C$1:$C$1002),ROW(Z152)-ROW(Z$7)),1),"")</f>
        <v/>
      </c>
      <c r="AA152" s="43" t="str">
        <f ca="1">IF(AB152="","",IF(INDEX(Data!$BR:$BR,MATCH(AB152,Data!$A:$A,0),1)=0,"",INDEX(Data!$BR:$BR,MATCH(AB152,Data!$A:$A,0),1)))</f>
        <v/>
      </c>
      <c r="AB152" s="43" t="str">
        <f ca="1">IFERROR(INDEX(Data!$A$1:AC$1002,_xlfn.AGGREGATE(15,6,(OFFSET(Data!$A$1,0,MATCH(AB$6,Data!$1:$1,0)-1,1000,1)=IF(AB$7="","Yes",AB$7))/(OFFSET(Data!$A$1,0,MATCH(AB$6,Data!$1:$1,0)-1,1000,1)=IF(AB$7="","Yes",AB$7))*ROW(Data!$C$1:$C$1002),ROW(AB152)-ROW(AB$7)),1),"")</f>
        <v/>
      </c>
      <c r="AC152" s="43" t="str">
        <f ca="1">IF(AD152="","",IF(INDEX(Data!$BR:$BR,MATCH(AD152,Data!$A:$A,0),1)=0,"",INDEX(Data!$BR:$BR,MATCH(AD152,Data!$A:$A,0),1)))</f>
        <v/>
      </c>
      <c r="AD152" s="43" t="str">
        <f ca="1">IFERROR(INDEX(Data!$A$1:AE$1002,_xlfn.AGGREGATE(15,6,(OFFSET(Data!$A$1,0,MATCH(AD$6,Data!$1:$1,0)-1,1000,1)=IF(AD$7="","Yes",AD$7))/(OFFSET(Data!$A$1,0,MATCH(AD$6,Data!$1:$1,0)-1,1000,1)=IF(AD$7="","Yes",AD$7))*ROW(Data!$C$1:$C$1002),ROW(AD152)-ROW(AD$7)),1),"")</f>
        <v/>
      </c>
      <c r="AE152" s="43" t="str">
        <f ca="1">IF(AF152="","",IF(INDEX(Data!$BR:$BR,MATCH(AF152,Data!$A:$A,0),1)=0,"",INDEX(Data!$BR:$BR,MATCH(AF152,Data!$A:$A,0),1)))</f>
        <v/>
      </c>
      <c r="AF152" s="43" t="str">
        <f ca="1">IFERROR(INDEX(Data!$A$1:AM$1002,_xlfn.AGGREGATE(15,6,(OFFSET(Data!$A$1,0,MATCH(AF$6,Data!$1:$1,0)-1,1000,1)=IF(AF$7="","Yes",AF$7))/(OFFSET(Data!$A$1,0,MATCH(AF$6,Data!$1:$1,0)-1,1000,1)=IF(AF$7="","Yes",AF$7))*ROW(Data!$C$1:$C$1002),ROW(AF152)-ROW(AF$7)),1),"")</f>
        <v/>
      </c>
      <c r="AG152" s="43" t="str">
        <f ca="1">IF(AH152="","",IF(INDEX(Data!$BR:$BR,MATCH(AH152,Data!$A:$A,0),1)=0,"",INDEX(Data!$BR:$BR,MATCH(AH152,Data!$A:$A,0),1)))</f>
        <v/>
      </c>
      <c r="AH152" s="43" t="str">
        <f ca="1">IFERROR(INDEX(Data!$A$1:AO$1002,_xlfn.AGGREGATE(15,6,(OFFSET(Data!$A$1,0,MATCH(AH$6,Data!$1:$1,0)-1,1000,1)=IF(AH$7="","Yes",AH$7))/(OFFSET(Data!$A$1,0,MATCH(AH$6,Data!$1:$1,0)-1,1000,1)=IF(AH$7="","Yes",AH$7))*ROW(Data!$C$1:$C$1002),ROW(AH152)-ROW(AH$7)),1),"")</f>
        <v/>
      </c>
      <c r="AI152" s="43" t="str">
        <f ca="1">IF(AJ152="","",IF(INDEX(Data!$BR:$BR,MATCH(AJ152,Data!$A:$A,0),1)=0,"",INDEX(Data!$BR:$BR,MATCH(AJ152,Data!$A:$A,0),1)))</f>
        <v/>
      </c>
      <c r="AJ152" s="43" t="str">
        <f ca="1">IFERROR(INDEX(Data!$A$1:AQ$1002,_xlfn.AGGREGATE(15,6,(OFFSET(Data!$A$1,0,MATCH(AJ$6,Data!$1:$1,0)-1,1000,1)=IF(AJ$7="","Yes",AJ$7))/(OFFSET(Data!$A$1,0,MATCH(AJ$6,Data!$1:$1,0)-1,1000,1)=IF(AJ$7="","Yes",AJ$7))*ROW(Data!$C$1:$C$1002),ROW(AJ152)-ROW(AJ$7)),1),"")</f>
        <v/>
      </c>
      <c r="AK152" s="43" t="str">
        <f ca="1">IF(AL152="","",IF(INDEX(Data!$BR:$BR,MATCH(AL152,Data!$A:$A,0),1)=0,"",INDEX(Data!$BR:$BR,MATCH(AL152,Data!$A:$A,0),1)))</f>
        <v/>
      </c>
      <c r="AL152" s="43" t="str">
        <f ca="1">IFERROR(INDEX(Data!$A$1:AS$1002,_xlfn.AGGREGATE(15,6,(OFFSET(Data!$A$1,0,MATCH(AL$6,Data!$1:$1,0)-1,1000,1)=IF(AL$7="","Yes",AL$7))/(OFFSET(Data!$A$1,0,MATCH(AL$6,Data!$1:$1,0)-1,1000,1)=IF(AL$7="","Yes",AL$7))*ROW(Data!$C$1:$C$1002),ROW(AL152)-ROW(AL$7)),1),"")</f>
        <v/>
      </c>
      <c r="AM152" s="43" t="str">
        <f ca="1">IF(AN152="","",IF(INDEX(Data!$BR:$BR,MATCH(AN152,Data!$A:$A,0),1)=0,"",INDEX(Data!$BR:$BR,MATCH(AN152,Data!$A:$A,0),1)))</f>
        <v/>
      </c>
      <c r="AN152" s="43" t="str">
        <f ca="1">IFERROR(INDEX(Data!$A$1:AU$1002,_xlfn.AGGREGATE(15,6,(OFFSET(Data!$A$1,0,MATCH(AN$6,Data!$1:$1,0)-1,1000,1)=IF(AN$7="","Yes",AN$7))/(OFFSET(Data!$A$1,0,MATCH(AN$6,Data!$1:$1,0)-1,1000,1)=IF(AN$7="","Yes",AN$7))*ROW(Data!$C$1:$C$1002),ROW(AN152)-ROW(AN$7)),1),"")</f>
        <v/>
      </c>
    </row>
    <row r="153" spans="1:40" x14ac:dyDescent="0.4">
      <c r="A153" s="43" t="str">
        <f ca="1">IF(B153="","",IF(INDEX(Data!$BR:$BR,MATCH(B153,Data!$A:$A,0),1)=0,"",INDEX(Data!$BR:$BR,MATCH(B153,Data!$A:$A,0),1)))</f>
        <v/>
      </c>
      <c r="B153" s="43" t="str">
        <f ca="1">IFERROR(INDEX(Data!A$1:$A$1002,_xlfn.AGGREGATE(15,6,(OFFSET(Data!$A$1,0,MATCH(B$6,Data!$1:$1,0)-1,1000,1)=IF(B$7="","Yes",B$7))/(OFFSET(Data!$A$1,0,MATCH(B$6,Data!$1:$1,0)-1,1000,1)=IF(B$7="","Yes",B$7))*ROW(Data!$C$1:$C$1002),ROW(B153)-ROW(B$7)),1),"")</f>
        <v/>
      </c>
      <c r="C153" s="43" t="str">
        <f ca="1">IF(D153="","",IF(INDEX(Data!$BR:$BR,MATCH(D153,Data!$A:$A,0),1)=0,"",INDEX(Data!$BR:$BR,MATCH(D153,Data!$A:$A,0),1)))</f>
        <v/>
      </c>
      <c r="D153" s="43" t="str">
        <f ca="1">IFERROR(INDEX(Data!$A$1:C$1002,_xlfn.AGGREGATE(15,6,(OFFSET(Data!$A$1,0,MATCH(D$6,Data!$1:$1,0)-1,1000,1)=IF(D$7="","Yes",D$7))/(OFFSET(Data!$A$1,0,MATCH(D$6,Data!$1:$1,0)-1,1000,1)=IF(D$7="","Yes",D$7))*ROW(Data!$C$1:$C$1002),ROW(D153)-ROW(D$7)),1),"")</f>
        <v/>
      </c>
      <c r="E153" s="43" t="str">
        <f ca="1">IF(F153="","",IF(INDEX(Data!$BR:$BR,MATCH(F153,Data!$A:$A,0),1)=0,"",INDEX(Data!$BR:$BR,MATCH(F153,Data!$A:$A,0),1)))</f>
        <v/>
      </c>
      <c r="F153" s="43" t="str">
        <f ca="1">IFERROR(INDEX(Data!$A$1:E$1002,_xlfn.AGGREGATE(15,6,(OFFSET(Data!$A$1,0,MATCH(F$6,Data!$1:$1,0)-1,1000,1)=IF(F$7="","Yes",F$7))/(OFFSET(Data!$A$1,0,MATCH(F$6,Data!$1:$1,0)-1,1000,1)=IF(F$7="","Yes",F$7))*ROW(Data!$C$1:$C$1002),ROW(F153)-ROW(F$7)),1),"")</f>
        <v/>
      </c>
      <c r="G153" s="43" t="str">
        <f ca="1">IF(H153="","",IF(INDEX(Data!$BR:$BR,MATCH(H153,Data!$A:$A,0),1)=0,"",INDEX(Data!$BR:$BR,MATCH(H153,Data!$A:$A,0),1)))</f>
        <v/>
      </c>
      <c r="H153" s="43" t="str">
        <f ca="1">IFERROR(INDEX(Data!$A$1:G$1002,_xlfn.AGGREGATE(15,6,(OFFSET(Data!$A$1,0,MATCH(H$6,Data!$1:$1,0)-1,1000,1)=IF(H$7="","Yes",H$7))/(OFFSET(Data!$A$1,0,MATCH(H$6,Data!$1:$1,0)-1,1000,1)=IF(H$7="","Yes",H$7))*ROW(Data!$C$1:$C$1002),ROW(H153)-ROW(H$7)),1),"")</f>
        <v/>
      </c>
      <c r="I153" s="43" t="str">
        <f ca="1">IF(J153="","",IF(INDEX(Data!$BR:$BR,MATCH(J153,Data!$A:$A,0),1)=0,"",INDEX(Data!$BR:$BR,MATCH(J153,Data!$A:$A,0),1)))</f>
        <v/>
      </c>
      <c r="J153" s="43" t="str">
        <f ca="1">IFERROR(INDEX(Data!$A$1:I$1002,_xlfn.AGGREGATE(15,6,(OFFSET(Data!$A$1,0,MATCH(J$6,Data!$1:$1,0)-1,1000,1)=IF(J$7="","Yes",J$7))/(OFFSET(Data!$A$1,0,MATCH(J$6,Data!$1:$1,0)-1,1000,1)=IF(J$7="","Yes",J$7))*ROW(Data!$C$1:$C$1002),ROW(J153)-ROW(J$7)),1),"")</f>
        <v/>
      </c>
      <c r="K153" s="43" t="str">
        <f ca="1">IF(L153="","",IF(INDEX(Data!$BR:$BR,MATCH(L153,Data!$A:$A,0),1)=0,"",INDEX(Data!$BR:$BR,MATCH(L153,Data!$A:$A,0),1)))</f>
        <v/>
      </c>
      <c r="L153" s="43" t="str">
        <f ca="1">IFERROR(INDEX(Data!$A$1:K$1002,_xlfn.AGGREGATE(15,6,(OFFSET(Data!$A$1,0,MATCH(L$6,Data!$1:$1,0)-1,1000,1)=IF(L$7="","Yes",L$7))/(OFFSET(Data!$A$1,0,MATCH(L$6,Data!$1:$1,0)-1,1000,1)=IF(L$7="","Yes",L$7))*ROW(Data!$C$1:$C$1002),ROW(L153)-ROW(L$7)),1),"")</f>
        <v/>
      </c>
      <c r="M153" s="43" t="str">
        <f ca="1">IF(N153="","",IF(INDEX(Data!$BR:$BR,MATCH(N153,Data!$A:$A,0),1)=0,"",INDEX(Data!$BR:$BR,MATCH(N153,Data!$A:$A,0),1)))</f>
        <v/>
      </c>
      <c r="N153" s="43" t="str">
        <f ca="1">IFERROR(INDEX(Data!$A$1:M$1002,_xlfn.AGGREGATE(15,6,(OFFSET(Data!$A$1,0,MATCH(N$6,Data!$1:$1,0)-1,1000,1)=IF(N$7="","Yes",N$7))/(OFFSET(Data!$A$1,0,MATCH(N$6,Data!$1:$1,0)-1,1000,1)=IF(N$7="","Yes",N$7))*ROW(Data!$C$1:$C$1002),ROW(N153)-ROW(N$7)),1),"")</f>
        <v/>
      </c>
      <c r="O153" s="43" t="str">
        <f ca="1">IF(P153="","",IF(INDEX(Data!$BR:$BR,MATCH(P153,Data!$A:$A,0),1)=0,"",INDEX(Data!$BR:$BR,MATCH(P153,Data!$A:$A,0),1)))</f>
        <v/>
      </c>
      <c r="P153" s="43" t="str">
        <f ca="1">IFERROR(INDEX(Data!$A$1:O$1002,_xlfn.AGGREGATE(15,6,(OFFSET(Data!$A$1,0,MATCH(P$6,Data!$1:$1,0)-1,1000,1)=IF(P$7="","Yes",P$7))/(OFFSET(Data!$A$1,0,MATCH(P$6,Data!$1:$1,0)-1,1000,1)=IF(P$7="","Yes",P$7))*ROW(Data!$C$1:$C$1002),ROW(P153)-ROW(P$7)),1),"")</f>
        <v/>
      </c>
      <c r="Q153" s="43" t="str">
        <f ca="1">IF(R153="","",IF(INDEX(Data!$BR:$BR,MATCH(R153,Data!$A:$A,0),1)=0,"",INDEX(Data!$BR:$BR,MATCH(R153,Data!$A:$A,0),1)))</f>
        <v/>
      </c>
      <c r="R153" s="43" t="str">
        <f ca="1">IFERROR(INDEX(Data!$A$1:Q$1002,_xlfn.AGGREGATE(15,6,(OFFSET(Data!$A$1,0,MATCH(R$6,Data!$1:$1,0)-1,1000,1)=IF(R$7="","Yes",R$7))/(OFFSET(Data!$A$1,0,MATCH(R$6,Data!$1:$1,0)-1,1000,1)=IF(R$7="","Yes",R$7))*ROW(Data!$C$1:$C$1002),ROW(R153)-ROW(R$7)),1),"")</f>
        <v/>
      </c>
      <c r="S153" s="43" t="str">
        <f ca="1">IF(T153="","",IF(INDEX(Data!$BR:$BR,MATCH(T153,Data!$A:$A,0),1)=0,"",INDEX(Data!$BR:$BR,MATCH(T153,Data!$A:$A,0),1)))</f>
        <v/>
      </c>
      <c r="T153" s="43" t="str">
        <f ca="1">IFERROR(INDEX(Data!$A$1:R$1002,_xlfn.AGGREGATE(15,6,(OFFSET(Data!$A$1,0,MATCH(T$6,Data!$1:$1,0)-1,1000,1)=IF(T$7="","Yes",T$7))/(OFFSET(Data!$A$1,0,MATCH(T$6,Data!$1:$1,0)-1,1000,1)=IF(T$7="","Yes",T$7))*ROW(Data!$C$1:$C$1002),ROW(T153)-ROW(T$7)),1),"")</f>
        <v/>
      </c>
      <c r="U153" s="43" t="str">
        <f ca="1">IF(V153="","",IF(INDEX(Data!$BR:$BR,MATCH(V153,Data!$A:$A,0),1)=0,"",INDEX(Data!$BR:$BR,MATCH(V153,Data!$A:$A,0),1)))</f>
        <v/>
      </c>
      <c r="V153" s="43" t="str">
        <f ca="1">IFERROR(INDEX(Data!$A$1:T$1002,_xlfn.AGGREGATE(15,6,(OFFSET(Data!$A$1,0,MATCH(V$6,Data!$1:$1,0)-1,1000,1)=IF(V$7="","Yes",V$7))/(OFFSET(Data!$A$1,0,MATCH(V$6,Data!$1:$1,0)-1,1000,1)=IF(V$7="","Yes",V$7))*ROW(Data!$C$1:$C$1002),ROW(V153)-ROW(V$7)),1),"")</f>
        <v/>
      </c>
      <c r="W153" s="43" t="str">
        <f ca="1">IF(X153="","",IF(INDEX(Data!$BR:$BR,MATCH(X153,Data!$A:$A,0),1)=0,"",INDEX(Data!$BR:$BR,MATCH(X153,Data!$A:$A,0),1)))</f>
        <v/>
      </c>
      <c r="X153" s="43" t="str">
        <f ca="1">IFERROR(INDEX(Data!$A$1:Y$1002,_xlfn.AGGREGATE(15,6,(OFFSET(Data!$A$1,0,MATCH(X$6,Data!$1:$1,0)-1,1000,1)=IF(X$7="","Yes",X$7))/(OFFSET(Data!$A$1,0,MATCH(X$6,Data!$1:$1,0)-1,1000,1)=IF(X$7="","Yes",X$7))*ROW(Data!$C$1:$C$1002),ROW(X153)-ROW(X$7)),1),"")</f>
        <v/>
      </c>
      <c r="Y153" s="43" t="str">
        <f ca="1">IF(Z153="","",IF(INDEX(Data!$BR:$BR,MATCH(Z153,Data!$A:$A,0),1)=0,"",INDEX(Data!$BR:$BR,MATCH(Z153,Data!$A:$A,0),1)))</f>
        <v/>
      </c>
      <c r="Z153" s="43" t="str">
        <f ca="1">IFERROR(INDEX(Data!$A$1:AA$1002,_xlfn.AGGREGATE(15,6,(OFFSET(Data!$A$1,0,MATCH(Z$6,Data!$1:$1,0)-1,1000,1)=IF(Z$7="","Yes",Z$7))/(OFFSET(Data!$A$1,0,MATCH(Z$6,Data!$1:$1,0)-1,1000,1)=IF(Z$7="","Yes",Z$7))*ROW(Data!$C$1:$C$1002),ROW(Z153)-ROW(Z$7)),1),"")</f>
        <v/>
      </c>
      <c r="AA153" s="43" t="str">
        <f ca="1">IF(AB153="","",IF(INDEX(Data!$BR:$BR,MATCH(AB153,Data!$A:$A,0),1)=0,"",INDEX(Data!$BR:$BR,MATCH(AB153,Data!$A:$A,0),1)))</f>
        <v/>
      </c>
      <c r="AB153" s="43" t="str">
        <f ca="1">IFERROR(INDEX(Data!$A$1:AC$1002,_xlfn.AGGREGATE(15,6,(OFFSET(Data!$A$1,0,MATCH(AB$6,Data!$1:$1,0)-1,1000,1)=IF(AB$7="","Yes",AB$7))/(OFFSET(Data!$A$1,0,MATCH(AB$6,Data!$1:$1,0)-1,1000,1)=IF(AB$7="","Yes",AB$7))*ROW(Data!$C$1:$C$1002),ROW(AB153)-ROW(AB$7)),1),"")</f>
        <v/>
      </c>
      <c r="AC153" s="43" t="str">
        <f ca="1">IF(AD153="","",IF(INDEX(Data!$BR:$BR,MATCH(AD153,Data!$A:$A,0),1)=0,"",INDEX(Data!$BR:$BR,MATCH(AD153,Data!$A:$A,0),1)))</f>
        <v/>
      </c>
      <c r="AD153" s="43" t="str">
        <f ca="1">IFERROR(INDEX(Data!$A$1:AE$1002,_xlfn.AGGREGATE(15,6,(OFFSET(Data!$A$1,0,MATCH(AD$6,Data!$1:$1,0)-1,1000,1)=IF(AD$7="","Yes",AD$7))/(OFFSET(Data!$A$1,0,MATCH(AD$6,Data!$1:$1,0)-1,1000,1)=IF(AD$7="","Yes",AD$7))*ROW(Data!$C$1:$C$1002),ROW(AD153)-ROW(AD$7)),1),"")</f>
        <v/>
      </c>
      <c r="AE153" s="43" t="str">
        <f ca="1">IF(AF153="","",IF(INDEX(Data!$BR:$BR,MATCH(AF153,Data!$A:$A,0),1)=0,"",INDEX(Data!$BR:$BR,MATCH(AF153,Data!$A:$A,0),1)))</f>
        <v/>
      </c>
      <c r="AF153" s="43" t="str">
        <f ca="1">IFERROR(INDEX(Data!$A$1:AM$1002,_xlfn.AGGREGATE(15,6,(OFFSET(Data!$A$1,0,MATCH(AF$6,Data!$1:$1,0)-1,1000,1)=IF(AF$7="","Yes",AF$7))/(OFFSET(Data!$A$1,0,MATCH(AF$6,Data!$1:$1,0)-1,1000,1)=IF(AF$7="","Yes",AF$7))*ROW(Data!$C$1:$C$1002),ROW(AF153)-ROW(AF$7)),1),"")</f>
        <v/>
      </c>
      <c r="AG153" s="43" t="str">
        <f ca="1">IF(AH153="","",IF(INDEX(Data!$BR:$BR,MATCH(AH153,Data!$A:$A,0),1)=0,"",INDEX(Data!$BR:$BR,MATCH(AH153,Data!$A:$A,0),1)))</f>
        <v/>
      </c>
      <c r="AH153" s="43" t="str">
        <f ca="1">IFERROR(INDEX(Data!$A$1:AO$1002,_xlfn.AGGREGATE(15,6,(OFFSET(Data!$A$1,0,MATCH(AH$6,Data!$1:$1,0)-1,1000,1)=IF(AH$7="","Yes",AH$7))/(OFFSET(Data!$A$1,0,MATCH(AH$6,Data!$1:$1,0)-1,1000,1)=IF(AH$7="","Yes",AH$7))*ROW(Data!$C$1:$C$1002),ROW(AH153)-ROW(AH$7)),1),"")</f>
        <v/>
      </c>
      <c r="AI153" s="43" t="str">
        <f ca="1">IF(AJ153="","",IF(INDEX(Data!$BR:$BR,MATCH(AJ153,Data!$A:$A,0),1)=0,"",INDEX(Data!$BR:$BR,MATCH(AJ153,Data!$A:$A,0),1)))</f>
        <v/>
      </c>
      <c r="AJ153" s="43" t="str">
        <f ca="1">IFERROR(INDEX(Data!$A$1:AQ$1002,_xlfn.AGGREGATE(15,6,(OFFSET(Data!$A$1,0,MATCH(AJ$6,Data!$1:$1,0)-1,1000,1)=IF(AJ$7="","Yes",AJ$7))/(OFFSET(Data!$A$1,0,MATCH(AJ$6,Data!$1:$1,0)-1,1000,1)=IF(AJ$7="","Yes",AJ$7))*ROW(Data!$C$1:$C$1002),ROW(AJ153)-ROW(AJ$7)),1),"")</f>
        <v/>
      </c>
      <c r="AK153" s="43" t="str">
        <f ca="1">IF(AL153="","",IF(INDEX(Data!$BR:$BR,MATCH(AL153,Data!$A:$A,0),1)=0,"",INDEX(Data!$BR:$BR,MATCH(AL153,Data!$A:$A,0),1)))</f>
        <v/>
      </c>
      <c r="AL153" s="43" t="str">
        <f ca="1">IFERROR(INDEX(Data!$A$1:AS$1002,_xlfn.AGGREGATE(15,6,(OFFSET(Data!$A$1,0,MATCH(AL$6,Data!$1:$1,0)-1,1000,1)=IF(AL$7="","Yes",AL$7))/(OFFSET(Data!$A$1,0,MATCH(AL$6,Data!$1:$1,0)-1,1000,1)=IF(AL$7="","Yes",AL$7))*ROW(Data!$C$1:$C$1002),ROW(AL153)-ROW(AL$7)),1),"")</f>
        <v/>
      </c>
      <c r="AM153" s="43" t="str">
        <f ca="1">IF(AN153="","",IF(INDEX(Data!$BR:$BR,MATCH(AN153,Data!$A:$A,0),1)=0,"",INDEX(Data!$BR:$BR,MATCH(AN153,Data!$A:$A,0),1)))</f>
        <v/>
      </c>
      <c r="AN153" s="43" t="str">
        <f ca="1">IFERROR(INDEX(Data!$A$1:AU$1002,_xlfn.AGGREGATE(15,6,(OFFSET(Data!$A$1,0,MATCH(AN$6,Data!$1:$1,0)-1,1000,1)=IF(AN$7="","Yes",AN$7))/(OFFSET(Data!$A$1,0,MATCH(AN$6,Data!$1:$1,0)-1,1000,1)=IF(AN$7="","Yes",AN$7))*ROW(Data!$C$1:$C$1002),ROW(AN153)-ROW(AN$7)),1),"")</f>
        <v/>
      </c>
    </row>
    <row r="154" spans="1:40" x14ac:dyDescent="0.4">
      <c r="A154" s="43" t="str">
        <f ca="1">IF(B154="","",IF(INDEX(Data!$BR:$BR,MATCH(B154,Data!$A:$A,0),1)=0,"",INDEX(Data!$BR:$BR,MATCH(B154,Data!$A:$A,0),1)))</f>
        <v/>
      </c>
      <c r="B154" s="43" t="str">
        <f ca="1">IFERROR(INDEX(Data!A$1:$A$1002,_xlfn.AGGREGATE(15,6,(OFFSET(Data!$A$1,0,MATCH(B$6,Data!$1:$1,0)-1,1000,1)=IF(B$7="","Yes",B$7))/(OFFSET(Data!$A$1,0,MATCH(B$6,Data!$1:$1,0)-1,1000,1)=IF(B$7="","Yes",B$7))*ROW(Data!$C$1:$C$1002),ROW(B154)-ROW(B$7)),1),"")</f>
        <v/>
      </c>
      <c r="C154" s="43" t="str">
        <f ca="1">IF(D154="","",IF(INDEX(Data!$BR:$BR,MATCH(D154,Data!$A:$A,0),1)=0,"",INDEX(Data!$BR:$BR,MATCH(D154,Data!$A:$A,0),1)))</f>
        <v/>
      </c>
      <c r="D154" s="43" t="str">
        <f ca="1">IFERROR(INDEX(Data!$A$1:C$1002,_xlfn.AGGREGATE(15,6,(OFFSET(Data!$A$1,0,MATCH(D$6,Data!$1:$1,0)-1,1000,1)=IF(D$7="","Yes",D$7))/(OFFSET(Data!$A$1,0,MATCH(D$6,Data!$1:$1,0)-1,1000,1)=IF(D$7="","Yes",D$7))*ROW(Data!$C$1:$C$1002),ROW(D154)-ROW(D$7)),1),"")</f>
        <v/>
      </c>
      <c r="E154" s="43" t="str">
        <f ca="1">IF(F154="","",IF(INDEX(Data!$BR:$BR,MATCH(F154,Data!$A:$A,0),1)=0,"",INDEX(Data!$BR:$BR,MATCH(F154,Data!$A:$A,0),1)))</f>
        <v/>
      </c>
      <c r="F154" s="43" t="str">
        <f ca="1">IFERROR(INDEX(Data!$A$1:E$1002,_xlfn.AGGREGATE(15,6,(OFFSET(Data!$A$1,0,MATCH(F$6,Data!$1:$1,0)-1,1000,1)=IF(F$7="","Yes",F$7))/(OFFSET(Data!$A$1,0,MATCH(F$6,Data!$1:$1,0)-1,1000,1)=IF(F$7="","Yes",F$7))*ROW(Data!$C$1:$C$1002),ROW(F154)-ROW(F$7)),1),"")</f>
        <v/>
      </c>
      <c r="G154" s="43" t="str">
        <f ca="1">IF(H154="","",IF(INDEX(Data!$BR:$BR,MATCH(H154,Data!$A:$A,0),1)=0,"",INDEX(Data!$BR:$BR,MATCH(H154,Data!$A:$A,0),1)))</f>
        <v/>
      </c>
      <c r="H154" s="43" t="str">
        <f ca="1">IFERROR(INDEX(Data!$A$1:G$1002,_xlfn.AGGREGATE(15,6,(OFFSET(Data!$A$1,0,MATCH(H$6,Data!$1:$1,0)-1,1000,1)=IF(H$7="","Yes",H$7))/(OFFSET(Data!$A$1,0,MATCH(H$6,Data!$1:$1,0)-1,1000,1)=IF(H$7="","Yes",H$7))*ROW(Data!$C$1:$C$1002),ROW(H154)-ROW(H$7)),1),"")</f>
        <v/>
      </c>
      <c r="I154" s="43" t="str">
        <f ca="1">IF(J154="","",IF(INDEX(Data!$BR:$BR,MATCH(J154,Data!$A:$A,0),1)=0,"",INDEX(Data!$BR:$BR,MATCH(J154,Data!$A:$A,0),1)))</f>
        <v/>
      </c>
      <c r="J154" s="43" t="str">
        <f ca="1">IFERROR(INDEX(Data!$A$1:I$1002,_xlfn.AGGREGATE(15,6,(OFFSET(Data!$A$1,0,MATCH(J$6,Data!$1:$1,0)-1,1000,1)=IF(J$7="","Yes",J$7))/(OFFSET(Data!$A$1,0,MATCH(J$6,Data!$1:$1,0)-1,1000,1)=IF(J$7="","Yes",J$7))*ROW(Data!$C$1:$C$1002),ROW(J154)-ROW(J$7)),1),"")</f>
        <v/>
      </c>
      <c r="K154" s="43" t="str">
        <f ca="1">IF(L154="","",IF(INDEX(Data!$BR:$BR,MATCH(L154,Data!$A:$A,0),1)=0,"",INDEX(Data!$BR:$BR,MATCH(L154,Data!$A:$A,0),1)))</f>
        <v/>
      </c>
      <c r="L154" s="43" t="str">
        <f ca="1">IFERROR(INDEX(Data!$A$1:K$1002,_xlfn.AGGREGATE(15,6,(OFFSET(Data!$A$1,0,MATCH(L$6,Data!$1:$1,0)-1,1000,1)=IF(L$7="","Yes",L$7))/(OFFSET(Data!$A$1,0,MATCH(L$6,Data!$1:$1,0)-1,1000,1)=IF(L$7="","Yes",L$7))*ROW(Data!$C$1:$C$1002),ROW(L154)-ROW(L$7)),1),"")</f>
        <v/>
      </c>
      <c r="M154" s="43" t="str">
        <f ca="1">IF(N154="","",IF(INDEX(Data!$BR:$BR,MATCH(N154,Data!$A:$A,0),1)=0,"",INDEX(Data!$BR:$BR,MATCH(N154,Data!$A:$A,0),1)))</f>
        <v/>
      </c>
      <c r="N154" s="43" t="str">
        <f ca="1">IFERROR(INDEX(Data!$A$1:M$1002,_xlfn.AGGREGATE(15,6,(OFFSET(Data!$A$1,0,MATCH(N$6,Data!$1:$1,0)-1,1000,1)=IF(N$7="","Yes",N$7))/(OFFSET(Data!$A$1,0,MATCH(N$6,Data!$1:$1,0)-1,1000,1)=IF(N$7="","Yes",N$7))*ROW(Data!$C$1:$C$1002),ROW(N154)-ROW(N$7)),1),"")</f>
        <v/>
      </c>
      <c r="O154" s="43" t="str">
        <f ca="1">IF(P154="","",IF(INDEX(Data!$BR:$BR,MATCH(P154,Data!$A:$A,0),1)=0,"",INDEX(Data!$BR:$BR,MATCH(P154,Data!$A:$A,0),1)))</f>
        <v/>
      </c>
      <c r="P154" s="43" t="str">
        <f ca="1">IFERROR(INDEX(Data!$A$1:O$1002,_xlfn.AGGREGATE(15,6,(OFFSET(Data!$A$1,0,MATCH(P$6,Data!$1:$1,0)-1,1000,1)=IF(P$7="","Yes",P$7))/(OFFSET(Data!$A$1,0,MATCH(P$6,Data!$1:$1,0)-1,1000,1)=IF(P$7="","Yes",P$7))*ROW(Data!$C$1:$C$1002),ROW(P154)-ROW(P$7)),1),"")</f>
        <v/>
      </c>
      <c r="Q154" s="43" t="str">
        <f ca="1">IF(R154="","",IF(INDEX(Data!$BR:$BR,MATCH(R154,Data!$A:$A,0),1)=0,"",INDEX(Data!$BR:$BR,MATCH(R154,Data!$A:$A,0),1)))</f>
        <v/>
      </c>
      <c r="R154" s="43" t="str">
        <f ca="1">IFERROR(INDEX(Data!$A$1:Q$1002,_xlfn.AGGREGATE(15,6,(OFFSET(Data!$A$1,0,MATCH(R$6,Data!$1:$1,0)-1,1000,1)=IF(R$7="","Yes",R$7))/(OFFSET(Data!$A$1,0,MATCH(R$6,Data!$1:$1,0)-1,1000,1)=IF(R$7="","Yes",R$7))*ROW(Data!$C$1:$C$1002),ROW(R154)-ROW(R$7)),1),"")</f>
        <v/>
      </c>
      <c r="S154" s="43" t="str">
        <f ca="1">IF(T154="","",IF(INDEX(Data!$BR:$BR,MATCH(T154,Data!$A:$A,0),1)=0,"",INDEX(Data!$BR:$BR,MATCH(T154,Data!$A:$A,0),1)))</f>
        <v/>
      </c>
      <c r="T154" s="43" t="str">
        <f ca="1">IFERROR(INDEX(Data!$A$1:R$1002,_xlfn.AGGREGATE(15,6,(OFFSET(Data!$A$1,0,MATCH(T$6,Data!$1:$1,0)-1,1000,1)=IF(T$7="","Yes",T$7))/(OFFSET(Data!$A$1,0,MATCH(T$6,Data!$1:$1,0)-1,1000,1)=IF(T$7="","Yes",T$7))*ROW(Data!$C$1:$C$1002),ROW(T154)-ROW(T$7)),1),"")</f>
        <v/>
      </c>
      <c r="U154" s="43" t="str">
        <f ca="1">IF(V154="","",IF(INDEX(Data!$BR:$BR,MATCH(V154,Data!$A:$A,0),1)=0,"",INDEX(Data!$BR:$BR,MATCH(V154,Data!$A:$A,0),1)))</f>
        <v/>
      </c>
      <c r="V154" s="43" t="str">
        <f ca="1">IFERROR(INDEX(Data!$A$1:T$1002,_xlfn.AGGREGATE(15,6,(OFFSET(Data!$A$1,0,MATCH(V$6,Data!$1:$1,0)-1,1000,1)=IF(V$7="","Yes",V$7))/(OFFSET(Data!$A$1,0,MATCH(V$6,Data!$1:$1,0)-1,1000,1)=IF(V$7="","Yes",V$7))*ROW(Data!$C$1:$C$1002),ROW(V154)-ROW(V$7)),1),"")</f>
        <v/>
      </c>
      <c r="W154" s="43" t="str">
        <f ca="1">IF(X154="","",IF(INDEX(Data!$BR:$BR,MATCH(X154,Data!$A:$A,0),1)=0,"",INDEX(Data!$BR:$BR,MATCH(X154,Data!$A:$A,0),1)))</f>
        <v/>
      </c>
      <c r="X154" s="43" t="str">
        <f ca="1">IFERROR(INDEX(Data!$A$1:Y$1002,_xlfn.AGGREGATE(15,6,(OFFSET(Data!$A$1,0,MATCH(X$6,Data!$1:$1,0)-1,1000,1)=IF(X$7="","Yes",X$7))/(OFFSET(Data!$A$1,0,MATCH(X$6,Data!$1:$1,0)-1,1000,1)=IF(X$7="","Yes",X$7))*ROW(Data!$C$1:$C$1002),ROW(X154)-ROW(X$7)),1),"")</f>
        <v/>
      </c>
      <c r="Y154" s="43" t="str">
        <f ca="1">IF(Z154="","",IF(INDEX(Data!$BR:$BR,MATCH(Z154,Data!$A:$A,0),1)=0,"",INDEX(Data!$BR:$BR,MATCH(Z154,Data!$A:$A,0),1)))</f>
        <v/>
      </c>
      <c r="Z154" s="43" t="str">
        <f ca="1">IFERROR(INDEX(Data!$A$1:AA$1002,_xlfn.AGGREGATE(15,6,(OFFSET(Data!$A$1,0,MATCH(Z$6,Data!$1:$1,0)-1,1000,1)=IF(Z$7="","Yes",Z$7))/(OFFSET(Data!$A$1,0,MATCH(Z$6,Data!$1:$1,0)-1,1000,1)=IF(Z$7="","Yes",Z$7))*ROW(Data!$C$1:$C$1002),ROW(Z154)-ROW(Z$7)),1),"")</f>
        <v/>
      </c>
      <c r="AA154" s="43" t="str">
        <f ca="1">IF(AB154="","",IF(INDEX(Data!$BR:$BR,MATCH(AB154,Data!$A:$A,0),1)=0,"",INDEX(Data!$BR:$BR,MATCH(AB154,Data!$A:$A,0),1)))</f>
        <v/>
      </c>
      <c r="AB154" s="43" t="str">
        <f ca="1">IFERROR(INDEX(Data!$A$1:AC$1002,_xlfn.AGGREGATE(15,6,(OFFSET(Data!$A$1,0,MATCH(AB$6,Data!$1:$1,0)-1,1000,1)=IF(AB$7="","Yes",AB$7))/(OFFSET(Data!$A$1,0,MATCH(AB$6,Data!$1:$1,0)-1,1000,1)=IF(AB$7="","Yes",AB$7))*ROW(Data!$C$1:$C$1002),ROW(AB154)-ROW(AB$7)),1),"")</f>
        <v/>
      </c>
      <c r="AC154" s="43" t="str">
        <f ca="1">IF(AD154="","",IF(INDEX(Data!$BR:$BR,MATCH(AD154,Data!$A:$A,0),1)=0,"",INDEX(Data!$BR:$BR,MATCH(AD154,Data!$A:$A,0),1)))</f>
        <v/>
      </c>
      <c r="AD154" s="43" t="str">
        <f ca="1">IFERROR(INDEX(Data!$A$1:AE$1002,_xlfn.AGGREGATE(15,6,(OFFSET(Data!$A$1,0,MATCH(AD$6,Data!$1:$1,0)-1,1000,1)=IF(AD$7="","Yes",AD$7))/(OFFSET(Data!$A$1,0,MATCH(AD$6,Data!$1:$1,0)-1,1000,1)=IF(AD$7="","Yes",AD$7))*ROW(Data!$C$1:$C$1002),ROW(AD154)-ROW(AD$7)),1),"")</f>
        <v/>
      </c>
      <c r="AE154" s="43" t="str">
        <f ca="1">IF(AF154="","",IF(INDEX(Data!$BR:$BR,MATCH(AF154,Data!$A:$A,0),1)=0,"",INDEX(Data!$BR:$BR,MATCH(AF154,Data!$A:$A,0),1)))</f>
        <v/>
      </c>
      <c r="AF154" s="43" t="str">
        <f ca="1">IFERROR(INDEX(Data!$A$1:AM$1002,_xlfn.AGGREGATE(15,6,(OFFSET(Data!$A$1,0,MATCH(AF$6,Data!$1:$1,0)-1,1000,1)=IF(AF$7="","Yes",AF$7))/(OFFSET(Data!$A$1,0,MATCH(AF$6,Data!$1:$1,0)-1,1000,1)=IF(AF$7="","Yes",AF$7))*ROW(Data!$C$1:$C$1002),ROW(AF154)-ROW(AF$7)),1),"")</f>
        <v/>
      </c>
      <c r="AG154" s="43" t="str">
        <f ca="1">IF(AH154="","",IF(INDEX(Data!$BR:$BR,MATCH(AH154,Data!$A:$A,0),1)=0,"",INDEX(Data!$BR:$BR,MATCH(AH154,Data!$A:$A,0),1)))</f>
        <v/>
      </c>
      <c r="AH154" s="43" t="str">
        <f ca="1">IFERROR(INDEX(Data!$A$1:AO$1002,_xlfn.AGGREGATE(15,6,(OFFSET(Data!$A$1,0,MATCH(AH$6,Data!$1:$1,0)-1,1000,1)=IF(AH$7="","Yes",AH$7))/(OFFSET(Data!$A$1,0,MATCH(AH$6,Data!$1:$1,0)-1,1000,1)=IF(AH$7="","Yes",AH$7))*ROW(Data!$C$1:$C$1002),ROW(AH154)-ROW(AH$7)),1),"")</f>
        <v/>
      </c>
      <c r="AI154" s="43" t="str">
        <f ca="1">IF(AJ154="","",IF(INDEX(Data!$BR:$BR,MATCH(AJ154,Data!$A:$A,0),1)=0,"",INDEX(Data!$BR:$BR,MATCH(AJ154,Data!$A:$A,0),1)))</f>
        <v/>
      </c>
      <c r="AJ154" s="43" t="str">
        <f ca="1">IFERROR(INDEX(Data!$A$1:AQ$1002,_xlfn.AGGREGATE(15,6,(OFFSET(Data!$A$1,0,MATCH(AJ$6,Data!$1:$1,0)-1,1000,1)=IF(AJ$7="","Yes",AJ$7))/(OFFSET(Data!$A$1,0,MATCH(AJ$6,Data!$1:$1,0)-1,1000,1)=IF(AJ$7="","Yes",AJ$7))*ROW(Data!$C$1:$C$1002),ROW(AJ154)-ROW(AJ$7)),1),"")</f>
        <v/>
      </c>
      <c r="AK154" s="43" t="str">
        <f ca="1">IF(AL154="","",IF(INDEX(Data!$BR:$BR,MATCH(AL154,Data!$A:$A,0),1)=0,"",INDEX(Data!$BR:$BR,MATCH(AL154,Data!$A:$A,0),1)))</f>
        <v/>
      </c>
      <c r="AL154" s="43" t="str">
        <f ca="1">IFERROR(INDEX(Data!$A$1:AS$1002,_xlfn.AGGREGATE(15,6,(OFFSET(Data!$A$1,0,MATCH(AL$6,Data!$1:$1,0)-1,1000,1)=IF(AL$7="","Yes",AL$7))/(OFFSET(Data!$A$1,0,MATCH(AL$6,Data!$1:$1,0)-1,1000,1)=IF(AL$7="","Yes",AL$7))*ROW(Data!$C$1:$C$1002),ROW(AL154)-ROW(AL$7)),1),"")</f>
        <v/>
      </c>
      <c r="AM154" s="43" t="str">
        <f ca="1">IF(AN154="","",IF(INDEX(Data!$BR:$BR,MATCH(AN154,Data!$A:$A,0),1)=0,"",INDEX(Data!$BR:$BR,MATCH(AN154,Data!$A:$A,0),1)))</f>
        <v/>
      </c>
      <c r="AN154" s="43" t="str">
        <f ca="1">IFERROR(INDEX(Data!$A$1:AU$1002,_xlfn.AGGREGATE(15,6,(OFFSET(Data!$A$1,0,MATCH(AN$6,Data!$1:$1,0)-1,1000,1)=IF(AN$7="","Yes",AN$7))/(OFFSET(Data!$A$1,0,MATCH(AN$6,Data!$1:$1,0)-1,1000,1)=IF(AN$7="","Yes",AN$7))*ROW(Data!$C$1:$C$1002),ROW(AN154)-ROW(AN$7)),1),"")</f>
        <v/>
      </c>
    </row>
    <row r="155" spans="1:40" x14ac:dyDescent="0.4">
      <c r="A155" s="43" t="str">
        <f ca="1">IF(B155="","",IF(INDEX(Data!$BR:$BR,MATCH(B155,Data!$A:$A,0),1)=0,"",INDEX(Data!$BR:$BR,MATCH(B155,Data!$A:$A,0),1)))</f>
        <v/>
      </c>
      <c r="B155" s="43" t="str">
        <f ca="1">IFERROR(INDEX(Data!A$1:$A$1002,_xlfn.AGGREGATE(15,6,(OFFSET(Data!$A$1,0,MATCH(B$6,Data!$1:$1,0)-1,1000,1)=IF(B$7="","Yes",B$7))/(OFFSET(Data!$A$1,0,MATCH(B$6,Data!$1:$1,0)-1,1000,1)=IF(B$7="","Yes",B$7))*ROW(Data!$C$1:$C$1002),ROW(B155)-ROW(B$7)),1),"")</f>
        <v/>
      </c>
      <c r="C155" s="43" t="str">
        <f ca="1">IF(D155="","",IF(INDEX(Data!$BR:$BR,MATCH(D155,Data!$A:$A,0),1)=0,"",INDEX(Data!$BR:$BR,MATCH(D155,Data!$A:$A,0),1)))</f>
        <v/>
      </c>
      <c r="D155" s="43" t="str">
        <f ca="1">IFERROR(INDEX(Data!$A$1:C$1002,_xlfn.AGGREGATE(15,6,(OFFSET(Data!$A$1,0,MATCH(D$6,Data!$1:$1,0)-1,1000,1)=IF(D$7="","Yes",D$7))/(OFFSET(Data!$A$1,0,MATCH(D$6,Data!$1:$1,0)-1,1000,1)=IF(D$7="","Yes",D$7))*ROW(Data!$C$1:$C$1002),ROW(D155)-ROW(D$7)),1),"")</f>
        <v/>
      </c>
      <c r="E155" s="43" t="str">
        <f ca="1">IF(F155="","",IF(INDEX(Data!$BR:$BR,MATCH(F155,Data!$A:$A,0),1)=0,"",INDEX(Data!$BR:$BR,MATCH(F155,Data!$A:$A,0),1)))</f>
        <v/>
      </c>
      <c r="F155" s="43" t="str">
        <f ca="1">IFERROR(INDEX(Data!$A$1:E$1002,_xlfn.AGGREGATE(15,6,(OFFSET(Data!$A$1,0,MATCH(F$6,Data!$1:$1,0)-1,1000,1)=IF(F$7="","Yes",F$7))/(OFFSET(Data!$A$1,0,MATCH(F$6,Data!$1:$1,0)-1,1000,1)=IF(F$7="","Yes",F$7))*ROW(Data!$C$1:$C$1002),ROW(F155)-ROW(F$7)),1),"")</f>
        <v/>
      </c>
      <c r="G155" s="43" t="str">
        <f ca="1">IF(H155="","",IF(INDEX(Data!$BR:$BR,MATCH(H155,Data!$A:$A,0),1)=0,"",INDEX(Data!$BR:$BR,MATCH(H155,Data!$A:$A,0),1)))</f>
        <v/>
      </c>
      <c r="H155" s="43" t="str">
        <f ca="1">IFERROR(INDEX(Data!$A$1:G$1002,_xlfn.AGGREGATE(15,6,(OFFSET(Data!$A$1,0,MATCH(H$6,Data!$1:$1,0)-1,1000,1)=IF(H$7="","Yes",H$7))/(OFFSET(Data!$A$1,0,MATCH(H$6,Data!$1:$1,0)-1,1000,1)=IF(H$7="","Yes",H$7))*ROW(Data!$C$1:$C$1002),ROW(H155)-ROW(H$7)),1),"")</f>
        <v/>
      </c>
      <c r="I155" s="43" t="str">
        <f ca="1">IF(J155="","",IF(INDEX(Data!$BR:$BR,MATCH(J155,Data!$A:$A,0),1)=0,"",INDEX(Data!$BR:$BR,MATCH(J155,Data!$A:$A,0),1)))</f>
        <v/>
      </c>
      <c r="J155" s="43" t="str">
        <f ca="1">IFERROR(INDEX(Data!$A$1:I$1002,_xlfn.AGGREGATE(15,6,(OFFSET(Data!$A$1,0,MATCH(J$6,Data!$1:$1,0)-1,1000,1)=IF(J$7="","Yes",J$7))/(OFFSET(Data!$A$1,0,MATCH(J$6,Data!$1:$1,0)-1,1000,1)=IF(J$7="","Yes",J$7))*ROW(Data!$C$1:$C$1002),ROW(J155)-ROW(J$7)),1),"")</f>
        <v/>
      </c>
      <c r="K155" s="43" t="str">
        <f ca="1">IF(L155="","",IF(INDEX(Data!$BR:$BR,MATCH(L155,Data!$A:$A,0),1)=0,"",INDEX(Data!$BR:$BR,MATCH(L155,Data!$A:$A,0),1)))</f>
        <v/>
      </c>
      <c r="L155" s="43" t="str">
        <f ca="1">IFERROR(INDEX(Data!$A$1:K$1002,_xlfn.AGGREGATE(15,6,(OFFSET(Data!$A$1,0,MATCH(L$6,Data!$1:$1,0)-1,1000,1)=IF(L$7="","Yes",L$7))/(OFFSET(Data!$A$1,0,MATCH(L$6,Data!$1:$1,0)-1,1000,1)=IF(L$7="","Yes",L$7))*ROW(Data!$C$1:$C$1002),ROW(L155)-ROW(L$7)),1),"")</f>
        <v/>
      </c>
      <c r="M155" s="43" t="str">
        <f ca="1">IF(N155="","",IF(INDEX(Data!$BR:$BR,MATCH(N155,Data!$A:$A,0),1)=0,"",INDEX(Data!$BR:$BR,MATCH(N155,Data!$A:$A,0),1)))</f>
        <v/>
      </c>
      <c r="N155" s="43" t="str">
        <f ca="1">IFERROR(INDEX(Data!$A$1:M$1002,_xlfn.AGGREGATE(15,6,(OFFSET(Data!$A$1,0,MATCH(N$6,Data!$1:$1,0)-1,1000,1)=IF(N$7="","Yes",N$7))/(OFFSET(Data!$A$1,0,MATCH(N$6,Data!$1:$1,0)-1,1000,1)=IF(N$7="","Yes",N$7))*ROW(Data!$C$1:$C$1002),ROW(N155)-ROW(N$7)),1),"")</f>
        <v/>
      </c>
      <c r="O155" s="43" t="str">
        <f ca="1">IF(P155="","",IF(INDEX(Data!$BR:$BR,MATCH(P155,Data!$A:$A,0),1)=0,"",INDEX(Data!$BR:$BR,MATCH(P155,Data!$A:$A,0),1)))</f>
        <v/>
      </c>
      <c r="P155" s="43" t="str">
        <f ca="1">IFERROR(INDEX(Data!$A$1:O$1002,_xlfn.AGGREGATE(15,6,(OFFSET(Data!$A$1,0,MATCH(P$6,Data!$1:$1,0)-1,1000,1)=IF(P$7="","Yes",P$7))/(OFFSET(Data!$A$1,0,MATCH(P$6,Data!$1:$1,0)-1,1000,1)=IF(P$7="","Yes",P$7))*ROW(Data!$C$1:$C$1002),ROW(P155)-ROW(P$7)),1),"")</f>
        <v/>
      </c>
      <c r="Q155" s="43" t="str">
        <f ca="1">IF(R155="","",IF(INDEX(Data!$BR:$BR,MATCH(R155,Data!$A:$A,0),1)=0,"",INDEX(Data!$BR:$BR,MATCH(R155,Data!$A:$A,0),1)))</f>
        <v/>
      </c>
      <c r="R155" s="43" t="str">
        <f ca="1">IFERROR(INDEX(Data!$A$1:Q$1002,_xlfn.AGGREGATE(15,6,(OFFSET(Data!$A$1,0,MATCH(R$6,Data!$1:$1,0)-1,1000,1)=IF(R$7="","Yes",R$7))/(OFFSET(Data!$A$1,0,MATCH(R$6,Data!$1:$1,0)-1,1000,1)=IF(R$7="","Yes",R$7))*ROW(Data!$C$1:$C$1002),ROW(R155)-ROW(R$7)),1),"")</f>
        <v/>
      </c>
      <c r="S155" s="43" t="str">
        <f ca="1">IF(T155="","",IF(INDEX(Data!$BR:$BR,MATCH(T155,Data!$A:$A,0),1)=0,"",INDEX(Data!$BR:$BR,MATCH(T155,Data!$A:$A,0),1)))</f>
        <v/>
      </c>
      <c r="T155" s="43" t="str">
        <f ca="1">IFERROR(INDEX(Data!$A$1:R$1002,_xlfn.AGGREGATE(15,6,(OFFSET(Data!$A$1,0,MATCH(T$6,Data!$1:$1,0)-1,1000,1)=IF(T$7="","Yes",T$7))/(OFFSET(Data!$A$1,0,MATCH(T$6,Data!$1:$1,0)-1,1000,1)=IF(T$7="","Yes",T$7))*ROW(Data!$C$1:$C$1002),ROW(T155)-ROW(T$7)),1),"")</f>
        <v/>
      </c>
      <c r="U155" s="43" t="str">
        <f ca="1">IF(V155="","",IF(INDEX(Data!$BR:$BR,MATCH(V155,Data!$A:$A,0),1)=0,"",INDEX(Data!$BR:$BR,MATCH(V155,Data!$A:$A,0),1)))</f>
        <v/>
      </c>
      <c r="V155" s="43" t="str">
        <f ca="1">IFERROR(INDEX(Data!$A$1:T$1002,_xlfn.AGGREGATE(15,6,(OFFSET(Data!$A$1,0,MATCH(V$6,Data!$1:$1,0)-1,1000,1)=IF(V$7="","Yes",V$7))/(OFFSET(Data!$A$1,0,MATCH(V$6,Data!$1:$1,0)-1,1000,1)=IF(V$7="","Yes",V$7))*ROW(Data!$C$1:$C$1002),ROW(V155)-ROW(V$7)),1),"")</f>
        <v/>
      </c>
      <c r="W155" s="43" t="str">
        <f ca="1">IF(X155="","",IF(INDEX(Data!$BR:$BR,MATCH(X155,Data!$A:$A,0),1)=0,"",INDEX(Data!$BR:$BR,MATCH(X155,Data!$A:$A,0),1)))</f>
        <v/>
      </c>
      <c r="X155" s="43" t="str">
        <f ca="1">IFERROR(INDEX(Data!$A$1:Y$1002,_xlfn.AGGREGATE(15,6,(OFFSET(Data!$A$1,0,MATCH(X$6,Data!$1:$1,0)-1,1000,1)=IF(X$7="","Yes",X$7))/(OFFSET(Data!$A$1,0,MATCH(X$6,Data!$1:$1,0)-1,1000,1)=IF(X$7="","Yes",X$7))*ROW(Data!$C$1:$C$1002),ROW(X155)-ROW(X$7)),1),"")</f>
        <v/>
      </c>
      <c r="Y155" s="43" t="str">
        <f ca="1">IF(Z155="","",IF(INDEX(Data!$BR:$BR,MATCH(Z155,Data!$A:$A,0),1)=0,"",INDEX(Data!$BR:$BR,MATCH(Z155,Data!$A:$A,0),1)))</f>
        <v/>
      </c>
      <c r="Z155" s="43" t="str">
        <f ca="1">IFERROR(INDEX(Data!$A$1:AA$1002,_xlfn.AGGREGATE(15,6,(OFFSET(Data!$A$1,0,MATCH(Z$6,Data!$1:$1,0)-1,1000,1)=IF(Z$7="","Yes",Z$7))/(OFFSET(Data!$A$1,0,MATCH(Z$6,Data!$1:$1,0)-1,1000,1)=IF(Z$7="","Yes",Z$7))*ROW(Data!$C$1:$C$1002),ROW(Z155)-ROW(Z$7)),1),"")</f>
        <v/>
      </c>
      <c r="AA155" s="43" t="str">
        <f ca="1">IF(AB155="","",IF(INDEX(Data!$BR:$BR,MATCH(AB155,Data!$A:$A,0),1)=0,"",INDEX(Data!$BR:$BR,MATCH(AB155,Data!$A:$A,0),1)))</f>
        <v/>
      </c>
      <c r="AB155" s="43" t="str">
        <f ca="1">IFERROR(INDEX(Data!$A$1:AC$1002,_xlfn.AGGREGATE(15,6,(OFFSET(Data!$A$1,0,MATCH(AB$6,Data!$1:$1,0)-1,1000,1)=IF(AB$7="","Yes",AB$7))/(OFFSET(Data!$A$1,0,MATCH(AB$6,Data!$1:$1,0)-1,1000,1)=IF(AB$7="","Yes",AB$7))*ROW(Data!$C$1:$C$1002),ROW(AB155)-ROW(AB$7)),1),"")</f>
        <v/>
      </c>
      <c r="AC155" s="43" t="str">
        <f ca="1">IF(AD155="","",IF(INDEX(Data!$BR:$BR,MATCH(AD155,Data!$A:$A,0),1)=0,"",INDEX(Data!$BR:$BR,MATCH(AD155,Data!$A:$A,0),1)))</f>
        <v/>
      </c>
      <c r="AD155" s="43" t="str">
        <f ca="1">IFERROR(INDEX(Data!$A$1:AE$1002,_xlfn.AGGREGATE(15,6,(OFFSET(Data!$A$1,0,MATCH(AD$6,Data!$1:$1,0)-1,1000,1)=IF(AD$7="","Yes",AD$7))/(OFFSET(Data!$A$1,0,MATCH(AD$6,Data!$1:$1,0)-1,1000,1)=IF(AD$7="","Yes",AD$7))*ROW(Data!$C$1:$C$1002),ROW(AD155)-ROW(AD$7)),1),"")</f>
        <v/>
      </c>
      <c r="AE155" s="43" t="str">
        <f ca="1">IF(AF155="","",IF(INDEX(Data!$BR:$BR,MATCH(AF155,Data!$A:$A,0),1)=0,"",INDEX(Data!$BR:$BR,MATCH(AF155,Data!$A:$A,0),1)))</f>
        <v/>
      </c>
      <c r="AF155" s="43" t="str">
        <f ca="1">IFERROR(INDEX(Data!$A$1:AM$1002,_xlfn.AGGREGATE(15,6,(OFFSET(Data!$A$1,0,MATCH(AF$6,Data!$1:$1,0)-1,1000,1)=IF(AF$7="","Yes",AF$7))/(OFFSET(Data!$A$1,0,MATCH(AF$6,Data!$1:$1,0)-1,1000,1)=IF(AF$7="","Yes",AF$7))*ROW(Data!$C$1:$C$1002),ROW(AF155)-ROW(AF$7)),1),"")</f>
        <v/>
      </c>
      <c r="AG155" s="43" t="str">
        <f ca="1">IF(AH155="","",IF(INDEX(Data!$BR:$BR,MATCH(AH155,Data!$A:$A,0),1)=0,"",INDEX(Data!$BR:$BR,MATCH(AH155,Data!$A:$A,0),1)))</f>
        <v/>
      </c>
      <c r="AH155" s="43" t="str">
        <f ca="1">IFERROR(INDEX(Data!$A$1:AO$1002,_xlfn.AGGREGATE(15,6,(OFFSET(Data!$A$1,0,MATCH(AH$6,Data!$1:$1,0)-1,1000,1)=IF(AH$7="","Yes",AH$7))/(OFFSET(Data!$A$1,0,MATCH(AH$6,Data!$1:$1,0)-1,1000,1)=IF(AH$7="","Yes",AH$7))*ROW(Data!$C$1:$C$1002),ROW(AH155)-ROW(AH$7)),1),"")</f>
        <v/>
      </c>
      <c r="AI155" s="43" t="str">
        <f ca="1">IF(AJ155="","",IF(INDEX(Data!$BR:$BR,MATCH(AJ155,Data!$A:$A,0),1)=0,"",INDEX(Data!$BR:$BR,MATCH(AJ155,Data!$A:$A,0),1)))</f>
        <v/>
      </c>
      <c r="AJ155" s="43" t="str">
        <f ca="1">IFERROR(INDEX(Data!$A$1:AQ$1002,_xlfn.AGGREGATE(15,6,(OFFSET(Data!$A$1,0,MATCH(AJ$6,Data!$1:$1,0)-1,1000,1)=IF(AJ$7="","Yes",AJ$7))/(OFFSET(Data!$A$1,0,MATCH(AJ$6,Data!$1:$1,0)-1,1000,1)=IF(AJ$7="","Yes",AJ$7))*ROW(Data!$C$1:$C$1002),ROW(AJ155)-ROW(AJ$7)),1),"")</f>
        <v/>
      </c>
      <c r="AK155" s="43" t="str">
        <f ca="1">IF(AL155="","",IF(INDEX(Data!$BR:$BR,MATCH(AL155,Data!$A:$A,0),1)=0,"",INDEX(Data!$BR:$BR,MATCH(AL155,Data!$A:$A,0),1)))</f>
        <v/>
      </c>
      <c r="AL155" s="43" t="str">
        <f ca="1">IFERROR(INDEX(Data!$A$1:AS$1002,_xlfn.AGGREGATE(15,6,(OFFSET(Data!$A$1,0,MATCH(AL$6,Data!$1:$1,0)-1,1000,1)=IF(AL$7="","Yes",AL$7))/(OFFSET(Data!$A$1,0,MATCH(AL$6,Data!$1:$1,0)-1,1000,1)=IF(AL$7="","Yes",AL$7))*ROW(Data!$C$1:$C$1002),ROW(AL155)-ROW(AL$7)),1),"")</f>
        <v/>
      </c>
      <c r="AM155" s="43" t="str">
        <f ca="1">IF(AN155="","",IF(INDEX(Data!$BR:$BR,MATCH(AN155,Data!$A:$A,0),1)=0,"",INDEX(Data!$BR:$BR,MATCH(AN155,Data!$A:$A,0),1)))</f>
        <v/>
      </c>
      <c r="AN155" s="43" t="str">
        <f ca="1">IFERROR(INDEX(Data!$A$1:AU$1002,_xlfn.AGGREGATE(15,6,(OFFSET(Data!$A$1,0,MATCH(AN$6,Data!$1:$1,0)-1,1000,1)=IF(AN$7="","Yes",AN$7))/(OFFSET(Data!$A$1,0,MATCH(AN$6,Data!$1:$1,0)-1,1000,1)=IF(AN$7="","Yes",AN$7))*ROW(Data!$C$1:$C$1002),ROW(AN155)-ROW(AN$7)),1),"")</f>
        <v/>
      </c>
    </row>
    <row r="156" spans="1:40" x14ac:dyDescent="0.4">
      <c r="A156" s="43" t="str">
        <f ca="1">IF(B156="","",IF(INDEX(Data!$BR:$BR,MATCH(B156,Data!$A:$A,0),1)=0,"",INDEX(Data!$BR:$BR,MATCH(B156,Data!$A:$A,0),1)))</f>
        <v/>
      </c>
      <c r="B156" s="43" t="str">
        <f ca="1">IFERROR(INDEX(Data!A$1:$A$1002,_xlfn.AGGREGATE(15,6,(OFFSET(Data!$A$1,0,MATCH(B$6,Data!$1:$1,0)-1,1000,1)=IF(B$7="","Yes",B$7))/(OFFSET(Data!$A$1,0,MATCH(B$6,Data!$1:$1,0)-1,1000,1)=IF(B$7="","Yes",B$7))*ROW(Data!$C$1:$C$1002),ROW(B156)-ROW(B$7)),1),"")</f>
        <v/>
      </c>
      <c r="C156" s="43" t="str">
        <f ca="1">IF(D156="","",IF(INDEX(Data!$BR:$BR,MATCH(D156,Data!$A:$A,0),1)=0,"",INDEX(Data!$BR:$BR,MATCH(D156,Data!$A:$A,0),1)))</f>
        <v/>
      </c>
      <c r="D156" s="43" t="str">
        <f ca="1">IFERROR(INDEX(Data!$A$1:C$1002,_xlfn.AGGREGATE(15,6,(OFFSET(Data!$A$1,0,MATCH(D$6,Data!$1:$1,0)-1,1000,1)=IF(D$7="","Yes",D$7))/(OFFSET(Data!$A$1,0,MATCH(D$6,Data!$1:$1,0)-1,1000,1)=IF(D$7="","Yes",D$7))*ROW(Data!$C$1:$C$1002),ROW(D156)-ROW(D$7)),1),"")</f>
        <v/>
      </c>
      <c r="E156" s="43" t="str">
        <f ca="1">IF(F156="","",IF(INDEX(Data!$BR:$BR,MATCH(F156,Data!$A:$A,0),1)=0,"",INDEX(Data!$BR:$BR,MATCH(F156,Data!$A:$A,0),1)))</f>
        <v/>
      </c>
      <c r="F156" s="43" t="str">
        <f ca="1">IFERROR(INDEX(Data!$A$1:E$1002,_xlfn.AGGREGATE(15,6,(OFFSET(Data!$A$1,0,MATCH(F$6,Data!$1:$1,0)-1,1000,1)=IF(F$7="","Yes",F$7))/(OFFSET(Data!$A$1,0,MATCH(F$6,Data!$1:$1,0)-1,1000,1)=IF(F$7="","Yes",F$7))*ROW(Data!$C$1:$C$1002),ROW(F156)-ROW(F$7)),1),"")</f>
        <v/>
      </c>
      <c r="G156" s="43" t="str">
        <f ca="1">IF(H156="","",IF(INDEX(Data!$BR:$BR,MATCH(H156,Data!$A:$A,0),1)=0,"",INDEX(Data!$BR:$BR,MATCH(H156,Data!$A:$A,0),1)))</f>
        <v/>
      </c>
      <c r="H156" s="43" t="str">
        <f ca="1">IFERROR(INDEX(Data!$A$1:G$1002,_xlfn.AGGREGATE(15,6,(OFFSET(Data!$A$1,0,MATCH(H$6,Data!$1:$1,0)-1,1000,1)=IF(H$7="","Yes",H$7))/(OFFSET(Data!$A$1,0,MATCH(H$6,Data!$1:$1,0)-1,1000,1)=IF(H$7="","Yes",H$7))*ROW(Data!$C$1:$C$1002),ROW(H156)-ROW(H$7)),1),"")</f>
        <v/>
      </c>
      <c r="I156" s="43" t="str">
        <f ca="1">IF(J156="","",IF(INDEX(Data!$BR:$BR,MATCH(J156,Data!$A:$A,0),1)=0,"",INDEX(Data!$BR:$BR,MATCH(J156,Data!$A:$A,0),1)))</f>
        <v/>
      </c>
      <c r="J156" s="43" t="str">
        <f ca="1">IFERROR(INDEX(Data!$A$1:I$1002,_xlfn.AGGREGATE(15,6,(OFFSET(Data!$A$1,0,MATCH(J$6,Data!$1:$1,0)-1,1000,1)=IF(J$7="","Yes",J$7))/(OFFSET(Data!$A$1,0,MATCH(J$6,Data!$1:$1,0)-1,1000,1)=IF(J$7="","Yes",J$7))*ROW(Data!$C$1:$C$1002),ROW(J156)-ROW(J$7)),1),"")</f>
        <v/>
      </c>
      <c r="K156" s="43" t="str">
        <f ca="1">IF(L156="","",IF(INDEX(Data!$BR:$BR,MATCH(L156,Data!$A:$A,0),1)=0,"",INDEX(Data!$BR:$BR,MATCH(L156,Data!$A:$A,0),1)))</f>
        <v/>
      </c>
      <c r="L156" s="43" t="str">
        <f ca="1">IFERROR(INDEX(Data!$A$1:K$1002,_xlfn.AGGREGATE(15,6,(OFFSET(Data!$A$1,0,MATCH(L$6,Data!$1:$1,0)-1,1000,1)=IF(L$7="","Yes",L$7))/(OFFSET(Data!$A$1,0,MATCH(L$6,Data!$1:$1,0)-1,1000,1)=IF(L$7="","Yes",L$7))*ROW(Data!$C$1:$C$1002),ROW(L156)-ROW(L$7)),1),"")</f>
        <v/>
      </c>
      <c r="M156" s="43" t="str">
        <f ca="1">IF(N156="","",IF(INDEX(Data!$BR:$BR,MATCH(N156,Data!$A:$A,0),1)=0,"",INDEX(Data!$BR:$BR,MATCH(N156,Data!$A:$A,0),1)))</f>
        <v/>
      </c>
      <c r="N156" s="43" t="str">
        <f ca="1">IFERROR(INDEX(Data!$A$1:M$1002,_xlfn.AGGREGATE(15,6,(OFFSET(Data!$A$1,0,MATCH(N$6,Data!$1:$1,0)-1,1000,1)=IF(N$7="","Yes",N$7))/(OFFSET(Data!$A$1,0,MATCH(N$6,Data!$1:$1,0)-1,1000,1)=IF(N$7="","Yes",N$7))*ROW(Data!$C$1:$C$1002),ROW(N156)-ROW(N$7)),1),"")</f>
        <v/>
      </c>
      <c r="O156" s="43" t="str">
        <f ca="1">IF(P156="","",IF(INDEX(Data!$BR:$BR,MATCH(P156,Data!$A:$A,0),1)=0,"",INDEX(Data!$BR:$BR,MATCH(P156,Data!$A:$A,0),1)))</f>
        <v/>
      </c>
      <c r="P156" s="43" t="str">
        <f ca="1">IFERROR(INDEX(Data!$A$1:O$1002,_xlfn.AGGREGATE(15,6,(OFFSET(Data!$A$1,0,MATCH(P$6,Data!$1:$1,0)-1,1000,1)=IF(P$7="","Yes",P$7))/(OFFSET(Data!$A$1,0,MATCH(P$6,Data!$1:$1,0)-1,1000,1)=IF(P$7="","Yes",P$7))*ROW(Data!$C$1:$C$1002),ROW(P156)-ROW(P$7)),1),"")</f>
        <v/>
      </c>
      <c r="Q156" s="43" t="str">
        <f ca="1">IF(R156="","",IF(INDEX(Data!$BR:$BR,MATCH(R156,Data!$A:$A,0),1)=0,"",INDEX(Data!$BR:$BR,MATCH(R156,Data!$A:$A,0),1)))</f>
        <v/>
      </c>
      <c r="R156" s="43" t="str">
        <f ca="1">IFERROR(INDEX(Data!$A$1:Q$1002,_xlfn.AGGREGATE(15,6,(OFFSET(Data!$A$1,0,MATCH(R$6,Data!$1:$1,0)-1,1000,1)=IF(R$7="","Yes",R$7))/(OFFSET(Data!$A$1,0,MATCH(R$6,Data!$1:$1,0)-1,1000,1)=IF(R$7="","Yes",R$7))*ROW(Data!$C$1:$C$1002),ROW(R156)-ROW(R$7)),1),"")</f>
        <v/>
      </c>
      <c r="S156" s="43" t="str">
        <f ca="1">IF(T156="","",IF(INDEX(Data!$BR:$BR,MATCH(T156,Data!$A:$A,0),1)=0,"",INDEX(Data!$BR:$BR,MATCH(T156,Data!$A:$A,0),1)))</f>
        <v/>
      </c>
      <c r="T156" s="43" t="str">
        <f ca="1">IFERROR(INDEX(Data!$A$1:R$1002,_xlfn.AGGREGATE(15,6,(OFFSET(Data!$A$1,0,MATCH(T$6,Data!$1:$1,0)-1,1000,1)=IF(T$7="","Yes",T$7))/(OFFSET(Data!$A$1,0,MATCH(T$6,Data!$1:$1,0)-1,1000,1)=IF(T$7="","Yes",T$7))*ROW(Data!$C$1:$C$1002),ROW(T156)-ROW(T$7)),1),"")</f>
        <v/>
      </c>
      <c r="U156" s="43" t="str">
        <f ca="1">IF(V156="","",IF(INDEX(Data!$BR:$BR,MATCH(V156,Data!$A:$A,0),1)=0,"",INDEX(Data!$BR:$BR,MATCH(V156,Data!$A:$A,0),1)))</f>
        <v/>
      </c>
      <c r="V156" s="43" t="str">
        <f ca="1">IFERROR(INDEX(Data!$A$1:T$1002,_xlfn.AGGREGATE(15,6,(OFFSET(Data!$A$1,0,MATCH(V$6,Data!$1:$1,0)-1,1000,1)=IF(V$7="","Yes",V$7))/(OFFSET(Data!$A$1,0,MATCH(V$6,Data!$1:$1,0)-1,1000,1)=IF(V$7="","Yes",V$7))*ROW(Data!$C$1:$C$1002),ROW(V156)-ROW(V$7)),1),"")</f>
        <v/>
      </c>
      <c r="W156" s="43" t="str">
        <f ca="1">IF(X156="","",IF(INDEX(Data!$BR:$BR,MATCH(X156,Data!$A:$A,0),1)=0,"",INDEX(Data!$BR:$BR,MATCH(X156,Data!$A:$A,0),1)))</f>
        <v/>
      </c>
      <c r="X156" s="43" t="str">
        <f ca="1">IFERROR(INDEX(Data!$A$1:Y$1002,_xlfn.AGGREGATE(15,6,(OFFSET(Data!$A$1,0,MATCH(X$6,Data!$1:$1,0)-1,1000,1)=IF(X$7="","Yes",X$7))/(OFFSET(Data!$A$1,0,MATCH(X$6,Data!$1:$1,0)-1,1000,1)=IF(X$7="","Yes",X$7))*ROW(Data!$C$1:$C$1002),ROW(X156)-ROW(X$7)),1),"")</f>
        <v/>
      </c>
      <c r="Y156" s="43" t="str">
        <f ca="1">IF(Z156="","",IF(INDEX(Data!$BR:$BR,MATCH(Z156,Data!$A:$A,0),1)=0,"",INDEX(Data!$BR:$BR,MATCH(Z156,Data!$A:$A,0),1)))</f>
        <v/>
      </c>
      <c r="Z156" s="43" t="str">
        <f ca="1">IFERROR(INDEX(Data!$A$1:AA$1002,_xlfn.AGGREGATE(15,6,(OFFSET(Data!$A$1,0,MATCH(Z$6,Data!$1:$1,0)-1,1000,1)=IF(Z$7="","Yes",Z$7))/(OFFSET(Data!$A$1,0,MATCH(Z$6,Data!$1:$1,0)-1,1000,1)=IF(Z$7="","Yes",Z$7))*ROW(Data!$C$1:$C$1002),ROW(Z156)-ROW(Z$7)),1),"")</f>
        <v/>
      </c>
      <c r="AA156" s="43" t="str">
        <f ca="1">IF(AB156="","",IF(INDEX(Data!$BR:$BR,MATCH(AB156,Data!$A:$A,0),1)=0,"",INDEX(Data!$BR:$BR,MATCH(AB156,Data!$A:$A,0),1)))</f>
        <v/>
      </c>
      <c r="AB156" s="43" t="str">
        <f ca="1">IFERROR(INDEX(Data!$A$1:AC$1002,_xlfn.AGGREGATE(15,6,(OFFSET(Data!$A$1,0,MATCH(AB$6,Data!$1:$1,0)-1,1000,1)=IF(AB$7="","Yes",AB$7))/(OFFSET(Data!$A$1,0,MATCH(AB$6,Data!$1:$1,0)-1,1000,1)=IF(AB$7="","Yes",AB$7))*ROW(Data!$C$1:$C$1002),ROW(AB156)-ROW(AB$7)),1),"")</f>
        <v/>
      </c>
      <c r="AC156" s="43" t="str">
        <f ca="1">IF(AD156="","",IF(INDEX(Data!$BR:$BR,MATCH(AD156,Data!$A:$A,0),1)=0,"",INDEX(Data!$BR:$BR,MATCH(AD156,Data!$A:$A,0),1)))</f>
        <v/>
      </c>
      <c r="AD156" s="43" t="str">
        <f ca="1">IFERROR(INDEX(Data!$A$1:AE$1002,_xlfn.AGGREGATE(15,6,(OFFSET(Data!$A$1,0,MATCH(AD$6,Data!$1:$1,0)-1,1000,1)=IF(AD$7="","Yes",AD$7))/(OFFSET(Data!$A$1,0,MATCH(AD$6,Data!$1:$1,0)-1,1000,1)=IF(AD$7="","Yes",AD$7))*ROW(Data!$C$1:$C$1002),ROW(AD156)-ROW(AD$7)),1),"")</f>
        <v/>
      </c>
      <c r="AE156" s="43" t="str">
        <f ca="1">IF(AF156="","",IF(INDEX(Data!$BR:$BR,MATCH(AF156,Data!$A:$A,0),1)=0,"",INDEX(Data!$BR:$BR,MATCH(AF156,Data!$A:$A,0),1)))</f>
        <v/>
      </c>
      <c r="AF156" s="43" t="str">
        <f ca="1">IFERROR(INDEX(Data!$A$1:AM$1002,_xlfn.AGGREGATE(15,6,(OFFSET(Data!$A$1,0,MATCH(AF$6,Data!$1:$1,0)-1,1000,1)=IF(AF$7="","Yes",AF$7))/(OFFSET(Data!$A$1,0,MATCH(AF$6,Data!$1:$1,0)-1,1000,1)=IF(AF$7="","Yes",AF$7))*ROW(Data!$C$1:$C$1002),ROW(AF156)-ROW(AF$7)),1),"")</f>
        <v/>
      </c>
      <c r="AG156" s="43" t="str">
        <f ca="1">IF(AH156="","",IF(INDEX(Data!$BR:$BR,MATCH(AH156,Data!$A:$A,0),1)=0,"",INDEX(Data!$BR:$BR,MATCH(AH156,Data!$A:$A,0),1)))</f>
        <v/>
      </c>
      <c r="AH156" s="43" t="str">
        <f ca="1">IFERROR(INDEX(Data!$A$1:AO$1002,_xlfn.AGGREGATE(15,6,(OFFSET(Data!$A$1,0,MATCH(AH$6,Data!$1:$1,0)-1,1000,1)=IF(AH$7="","Yes",AH$7))/(OFFSET(Data!$A$1,0,MATCH(AH$6,Data!$1:$1,0)-1,1000,1)=IF(AH$7="","Yes",AH$7))*ROW(Data!$C$1:$C$1002),ROW(AH156)-ROW(AH$7)),1),"")</f>
        <v/>
      </c>
      <c r="AI156" s="43" t="str">
        <f ca="1">IF(AJ156="","",IF(INDEX(Data!$BR:$BR,MATCH(AJ156,Data!$A:$A,0),1)=0,"",INDEX(Data!$BR:$BR,MATCH(AJ156,Data!$A:$A,0),1)))</f>
        <v/>
      </c>
      <c r="AJ156" s="43" t="str">
        <f ca="1">IFERROR(INDEX(Data!$A$1:AQ$1002,_xlfn.AGGREGATE(15,6,(OFFSET(Data!$A$1,0,MATCH(AJ$6,Data!$1:$1,0)-1,1000,1)=IF(AJ$7="","Yes",AJ$7))/(OFFSET(Data!$A$1,0,MATCH(AJ$6,Data!$1:$1,0)-1,1000,1)=IF(AJ$7="","Yes",AJ$7))*ROW(Data!$C$1:$C$1002),ROW(AJ156)-ROW(AJ$7)),1),"")</f>
        <v/>
      </c>
      <c r="AK156" s="43" t="str">
        <f ca="1">IF(AL156="","",IF(INDEX(Data!$BR:$BR,MATCH(AL156,Data!$A:$A,0),1)=0,"",INDEX(Data!$BR:$BR,MATCH(AL156,Data!$A:$A,0),1)))</f>
        <v/>
      </c>
      <c r="AL156" s="43" t="str">
        <f ca="1">IFERROR(INDEX(Data!$A$1:AS$1002,_xlfn.AGGREGATE(15,6,(OFFSET(Data!$A$1,0,MATCH(AL$6,Data!$1:$1,0)-1,1000,1)=IF(AL$7="","Yes",AL$7))/(OFFSET(Data!$A$1,0,MATCH(AL$6,Data!$1:$1,0)-1,1000,1)=IF(AL$7="","Yes",AL$7))*ROW(Data!$C$1:$C$1002),ROW(AL156)-ROW(AL$7)),1),"")</f>
        <v/>
      </c>
      <c r="AM156" s="43" t="str">
        <f ca="1">IF(AN156="","",IF(INDEX(Data!$BR:$BR,MATCH(AN156,Data!$A:$A,0),1)=0,"",INDEX(Data!$BR:$BR,MATCH(AN156,Data!$A:$A,0),1)))</f>
        <v/>
      </c>
      <c r="AN156" s="43" t="str">
        <f ca="1">IFERROR(INDEX(Data!$A$1:AU$1002,_xlfn.AGGREGATE(15,6,(OFFSET(Data!$A$1,0,MATCH(AN$6,Data!$1:$1,0)-1,1000,1)=IF(AN$7="","Yes",AN$7))/(OFFSET(Data!$A$1,0,MATCH(AN$6,Data!$1:$1,0)-1,1000,1)=IF(AN$7="","Yes",AN$7))*ROW(Data!$C$1:$C$1002),ROW(AN156)-ROW(AN$7)),1),"")</f>
        <v/>
      </c>
    </row>
    <row r="157" spans="1:40" x14ac:dyDescent="0.4">
      <c r="A157" s="43" t="str">
        <f ca="1">IF(B157="","",IF(INDEX(Data!$BR:$BR,MATCH(B157,Data!$A:$A,0),1)=0,"",INDEX(Data!$BR:$BR,MATCH(B157,Data!$A:$A,0),1)))</f>
        <v/>
      </c>
      <c r="B157" s="43" t="str">
        <f ca="1">IFERROR(INDEX(Data!A$1:$A$1002,_xlfn.AGGREGATE(15,6,(OFFSET(Data!$A$1,0,MATCH(B$6,Data!$1:$1,0)-1,1000,1)=IF(B$7="","Yes",B$7))/(OFFSET(Data!$A$1,0,MATCH(B$6,Data!$1:$1,0)-1,1000,1)=IF(B$7="","Yes",B$7))*ROW(Data!$C$1:$C$1002),ROW(B157)-ROW(B$7)),1),"")</f>
        <v/>
      </c>
      <c r="C157" s="43" t="str">
        <f ca="1">IF(D157="","",IF(INDEX(Data!$BR:$BR,MATCH(D157,Data!$A:$A,0),1)=0,"",INDEX(Data!$BR:$BR,MATCH(D157,Data!$A:$A,0),1)))</f>
        <v/>
      </c>
      <c r="D157" s="43" t="str">
        <f ca="1">IFERROR(INDEX(Data!$A$1:C$1002,_xlfn.AGGREGATE(15,6,(OFFSET(Data!$A$1,0,MATCH(D$6,Data!$1:$1,0)-1,1000,1)=IF(D$7="","Yes",D$7))/(OFFSET(Data!$A$1,0,MATCH(D$6,Data!$1:$1,0)-1,1000,1)=IF(D$7="","Yes",D$7))*ROW(Data!$C$1:$C$1002),ROW(D157)-ROW(D$7)),1),"")</f>
        <v/>
      </c>
      <c r="E157" s="43" t="str">
        <f ca="1">IF(F157="","",IF(INDEX(Data!$BR:$BR,MATCH(F157,Data!$A:$A,0),1)=0,"",INDEX(Data!$BR:$BR,MATCH(F157,Data!$A:$A,0),1)))</f>
        <v/>
      </c>
      <c r="F157" s="43" t="str">
        <f ca="1">IFERROR(INDEX(Data!$A$1:E$1002,_xlfn.AGGREGATE(15,6,(OFFSET(Data!$A$1,0,MATCH(F$6,Data!$1:$1,0)-1,1000,1)=IF(F$7="","Yes",F$7))/(OFFSET(Data!$A$1,0,MATCH(F$6,Data!$1:$1,0)-1,1000,1)=IF(F$7="","Yes",F$7))*ROW(Data!$C$1:$C$1002),ROW(F157)-ROW(F$7)),1),"")</f>
        <v/>
      </c>
      <c r="G157" s="43" t="str">
        <f ca="1">IF(H157="","",IF(INDEX(Data!$BR:$BR,MATCH(H157,Data!$A:$A,0),1)=0,"",INDEX(Data!$BR:$BR,MATCH(H157,Data!$A:$A,0),1)))</f>
        <v/>
      </c>
      <c r="H157" s="43" t="str">
        <f ca="1">IFERROR(INDEX(Data!$A$1:G$1002,_xlfn.AGGREGATE(15,6,(OFFSET(Data!$A$1,0,MATCH(H$6,Data!$1:$1,0)-1,1000,1)=IF(H$7="","Yes",H$7))/(OFFSET(Data!$A$1,0,MATCH(H$6,Data!$1:$1,0)-1,1000,1)=IF(H$7="","Yes",H$7))*ROW(Data!$C$1:$C$1002),ROW(H157)-ROW(H$7)),1),"")</f>
        <v/>
      </c>
      <c r="I157" s="43" t="str">
        <f ca="1">IF(J157="","",IF(INDEX(Data!$BR:$BR,MATCH(J157,Data!$A:$A,0),1)=0,"",INDEX(Data!$BR:$BR,MATCH(J157,Data!$A:$A,0),1)))</f>
        <v/>
      </c>
      <c r="J157" s="43" t="str">
        <f ca="1">IFERROR(INDEX(Data!$A$1:I$1002,_xlfn.AGGREGATE(15,6,(OFFSET(Data!$A$1,0,MATCH(J$6,Data!$1:$1,0)-1,1000,1)=IF(J$7="","Yes",J$7))/(OFFSET(Data!$A$1,0,MATCH(J$6,Data!$1:$1,0)-1,1000,1)=IF(J$7="","Yes",J$7))*ROW(Data!$C$1:$C$1002),ROW(J157)-ROW(J$7)),1),"")</f>
        <v/>
      </c>
      <c r="K157" s="43" t="str">
        <f ca="1">IF(L157="","",IF(INDEX(Data!$BR:$BR,MATCH(L157,Data!$A:$A,0),1)=0,"",INDEX(Data!$BR:$BR,MATCH(L157,Data!$A:$A,0),1)))</f>
        <v/>
      </c>
      <c r="L157" s="43" t="str">
        <f ca="1">IFERROR(INDEX(Data!$A$1:K$1002,_xlfn.AGGREGATE(15,6,(OFFSET(Data!$A$1,0,MATCH(L$6,Data!$1:$1,0)-1,1000,1)=IF(L$7="","Yes",L$7))/(OFFSET(Data!$A$1,0,MATCH(L$6,Data!$1:$1,0)-1,1000,1)=IF(L$7="","Yes",L$7))*ROW(Data!$C$1:$C$1002),ROW(L157)-ROW(L$7)),1),"")</f>
        <v/>
      </c>
      <c r="M157" s="43" t="str">
        <f ca="1">IF(N157="","",IF(INDEX(Data!$BR:$BR,MATCH(N157,Data!$A:$A,0),1)=0,"",INDEX(Data!$BR:$BR,MATCH(N157,Data!$A:$A,0),1)))</f>
        <v/>
      </c>
      <c r="N157" s="43" t="str">
        <f ca="1">IFERROR(INDEX(Data!$A$1:M$1002,_xlfn.AGGREGATE(15,6,(OFFSET(Data!$A$1,0,MATCH(N$6,Data!$1:$1,0)-1,1000,1)=IF(N$7="","Yes",N$7))/(OFFSET(Data!$A$1,0,MATCH(N$6,Data!$1:$1,0)-1,1000,1)=IF(N$7="","Yes",N$7))*ROW(Data!$C$1:$C$1002),ROW(N157)-ROW(N$7)),1),"")</f>
        <v/>
      </c>
      <c r="O157" s="43" t="str">
        <f ca="1">IF(P157="","",IF(INDEX(Data!$BR:$BR,MATCH(P157,Data!$A:$A,0),1)=0,"",INDEX(Data!$BR:$BR,MATCH(P157,Data!$A:$A,0),1)))</f>
        <v/>
      </c>
      <c r="P157" s="43" t="str">
        <f ca="1">IFERROR(INDEX(Data!$A$1:O$1002,_xlfn.AGGREGATE(15,6,(OFFSET(Data!$A$1,0,MATCH(P$6,Data!$1:$1,0)-1,1000,1)=IF(P$7="","Yes",P$7))/(OFFSET(Data!$A$1,0,MATCH(P$6,Data!$1:$1,0)-1,1000,1)=IF(P$7="","Yes",P$7))*ROW(Data!$C$1:$C$1002),ROW(P157)-ROW(P$7)),1),"")</f>
        <v/>
      </c>
      <c r="Q157" s="43" t="str">
        <f ca="1">IF(R157="","",IF(INDEX(Data!$BR:$BR,MATCH(R157,Data!$A:$A,0),1)=0,"",INDEX(Data!$BR:$BR,MATCH(R157,Data!$A:$A,0),1)))</f>
        <v/>
      </c>
      <c r="R157" s="43" t="str">
        <f ca="1">IFERROR(INDEX(Data!$A$1:Q$1002,_xlfn.AGGREGATE(15,6,(OFFSET(Data!$A$1,0,MATCH(R$6,Data!$1:$1,0)-1,1000,1)=IF(R$7="","Yes",R$7))/(OFFSET(Data!$A$1,0,MATCH(R$6,Data!$1:$1,0)-1,1000,1)=IF(R$7="","Yes",R$7))*ROW(Data!$C$1:$C$1002),ROW(R157)-ROW(R$7)),1),"")</f>
        <v/>
      </c>
      <c r="S157" s="43" t="str">
        <f ca="1">IF(T157="","",IF(INDEX(Data!$BR:$BR,MATCH(T157,Data!$A:$A,0),1)=0,"",INDEX(Data!$BR:$BR,MATCH(T157,Data!$A:$A,0),1)))</f>
        <v/>
      </c>
      <c r="T157" s="43" t="str">
        <f ca="1">IFERROR(INDEX(Data!$A$1:R$1002,_xlfn.AGGREGATE(15,6,(OFFSET(Data!$A$1,0,MATCH(T$6,Data!$1:$1,0)-1,1000,1)=IF(T$7="","Yes",T$7))/(OFFSET(Data!$A$1,0,MATCH(T$6,Data!$1:$1,0)-1,1000,1)=IF(T$7="","Yes",T$7))*ROW(Data!$C$1:$C$1002),ROW(T157)-ROW(T$7)),1),"")</f>
        <v/>
      </c>
      <c r="U157" s="43" t="str">
        <f ca="1">IF(V157="","",IF(INDEX(Data!$BR:$BR,MATCH(V157,Data!$A:$A,0),1)=0,"",INDEX(Data!$BR:$BR,MATCH(V157,Data!$A:$A,0),1)))</f>
        <v/>
      </c>
      <c r="V157" s="43" t="str">
        <f ca="1">IFERROR(INDEX(Data!$A$1:T$1002,_xlfn.AGGREGATE(15,6,(OFFSET(Data!$A$1,0,MATCH(V$6,Data!$1:$1,0)-1,1000,1)=IF(V$7="","Yes",V$7))/(OFFSET(Data!$A$1,0,MATCH(V$6,Data!$1:$1,0)-1,1000,1)=IF(V$7="","Yes",V$7))*ROW(Data!$C$1:$C$1002),ROW(V157)-ROW(V$7)),1),"")</f>
        <v/>
      </c>
      <c r="W157" s="43" t="str">
        <f ca="1">IF(X157="","",IF(INDEX(Data!$BR:$BR,MATCH(X157,Data!$A:$A,0),1)=0,"",INDEX(Data!$BR:$BR,MATCH(X157,Data!$A:$A,0),1)))</f>
        <v/>
      </c>
      <c r="X157" s="43" t="str">
        <f ca="1">IFERROR(INDEX(Data!$A$1:Y$1002,_xlfn.AGGREGATE(15,6,(OFFSET(Data!$A$1,0,MATCH(X$6,Data!$1:$1,0)-1,1000,1)=IF(X$7="","Yes",X$7))/(OFFSET(Data!$A$1,0,MATCH(X$6,Data!$1:$1,0)-1,1000,1)=IF(X$7="","Yes",X$7))*ROW(Data!$C$1:$C$1002),ROW(X157)-ROW(X$7)),1),"")</f>
        <v/>
      </c>
      <c r="Y157" s="43" t="str">
        <f ca="1">IF(Z157="","",IF(INDEX(Data!$BR:$BR,MATCH(Z157,Data!$A:$A,0),1)=0,"",INDEX(Data!$BR:$BR,MATCH(Z157,Data!$A:$A,0),1)))</f>
        <v/>
      </c>
      <c r="Z157" s="43" t="str">
        <f ca="1">IFERROR(INDEX(Data!$A$1:AA$1002,_xlfn.AGGREGATE(15,6,(OFFSET(Data!$A$1,0,MATCH(Z$6,Data!$1:$1,0)-1,1000,1)=IF(Z$7="","Yes",Z$7))/(OFFSET(Data!$A$1,0,MATCH(Z$6,Data!$1:$1,0)-1,1000,1)=IF(Z$7="","Yes",Z$7))*ROW(Data!$C$1:$C$1002),ROW(Z157)-ROW(Z$7)),1),"")</f>
        <v/>
      </c>
      <c r="AA157" s="43" t="str">
        <f ca="1">IF(AB157="","",IF(INDEX(Data!$BR:$BR,MATCH(AB157,Data!$A:$A,0),1)=0,"",INDEX(Data!$BR:$BR,MATCH(AB157,Data!$A:$A,0),1)))</f>
        <v/>
      </c>
      <c r="AB157" s="43" t="str">
        <f ca="1">IFERROR(INDEX(Data!$A$1:AC$1002,_xlfn.AGGREGATE(15,6,(OFFSET(Data!$A$1,0,MATCH(AB$6,Data!$1:$1,0)-1,1000,1)=IF(AB$7="","Yes",AB$7))/(OFFSET(Data!$A$1,0,MATCH(AB$6,Data!$1:$1,0)-1,1000,1)=IF(AB$7="","Yes",AB$7))*ROW(Data!$C$1:$C$1002),ROW(AB157)-ROW(AB$7)),1),"")</f>
        <v/>
      </c>
      <c r="AC157" s="43" t="str">
        <f ca="1">IF(AD157="","",IF(INDEX(Data!$BR:$BR,MATCH(AD157,Data!$A:$A,0),1)=0,"",INDEX(Data!$BR:$BR,MATCH(AD157,Data!$A:$A,0),1)))</f>
        <v/>
      </c>
      <c r="AD157" s="43" t="str">
        <f ca="1">IFERROR(INDEX(Data!$A$1:AE$1002,_xlfn.AGGREGATE(15,6,(OFFSET(Data!$A$1,0,MATCH(AD$6,Data!$1:$1,0)-1,1000,1)=IF(AD$7="","Yes",AD$7))/(OFFSET(Data!$A$1,0,MATCH(AD$6,Data!$1:$1,0)-1,1000,1)=IF(AD$7="","Yes",AD$7))*ROW(Data!$C$1:$C$1002),ROW(AD157)-ROW(AD$7)),1),"")</f>
        <v/>
      </c>
      <c r="AE157" s="43" t="str">
        <f ca="1">IF(AF157="","",IF(INDEX(Data!$BR:$BR,MATCH(AF157,Data!$A:$A,0),1)=0,"",INDEX(Data!$BR:$BR,MATCH(AF157,Data!$A:$A,0),1)))</f>
        <v/>
      </c>
      <c r="AF157" s="43" t="str">
        <f ca="1">IFERROR(INDEX(Data!$A$1:AM$1002,_xlfn.AGGREGATE(15,6,(OFFSET(Data!$A$1,0,MATCH(AF$6,Data!$1:$1,0)-1,1000,1)=IF(AF$7="","Yes",AF$7))/(OFFSET(Data!$A$1,0,MATCH(AF$6,Data!$1:$1,0)-1,1000,1)=IF(AF$7="","Yes",AF$7))*ROW(Data!$C$1:$C$1002),ROW(AF157)-ROW(AF$7)),1),"")</f>
        <v/>
      </c>
      <c r="AG157" s="43" t="str">
        <f ca="1">IF(AH157="","",IF(INDEX(Data!$BR:$BR,MATCH(AH157,Data!$A:$A,0),1)=0,"",INDEX(Data!$BR:$BR,MATCH(AH157,Data!$A:$A,0),1)))</f>
        <v/>
      </c>
      <c r="AH157" s="43" t="str">
        <f ca="1">IFERROR(INDEX(Data!$A$1:AO$1002,_xlfn.AGGREGATE(15,6,(OFFSET(Data!$A$1,0,MATCH(AH$6,Data!$1:$1,0)-1,1000,1)=IF(AH$7="","Yes",AH$7))/(OFFSET(Data!$A$1,0,MATCH(AH$6,Data!$1:$1,0)-1,1000,1)=IF(AH$7="","Yes",AH$7))*ROW(Data!$C$1:$C$1002),ROW(AH157)-ROW(AH$7)),1),"")</f>
        <v/>
      </c>
      <c r="AI157" s="43" t="str">
        <f ca="1">IF(AJ157="","",IF(INDEX(Data!$BR:$BR,MATCH(AJ157,Data!$A:$A,0),1)=0,"",INDEX(Data!$BR:$BR,MATCH(AJ157,Data!$A:$A,0),1)))</f>
        <v/>
      </c>
      <c r="AJ157" s="43" t="str">
        <f ca="1">IFERROR(INDEX(Data!$A$1:AQ$1002,_xlfn.AGGREGATE(15,6,(OFFSET(Data!$A$1,0,MATCH(AJ$6,Data!$1:$1,0)-1,1000,1)=IF(AJ$7="","Yes",AJ$7))/(OFFSET(Data!$A$1,0,MATCH(AJ$6,Data!$1:$1,0)-1,1000,1)=IF(AJ$7="","Yes",AJ$7))*ROW(Data!$C$1:$C$1002),ROW(AJ157)-ROW(AJ$7)),1),"")</f>
        <v/>
      </c>
      <c r="AK157" s="43" t="str">
        <f ca="1">IF(AL157="","",IF(INDEX(Data!$BR:$BR,MATCH(AL157,Data!$A:$A,0),1)=0,"",INDEX(Data!$BR:$BR,MATCH(AL157,Data!$A:$A,0),1)))</f>
        <v/>
      </c>
      <c r="AL157" s="43" t="str">
        <f ca="1">IFERROR(INDEX(Data!$A$1:AS$1002,_xlfn.AGGREGATE(15,6,(OFFSET(Data!$A$1,0,MATCH(AL$6,Data!$1:$1,0)-1,1000,1)=IF(AL$7="","Yes",AL$7))/(OFFSET(Data!$A$1,0,MATCH(AL$6,Data!$1:$1,0)-1,1000,1)=IF(AL$7="","Yes",AL$7))*ROW(Data!$C$1:$C$1002),ROW(AL157)-ROW(AL$7)),1),"")</f>
        <v/>
      </c>
      <c r="AM157" s="43" t="str">
        <f ca="1">IF(AN157="","",IF(INDEX(Data!$BR:$BR,MATCH(AN157,Data!$A:$A,0),1)=0,"",INDEX(Data!$BR:$BR,MATCH(AN157,Data!$A:$A,0),1)))</f>
        <v/>
      </c>
      <c r="AN157" s="43" t="str">
        <f ca="1">IFERROR(INDEX(Data!$A$1:AU$1002,_xlfn.AGGREGATE(15,6,(OFFSET(Data!$A$1,0,MATCH(AN$6,Data!$1:$1,0)-1,1000,1)=IF(AN$7="","Yes",AN$7))/(OFFSET(Data!$A$1,0,MATCH(AN$6,Data!$1:$1,0)-1,1000,1)=IF(AN$7="","Yes",AN$7))*ROW(Data!$C$1:$C$1002),ROW(AN157)-ROW(AN$7)),1),"")</f>
        <v/>
      </c>
    </row>
    <row r="158" spans="1:40" x14ac:dyDescent="0.4">
      <c r="A158" s="43" t="str">
        <f ca="1">IF(B158="","",IF(INDEX(Data!$BR:$BR,MATCH(B158,Data!$A:$A,0),1)=0,"",INDEX(Data!$BR:$BR,MATCH(B158,Data!$A:$A,0),1)))</f>
        <v/>
      </c>
      <c r="B158" s="43" t="str">
        <f ca="1">IFERROR(INDEX(Data!A$1:$A$1002,_xlfn.AGGREGATE(15,6,(OFFSET(Data!$A$1,0,MATCH(B$6,Data!$1:$1,0)-1,1000,1)=IF(B$7="","Yes",B$7))/(OFFSET(Data!$A$1,0,MATCH(B$6,Data!$1:$1,0)-1,1000,1)=IF(B$7="","Yes",B$7))*ROW(Data!$C$1:$C$1002),ROW(B158)-ROW(B$7)),1),"")</f>
        <v/>
      </c>
      <c r="C158" s="43" t="str">
        <f ca="1">IF(D158="","",IF(INDEX(Data!$BR:$BR,MATCH(D158,Data!$A:$A,0),1)=0,"",INDEX(Data!$BR:$BR,MATCH(D158,Data!$A:$A,0),1)))</f>
        <v/>
      </c>
      <c r="D158" s="43" t="str">
        <f ca="1">IFERROR(INDEX(Data!$A$1:C$1002,_xlfn.AGGREGATE(15,6,(OFFSET(Data!$A$1,0,MATCH(D$6,Data!$1:$1,0)-1,1000,1)=IF(D$7="","Yes",D$7))/(OFFSET(Data!$A$1,0,MATCH(D$6,Data!$1:$1,0)-1,1000,1)=IF(D$7="","Yes",D$7))*ROW(Data!$C$1:$C$1002),ROW(D158)-ROW(D$7)),1),"")</f>
        <v/>
      </c>
      <c r="E158" s="43" t="str">
        <f ca="1">IF(F158="","",IF(INDEX(Data!$BR:$BR,MATCH(F158,Data!$A:$A,0),1)=0,"",INDEX(Data!$BR:$BR,MATCH(F158,Data!$A:$A,0),1)))</f>
        <v/>
      </c>
      <c r="F158" s="43" t="str">
        <f ca="1">IFERROR(INDEX(Data!$A$1:E$1002,_xlfn.AGGREGATE(15,6,(OFFSET(Data!$A$1,0,MATCH(F$6,Data!$1:$1,0)-1,1000,1)=IF(F$7="","Yes",F$7))/(OFFSET(Data!$A$1,0,MATCH(F$6,Data!$1:$1,0)-1,1000,1)=IF(F$7="","Yes",F$7))*ROW(Data!$C$1:$C$1002),ROW(F158)-ROW(F$7)),1),"")</f>
        <v/>
      </c>
      <c r="G158" s="43" t="str">
        <f ca="1">IF(H158="","",IF(INDEX(Data!$BR:$BR,MATCH(H158,Data!$A:$A,0),1)=0,"",INDEX(Data!$BR:$BR,MATCH(H158,Data!$A:$A,0),1)))</f>
        <v/>
      </c>
      <c r="H158" s="43" t="str">
        <f ca="1">IFERROR(INDEX(Data!$A$1:G$1002,_xlfn.AGGREGATE(15,6,(OFFSET(Data!$A$1,0,MATCH(H$6,Data!$1:$1,0)-1,1000,1)=IF(H$7="","Yes",H$7))/(OFFSET(Data!$A$1,0,MATCH(H$6,Data!$1:$1,0)-1,1000,1)=IF(H$7="","Yes",H$7))*ROW(Data!$C$1:$C$1002),ROW(H158)-ROW(H$7)),1),"")</f>
        <v/>
      </c>
      <c r="I158" s="43" t="str">
        <f ca="1">IF(J158="","",IF(INDEX(Data!$BR:$BR,MATCH(J158,Data!$A:$A,0),1)=0,"",INDEX(Data!$BR:$BR,MATCH(J158,Data!$A:$A,0),1)))</f>
        <v/>
      </c>
      <c r="J158" s="43" t="str">
        <f ca="1">IFERROR(INDEX(Data!$A$1:I$1002,_xlfn.AGGREGATE(15,6,(OFFSET(Data!$A$1,0,MATCH(J$6,Data!$1:$1,0)-1,1000,1)=IF(J$7="","Yes",J$7))/(OFFSET(Data!$A$1,0,MATCH(J$6,Data!$1:$1,0)-1,1000,1)=IF(J$7="","Yes",J$7))*ROW(Data!$C$1:$C$1002),ROW(J158)-ROW(J$7)),1),"")</f>
        <v/>
      </c>
      <c r="K158" s="43" t="str">
        <f ca="1">IF(L158="","",IF(INDEX(Data!$BR:$BR,MATCH(L158,Data!$A:$A,0),1)=0,"",INDEX(Data!$BR:$BR,MATCH(L158,Data!$A:$A,0),1)))</f>
        <v/>
      </c>
      <c r="L158" s="43" t="str">
        <f ca="1">IFERROR(INDEX(Data!$A$1:K$1002,_xlfn.AGGREGATE(15,6,(OFFSET(Data!$A$1,0,MATCH(L$6,Data!$1:$1,0)-1,1000,1)=IF(L$7="","Yes",L$7))/(OFFSET(Data!$A$1,0,MATCH(L$6,Data!$1:$1,0)-1,1000,1)=IF(L$7="","Yes",L$7))*ROW(Data!$C$1:$C$1002),ROW(L158)-ROW(L$7)),1),"")</f>
        <v/>
      </c>
      <c r="M158" s="43" t="str">
        <f ca="1">IF(N158="","",IF(INDEX(Data!$BR:$BR,MATCH(N158,Data!$A:$A,0),1)=0,"",INDEX(Data!$BR:$BR,MATCH(N158,Data!$A:$A,0),1)))</f>
        <v/>
      </c>
      <c r="N158" s="43" t="str">
        <f ca="1">IFERROR(INDEX(Data!$A$1:M$1002,_xlfn.AGGREGATE(15,6,(OFFSET(Data!$A$1,0,MATCH(N$6,Data!$1:$1,0)-1,1000,1)=IF(N$7="","Yes",N$7))/(OFFSET(Data!$A$1,0,MATCH(N$6,Data!$1:$1,0)-1,1000,1)=IF(N$7="","Yes",N$7))*ROW(Data!$C$1:$C$1002),ROW(N158)-ROW(N$7)),1),"")</f>
        <v/>
      </c>
      <c r="O158" s="43" t="str">
        <f ca="1">IF(P158="","",IF(INDEX(Data!$BR:$BR,MATCH(P158,Data!$A:$A,0),1)=0,"",INDEX(Data!$BR:$BR,MATCH(P158,Data!$A:$A,0),1)))</f>
        <v/>
      </c>
      <c r="P158" s="43" t="str">
        <f ca="1">IFERROR(INDEX(Data!$A$1:O$1002,_xlfn.AGGREGATE(15,6,(OFFSET(Data!$A$1,0,MATCH(P$6,Data!$1:$1,0)-1,1000,1)=IF(P$7="","Yes",P$7))/(OFFSET(Data!$A$1,0,MATCH(P$6,Data!$1:$1,0)-1,1000,1)=IF(P$7="","Yes",P$7))*ROW(Data!$C$1:$C$1002),ROW(P158)-ROW(P$7)),1),"")</f>
        <v/>
      </c>
      <c r="Q158" s="43" t="str">
        <f ca="1">IF(R158="","",IF(INDEX(Data!$BR:$BR,MATCH(R158,Data!$A:$A,0),1)=0,"",INDEX(Data!$BR:$BR,MATCH(R158,Data!$A:$A,0),1)))</f>
        <v/>
      </c>
      <c r="R158" s="43" t="str">
        <f ca="1">IFERROR(INDEX(Data!$A$1:Q$1002,_xlfn.AGGREGATE(15,6,(OFFSET(Data!$A$1,0,MATCH(R$6,Data!$1:$1,0)-1,1000,1)=IF(R$7="","Yes",R$7))/(OFFSET(Data!$A$1,0,MATCH(R$6,Data!$1:$1,0)-1,1000,1)=IF(R$7="","Yes",R$7))*ROW(Data!$C$1:$C$1002),ROW(R158)-ROW(R$7)),1),"")</f>
        <v/>
      </c>
      <c r="S158" s="43" t="str">
        <f ca="1">IF(T158="","",IF(INDEX(Data!$BR:$BR,MATCH(T158,Data!$A:$A,0),1)=0,"",INDEX(Data!$BR:$BR,MATCH(T158,Data!$A:$A,0),1)))</f>
        <v/>
      </c>
      <c r="T158" s="43" t="str">
        <f ca="1">IFERROR(INDEX(Data!$A$1:R$1002,_xlfn.AGGREGATE(15,6,(OFFSET(Data!$A$1,0,MATCH(T$6,Data!$1:$1,0)-1,1000,1)=IF(T$7="","Yes",T$7))/(OFFSET(Data!$A$1,0,MATCH(T$6,Data!$1:$1,0)-1,1000,1)=IF(T$7="","Yes",T$7))*ROW(Data!$C$1:$C$1002),ROW(T158)-ROW(T$7)),1),"")</f>
        <v/>
      </c>
      <c r="U158" s="43" t="str">
        <f ca="1">IF(V158="","",IF(INDEX(Data!$BR:$BR,MATCH(V158,Data!$A:$A,0),1)=0,"",INDEX(Data!$BR:$BR,MATCH(V158,Data!$A:$A,0),1)))</f>
        <v/>
      </c>
      <c r="V158" s="43" t="str">
        <f ca="1">IFERROR(INDEX(Data!$A$1:T$1002,_xlfn.AGGREGATE(15,6,(OFFSET(Data!$A$1,0,MATCH(V$6,Data!$1:$1,0)-1,1000,1)=IF(V$7="","Yes",V$7))/(OFFSET(Data!$A$1,0,MATCH(V$6,Data!$1:$1,0)-1,1000,1)=IF(V$7="","Yes",V$7))*ROW(Data!$C$1:$C$1002),ROW(V158)-ROW(V$7)),1),"")</f>
        <v/>
      </c>
      <c r="W158" s="43" t="str">
        <f ca="1">IF(X158="","",IF(INDEX(Data!$BR:$BR,MATCH(X158,Data!$A:$A,0),1)=0,"",INDEX(Data!$BR:$BR,MATCH(X158,Data!$A:$A,0),1)))</f>
        <v/>
      </c>
      <c r="X158" s="43" t="str">
        <f ca="1">IFERROR(INDEX(Data!$A$1:Y$1002,_xlfn.AGGREGATE(15,6,(OFFSET(Data!$A$1,0,MATCH(X$6,Data!$1:$1,0)-1,1000,1)=IF(X$7="","Yes",X$7))/(OFFSET(Data!$A$1,0,MATCH(X$6,Data!$1:$1,0)-1,1000,1)=IF(X$7="","Yes",X$7))*ROW(Data!$C$1:$C$1002),ROW(X158)-ROW(X$7)),1),"")</f>
        <v/>
      </c>
      <c r="Y158" s="43" t="str">
        <f ca="1">IF(Z158="","",IF(INDEX(Data!$BR:$BR,MATCH(Z158,Data!$A:$A,0),1)=0,"",INDEX(Data!$BR:$BR,MATCH(Z158,Data!$A:$A,0),1)))</f>
        <v/>
      </c>
      <c r="Z158" s="43" t="str">
        <f ca="1">IFERROR(INDEX(Data!$A$1:AA$1002,_xlfn.AGGREGATE(15,6,(OFFSET(Data!$A$1,0,MATCH(Z$6,Data!$1:$1,0)-1,1000,1)=IF(Z$7="","Yes",Z$7))/(OFFSET(Data!$A$1,0,MATCH(Z$6,Data!$1:$1,0)-1,1000,1)=IF(Z$7="","Yes",Z$7))*ROW(Data!$C$1:$C$1002),ROW(Z158)-ROW(Z$7)),1),"")</f>
        <v/>
      </c>
      <c r="AA158" s="43" t="str">
        <f ca="1">IF(AB158="","",IF(INDEX(Data!$BR:$BR,MATCH(AB158,Data!$A:$A,0),1)=0,"",INDEX(Data!$BR:$BR,MATCH(AB158,Data!$A:$A,0),1)))</f>
        <v/>
      </c>
      <c r="AB158" s="43" t="str">
        <f ca="1">IFERROR(INDEX(Data!$A$1:AC$1002,_xlfn.AGGREGATE(15,6,(OFFSET(Data!$A$1,0,MATCH(AB$6,Data!$1:$1,0)-1,1000,1)=IF(AB$7="","Yes",AB$7))/(OFFSET(Data!$A$1,0,MATCH(AB$6,Data!$1:$1,0)-1,1000,1)=IF(AB$7="","Yes",AB$7))*ROW(Data!$C$1:$C$1002),ROW(AB158)-ROW(AB$7)),1),"")</f>
        <v/>
      </c>
      <c r="AC158" s="43" t="str">
        <f ca="1">IF(AD158="","",IF(INDEX(Data!$BR:$BR,MATCH(AD158,Data!$A:$A,0),1)=0,"",INDEX(Data!$BR:$BR,MATCH(AD158,Data!$A:$A,0),1)))</f>
        <v/>
      </c>
      <c r="AD158" s="43" t="str">
        <f ca="1">IFERROR(INDEX(Data!$A$1:AE$1002,_xlfn.AGGREGATE(15,6,(OFFSET(Data!$A$1,0,MATCH(AD$6,Data!$1:$1,0)-1,1000,1)=IF(AD$7="","Yes",AD$7))/(OFFSET(Data!$A$1,0,MATCH(AD$6,Data!$1:$1,0)-1,1000,1)=IF(AD$7="","Yes",AD$7))*ROW(Data!$C$1:$C$1002),ROW(AD158)-ROW(AD$7)),1),"")</f>
        <v/>
      </c>
      <c r="AE158" s="43" t="str">
        <f ca="1">IF(AF158="","",IF(INDEX(Data!$BR:$BR,MATCH(AF158,Data!$A:$A,0),1)=0,"",INDEX(Data!$BR:$BR,MATCH(AF158,Data!$A:$A,0),1)))</f>
        <v/>
      </c>
      <c r="AF158" s="43" t="str">
        <f ca="1">IFERROR(INDEX(Data!$A$1:AM$1002,_xlfn.AGGREGATE(15,6,(OFFSET(Data!$A$1,0,MATCH(AF$6,Data!$1:$1,0)-1,1000,1)=IF(AF$7="","Yes",AF$7))/(OFFSET(Data!$A$1,0,MATCH(AF$6,Data!$1:$1,0)-1,1000,1)=IF(AF$7="","Yes",AF$7))*ROW(Data!$C$1:$C$1002),ROW(AF158)-ROW(AF$7)),1),"")</f>
        <v/>
      </c>
      <c r="AG158" s="43" t="str">
        <f ca="1">IF(AH158="","",IF(INDEX(Data!$BR:$BR,MATCH(AH158,Data!$A:$A,0),1)=0,"",INDEX(Data!$BR:$BR,MATCH(AH158,Data!$A:$A,0),1)))</f>
        <v/>
      </c>
      <c r="AH158" s="43" t="str">
        <f ca="1">IFERROR(INDEX(Data!$A$1:AO$1002,_xlfn.AGGREGATE(15,6,(OFFSET(Data!$A$1,0,MATCH(AH$6,Data!$1:$1,0)-1,1000,1)=IF(AH$7="","Yes",AH$7))/(OFFSET(Data!$A$1,0,MATCH(AH$6,Data!$1:$1,0)-1,1000,1)=IF(AH$7="","Yes",AH$7))*ROW(Data!$C$1:$C$1002),ROW(AH158)-ROW(AH$7)),1),"")</f>
        <v/>
      </c>
      <c r="AI158" s="43" t="str">
        <f ca="1">IF(AJ158="","",IF(INDEX(Data!$BR:$BR,MATCH(AJ158,Data!$A:$A,0),1)=0,"",INDEX(Data!$BR:$BR,MATCH(AJ158,Data!$A:$A,0),1)))</f>
        <v/>
      </c>
      <c r="AJ158" s="43" t="str">
        <f ca="1">IFERROR(INDEX(Data!$A$1:AQ$1002,_xlfn.AGGREGATE(15,6,(OFFSET(Data!$A$1,0,MATCH(AJ$6,Data!$1:$1,0)-1,1000,1)=IF(AJ$7="","Yes",AJ$7))/(OFFSET(Data!$A$1,0,MATCH(AJ$6,Data!$1:$1,0)-1,1000,1)=IF(AJ$7="","Yes",AJ$7))*ROW(Data!$C$1:$C$1002),ROW(AJ158)-ROW(AJ$7)),1),"")</f>
        <v/>
      </c>
      <c r="AK158" s="43" t="str">
        <f ca="1">IF(AL158="","",IF(INDEX(Data!$BR:$BR,MATCH(AL158,Data!$A:$A,0),1)=0,"",INDEX(Data!$BR:$BR,MATCH(AL158,Data!$A:$A,0),1)))</f>
        <v/>
      </c>
      <c r="AL158" s="43" t="str">
        <f ca="1">IFERROR(INDEX(Data!$A$1:AS$1002,_xlfn.AGGREGATE(15,6,(OFFSET(Data!$A$1,0,MATCH(AL$6,Data!$1:$1,0)-1,1000,1)=IF(AL$7="","Yes",AL$7))/(OFFSET(Data!$A$1,0,MATCH(AL$6,Data!$1:$1,0)-1,1000,1)=IF(AL$7="","Yes",AL$7))*ROW(Data!$C$1:$C$1002),ROW(AL158)-ROW(AL$7)),1),"")</f>
        <v/>
      </c>
      <c r="AM158" s="43" t="str">
        <f ca="1">IF(AN158="","",IF(INDEX(Data!$BR:$BR,MATCH(AN158,Data!$A:$A,0),1)=0,"",INDEX(Data!$BR:$BR,MATCH(AN158,Data!$A:$A,0),1)))</f>
        <v/>
      </c>
      <c r="AN158" s="43" t="str">
        <f ca="1">IFERROR(INDEX(Data!$A$1:AU$1002,_xlfn.AGGREGATE(15,6,(OFFSET(Data!$A$1,0,MATCH(AN$6,Data!$1:$1,0)-1,1000,1)=IF(AN$7="","Yes",AN$7))/(OFFSET(Data!$A$1,0,MATCH(AN$6,Data!$1:$1,0)-1,1000,1)=IF(AN$7="","Yes",AN$7))*ROW(Data!$C$1:$C$1002),ROW(AN158)-ROW(AN$7)),1),"")</f>
        <v/>
      </c>
    </row>
    <row r="159" spans="1:40" x14ac:dyDescent="0.4">
      <c r="A159" s="43" t="str">
        <f ca="1">IF(B159="","",IF(INDEX(Data!$BR:$BR,MATCH(B159,Data!$A:$A,0),1)=0,"",INDEX(Data!$BR:$BR,MATCH(B159,Data!$A:$A,0),1)))</f>
        <v/>
      </c>
      <c r="B159" s="43" t="str">
        <f ca="1">IFERROR(INDEX(Data!A$1:$A$1002,_xlfn.AGGREGATE(15,6,(OFFSET(Data!$A$1,0,MATCH(B$6,Data!$1:$1,0)-1,1000,1)=IF(B$7="","Yes",B$7))/(OFFSET(Data!$A$1,0,MATCH(B$6,Data!$1:$1,0)-1,1000,1)=IF(B$7="","Yes",B$7))*ROW(Data!$C$1:$C$1002),ROW(B159)-ROW(B$7)),1),"")</f>
        <v/>
      </c>
      <c r="C159" s="43" t="str">
        <f ca="1">IF(D159="","",IF(INDEX(Data!$BR:$BR,MATCH(D159,Data!$A:$A,0),1)=0,"",INDEX(Data!$BR:$BR,MATCH(D159,Data!$A:$A,0),1)))</f>
        <v/>
      </c>
      <c r="D159" s="43" t="str">
        <f ca="1">IFERROR(INDEX(Data!$A$1:C$1002,_xlfn.AGGREGATE(15,6,(OFFSET(Data!$A$1,0,MATCH(D$6,Data!$1:$1,0)-1,1000,1)=IF(D$7="","Yes",D$7))/(OFFSET(Data!$A$1,0,MATCH(D$6,Data!$1:$1,0)-1,1000,1)=IF(D$7="","Yes",D$7))*ROW(Data!$C$1:$C$1002),ROW(D159)-ROW(D$7)),1),"")</f>
        <v/>
      </c>
      <c r="E159" s="43" t="str">
        <f ca="1">IF(F159="","",IF(INDEX(Data!$BR:$BR,MATCH(F159,Data!$A:$A,0),1)=0,"",INDEX(Data!$BR:$BR,MATCH(F159,Data!$A:$A,0),1)))</f>
        <v/>
      </c>
      <c r="F159" s="43" t="str">
        <f ca="1">IFERROR(INDEX(Data!$A$1:E$1002,_xlfn.AGGREGATE(15,6,(OFFSET(Data!$A$1,0,MATCH(F$6,Data!$1:$1,0)-1,1000,1)=IF(F$7="","Yes",F$7))/(OFFSET(Data!$A$1,0,MATCH(F$6,Data!$1:$1,0)-1,1000,1)=IF(F$7="","Yes",F$7))*ROW(Data!$C$1:$C$1002),ROW(F159)-ROW(F$7)),1),"")</f>
        <v/>
      </c>
      <c r="G159" s="43" t="str">
        <f ca="1">IF(H159="","",IF(INDEX(Data!$BR:$BR,MATCH(H159,Data!$A:$A,0),1)=0,"",INDEX(Data!$BR:$BR,MATCH(H159,Data!$A:$A,0),1)))</f>
        <v/>
      </c>
      <c r="H159" s="43" t="str">
        <f ca="1">IFERROR(INDEX(Data!$A$1:G$1002,_xlfn.AGGREGATE(15,6,(OFFSET(Data!$A$1,0,MATCH(H$6,Data!$1:$1,0)-1,1000,1)=IF(H$7="","Yes",H$7))/(OFFSET(Data!$A$1,0,MATCH(H$6,Data!$1:$1,0)-1,1000,1)=IF(H$7="","Yes",H$7))*ROW(Data!$C$1:$C$1002),ROW(H159)-ROW(H$7)),1),"")</f>
        <v/>
      </c>
      <c r="I159" s="43" t="str">
        <f ca="1">IF(J159="","",IF(INDEX(Data!$BR:$BR,MATCH(J159,Data!$A:$A,0),1)=0,"",INDEX(Data!$BR:$BR,MATCH(J159,Data!$A:$A,0),1)))</f>
        <v/>
      </c>
      <c r="J159" s="43" t="str">
        <f ca="1">IFERROR(INDEX(Data!$A$1:I$1002,_xlfn.AGGREGATE(15,6,(OFFSET(Data!$A$1,0,MATCH(J$6,Data!$1:$1,0)-1,1000,1)=IF(J$7="","Yes",J$7))/(OFFSET(Data!$A$1,0,MATCH(J$6,Data!$1:$1,0)-1,1000,1)=IF(J$7="","Yes",J$7))*ROW(Data!$C$1:$C$1002),ROW(J159)-ROW(J$7)),1),"")</f>
        <v/>
      </c>
      <c r="K159" s="43" t="str">
        <f ca="1">IF(L159="","",IF(INDEX(Data!$BR:$BR,MATCH(L159,Data!$A:$A,0),1)=0,"",INDEX(Data!$BR:$BR,MATCH(L159,Data!$A:$A,0),1)))</f>
        <v/>
      </c>
      <c r="L159" s="43" t="str">
        <f ca="1">IFERROR(INDEX(Data!$A$1:K$1002,_xlfn.AGGREGATE(15,6,(OFFSET(Data!$A$1,0,MATCH(L$6,Data!$1:$1,0)-1,1000,1)=IF(L$7="","Yes",L$7))/(OFFSET(Data!$A$1,0,MATCH(L$6,Data!$1:$1,0)-1,1000,1)=IF(L$7="","Yes",L$7))*ROW(Data!$C$1:$C$1002),ROW(L159)-ROW(L$7)),1),"")</f>
        <v/>
      </c>
      <c r="M159" s="43" t="str">
        <f ca="1">IF(N159="","",IF(INDEX(Data!$BR:$BR,MATCH(N159,Data!$A:$A,0),1)=0,"",INDEX(Data!$BR:$BR,MATCH(N159,Data!$A:$A,0),1)))</f>
        <v/>
      </c>
      <c r="N159" s="43" t="str">
        <f ca="1">IFERROR(INDEX(Data!$A$1:M$1002,_xlfn.AGGREGATE(15,6,(OFFSET(Data!$A$1,0,MATCH(N$6,Data!$1:$1,0)-1,1000,1)=IF(N$7="","Yes",N$7))/(OFFSET(Data!$A$1,0,MATCH(N$6,Data!$1:$1,0)-1,1000,1)=IF(N$7="","Yes",N$7))*ROW(Data!$C$1:$C$1002),ROW(N159)-ROW(N$7)),1),"")</f>
        <v/>
      </c>
      <c r="O159" s="43" t="str">
        <f ca="1">IF(P159="","",IF(INDEX(Data!$BR:$BR,MATCH(P159,Data!$A:$A,0),1)=0,"",INDEX(Data!$BR:$BR,MATCH(P159,Data!$A:$A,0),1)))</f>
        <v/>
      </c>
      <c r="P159" s="43" t="str">
        <f ca="1">IFERROR(INDEX(Data!$A$1:O$1002,_xlfn.AGGREGATE(15,6,(OFFSET(Data!$A$1,0,MATCH(P$6,Data!$1:$1,0)-1,1000,1)=IF(P$7="","Yes",P$7))/(OFFSET(Data!$A$1,0,MATCH(P$6,Data!$1:$1,0)-1,1000,1)=IF(P$7="","Yes",P$7))*ROW(Data!$C$1:$C$1002),ROW(P159)-ROW(P$7)),1),"")</f>
        <v/>
      </c>
      <c r="Q159" s="43" t="str">
        <f ca="1">IF(R159="","",IF(INDEX(Data!$BR:$BR,MATCH(R159,Data!$A:$A,0),1)=0,"",INDEX(Data!$BR:$BR,MATCH(R159,Data!$A:$A,0),1)))</f>
        <v/>
      </c>
      <c r="R159" s="43" t="str">
        <f ca="1">IFERROR(INDEX(Data!$A$1:Q$1002,_xlfn.AGGREGATE(15,6,(OFFSET(Data!$A$1,0,MATCH(R$6,Data!$1:$1,0)-1,1000,1)=IF(R$7="","Yes",R$7))/(OFFSET(Data!$A$1,0,MATCH(R$6,Data!$1:$1,0)-1,1000,1)=IF(R$7="","Yes",R$7))*ROW(Data!$C$1:$C$1002),ROW(R159)-ROW(R$7)),1),"")</f>
        <v/>
      </c>
      <c r="S159" s="43" t="str">
        <f ca="1">IF(T159="","",IF(INDEX(Data!$BR:$BR,MATCH(T159,Data!$A:$A,0),1)=0,"",INDEX(Data!$BR:$BR,MATCH(T159,Data!$A:$A,0),1)))</f>
        <v/>
      </c>
      <c r="T159" s="43" t="str">
        <f ca="1">IFERROR(INDEX(Data!$A$1:R$1002,_xlfn.AGGREGATE(15,6,(OFFSET(Data!$A$1,0,MATCH(T$6,Data!$1:$1,0)-1,1000,1)=IF(T$7="","Yes",T$7))/(OFFSET(Data!$A$1,0,MATCH(T$6,Data!$1:$1,0)-1,1000,1)=IF(T$7="","Yes",T$7))*ROW(Data!$C$1:$C$1002),ROW(T159)-ROW(T$7)),1),"")</f>
        <v/>
      </c>
      <c r="U159" s="43" t="str">
        <f ca="1">IF(V159="","",IF(INDEX(Data!$BR:$BR,MATCH(V159,Data!$A:$A,0),1)=0,"",INDEX(Data!$BR:$BR,MATCH(V159,Data!$A:$A,0),1)))</f>
        <v/>
      </c>
      <c r="V159" s="43" t="str">
        <f ca="1">IFERROR(INDEX(Data!$A$1:T$1002,_xlfn.AGGREGATE(15,6,(OFFSET(Data!$A$1,0,MATCH(V$6,Data!$1:$1,0)-1,1000,1)=IF(V$7="","Yes",V$7))/(OFFSET(Data!$A$1,0,MATCH(V$6,Data!$1:$1,0)-1,1000,1)=IF(V$7="","Yes",V$7))*ROW(Data!$C$1:$C$1002),ROW(V159)-ROW(V$7)),1),"")</f>
        <v/>
      </c>
      <c r="W159" s="43" t="str">
        <f ca="1">IF(X159="","",IF(INDEX(Data!$BR:$BR,MATCH(X159,Data!$A:$A,0),1)=0,"",INDEX(Data!$BR:$BR,MATCH(X159,Data!$A:$A,0),1)))</f>
        <v/>
      </c>
      <c r="X159" s="43" t="str">
        <f ca="1">IFERROR(INDEX(Data!$A$1:Y$1002,_xlfn.AGGREGATE(15,6,(OFFSET(Data!$A$1,0,MATCH(X$6,Data!$1:$1,0)-1,1000,1)=IF(X$7="","Yes",X$7))/(OFFSET(Data!$A$1,0,MATCH(X$6,Data!$1:$1,0)-1,1000,1)=IF(X$7="","Yes",X$7))*ROW(Data!$C$1:$C$1002),ROW(X159)-ROW(X$7)),1),"")</f>
        <v/>
      </c>
      <c r="Y159" s="43" t="str">
        <f ca="1">IF(Z159="","",IF(INDEX(Data!$BR:$BR,MATCH(Z159,Data!$A:$A,0),1)=0,"",INDEX(Data!$BR:$BR,MATCH(Z159,Data!$A:$A,0),1)))</f>
        <v/>
      </c>
      <c r="Z159" s="43" t="str">
        <f ca="1">IFERROR(INDEX(Data!$A$1:AA$1002,_xlfn.AGGREGATE(15,6,(OFFSET(Data!$A$1,0,MATCH(Z$6,Data!$1:$1,0)-1,1000,1)=IF(Z$7="","Yes",Z$7))/(OFFSET(Data!$A$1,0,MATCH(Z$6,Data!$1:$1,0)-1,1000,1)=IF(Z$7="","Yes",Z$7))*ROW(Data!$C$1:$C$1002),ROW(Z159)-ROW(Z$7)),1),"")</f>
        <v/>
      </c>
      <c r="AA159" s="43" t="str">
        <f ca="1">IF(AB159="","",IF(INDEX(Data!$BR:$BR,MATCH(AB159,Data!$A:$A,0),1)=0,"",INDEX(Data!$BR:$BR,MATCH(AB159,Data!$A:$A,0),1)))</f>
        <v/>
      </c>
      <c r="AB159" s="43" t="str">
        <f ca="1">IFERROR(INDEX(Data!$A$1:AC$1002,_xlfn.AGGREGATE(15,6,(OFFSET(Data!$A$1,0,MATCH(AB$6,Data!$1:$1,0)-1,1000,1)=IF(AB$7="","Yes",AB$7))/(OFFSET(Data!$A$1,0,MATCH(AB$6,Data!$1:$1,0)-1,1000,1)=IF(AB$7="","Yes",AB$7))*ROW(Data!$C$1:$C$1002),ROW(AB159)-ROW(AB$7)),1),"")</f>
        <v/>
      </c>
      <c r="AC159" s="43" t="str">
        <f ca="1">IF(AD159="","",IF(INDEX(Data!$BR:$BR,MATCH(AD159,Data!$A:$A,0),1)=0,"",INDEX(Data!$BR:$BR,MATCH(AD159,Data!$A:$A,0),1)))</f>
        <v/>
      </c>
      <c r="AD159" s="43" t="str">
        <f ca="1">IFERROR(INDEX(Data!$A$1:AE$1002,_xlfn.AGGREGATE(15,6,(OFFSET(Data!$A$1,0,MATCH(AD$6,Data!$1:$1,0)-1,1000,1)=IF(AD$7="","Yes",AD$7))/(OFFSET(Data!$A$1,0,MATCH(AD$6,Data!$1:$1,0)-1,1000,1)=IF(AD$7="","Yes",AD$7))*ROW(Data!$C$1:$C$1002),ROW(AD159)-ROW(AD$7)),1),"")</f>
        <v/>
      </c>
      <c r="AE159" s="43" t="str">
        <f ca="1">IF(AF159="","",IF(INDEX(Data!$BR:$BR,MATCH(AF159,Data!$A:$A,0),1)=0,"",INDEX(Data!$BR:$BR,MATCH(AF159,Data!$A:$A,0),1)))</f>
        <v/>
      </c>
      <c r="AF159" s="43" t="str">
        <f ca="1">IFERROR(INDEX(Data!$A$1:AM$1002,_xlfn.AGGREGATE(15,6,(OFFSET(Data!$A$1,0,MATCH(AF$6,Data!$1:$1,0)-1,1000,1)=IF(AF$7="","Yes",AF$7))/(OFFSET(Data!$A$1,0,MATCH(AF$6,Data!$1:$1,0)-1,1000,1)=IF(AF$7="","Yes",AF$7))*ROW(Data!$C$1:$C$1002),ROW(AF159)-ROW(AF$7)),1),"")</f>
        <v/>
      </c>
      <c r="AG159" s="43" t="str">
        <f ca="1">IF(AH159="","",IF(INDEX(Data!$BR:$BR,MATCH(AH159,Data!$A:$A,0),1)=0,"",INDEX(Data!$BR:$BR,MATCH(AH159,Data!$A:$A,0),1)))</f>
        <v/>
      </c>
      <c r="AH159" s="43" t="str">
        <f ca="1">IFERROR(INDEX(Data!$A$1:AO$1002,_xlfn.AGGREGATE(15,6,(OFFSET(Data!$A$1,0,MATCH(AH$6,Data!$1:$1,0)-1,1000,1)=IF(AH$7="","Yes",AH$7))/(OFFSET(Data!$A$1,0,MATCH(AH$6,Data!$1:$1,0)-1,1000,1)=IF(AH$7="","Yes",AH$7))*ROW(Data!$C$1:$C$1002),ROW(AH159)-ROW(AH$7)),1),"")</f>
        <v/>
      </c>
      <c r="AI159" s="43" t="str">
        <f ca="1">IF(AJ159="","",IF(INDEX(Data!$BR:$BR,MATCH(AJ159,Data!$A:$A,0),1)=0,"",INDEX(Data!$BR:$BR,MATCH(AJ159,Data!$A:$A,0),1)))</f>
        <v/>
      </c>
      <c r="AJ159" s="43" t="str">
        <f ca="1">IFERROR(INDEX(Data!$A$1:AQ$1002,_xlfn.AGGREGATE(15,6,(OFFSET(Data!$A$1,0,MATCH(AJ$6,Data!$1:$1,0)-1,1000,1)=IF(AJ$7="","Yes",AJ$7))/(OFFSET(Data!$A$1,0,MATCH(AJ$6,Data!$1:$1,0)-1,1000,1)=IF(AJ$7="","Yes",AJ$7))*ROW(Data!$C$1:$C$1002),ROW(AJ159)-ROW(AJ$7)),1),"")</f>
        <v/>
      </c>
      <c r="AK159" s="43" t="str">
        <f ca="1">IF(AL159="","",IF(INDEX(Data!$BR:$BR,MATCH(AL159,Data!$A:$A,0),1)=0,"",INDEX(Data!$BR:$BR,MATCH(AL159,Data!$A:$A,0),1)))</f>
        <v/>
      </c>
      <c r="AL159" s="43" t="str">
        <f ca="1">IFERROR(INDEX(Data!$A$1:AS$1002,_xlfn.AGGREGATE(15,6,(OFFSET(Data!$A$1,0,MATCH(AL$6,Data!$1:$1,0)-1,1000,1)=IF(AL$7="","Yes",AL$7))/(OFFSET(Data!$A$1,0,MATCH(AL$6,Data!$1:$1,0)-1,1000,1)=IF(AL$7="","Yes",AL$7))*ROW(Data!$C$1:$C$1002),ROW(AL159)-ROW(AL$7)),1),"")</f>
        <v/>
      </c>
      <c r="AM159" s="43" t="str">
        <f ca="1">IF(AN159="","",IF(INDEX(Data!$BR:$BR,MATCH(AN159,Data!$A:$A,0),1)=0,"",INDEX(Data!$BR:$BR,MATCH(AN159,Data!$A:$A,0),1)))</f>
        <v/>
      </c>
      <c r="AN159" s="43" t="str">
        <f ca="1">IFERROR(INDEX(Data!$A$1:AU$1002,_xlfn.AGGREGATE(15,6,(OFFSET(Data!$A$1,0,MATCH(AN$6,Data!$1:$1,0)-1,1000,1)=IF(AN$7="","Yes",AN$7))/(OFFSET(Data!$A$1,0,MATCH(AN$6,Data!$1:$1,0)-1,1000,1)=IF(AN$7="","Yes",AN$7))*ROW(Data!$C$1:$C$1002),ROW(AN159)-ROW(AN$7)),1),"")</f>
        <v/>
      </c>
    </row>
    <row r="160" spans="1:40" x14ac:dyDescent="0.4">
      <c r="A160" s="43" t="str">
        <f ca="1">IF(B160="","",IF(INDEX(Data!$BR:$BR,MATCH(B160,Data!$A:$A,0),1)=0,"",INDEX(Data!$BR:$BR,MATCH(B160,Data!$A:$A,0),1)))</f>
        <v/>
      </c>
      <c r="B160" s="43" t="str">
        <f ca="1">IFERROR(INDEX(Data!A$1:$A$1002,_xlfn.AGGREGATE(15,6,(OFFSET(Data!$A$1,0,MATCH(B$6,Data!$1:$1,0)-1,1000,1)=IF(B$7="","Yes",B$7))/(OFFSET(Data!$A$1,0,MATCH(B$6,Data!$1:$1,0)-1,1000,1)=IF(B$7="","Yes",B$7))*ROW(Data!$C$1:$C$1002),ROW(B160)-ROW(B$7)),1),"")</f>
        <v/>
      </c>
      <c r="C160" s="43" t="str">
        <f ca="1">IF(D160="","",IF(INDEX(Data!$BR:$BR,MATCH(D160,Data!$A:$A,0),1)=0,"",INDEX(Data!$BR:$BR,MATCH(D160,Data!$A:$A,0),1)))</f>
        <v/>
      </c>
      <c r="D160" s="43" t="str">
        <f ca="1">IFERROR(INDEX(Data!$A$1:C$1002,_xlfn.AGGREGATE(15,6,(OFFSET(Data!$A$1,0,MATCH(D$6,Data!$1:$1,0)-1,1000,1)=IF(D$7="","Yes",D$7))/(OFFSET(Data!$A$1,0,MATCH(D$6,Data!$1:$1,0)-1,1000,1)=IF(D$7="","Yes",D$7))*ROW(Data!$C$1:$C$1002),ROW(D160)-ROW(D$7)),1),"")</f>
        <v/>
      </c>
      <c r="E160" s="43" t="str">
        <f ca="1">IF(F160="","",IF(INDEX(Data!$BR:$BR,MATCH(F160,Data!$A:$A,0),1)=0,"",INDEX(Data!$BR:$BR,MATCH(F160,Data!$A:$A,0),1)))</f>
        <v/>
      </c>
      <c r="F160" s="43" t="str">
        <f ca="1">IFERROR(INDEX(Data!$A$1:E$1002,_xlfn.AGGREGATE(15,6,(OFFSET(Data!$A$1,0,MATCH(F$6,Data!$1:$1,0)-1,1000,1)=IF(F$7="","Yes",F$7))/(OFFSET(Data!$A$1,0,MATCH(F$6,Data!$1:$1,0)-1,1000,1)=IF(F$7="","Yes",F$7))*ROW(Data!$C$1:$C$1002),ROW(F160)-ROW(F$7)),1),"")</f>
        <v/>
      </c>
      <c r="G160" s="43" t="str">
        <f ca="1">IF(H160="","",IF(INDEX(Data!$BR:$BR,MATCH(H160,Data!$A:$A,0),1)=0,"",INDEX(Data!$BR:$BR,MATCH(H160,Data!$A:$A,0),1)))</f>
        <v/>
      </c>
      <c r="H160" s="43" t="str">
        <f ca="1">IFERROR(INDEX(Data!$A$1:G$1002,_xlfn.AGGREGATE(15,6,(OFFSET(Data!$A$1,0,MATCH(H$6,Data!$1:$1,0)-1,1000,1)=IF(H$7="","Yes",H$7))/(OFFSET(Data!$A$1,0,MATCH(H$6,Data!$1:$1,0)-1,1000,1)=IF(H$7="","Yes",H$7))*ROW(Data!$C$1:$C$1002),ROW(H160)-ROW(H$7)),1),"")</f>
        <v/>
      </c>
      <c r="I160" s="43" t="str">
        <f ca="1">IF(J160="","",IF(INDEX(Data!$BR:$BR,MATCH(J160,Data!$A:$A,0),1)=0,"",INDEX(Data!$BR:$BR,MATCH(J160,Data!$A:$A,0),1)))</f>
        <v/>
      </c>
      <c r="J160" s="43" t="str">
        <f ca="1">IFERROR(INDEX(Data!$A$1:I$1002,_xlfn.AGGREGATE(15,6,(OFFSET(Data!$A$1,0,MATCH(J$6,Data!$1:$1,0)-1,1000,1)=IF(J$7="","Yes",J$7))/(OFFSET(Data!$A$1,0,MATCH(J$6,Data!$1:$1,0)-1,1000,1)=IF(J$7="","Yes",J$7))*ROW(Data!$C$1:$C$1002),ROW(J160)-ROW(J$7)),1),"")</f>
        <v/>
      </c>
      <c r="K160" s="43" t="str">
        <f ca="1">IF(L160="","",IF(INDEX(Data!$BR:$BR,MATCH(L160,Data!$A:$A,0),1)=0,"",INDEX(Data!$BR:$BR,MATCH(L160,Data!$A:$A,0),1)))</f>
        <v/>
      </c>
      <c r="L160" s="43" t="str">
        <f ca="1">IFERROR(INDEX(Data!$A$1:K$1002,_xlfn.AGGREGATE(15,6,(OFFSET(Data!$A$1,0,MATCH(L$6,Data!$1:$1,0)-1,1000,1)=IF(L$7="","Yes",L$7))/(OFFSET(Data!$A$1,0,MATCH(L$6,Data!$1:$1,0)-1,1000,1)=IF(L$7="","Yes",L$7))*ROW(Data!$C$1:$C$1002),ROW(L160)-ROW(L$7)),1),"")</f>
        <v/>
      </c>
      <c r="M160" s="43" t="str">
        <f ca="1">IF(N160="","",IF(INDEX(Data!$BR:$BR,MATCH(N160,Data!$A:$A,0),1)=0,"",INDEX(Data!$BR:$BR,MATCH(N160,Data!$A:$A,0),1)))</f>
        <v/>
      </c>
      <c r="N160" s="43" t="str">
        <f ca="1">IFERROR(INDEX(Data!$A$1:M$1002,_xlfn.AGGREGATE(15,6,(OFFSET(Data!$A$1,0,MATCH(N$6,Data!$1:$1,0)-1,1000,1)=IF(N$7="","Yes",N$7))/(OFFSET(Data!$A$1,0,MATCH(N$6,Data!$1:$1,0)-1,1000,1)=IF(N$7="","Yes",N$7))*ROW(Data!$C$1:$C$1002),ROW(N160)-ROW(N$7)),1),"")</f>
        <v/>
      </c>
      <c r="O160" s="43" t="str">
        <f ca="1">IF(P160="","",IF(INDEX(Data!$BR:$BR,MATCH(P160,Data!$A:$A,0),1)=0,"",INDEX(Data!$BR:$BR,MATCH(P160,Data!$A:$A,0),1)))</f>
        <v/>
      </c>
      <c r="P160" s="43" t="str">
        <f ca="1">IFERROR(INDEX(Data!$A$1:O$1002,_xlfn.AGGREGATE(15,6,(OFFSET(Data!$A$1,0,MATCH(P$6,Data!$1:$1,0)-1,1000,1)=IF(P$7="","Yes",P$7))/(OFFSET(Data!$A$1,0,MATCH(P$6,Data!$1:$1,0)-1,1000,1)=IF(P$7="","Yes",P$7))*ROW(Data!$C$1:$C$1002),ROW(P160)-ROW(P$7)),1),"")</f>
        <v/>
      </c>
      <c r="Q160" s="43" t="str">
        <f ca="1">IF(R160="","",IF(INDEX(Data!$BR:$BR,MATCH(R160,Data!$A:$A,0),1)=0,"",INDEX(Data!$BR:$BR,MATCH(R160,Data!$A:$A,0),1)))</f>
        <v/>
      </c>
      <c r="R160" s="43" t="str">
        <f ca="1">IFERROR(INDEX(Data!$A$1:Q$1002,_xlfn.AGGREGATE(15,6,(OFFSET(Data!$A$1,0,MATCH(R$6,Data!$1:$1,0)-1,1000,1)=IF(R$7="","Yes",R$7))/(OFFSET(Data!$A$1,0,MATCH(R$6,Data!$1:$1,0)-1,1000,1)=IF(R$7="","Yes",R$7))*ROW(Data!$C$1:$C$1002),ROW(R160)-ROW(R$7)),1),"")</f>
        <v/>
      </c>
      <c r="S160" s="43" t="str">
        <f ca="1">IF(T160="","",IF(INDEX(Data!$BR:$BR,MATCH(T160,Data!$A:$A,0),1)=0,"",INDEX(Data!$BR:$BR,MATCH(T160,Data!$A:$A,0),1)))</f>
        <v/>
      </c>
      <c r="T160" s="43" t="str">
        <f ca="1">IFERROR(INDEX(Data!$A$1:R$1002,_xlfn.AGGREGATE(15,6,(OFFSET(Data!$A$1,0,MATCH(T$6,Data!$1:$1,0)-1,1000,1)=IF(T$7="","Yes",T$7))/(OFFSET(Data!$A$1,0,MATCH(T$6,Data!$1:$1,0)-1,1000,1)=IF(T$7="","Yes",T$7))*ROW(Data!$C$1:$C$1002),ROW(T160)-ROW(T$7)),1),"")</f>
        <v/>
      </c>
      <c r="U160" s="43" t="str">
        <f ca="1">IF(V160="","",IF(INDEX(Data!$BR:$BR,MATCH(V160,Data!$A:$A,0),1)=0,"",INDEX(Data!$BR:$BR,MATCH(V160,Data!$A:$A,0),1)))</f>
        <v/>
      </c>
      <c r="V160" s="43" t="str">
        <f ca="1">IFERROR(INDEX(Data!$A$1:T$1002,_xlfn.AGGREGATE(15,6,(OFFSET(Data!$A$1,0,MATCH(V$6,Data!$1:$1,0)-1,1000,1)=IF(V$7="","Yes",V$7))/(OFFSET(Data!$A$1,0,MATCH(V$6,Data!$1:$1,0)-1,1000,1)=IF(V$7="","Yes",V$7))*ROW(Data!$C$1:$C$1002),ROW(V160)-ROW(V$7)),1),"")</f>
        <v/>
      </c>
      <c r="W160" s="43" t="str">
        <f ca="1">IF(X160="","",IF(INDEX(Data!$BR:$BR,MATCH(X160,Data!$A:$A,0),1)=0,"",INDEX(Data!$BR:$BR,MATCH(X160,Data!$A:$A,0),1)))</f>
        <v/>
      </c>
      <c r="X160" s="43" t="str">
        <f ca="1">IFERROR(INDEX(Data!$A$1:Y$1002,_xlfn.AGGREGATE(15,6,(OFFSET(Data!$A$1,0,MATCH(X$6,Data!$1:$1,0)-1,1000,1)=IF(X$7="","Yes",X$7))/(OFFSET(Data!$A$1,0,MATCH(X$6,Data!$1:$1,0)-1,1000,1)=IF(X$7="","Yes",X$7))*ROW(Data!$C$1:$C$1002),ROW(X160)-ROW(X$7)),1),"")</f>
        <v/>
      </c>
      <c r="Y160" s="43" t="str">
        <f ca="1">IF(Z160="","",IF(INDEX(Data!$BR:$BR,MATCH(Z160,Data!$A:$A,0),1)=0,"",INDEX(Data!$BR:$BR,MATCH(Z160,Data!$A:$A,0),1)))</f>
        <v/>
      </c>
      <c r="Z160" s="43" t="str">
        <f ca="1">IFERROR(INDEX(Data!$A$1:AA$1002,_xlfn.AGGREGATE(15,6,(OFFSET(Data!$A$1,0,MATCH(Z$6,Data!$1:$1,0)-1,1000,1)=IF(Z$7="","Yes",Z$7))/(OFFSET(Data!$A$1,0,MATCH(Z$6,Data!$1:$1,0)-1,1000,1)=IF(Z$7="","Yes",Z$7))*ROW(Data!$C$1:$C$1002),ROW(Z160)-ROW(Z$7)),1),"")</f>
        <v/>
      </c>
      <c r="AA160" s="43" t="str">
        <f ca="1">IF(AB160="","",IF(INDEX(Data!$BR:$BR,MATCH(AB160,Data!$A:$A,0),1)=0,"",INDEX(Data!$BR:$BR,MATCH(AB160,Data!$A:$A,0),1)))</f>
        <v/>
      </c>
      <c r="AB160" s="43" t="str">
        <f ca="1">IFERROR(INDEX(Data!$A$1:AC$1002,_xlfn.AGGREGATE(15,6,(OFFSET(Data!$A$1,0,MATCH(AB$6,Data!$1:$1,0)-1,1000,1)=IF(AB$7="","Yes",AB$7))/(OFFSET(Data!$A$1,0,MATCH(AB$6,Data!$1:$1,0)-1,1000,1)=IF(AB$7="","Yes",AB$7))*ROW(Data!$C$1:$C$1002),ROW(AB160)-ROW(AB$7)),1),"")</f>
        <v/>
      </c>
      <c r="AC160" s="43" t="str">
        <f ca="1">IF(AD160="","",IF(INDEX(Data!$BR:$BR,MATCH(AD160,Data!$A:$A,0),1)=0,"",INDEX(Data!$BR:$BR,MATCH(AD160,Data!$A:$A,0),1)))</f>
        <v/>
      </c>
      <c r="AD160" s="43" t="str">
        <f ca="1">IFERROR(INDEX(Data!$A$1:AE$1002,_xlfn.AGGREGATE(15,6,(OFFSET(Data!$A$1,0,MATCH(AD$6,Data!$1:$1,0)-1,1000,1)=IF(AD$7="","Yes",AD$7))/(OFFSET(Data!$A$1,0,MATCH(AD$6,Data!$1:$1,0)-1,1000,1)=IF(AD$7="","Yes",AD$7))*ROW(Data!$C$1:$C$1002),ROW(AD160)-ROW(AD$7)),1),"")</f>
        <v/>
      </c>
      <c r="AE160" s="43" t="str">
        <f ca="1">IF(AF160="","",IF(INDEX(Data!$BR:$BR,MATCH(AF160,Data!$A:$A,0),1)=0,"",INDEX(Data!$BR:$BR,MATCH(AF160,Data!$A:$A,0),1)))</f>
        <v/>
      </c>
      <c r="AF160" s="43" t="str">
        <f ca="1">IFERROR(INDEX(Data!$A$1:AM$1002,_xlfn.AGGREGATE(15,6,(OFFSET(Data!$A$1,0,MATCH(AF$6,Data!$1:$1,0)-1,1000,1)=IF(AF$7="","Yes",AF$7))/(OFFSET(Data!$A$1,0,MATCH(AF$6,Data!$1:$1,0)-1,1000,1)=IF(AF$7="","Yes",AF$7))*ROW(Data!$C$1:$C$1002),ROW(AF160)-ROW(AF$7)),1),"")</f>
        <v/>
      </c>
      <c r="AG160" s="43" t="str">
        <f ca="1">IF(AH160="","",IF(INDEX(Data!$BR:$BR,MATCH(AH160,Data!$A:$A,0),1)=0,"",INDEX(Data!$BR:$BR,MATCH(AH160,Data!$A:$A,0),1)))</f>
        <v/>
      </c>
      <c r="AH160" s="43" t="str">
        <f ca="1">IFERROR(INDEX(Data!$A$1:AO$1002,_xlfn.AGGREGATE(15,6,(OFFSET(Data!$A$1,0,MATCH(AH$6,Data!$1:$1,0)-1,1000,1)=IF(AH$7="","Yes",AH$7))/(OFFSET(Data!$A$1,0,MATCH(AH$6,Data!$1:$1,0)-1,1000,1)=IF(AH$7="","Yes",AH$7))*ROW(Data!$C$1:$C$1002),ROW(AH160)-ROW(AH$7)),1),"")</f>
        <v/>
      </c>
      <c r="AI160" s="43" t="str">
        <f ca="1">IF(AJ160="","",IF(INDEX(Data!$BR:$BR,MATCH(AJ160,Data!$A:$A,0),1)=0,"",INDEX(Data!$BR:$BR,MATCH(AJ160,Data!$A:$A,0),1)))</f>
        <v/>
      </c>
      <c r="AJ160" s="43" t="str">
        <f ca="1">IFERROR(INDEX(Data!$A$1:AQ$1002,_xlfn.AGGREGATE(15,6,(OFFSET(Data!$A$1,0,MATCH(AJ$6,Data!$1:$1,0)-1,1000,1)=IF(AJ$7="","Yes",AJ$7))/(OFFSET(Data!$A$1,0,MATCH(AJ$6,Data!$1:$1,0)-1,1000,1)=IF(AJ$7="","Yes",AJ$7))*ROW(Data!$C$1:$C$1002),ROW(AJ160)-ROW(AJ$7)),1),"")</f>
        <v/>
      </c>
      <c r="AK160" s="43" t="str">
        <f ca="1">IF(AL160="","",IF(INDEX(Data!$BR:$BR,MATCH(AL160,Data!$A:$A,0),1)=0,"",INDEX(Data!$BR:$BR,MATCH(AL160,Data!$A:$A,0),1)))</f>
        <v/>
      </c>
      <c r="AL160" s="43" t="str">
        <f ca="1">IFERROR(INDEX(Data!$A$1:AS$1002,_xlfn.AGGREGATE(15,6,(OFFSET(Data!$A$1,0,MATCH(AL$6,Data!$1:$1,0)-1,1000,1)=IF(AL$7="","Yes",AL$7))/(OFFSET(Data!$A$1,0,MATCH(AL$6,Data!$1:$1,0)-1,1000,1)=IF(AL$7="","Yes",AL$7))*ROW(Data!$C$1:$C$1002),ROW(AL160)-ROW(AL$7)),1),"")</f>
        <v/>
      </c>
      <c r="AM160" s="43" t="str">
        <f ca="1">IF(AN160="","",IF(INDEX(Data!$BR:$BR,MATCH(AN160,Data!$A:$A,0),1)=0,"",INDEX(Data!$BR:$BR,MATCH(AN160,Data!$A:$A,0),1)))</f>
        <v/>
      </c>
      <c r="AN160" s="43" t="str">
        <f ca="1">IFERROR(INDEX(Data!$A$1:AU$1002,_xlfn.AGGREGATE(15,6,(OFFSET(Data!$A$1,0,MATCH(AN$6,Data!$1:$1,0)-1,1000,1)=IF(AN$7="","Yes",AN$7))/(OFFSET(Data!$A$1,0,MATCH(AN$6,Data!$1:$1,0)-1,1000,1)=IF(AN$7="","Yes",AN$7))*ROW(Data!$C$1:$C$1002),ROW(AN160)-ROW(AN$7)),1),"")</f>
        <v/>
      </c>
    </row>
    <row r="161" spans="1:40" x14ac:dyDescent="0.4">
      <c r="A161" s="43" t="str">
        <f ca="1">IF(B161="","",IF(INDEX(Data!$BR:$BR,MATCH(B161,Data!$A:$A,0),1)=0,"",INDEX(Data!$BR:$BR,MATCH(B161,Data!$A:$A,0),1)))</f>
        <v/>
      </c>
      <c r="B161" s="43" t="str">
        <f ca="1">IFERROR(INDEX(Data!A$1:$A$1002,_xlfn.AGGREGATE(15,6,(OFFSET(Data!$A$1,0,MATCH(B$6,Data!$1:$1,0)-1,1000,1)=IF(B$7="","Yes",B$7))/(OFFSET(Data!$A$1,0,MATCH(B$6,Data!$1:$1,0)-1,1000,1)=IF(B$7="","Yes",B$7))*ROW(Data!$C$1:$C$1002),ROW(B161)-ROW(B$7)),1),"")</f>
        <v/>
      </c>
      <c r="C161" s="43" t="str">
        <f ca="1">IF(D161="","",IF(INDEX(Data!$BR:$BR,MATCH(D161,Data!$A:$A,0),1)=0,"",INDEX(Data!$BR:$BR,MATCH(D161,Data!$A:$A,0),1)))</f>
        <v/>
      </c>
      <c r="D161" s="43" t="str">
        <f ca="1">IFERROR(INDEX(Data!$A$1:C$1002,_xlfn.AGGREGATE(15,6,(OFFSET(Data!$A$1,0,MATCH(D$6,Data!$1:$1,0)-1,1000,1)=IF(D$7="","Yes",D$7))/(OFFSET(Data!$A$1,0,MATCH(D$6,Data!$1:$1,0)-1,1000,1)=IF(D$7="","Yes",D$7))*ROW(Data!$C$1:$C$1002),ROW(D161)-ROW(D$7)),1),"")</f>
        <v/>
      </c>
      <c r="E161" s="43" t="str">
        <f ca="1">IF(F161="","",IF(INDEX(Data!$BR:$BR,MATCH(F161,Data!$A:$A,0),1)=0,"",INDEX(Data!$BR:$BR,MATCH(F161,Data!$A:$A,0),1)))</f>
        <v/>
      </c>
      <c r="F161" s="43" t="str">
        <f ca="1">IFERROR(INDEX(Data!$A$1:E$1002,_xlfn.AGGREGATE(15,6,(OFFSET(Data!$A$1,0,MATCH(F$6,Data!$1:$1,0)-1,1000,1)=IF(F$7="","Yes",F$7))/(OFFSET(Data!$A$1,0,MATCH(F$6,Data!$1:$1,0)-1,1000,1)=IF(F$7="","Yes",F$7))*ROW(Data!$C$1:$C$1002),ROW(F161)-ROW(F$7)),1),"")</f>
        <v/>
      </c>
      <c r="G161" s="43" t="str">
        <f ca="1">IF(H161="","",IF(INDEX(Data!$BR:$BR,MATCH(H161,Data!$A:$A,0),1)=0,"",INDEX(Data!$BR:$BR,MATCH(H161,Data!$A:$A,0),1)))</f>
        <v/>
      </c>
      <c r="H161" s="43" t="str">
        <f ca="1">IFERROR(INDEX(Data!$A$1:G$1002,_xlfn.AGGREGATE(15,6,(OFFSET(Data!$A$1,0,MATCH(H$6,Data!$1:$1,0)-1,1000,1)=IF(H$7="","Yes",H$7))/(OFFSET(Data!$A$1,0,MATCH(H$6,Data!$1:$1,0)-1,1000,1)=IF(H$7="","Yes",H$7))*ROW(Data!$C$1:$C$1002),ROW(H161)-ROW(H$7)),1),"")</f>
        <v/>
      </c>
      <c r="I161" s="43" t="str">
        <f ca="1">IF(J161="","",IF(INDEX(Data!$BR:$BR,MATCH(J161,Data!$A:$A,0),1)=0,"",INDEX(Data!$BR:$BR,MATCH(J161,Data!$A:$A,0),1)))</f>
        <v/>
      </c>
      <c r="J161" s="43" t="str">
        <f ca="1">IFERROR(INDEX(Data!$A$1:I$1002,_xlfn.AGGREGATE(15,6,(OFFSET(Data!$A$1,0,MATCH(J$6,Data!$1:$1,0)-1,1000,1)=IF(J$7="","Yes",J$7))/(OFFSET(Data!$A$1,0,MATCH(J$6,Data!$1:$1,0)-1,1000,1)=IF(J$7="","Yes",J$7))*ROW(Data!$C$1:$C$1002),ROW(J161)-ROW(J$7)),1),"")</f>
        <v/>
      </c>
      <c r="K161" s="43" t="str">
        <f ca="1">IF(L161="","",IF(INDEX(Data!$BR:$BR,MATCH(L161,Data!$A:$A,0),1)=0,"",INDEX(Data!$BR:$BR,MATCH(L161,Data!$A:$A,0),1)))</f>
        <v/>
      </c>
      <c r="L161" s="43" t="str">
        <f ca="1">IFERROR(INDEX(Data!$A$1:K$1002,_xlfn.AGGREGATE(15,6,(OFFSET(Data!$A$1,0,MATCH(L$6,Data!$1:$1,0)-1,1000,1)=IF(L$7="","Yes",L$7))/(OFFSET(Data!$A$1,0,MATCH(L$6,Data!$1:$1,0)-1,1000,1)=IF(L$7="","Yes",L$7))*ROW(Data!$C$1:$C$1002),ROW(L161)-ROW(L$7)),1),"")</f>
        <v/>
      </c>
      <c r="M161" s="43" t="str">
        <f ca="1">IF(N161="","",IF(INDEX(Data!$BR:$BR,MATCH(N161,Data!$A:$A,0),1)=0,"",INDEX(Data!$BR:$BR,MATCH(N161,Data!$A:$A,0),1)))</f>
        <v/>
      </c>
      <c r="N161" s="43" t="str">
        <f ca="1">IFERROR(INDEX(Data!$A$1:M$1002,_xlfn.AGGREGATE(15,6,(OFFSET(Data!$A$1,0,MATCH(N$6,Data!$1:$1,0)-1,1000,1)=IF(N$7="","Yes",N$7))/(OFFSET(Data!$A$1,0,MATCH(N$6,Data!$1:$1,0)-1,1000,1)=IF(N$7="","Yes",N$7))*ROW(Data!$C$1:$C$1002),ROW(N161)-ROW(N$7)),1),"")</f>
        <v/>
      </c>
      <c r="O161" s="43" t="str">
        <f ca="1">IF(P161="","",IF(INDEX(Data!$BR:$BR,MATCH(P161,Data!$A:$A,0),1)=0,"",INDEX(Data!$BR:$BR,MATCH(P161,Data!$A:$A,0),1)))</f>
        <v/>
      </c>
      <c r="P161" s="43" t="str">
        <f ca="1">IFERROR(INDEX(Data!$A$1:O$1002,_xlfn.AGGREGATE(15,6,(OFFSET(Data!$A$1,0,MATCH(P$6,Data!$1:$1,0)-1,1000,1)=IF(P$7="","Yes",P$7))/(OFFSET(Data!$A$1,0,MATCH(P$6,Data!$1:$1,0)-1,1000,1)=IF(P$7="","Yes",P$7))*ROW(Data!$C$1:$C$1002),ROW(P161)-ROW(P$7)),1),"")</f>
        <v/>
      </c>
      <c r="Q161" s="43" t="str">
        <f ca="1">IF(R161="","",IF(INDEX(Data!$BR:$BR,MATCH(R161,Data!$A:$A,0),1)=0,"",INDEX(Data!$BR:$BR,MATCH(R161,Data!$A:$A,0),1)))</f>
        <v/>
      </c>
      <c r="R161" s="43" t="str">
        <f ca="1">IFERROR(INDEX(Data!$A$1:Q$1002,_xlfn.AGGREGATE(15,6,(OFFSET(Data!$A$1,0,MATCH(R$6,Data!$1:$1,0)-1,1000,1)=IF(R$7="","Yes",R$7))/(OFFSET(Data!$A$1,0,MATCH(R$6,Data!$1:$1,0)-1,1000,1)=IF(R$7="","Yes",R$7))*ROW(Data!$C$1:$C$1002),ROW(R161)-ROW(R$7)),1),"")</f>
        <v/>
      </c>
      <c r="S161" s="43" t="str">
        <f ca="1">IF(T161="","",IF(INDEX(Data!$BR:$BR,MATCH(T161,Data!$A:$A,0),1)=0,"",INDEX(Data!$BR:$BR,MATCH(T161,Data!$A:$A,0),1)))</f>
        <v/>
      </c>
      <c r="T161" s="43" t="str">
        <f ca="1">IFERROR(INDEX(Data!$A$1:R$1002,_xlfn.AGGREGATE(15,6,(OFFSET(Data!$A$1,0,MATCH(T$6,Data!$1:$1,0)-1,1000,1)=IF(T$7="","Yes",T$7))/(OFFSET(Data!$A$1,0,MATCH(T$6,Data!$1:$1,0)-1,1000,1)=IF(T$7="","Yes",T$7))*ROW(Data!$C$1:$C$1002),ROW(T161)-ROW(T$7)),1),"")</f>
        <v/>
      </c>
      <c r="U161" s="43" t="str">
        <f ca="1">IF(V161="","",IF(INDEX(Data!$BR:$BR,MATCH(V161,Data!$A:$A,0),1)=0,"",INDEX(Data!$BR:$BR,MATCH(V161,Data!$A:$A,0),1)))</f>
        <v/>
      </c>
      <c r="V161" s="43" t="str">
        <f ca="1">IFERROR(INDEX(Data!$A$1:T$1002,_xlfn.AGGREGATE(15,6,(OFFSET(Data!$A$1,0,MATCH(V$6,Data!$1:$1,0)-1,1000,1)=IF(V$7="","Yes",V$7))/(OFFSET(Data!$A$1,0,MATCH(V$6,Data!$1:$1,0)-1,1000,1)=IF(V$7="","Yes",V$7))*ROW(Data!$C$1:$C$1002),ROW(V161)-ROW(V$7)),1),"")</f>
        <v/>
      </c>
      <c r="W161" s="43" t="str">
        <f ca="1">IF(X161="","",IF(INDEX(Data!$BR:$BR,MATCH(X161,Data!$A:$A,0),1)=0,"",INDEX(Data!$BR:$BR,MATCH(X161,Data!$A:$A,0),1)))</f>
        <v/>
      </c>
      <c r="X161" s="43" t="str">
        <f ca="1">IFERROR(INDEX(Data!$A$1:Y$1002,_xlfn.AGGREGATE(15,6,(OFFSET(Data!$A$1,0,MATCH(X$6,Data!$1:$1,0)-1,1000,1)=IF(X$7="","Yes",X$7))/(OFFSET(Data!$A$1,0,MATCH(X$6,Data!$1:$1,0)-1,1000,1)=IF(X$7="","Yes",X$7))*ROW(Data!$C$1:$C$1002),ROW(X161)-ROW(X$7)),1),"")</f>
        <v/>
      </c>
      <c r="Y161" s="43" t="str">
        <f ca="1">IF(Z161="","",IF(INDEX(Data!$BR:$BR,MATCH(Z161,Data!$A:$A,0),1)=0,"",INDEX(Data!$BR:$BR,MATCH(Z161,Data!$A:$A,0),1)))</f>
        <v/>
      </c>
      <c r="Z161" s="43" t="str">
        <f ca="1">IFERROR(INDEX(Data!$A$1:AA$1002,_xlfn.AGGREGATE(15,6,(OFFSET(Data!$A$1,0,MATCH(Z$6,Data!$1:$1,0)-1,1000,1)=IF(Z$7="","Yes",Z$7))/(OFFSET(Data!$A$1,0,MATCH(Z$6,Data!$1:$1,0)-1,1000,1)=IF(Z$7="","Yes",Z$7))*ROW(Data!$C$1:$C$1002),ROW(Z161)-ROW(Z$7)),1),"")</f>
        <v/>
      </c>
      <c r="AA161" s="43" t="str">
        <f ca="1">IF(AB161="","",IF(INDEX(Data!$BR:$BR,MATCH(AB161,Data!$A:$A,0),1)=0,"",INDEX(Data!$BR:$BR,MATCH(AB161,Data!$A:$A,0),1)))</f>
        <v/>
      </c>
      <c r="AB161" s="43" t="str">
        <f ca="1">IFERROR(INDEX(Data!$A$1:AC$1002,_xlfn.AGGREGATE(15,6,(OFFSET(Data!$A$1,0,MATCH(AB$6,Data!$1:$1,0)-1,1000,1)=IF(AB$7="","Yes",AB$7))/(OFFSET(Data!$A$1,0,MATCH(AB$6,Data!$1:$1,0)-1,1000,1)=IF(AB$7="","Yes",AB$7))*ROW(Data!$C$1:$C$1002),ROW(AB161)-ROW(AB$7)),1),"")</f>
        <v/>
      </c>
      <c r="AC161" s="43" t="str">
        <f ca="1">IF(AD161="","",IF(INDEX(Data!$BR:$BR,MATCH(AD161,Data!$A:$A,0),1)=0,"",INDEX(Data!$BR:$BR,MATCH(AD161,Data!$A:$A,0),1)))</f>
        <v/>
      </c>
      <c r="AD161" s="43" t="str">
        <f ca="1">IFERROR(INDEX(Data!$A$1:AE$1002,_xlfn.AGGREGATE(15,6,(OFFSET(Data!$A$1,0,MATCH(AD$6,Data!$1:$1,0)-1,1000,1)=IF(AD$7="","Yes",AD$7))/(OFFSET(Data!$A$1,0,MATCH(AD$6,Data!$1:$1,0)-1,1000,1)=IF(AD$7="","Yes",AD$7))*ROW(Data!$C$1:$C$1002),ROW(AD161)-ROW(AD$7)),1),"")</f>
        <v/>
      </c>
      <c r="AE161" s="43" t="str">
        <f ca="1">IF(AF161="","",IF(INDEX(Data!$BR:$BR,MATCH(AF161,Data!$A:$A,0),1)=0,"",INDEX(Data!$BR:$BR,MATCH(AF161,Data!$A:$A,0),1)))</f>
        <v/>
      </c>
      <c r="AF161" s="43" t="str">
        <f ca="1">IFERROR(INDEX(Data!$A$1:AM$1002,_xlfn.AGGREGATE(15,6,(OFFSET(Data!$A$1,0,MATCH(AF$6,Data!$1:$1,0)-1,1000,1)=IF(AF$7="","Yes",AF$7))/(OFFSET(Data!$A$1,0,MATCH(AF$6,Data!$1:$1,0)-1,1000,1)=IF(AF$7="","Yes",AF$7))*ROW(Data!$C$1:$C$1002),ROW(AF161)-ROW(AF$7)),1),"")</f>
        <v/>
      </c>
      <c r="AG161" s="43" t="str">
        <f ca="1">IF(AH161="","",IF(INDEX(Data!$BR:$BR,MATCH(AH161,Data!$A:$A,0),1)=0,"",INDEX(Data!$BR:$BR,MATCH(AH161,Data!$A:$A,0),1)))</f>
        <v/>
      </c>
      <c r="AH161" s="43" t="str">
        <f ca="1">IFERROR(INDEX(Data!$A$1:AO$1002,_xlfn.AGGREGATE(15,6,(OFFSET(Data!$A$1,0,MATCH(AH$6,Data!$1:$1,0)-1,1000,1)=IF(AH$7="","Yes",AH$7))/(OFFSET(Data!$A$1,0,MATCH(AH$6,Data!$1:$1,0)-1,1000,1)=IF(AH$7="","Yes",AH$7))*ROW(Data!$C$1:$C$1002),ROW(AH161)-ROW(AH$7)),1),"")</f>
        <v/>
      </c>
      <c r="AI161" s="43" t="str">
        <f ca="1">IF(AJ161="","",IF(INDEX(Data!$BR:$BR,MATCH(AJ161,Data!$A:$A,0),1)=0,"",INDEX(Data!$BR:$BR,MATCH(AJ161,Data!$A:$A,0),1)))</f>
        <v/>
      </c>
      <c r="AJ161" s="43" t="str">
        <f ca="1">IFERROR(INDEX(Data!$A$1:AQ$1002,_xlfn.AGGREGATE(15,6,(OFFSET(Data!$A$1,0,MATCH(AJ$6,Data!$1:$1,0)-1,1000,1)=IF(AJ$7="","Yes",AJ$7))/(OFFSET(Data!$A$1,0,MATCH(AJ$6,Data!$1:$1,0)-1,1000,1)=IF(AJ$7="","Yes",AJ$7))*ROW(Data!$C$1:$C$1002),ROW(AJ161)-ROW(AJ$7)),1),"")</f>
        <v/>
      </c>
      <c r="AK161" s="43" t="str">
        <f ca="1">IF(AL161="","",IF(INDEX(Data!$BR:$BR,MATCH(AL161,Data!$A:$A,0),1)=0,"",INDEX(Data!$BR:$BR,MATCH(AL161,Data!$A:$A,0),1)))</f>
        <v/>
      </c>
      <c r="AL161" s="43" t="str">
        <f ca="1">IFERROR(INDEX(Data!$A$1:AS$1002,_xlfn.AGGREGATE(15,6,(OFFSET(Data!$A$1,0,MATCH(AL$6,Data!$1:$1,0)-1,1000,1)=IF(AL$7="","Yes",AL$7))/(OFFSET(Data!$A$1,0,MATCH(AL$6,Data!$1:$1,0)-1,1000,1)=IF(AL$7="","Yes",AL$7))*ROW(Data!$C$1:$C$1002),ROW(AL161)-ROW(AL$7)),1),"")</f>
        <v/>
      </c>
      <c r="AM161" s="43" t="str">
        <f ca="1">IF(AN161="","",IF(INDEX(Data!$BR:$BR,MATCH(AN161,Data!$A:$A,0),1)=0,"",INDEX(Data!$BR:$BR,MATCH(AN161,Data!$A:$A,0),1)))</f>
        <v/>
      </c>
      <c r="AN161" s="43" t="str">
        <f ca="1">IFERROR(INDEX(Data!$A$1:AU$1002,_xlfn.AGGREGATE(15,6,(OFFSET(Data!$A$1,0,MATCH(AN$6,Data!$1:$1,0)-1,1000,1)=IF(AN$7="","Yes",AN$7))/(OFFSET(Data!$A$1,0,MATCH(AN$6,Data!$1:$1,0)-1,1000,1)=IF(AN$7="","Yes",AN$7))*ROW(Data!$C$1:$C$1002),ROW(AN161)-ROW(AN$7)),1),"")</f>
        <v/>
      </c>
    </row>
    <row r="162" spans="1:40" x14ac:dyDescent="0.4">
      <c r="A162" s="43" t="str">
        <f ca="1">IF(B162="","",IF(INDEX(Data!$BR:$BR,MATCH(B162,Data!$A:$A,0),1)=0,"",INDEX(Data!$BR:$BR,MATCH(B162,Data!$A:$A,0),1)))</f>
        <v/>
      </c>
      <c r="B162" s="43" t="str">
        <f ca="1">IFERROR(INDEX(Data!A$1:$A$1002,_xlfn.AGGREGATE(15,6,(OFFSET(Data!$A$1,0,MATCH(B$6,Data!$1:$1,0)-1,1000,1)=IF(B$7="","Yes",B$7))/(OFFSET(Data!$A$1,0,MATCH(B$6,Data!$1:$1,0)-1,1000,1)=IF(B$7="","Yes",B$7))*ROW(Data!$C$1:$C$1002),ROW(B162)-ROW(B$7)),1),"")</f>
        <v/>
      </c>
      <c r="C162" s="43" t="str">
        <f ca="1">IF(D162="","",IF(INDEX(Data!$BR:$BR,MATCH(D162,Data!$A:$A,0),1)=0,"",INDEX(Data!$BR:$BR,MATCH(D162,Data!$A:$A,0),1)))</f>
        <v/>
      </c>
      <c r="D162" s="43" t="str">
        <f ca="1">IFERROR(INDEX(Data!$A$1:C$1002,_xlfn.AGGREGATE(15,6,(OFFSET(Data!$A$1,0,MATCH(D$6,Data!$1:$1,0)-1,1000,1)=IF(D$7="","Yes",D$7))/(OFFSET(Data!$A$1,0,MATCH(D$6,Data!$1:$1,0)-1,1000,1)=IF(D$7="","Yes",D$7))*ROW(Data!$C$1:$C$1002),ROW(D162)-ROW(D$7)),1),"")</f>
        <v/>
      </c>
      <c r="E162" s="43" t="str">
        <f ca="1">IF(F162="","",IF(INDEX(Data!$BR:$BR,MATCH(F162,Data!$A:$A,0),1)=0,"",INDEX(Data!$BR:$BR,MATCH(F162,Data!$A:$A,0),1)))</f>
        <v/>
      </c>
      <c r="F162" s="43" t="str">
        <f ca="1">IFERROR(INDEX(Data!$A$1:E$1002,_xlfn.AGGREGATE(15,6,(OFFSET(Data!$A$1,0,MATCH(F$6,Data!$1:$1,0)-1,1000,1)=IF(F$7="","Yes",F$7))/(OFFSET(Data!$A$1,0,MATCH(F$6,Data!$1:$1,0)-1,1000,1)=IF(F$7="","Yes",F$7))*ROW(Data!$C$1:$C$1002),ROW(F162)-ROW(F$7)),1),"")</f>
        <v/>
      </c>
      <c r="G162" s="43" t="str">
        <f ca="1">IF(H162="","",IF(INDEX(Data!$BR:$BR,MATCH(H162,Data!$A:$A,0),1)=0,"",INDEX(Data!$BR:$BR,MATCH(H162,Data!$A:$A,0),1)))</f>
        <v/>
      </c>
      <c r="H162" s="43" t="str">
        <f ca="1">IFERROR(INDEX(Data!$A$1:G$1002,_xlfn.AGGREGATE(15,6,(OFFSET(Data!$A$1,0,MATCH(H$6,Data!$1:$1,0)-1,1000,1)=IF(H$7="","Yes",H$7))/(OFFSET(Data!$A$1,0,MATCH(H$6,Data!$1:$1,0)-1,1000,1)=IF(H$7="","Yes",H$7))*ROW(Data!$C$1:$C$1002),ROW(H162)-ROW(H$7)),1),"")</f>
        <v/>
      </c>
      <c r="I162" s="43" t="str">
        <f ca="1">IF(J162="","",IF(INDEX(Data!$BR:$BR,MATCH(J162,Data!$A:$A,0),1)=0,"",INDEX(Data!$BR:$BR,MATCH(J162,Data!$A:$A,0),1)))</f>
        <v/>
      </c>
      <c r="J162" s="43" t="str">
        <f ca="1">IFERROR(INDEX(Data!$A$1:I$1002,_xlfn.AGGREGATE(15,6,(OFFSET(Data!$A$1,0,MATCH(J$6,Data!$1:$1,0)-1,1000,1)=IF(J$7="","Yes",J$7))/(OFFSET(Data!$A$1,0,MATCH(J$6,Data!$1:$1,0)-1,1000,1)=IF(J$7="","Yes",J$7))*ROW(Data!$C$1:$C$1002),ROW(J162)-ROW(J$7)),1),"")</f>
        <v/>
      </c>
      <c r="K162" s="43" t="str">
        <f ca="1">IF(L162="","",IF(INDEX(Data!$BR:$BR,MATCH(L162,Data!$A:$A,0),1)=0,"",INDEX(Data!$BR:$BR,MATCH(L162,Data!$A:$A,0),1)))</f>
        <v/>
      </c>
      <c r="L162" s="43" t="str">
        <f ca="1">IFERROR(INDEX(Data!$A$1:K$1002,_xlfn.AGGREGATE(15,6,(OFFSET(Data!$A$1,0,MATCH(L$6,Data!$1:$1,0)-1,1000,1)=IF(L$7="","Yes",L$7))/(OFFSET(Data!$A$1,0,MATCH(L$6,Data!$1:$1,0)-1,1000,1)=IF(L$7="","Yes",L$7))*ROW(Data!$C$1:$C$1002),ROW(L162)-ROW(L$7)),1),"")</f>
        <v/>
      </c>
      <c r="M162" s="43" t="str">
        <f ca="1">IF(N162="","",IF(INDEX(Data!$BR:$BR,MATCH(N162,Data!$A:$A,0),1)=0,"",INDEX(Data!$BR:$BR,MATCH(N162,Data!$A:$A,0),1)))</f>
        <v/>
      </c>
      <c r="N162" s="43" t="str">
        <f ca="1">IFERROR(INDEX(Data!$A$1:M$1002,_xlfn.AGGREGATE(15,6,(OFFSET(Data!$A$1,0,MATCH(N$6,Data!$1:$1,0)-1,1000,1)=IF(N$7="","Yes",N$7))/(OFFSET(Data!$A$1,0,MATCH(N$6,Data!$1:$1,0)-1,1000,1)=IF(N$7="","Yes",N$7))*ROW(Data!$C$1:$C$1002),ROW(N162)-ROW(N$7)),1),"")</f>
        <v/>
      </c>
      <c r="O162" s="43" t="str">
        <f ca="1">IF(P162="","",IF(INDEX(Data!$BR:$BR,MATCH(P162,Data!$A:$A,0),1)=0,"",INDEX(Data!$BR:$BR,MATCH(P162,Data!$A:$A,0),1)))</f>
        <v/>
      </c>
      <c r="P162" s="43" t="str">
        <f ca="1">IFERROR(INDEX(Data!$A$1:O$1002,_xlfn.AGGREGATE(15,6,(OFFSET(Data!$A$1,0,MATCH(P$6,Data!$1:$1,0)-1,1000,1)=IF(P$7="","Yes",P$7))/(OFFSET(Data!$A$1,0,MATCH(P$6,Data!$1:$1,0)-1,1000,1)=IF(P$7="","Yes",P$7))*ROW(Data!$C$1:$C$1002),ROW(P162)-ROW(P$7)),1),"")</f>
        <v/>
      </c>
      <c r="Q162" s="43" t="str">
        <f ca="1">IF(R162="","",IF(INDEX(Data!$BR:$BR,MATCH(R162,Data!$A:$A,0),1)=0,"",INDEX(Data!$BR:$BR,MATCH(R162,Data!$A:$A,0),1)))</f>
        <v/>
      </c>
      <c r="R162" s="43" t="str">
        <f ca="1">IFERROR(INDEX(Data!$A$1:Q$1002,_xlfn.AGGREGATE(15,6,(OFFSET(Data!$A$1,0,MATCH(R$6,Data!$1:$1,0)-1,1000,1)=IF(R$7="","Yes",R$7))/(OFFSET(Data!$A$1,0,MATCH(R$6,Data!$1:$1,0)-1,1000,1)=IF(R$7="","Yes",R$7))*ROW(Data!$C$1:$C$1002),ROW(R162)-ROW(R$7)),1),"")</f>
        <v/>
      </c>
      <c r="S162" s="43" t="str">
        <f ca="1">IF(T162="","",IF(INDEX(Data!$BR:$BR,MATCH(T162,Data!$A:$A,0),1)=0,"",INDEX(Data!$BR:$BR,MATCH(T162,Data!$A:$A,0),1)))</f>
        <v/>
      </c>
      <c r="T162" s="43" t="str">
        <f ca="1">IFERROR(INDEX(Data!$A$1:R$1002,_xlfn.AGGREGATE(15,6,(OFFSET(Data!$A$1,0,MATCH(T$6,Data!$1:$1,0)-1,1000,1)=IF(T$7="","Yes",T$7))/(OFFSET(Data!$A$1,0,MATCH(T$6,Data!$1:$1,0)-1,1000,1)=IF(T$7="","Yes",T$7))*ROW(Data!$C$1:$C$1002),ROW(T162)-ROW(T$7)),1),"")</f>
        <v/>
      </c>
      <c r="U162" s="43" t="str">
        <f ca="1">IF(V162="","",IF(INDEX(Data!$BR:$BR,MATCH(V162,Data!$A:$A,0),1)=0,"",INDEX(Data!$BR:$BR,MATCH(V162,Data!$A:$A,0),1)))</f>
        <v/>
      </c>
      <c r="V162" s="43" t="str">
        <f ca="1">IFERROR(INDEX(Data!$A$1:T$1002,_xlfn.AGGREGATE(15,6,(OFFSET(Data!$A$1,0,MATCH(V$6,Data!$1:$1,0)-1,1000,1)=IF(V$7="","Yes",V$7))/(OFFSET(Data!$A$1,0,MATCH(V$6,Data!$1:$1,0)-1,1000,1)=IF(V$7="","Yes",V$7))*ROW(Data!$C$1:$C$1002),ROW(V162)-ROW(V$7)),1),"")</f>
        <v/>
      </c>
      <c r="W162" s="43" t="str">
        <f ca="1">IF(X162="","",IF(INDEX(Data!$BR:$BR,MATCH(X162,Data!$A:$A,0),1)=0,"",INDEX(Data!$BR:$BR,MATCH(X162,Data!$A:$A,0),1)))</f>
        <v/>
      </c>
      <c r="X162" s="43" t="str">
        <f ca="1">IFERROR(INDEX(Data!$A$1:Y$1002,_xlfn.AGGREGATE(15,6,(OFFSET(Data!$A$1,0,MATCH(X$6,Data!$1:$1,0)-1,1000,1)=IF(X$7="","Yes",X$7))/(OFFSET(Data!$A$1,0,MATCH(X$6,Data!$1:$1,0)-1,1000,1)=IF(X$7="","Yes",X$7))*ROW(Data!$C$1:$C$1002),ROW(X162)-ROW(X$7)),1),"")</f>
        <v/>
      </c>
      <c r="Y162" s="43" t="str">
        <f ca="1">IF(Z162="","",IF(INDEX(Data!$BR:$BR,MATCH(Z162,Data!$A:$A,0),1)=0,"",INDEX(Data!$BR:$BR,MATCH(Z162,Data!$A:$A,0),1)))</f>
        <v/>
      </c>
      <c r="Z162" s="43" t="str">
        <f ca="1">IFERROR(INDEX(Data!$A$1:AA$1002,_xlfn.AGGREGATE(15,6,(OFFSET(Data!$A$1,0,MATCH(Z$6,Data!$1:$1,0)-1,1000,1)=IF(Z$7="","Yes",Z$7))/(OFFSET(Data!$A$1,0,MATCH(Z$6,Data!$1:$1,0)-1,1000,1)=IF(Z$7="","Yes",Z$7))*ROW(Data!$C$1:$C$1002),ROW(Z162)-ROW(Z$7)),1),"")</f>
        <v/>
      </c>
      <c r="AA162" s="43" t="str">
        <f ca="1">IF(AB162="","",IF(INDEX(Data!$BR:$BR,MATCH(AB162,Data!$A:$A,0),1)=0,"",INDEX(Data!$BR:$BR,MATCH(AB162,Data!$A:$A,0),1)))</f>
        <v/>
      </c>
      <c r="AB162" s="43" t="str">
        <f ca="1">IFERROR(INDEX(Data!$A$1:AC$1002,_xlfn.AGGREGATE(15,6,(OFFSET(Data!$A$1,0,MATCH(AB$6,Data!$1:$1,0)-1,1000,1)=IF(AB$7="","Yes",AB$7))/(OFFSET(Data!$A$1,0,MATCH(AB$6,Data!$1:$1,0)-1,1000,1)=IF(AB$7="","Yes",AB$7))*ROW(Data!$C$1:$C$1002),ROW(AB162)-ROW(AB$7)),1),"")</f>
        <v/>
      </c>
      <c r="AC162" s="43" t="str">
        <f ca="1">IF(AD162="","",IF(INDEX(Data!$BR:$BR,MATCH(AD162,Data!$A:$A,0),1)=0,"",INDEX(Data!$BR:$BR,MATCH(AD162,Data!$A:$A,0),1)))</f>
        <v/>
      </c>
      <c r="AD162" s="43" t="str">
        <f ca="1">IFERROR(INDEX(Data!$A$1:AE$1002,_xlfn.AGGREGATE(15,6,(OFFSET(Data!$A$1,0,MATCH(AD$6,Data!$1:$1,0)-1,1000,1)=IF(AD$7="","Yes",AD$7))/(OFFSET(Data!$A$1,0,MATCH(AD$6,Data!$1:$1,0)-1,1000,1)=IF(AD$7="","Yes",AD$7))*ROW(Data!$C$1:$C$1002),ROW(AD162)-ROW(AD$7)),1),"")</f>
        <v/>
      </c>
      <c r="AE162" s="43" t="str">
        <f ca="1">IF(AF162="","",IF(INDEX(Data!$BR:$BR,MATCH(AF162,Data!$A:$A,0),1)=0,"",INDEX(Data!$BR:$BR,MATCH(AF162,Data!$A:$A,0),1)))</f>
        <v/>
      </c>
      <c r="AF162" s="43" t="str">
        <f ca="1">IFERROR(INDEX(Data!$A$1:AM$1002,_xlfn.AGGREGATE(15,6,(OFFSET(Data!$A$1,0,MATCH(AF$6,Data!$1:$1,0)-1,1000,1)=IF(AF$7="","Yes",AF$7))/(OFFSET(Data!$A$1,0,MATCH(AF$6,Data!$1:$1,0)-1,1000,1)=IF(AF$7="","Yes",AF$7))*ROW(Data!$C$1:$C$1002),ROW(AF162)-ROW(AF$7)),1),"")</f>
        <v/>
      </c>
      <c r="AG162" s="43" t="str">
        <f ca="1">IF(AH162="","",IF(INDEX(Data!$BR:$BR,MATCH(AH162,Data!$A:$A,0),1)=0,"",INDEX(Data!$BR:$BR,MATCH(AH162,Data!$A:$A,0),1)))</f>
        <v/>
      </c>
      <c r="AH162" s="43" t="str">
        <f ca="1">IFERROR(INDEX(Data!$A$1:AO$1002,_xlfn.AGGREGATE(15,6,(OFFSET(Data!$A$1,0,MATCH(AH$6,Data!$1:$1,0)-1,1000,1)=IF(AH$7="","Yes",AH$7))/(OFFSET(Data!$A$1,0,MATCH(AH$6,Data!$1:$1,0)-1,1000,1)=IF(AH$7="","Yes",AH$7))*ROW(Data!$C$1:$C$1002),ROW(AH162)-ROW(AH$7)),1),"")</f>
        <v/>
      </c>
      <c r="AI162" s="43" t="str">
        <f ca="1">IF(AJ162="","",IF(INDEX(Data!$BR:$BR,MATCH(AJ162,Data!$A:$A,0),1)=0,"",INDEX(Data!$BR:$BR,MATCH(AJ162,Data!$A:$A,0),1)))</f>
        <v/>
      </c>
      <c r="AJ162" s="43" t="str">
        <f ca="1">IFERROR(INDEX(Data!$A$1:AQ$1002,_xlfn.AGGREGATE(15,6,(OFFSET(Data!$A$1,0,MATCH(AJ$6,Data!$1:$1,0)-1,1000,1)=IF(AJ$7="","Yes",AJ$7))/(OFFSET(Data!$A$1,0,MATCH(AJ$6,Data!$1:$1,0)-1,1000,1)=IF(AJ$7="","Yes",AJ$7))*ROW(Data!$C$1:$C$1002),ROW(AJ162)-ROW(AJ$7)),1),"")</f>
        <v/>
      </c>
      <c r="AK162" s="43" t="str">
        <f ca="1">IF(AL162="","",IF(INDEX(Data!$BR:$BR,MATCH(AL162,Data!$A:$A,0),1)=0,"",INDEX(Data!$BR:$BR,MATCH(AL162,Data!$A:$A,0),1)))</f>
        <v/>
      </c>
      <c r="AL162" s="43" t="str">
        <f ca="1">IFERROR(INDEX(Data!$A$1:AS$1002,_xlfn.AGGREGATE(15,6,(OFFSET(Data!$A$1,0,MATCH(AL$6,Data!$1:$1,0)-1,1000,1)=IF(AL$7="","Yes",AL$7))/(OFFSET(Data!$A$1,0,MATCH(AL$6,Data!$1:$1,0)-1,1000,1)=IF(AL$7="","Yes",AL$7))*ROW(Data!$C$1:$C$1002),ROW(AL162)-ROW(AL$7)),1),"")</f>
        <v/>
      </c>
      <c r="AM162" s="43" t="str">
        <f ca="1">IF(AN162="","",IF(INDEX(Data!$BR:$BR,MATCH(AN162,Data!$A:$A,0),1)=0,"",INDEX(Data!$BR:$BR,MATCH(AN162,Data!$A:$A,0),1)))</f>
        <v/>
      </c>
      <c r="AN162" s="43" t="str">
        <f ca="1">IFERROR(INDEX(Data!$A$1:AU$1002,_xlfn.AGGREGATE(15,6,(OFFSET(Data!$A$1,0,MATCH(AN$6,Data!$1:$1,0)-1,1000,1)=IF(AN$7="","Yes",AN$7))/(OFFSET(Data!$A$1,0,MATCH(AN$6,Data!$1:$1,0)-1,1000,1)=IF(AN$7="","Yes",AN$7))*ROW(Data!$C$1:$C$1002),ROW(AN162)-ROW(AN$7)),1),"")</f>
        <v/>
      </c>
    </row>
    <row r="163" spans="1:40" x14ac:dyDescent="0.4">
      <c r="A163" s="43" t="str">
        <f ca="1">IF(B163="","",IF(INDEX(Data!$BR:$BR,MATCH(B163,Data!$A:$A,0),1)=0,"",INDEX(Data!$BR:$BR,MATCH(B163,Data!$A:$A,0),1)))</f>
        <v/>
      </c>
      <c r="B163" s="43" t="str">
        <f ca="1">IFERROR(INDEX(Data!A$1:$A$1002,_xlfn.AGGREGATE(15,6,(OFFSET(Data!$A$1,0,MATCH(B$6,Data!$1:$1,0)-1,1000,1)=IF(B$7="","Yes",B$7))/(OFFSET(Data!$A$1,0,MATCH(B$6,Data!$1:$1,0)-1,1000,1)=IF(B$7="","Yes",B$7))*ROW(Data!$C$1:$C$1002),ROW(B163)-ROW(B$7)),1),"")</f>
        <v/>
      </c>
      <c r="C163" s="43" t="str">
        <f ca="1">IF(D163="","",IF(INDEX(Data!$BR:$BR,MATCH(D163,Data!$A:$A,0),1)=0,"",INDEX(Data!$BR:$BR,MATCH(D163,Data!$A:$A,0),1)))</f>
        <v/>
      </c>
      <c r="D163" s="43" t="str">
        <f ca="1">IFERROR(INDEX(Data!$A$1:C$1002,_xlfn.AGGREGATE(15,6,(OFFSET(Data!$A$1,0,MATCH(D$6,Data!$1:$1,0)-1,1000,1)=IF(D$7="","Yes",D$7))/(OFFSET(Data!$A$1,0,MATCH(D$6,Data!$1:$1,0)-1,1000,1)=IF(D$7="","Yes",D$7))*ROW(Data!$C$1:$C$1002),ROW(D163)-ROW(D$7)),1),"")</f>
        <v/>
      </c>
      <c r="E163" s="43" t="str">
        <f ca="1">IF(F163="","",IF(INDEX(Data!$BR:$BR,MATCH(F163,Data!$A:$A,0),1)=0,"",INDEX(Data!$BR:$BR,MATCH(F163,Data!$A:$A,0),1)))</f>
        <v/>
      </c>
      <c r="F163" s="43" t="str">
        <f ca="1">IFERROR(INDEX(Data!$A$1:E$1002,_xlfn.AGGREGATE(15,6,(OFFSET(Data!$A$1,0,MATCH(F$6,Data!$1:$1,0)-1,1000,1)=IF(F$7="","Yes",F$7))/(OFFSET(Data!$A$1,0,MATCH(F$6,Data!$1:$1,0)-1,1000,1)=IF(F$7="","Yes",F$7))*ROW(Data!$C$1:$C$1002),ROW(F163)-ROW(F$7)),1),"")</f>
        <v/>
      </c>
      <c r="G163" s="43" t="str">
        <f ca="1">IF(H163="","",IF(INDEX(Data!$BR:$BR,MATCH(H163,Data!$A:$A,0),1)=0,"",INDEX(Data!$BR:$BR,MATCH(H163,Data!$A:$A,0),1)))</f>
        <v/>
      </c>
      <c r="H163" s="43" t="str">
        <f ca="1">IFERROR(INDEX(Data!$A$1:G$1002,_xlfn.AGGREGATE(15,6,(OFFSET(Data!$A$1,0,MATCH(H$6,Data!$1:$1,0)-1,1000,1)=IF(H$7="","Yes",H$7))/(OFFSET(Data!$A$1,0,MATCH(H$6,Data!$1:$1,0)-1,1000,1)=IF(H$7="","Yes",H$7))*ROW(Data!$C$1:$C$1002),ROW(H163)-ROW(H$7)),1),"")</f>
        <v/>
      </c>
      <c r="I163" s="43" t="str">
        <f ca="1">IF(J163="","",IF(INDEX(Data!$BR:$BR,MATCH(J163,Data!$A:$A,0),1)=0,"",INDEX(Data!$BR:$BR,MATCH(J163,Data!$A:$A,0),1)))</f>
        <v/>
      </c>
      <c r="J163" s="43" t="str">
        <f ca="1">IFERROR(INDEX(Data!$A$1:I$1002,_xlfn.AGGREGATE(15,6,(OFFSET(Data!$A$1,0,MATCH(J$6,Data!$1:$1,0)-1,1000,1)=IF(J$7="","Yes",J$7))/(OFFSET(Data!$A$1,0,MATCH(J$6,Data!$1:$1,0)-1,1000,1)=IF(J$7="","Yes",J$7))*ROW(Data!$C$1:$C$1002),ROW(J163)-ROW(J$7)),1),"")</f>
        <v/>
      </c>
      <c r="K163" s="43" t="str">
        <f ca="1">IF(L163="","",IF(INDEX(Data!$BR:$BR,MATCH(L163,Data!$A:$A,0),1)=0,"",INDEX(Data!$BR:$BR,MATCH(L163,Data!$A:$A,0),1)))</f>
        <v/>
      </c>
      <c r="L163" s="43" t="str">
        <f ca="1">IFERROR(INDEX(Data!$A$1:K$1002,_xlfn.AGGREGATE(15,6,(OFFSET(Data!$A$1,0,MATCH(L$6,Data!$1:$1,0)-1,1000,1)=IF(L$7="","Yes",L$7))/(OFFSET(Data!$A$1,0,MATCH(L$6,Data!$1:$1,0)-1,1000,1)=IF(L$7="","Yes",L$7))*ROW(Data!$C$1:$C$1002),ROW(L163)-ROW(L$7)),1),"")</f>
        <v/>
      </c>
      <c r="M163" s="43" t="str">
        <f ca="1">IF(N163="","",IF(INDEX(Data!$BR:$BR,MATCH(N163,Data!$A:$A,0),1)=0,"",INDEX(Data!$BR:$BR,MATCH(N163,Data!$A:$A,0),1)))</f>
        <v/>
      </c>
      <c r="N163" s="43" t="str">
        <f ca="1">IFERROR(INDEX(Data!$A$1:M$1002,_xlfn.AGGREGATE(15,6,(OFFSET(Data!$A$1,0,MATCH(N$6,Data!$1:$1,0)-1,1000,1)=IF(N$7="","Yes",N$7))/(OFFSET(Data!$A$1,0,MATCH(N$6,Data!$1:$1,0)-1,1000,1)=IF(N$7="","Yes",N$7))*ROW(Data!$C$1:$C$1002),ROW(N163)-ROW(N$7)),1),"")</f>
        <v/>
      </c>
      <c r="O163" s="43" t="str">
        <f ca="1">IF(P163="","",IF(INDEX(Data!$BR:$BR,MATCH(P163,Data!$A:$A,0),1)=0,"",INDEX(Data!$BR:$BR,MATCH(P163,Data!$A:$A,0),1)))</f>
        <v/>
      </c>
      <c r="P163" s="43" t="str">
        <f ca="1">IFERROR(INDEX(Data!$A$1:O$1002,_xlfn.AGGREGATE(15,6,(OFFSET(Data!$A$1,0,MATCH(P$6,Data!$1:$1,0)-1,1000,1)=IF(P$7="","Yes",P$7))/(OFFSET(Data!$A$1,0,MATCH(P$6,Data!$1:$1,0)-1,1000,1)=IF(P$7="","Yes",P$7))*ROW(Data!$C$1:$C$1002),ROW(P163)-ROW(P$7)),1),"")</f>
        <v/>
      </c>
      <c r="Q163" s="43" t="str">
        <f ca="1">IF(R163="","",IF(INDEX(Data!$BR:$BR,MATCH(R163,Data!$A:$A,0),1)=0,"",INDEX(Data!$BR:$BR,MATCH(R163,Data!$A:$A,0),1)))</f>
        <v/>
      </c>
      <c r="R163" s="43" t="str">
        <f ca="1">IFERROR(INDEX(Data!$A$1:Q$1002,_xlfn.AGGREGATE(15,6,(OFFSET(Data!$A$1,0,MATCH(R$6,Data!$1:$1,0)-1,1000,1)=IF(R$7="","Yes",R$7))/(OFFSET(Data!$A$1,0,MATCH(R$6,Data!$1:$1,0)-1,1000,1)=IF(R$7="","Yes",R$7))*ROW(Data!$C$1:$C$1002),ROW(R163)-ROW(R$7)),1),"")</f>
        <v/>
      </c>
      <c r="S163" s="43" t="str">
        <f ca="1">IF(T163="","",IF(INDEX(Data!$BR:$BR,MATCH(T163,Data!$A:$A,0),1)=0,"",INDEX(Data!$BR:$BR,MATCH(T163,Data!$A:$A,0),1)))</f>
        <v/>
      </c>
      <c r="T163" s="43" t="str">
        <f ca="1">IFERROR(INDEX(Data!$A$1:R$1002,_xlfn.AGGREGATE(15,6,(OFFSET(Data!$A$1,0,MATCH(T$6,Data!$1:$1,0)-1,1000,1)=IF(T$7="","Yes",T$7))/(OFFSET(Data!$A$1,0,MATCH(T$6,Data!$1:$1,0)-1,1000,1)=IF(T$7="","Yes",T$7))*ROW(Data!$C$1:$C$1002),ROW(T163)-ROW(T$7)),1),"")</f>
        <v/>
      </c>
      <c r="U163" s="43" t="str">
        <f ca="1">IF(V163="","",IF(INDEX(Data!$BR:$BR,MATCH(V163,Data!$A:$A,0),1)=0,"",INDEX(Data!$BR:$BR,MATCH(V163,Data!$A:$A,0),1)))</f>
        <v/>
      </c>
      <c r="V163" s="43" t="str">
        <f ca="1">IFERROR(INDEX(Data!$A$1:T$1002,_xlfn.AGGREGATE(15,6,(OFFSET(Data!$A$1,0,MATCH(V$6,Data!$1:$1,0)-1,1000,1)=IF(V$7="","Yes",V$7))/(OFFSET(Data!$A$1,0,MATCH(V$6,Data!$1:$1,0)-1,1000,1)=IF(V$7="","Yes",V$7))*ROW(Data!$C$1:$C$1002),ROW(V163)-ROW(V$7)),1),"")</f>
        <v/>
      </c>
      <c r="W163" s="43" t="str">
        <f ca="1">IF(X163="","",IF(INDEX(Data!$BR:$BR,MATCH(X163,Data!$A:$A,0),1)=0,"",INDEX(Data!$BR:$BR,MATCH(X163,Data!$A:$A,0),1)))</f>
        <v/>
      </c>
      <c r="X163" s="43" t="str">
        <f ca="1">IFERROR(INDEX(Data!$A$1:Y$1002,_xlfn.AGGREGATE(15,6,(OFFSET(Data!$A$1,0,MATCH(X$6,Data!$1:$1,0)-1,1000,1)=IF(X$7="","Yes",X$7))/(OFFSET(Data!$A$1,0,MATCH(X$6,Data!$1:$1,0)-1,1000,1)=IF(X$7="","Yes",X$7))*ROW(Data!$C$1:$C$1002),ROW(X163)-ROW(X$7)),1),"")</f>
        <v/>
      </c>
      <c r="Y163" s="43" t="str">
        <f ca="1">IF(Z163="","",IF(INDEX(Data!$BR:$BR,MATCH(Z163,Data!$A:$A,0),1)=0,"",INDEX(Data!$BR:$BR,MATCH(Z163,Data!$A:$A,0),1)))</f>
        <v/>
      </c>
      <c r="Z163" s="43" t="str">
        <f ca="1">IFERROR(INDEX(Data!$A$1:AA$1002,_xlfn.AGGREGATE(15,6,(OFFSET(Data!$A$1,0,MATCH(Z$6,Data!$1:$1,0)-1,1000,1)=IF(Z$7="","Yes",Z$7))/(OFFSET(Data!$A$1,0,MATCH(Z$6,Data!$1:$1,0)-1,1000,1)=IF(Z$7="","Yes",Z$7))*ROW(Data!$C$1:$C$1002),ROW(Z163)-ROW(Z$7)),1),"")</f>
        <v/>
      </c>
      <c r="AA163" s="43" t="str">
        <f ca="1">IF(AB163="","",IF(INDEX(Data!$BR:$BR,MATCH(AB163,Data!$A:$A,0),1)=0,"",INDEX(Data!$BR:$BR,MATCH(AB163,Data!$A:$A,0),1)))</f>
        <v/>
      </c>
      <c r="AB163" s="43" t="str">
        <f ca="1">IFERROR(INDEX(Data!$A$1:AC$1002,_xlfn.AGGREGATE(15,6,(OFFSET(Data!$A$1,0,MATCH(AB$6,Data!$1:$1,0)-1,1000,1)=IF(AB$7="","Yes",AB$7))/(OFFSET(Data!$A$1,0,MATCH(AB$6,Data!$1:$1,0)-1,1000,1)=IF(AB$7="","Yes",AB$7))*ROW(Data!$C$1:$C$1002),ROW(AB163)-ROW(AB$7)),1),"")</f>
        <v/>
      </c>
      <c r="AC163" s="43" t="str">
        <f ca="1">IF(AD163="","",IF(INDEX(Data!$BR:$BR,MATCH(AD163,Data!$A:$A,0),1)=0,"",INDEX(Data!$BR:$BR,MATCH(AD163,Data!$A:$A,0),1)))</f>
        <v/>
      </c>
      <c r="AD163" s="43" t="str">
        <f ca="1">IFERROR(INDEX(Data!$A$1:AE$1002,_xlfn.AGGREGATE(15,6,(OFFSET(Data!$A$1,0,MATCH(AD$6,Data!$1:$1,0)-1,1000,1)=IF(AD$7="","Yes",AD$7))/(OFFSET(Data!$A$1,0,MATCH(AD$6,Data!$1:$1,0)-1,1000,1)=IF(AD$7="","Yes",AD$7))*ROW(Data!$C$1:$C$1002),ROW(AD163)-ROW(AD$7)),1),"")</f>
        <v/>
      </c>
      <c r="AE163" s="43" t="str">
        <f ca="1">IF(AF163="","",IF(INDEX(Data!$BR:$BR,MATCH(AF163,Data!$A:$A,0),1)=0,"",INDEX(Data!$BR:$BR,MATCH(AF163,Data!$A:$A,0),1)))</f>
        <v/>
      </c>
      <c r="AF163" s="43" t="str">
        <f ca="1">IFERROR(INDEX(Data!$A$1:AM$1002,_xlfn.AGGREGATE(15,6,(OFFSET(Data!$A$1,0,MATCH(AF$6,Data!$1:$1,0)-1,1000,1)=IF(AF$7="","Yes",AF$7))/(OFFSET(Data!$A$1,0,MATCH(AF$6,Data!$1:$1,0)-1,1000,1)=IF(AF$7="","Yes",AF$7))*ROW(Data!$C$1:$C$1002),ROW(AF163)-ROW(AF$7)),1),"")</f>
        <v/>
      </c>
      <c r="AG163" s="43" t="str">
        <f ca="1">IF(AH163="","",IF(INDEX(Data!$BR:$BR,MATCH(AH163,Data!$A:$A,0),1)=0,"",INDEX(Data!$BR:$BR,MATCH(AH163,Data!$A:$A,0),1)))</f>
        <v/>
      </c>
      <c r="AH163" s="43" t="str">
        <f ca="1">IFERROR(INDEX(Data!$A$1:AO$1002,_xlfn.AGGREGATE(15,6,(OFFSET(Data!$A$1,0,MATCH(AH$6,Data!$1:$1,0)-1,1000,1)=IF(AH$7="","Yes",AH$7))/(OFFSET(Data!$A$1,0,MATCH(AH$6,Data!$1:$1,0)-1,1000,1)=IF(AH$7="","Yes",AH$7))*ROW(Data!$C$1:$C$1002),ROW(AH163)-ROW(AH$7)),1),"")</f>
        <v/>
      </c>
      <c r="AI163" s="43" t="str">
        <f ca="1">IF(AJ163="","",IF(INDEX(Data!$BR:$BR,MATCH(AJ163,Data!$A:$A,0),1)=0,"",INDEX(Data!$BR:$BR,MATCH(AJ163,Data!$A:$A,0),1)))</f>
        <v/>
      </c>
      <c r="AJ163" s="43" t="str">
        <f ca="1">IFERROR(INDEX(Data!$A$1:AQ$1002,_xlfn.AGGREGATE(15,6,(OFFSET(Data!$A$1,0,MATCH(AJ$6,Data!$1:$1,0)-1,1000,1)=IF(AJ$7="","Yes",AJ$7))/(OFFSET(Data!$A$1,0,MATCH(AJ$6,Data!$1:$1,0)-1,1000,1)=IF(AJ$7="","Yes",AJ$7))*ROW(Data!$C$1:$C$1002),ROW(AJ163)-ROW(AJ$7)),1),"")</f>
        <v/>
      </c>
      <c r="AK163" s="43" t="str">
        <f ca="1">IF(AL163="","",IF(INDEX(Data!$BR:$BR,MATCH(AL163,Data!$A:$A,0),1)=0,"",INDEX(Data!$BR:$BR,MATCH(AL163,Data!$A:$A,0),1)))</f>
        <v/>
      </c>
      <c r="AL163" s="43" t="str">
        <f ca="1">IFERROR(INDEX(Data!$A$1:AS$1002,_xlfn.AGGREGATE(15,6,(OFFSET(Data!$A$1,0,MATCH(AL$6,Data!$1:$1,0)-1,1000,1)=IF(AL$7="","Yes",AL$7))/(OFFSET(Data!$A$1,0,MATCH(AL$6,Data!$1:$1,0)-1,1000,1)=IF(AL$7="","Yes",AL$7))*ROW(Data!$C$1:$C$1002),ROW(AL163)-ROW(AL$7)),1),"")</f>
        <v/>
      </c>
      <c r="AM163" s="43" t="str">
        <f ca="1">IF(AN163="","",IF(INDEX(Data!$BR:$BR,MATCH(AN163,Data!$A:$A,0),1)=0,"",INDEX(Data!$BR:$BR,MATCH(AN163,Data!$A:$A,0),1)))</f>
        <v/>
      </c>
      <c r="AN163" s="43" t="str">
        <f ca="1">IFERROR(INDEX(Data!$A$1:AU$1002,_xlfn.AGGREGATE(15,6,(OFFSET(Data!$A$1,0,MATCH(AN$6,Data!$1:$1,0)-1,1000,1)=IF(AN$7="","Yes",AN$7))/(OFFSET(Data!$A$1,0,MATCH(AN$6,Data!$1:$1,0)-1,1000,1)=IF(AN$7="","Yes",AN$7))*ROW(Data!$C$1:$C$1002),ROW(AN163)-ROW(AN$7)),1),"")</f>
        <v/>
      </c>
    </row>
    <row r="164" spans="1:40" x14ac:dyDescent="0.4">
      <c r="A164" s="43" t="str">
        <f ca="1">IF(B164="","",IF(INDEX(Data!$BR:$BR,MATCH(B164,Data!$A:$A,0),1)=0,"",INDEX(Data!$BR:$BR,MATCH(B164,Data!$A:$A,0),1)))</f>
        <v/>
      </c>
      <c r="B164" s="43" t="str">
        <f ca="1">IFERROR(INDEX(Data!A$1:$A$1002,_xlfn.AGGREGATE(15,6,(OFFSET(Data!$A$1,0,MATCH(B$6,Data!$1:$1,0)-1,1000,1)=IF(B$7="","Yes",B$7))/(OFFSET(Data!$A$1,0,MATCH(B$6,Data!$1:$1,0)-1,1000,1)=IF(B$7="","Yes",B$7))*ROW(Data!$C$1:$C$1002),ROW(B164)-ROW(B$7)),1),"")</f>
        <v/>
      </c>
      <c r="C164" s="43" t="str">
        <f ca="1">IF(D164="","",IF(INDEX(Data!$BR:$BR,MATCH(D164,Data!$A:$A,0),1)=0,"",INDEX(Data!$BR:$BR,MATCH(D164,Data!$A:$A,0),1)))</f>
        <v/>
      </c>
      <c r="D164" s="43" t="str">
        <f ca="1">IFERROR(INDEX(Data!$A$1:C$1002,_xlfn.AGGREGATE(15,6,(OFFSET(Data!$A$1,0,MATCH(D$6,Data!$1:$1,0)-1,1000,1)=IF(D$7="","Yes",D$7))/(OFFSET(Data!$A$1,0,MATCH(D$6,Data!$1:$1,0)-1,1000,1)=IF(D$7="","Yes",D$7))*ROW(Data!$C$1:$C$1002),ROW(D164)-ROW(D$7)),1),"")</f>
        <v/>
      </c>
      <c r="E164" s="43" t="str">
        <f ca="1">IF(F164="","",IF(INDEX(Data!$BR:$BR,MATCH(F164,Data!$A:$A,0),1)=0,"",INDEX(Data!$BR:$BR,MATCH(F164,Data!$A:$A,0),1)))</f>
        <v/>
      </c>
      <c r="F164" s="43" t="str">
        <f ca="1">IFERROR(INDEX(Data!$A$1:E$1002,_xlfn.AGGREGATE(15,6,(OFFSET(Data!$A$1,0,MATCH(F$6,Data!$1:$1,0)-1,1000,1)=IF(F$7="","Yes",F$7))/(OFFSET(Data!$A$1,0,MATCH(F$6,Data!$1:$1,0)-1,1000,1)=IF(F$7="","Yes",F$7))*ROW(Data!$C$1:$C$1002),ROW(F164)-ROW(F$7)),1),"")</f>
        <v/>
      </c>
      <c r="G164" s="43" t="str">
        <f ca="1">IF(H164="","",IF(INDEX(Data!$BR:$BR,MATCH(H164,Data!$A:$A,0),1)=0,"",INDEX(Data!$BR:$BR,MATCH(H164,Data!$A:$A,0),1)))</f>
        <v/>
      </c>
      <c r="H164" s="43" t="str">
        <f ca="1">IFERROR(INDEX(Data!$A$1:G$1002,_xlfn.AGGREGATE(15,6,(OFFSET(Data!$A$1,0,MATCH(H$6,Data!$1:$1,0)-1,1000,1)=IF(H$7="","Yes",H$7))/(OFFSET(Data!$A$1,0,MATCH(H$6,Data!$1:$1,0)-1,1000,1)=IF(H$7="","Yes",H$7))*ROW(Data!$C$1:$C$1002),ROW(H164)-ROW(H$7)),1),"")</f>
        <v/>
      </c>
      <c r="I164" s="43" t="str">
        <f ca="1">IF(J164="","",IF(INDEX(Data!$BR:$BR,MATCH(J164,Data!$A:$A,0),1)=0,"",INDEX(Data!$BR:$BR,MATCH(J164,Data!$A:$A,0),1)))</f>
        <v/>
      </c>
      <c r="J164" s="43" t="str">
        <f ca="1">IFERROR(INDEX(Data!$A$1:I$1002,_xlfn.AGGREGATE(15,6,(OFFSET(Data!$A$1,0,MATCH(J$6,Data!$1:$1,0)-1,1000,1)=IF(J$7="","Yes",J$7))/(OFFSET(Data!$A$1,0,MATCH(J$6,Data!$1:$1,0)-1,1000,1)=IF(J$7="","Yes",J$7))*ROW(Data!$C$1:$C$1002),ROW(J164)-ROW(J$7)),1),"")</f>
        <v/>
      </c>
      <c r="K164" s="43" t="str">
        <f ca="1">IF(L164="","",IF(INDEX(Data!$BR:$BR,MATCH(L164,Data!$A:$A,0),1)=0,"",INDEX(Data!$BR:$BR,MATCH(L164,Data!$A:$A,0),1)))</f>
        <v/>
      </c>
      <c r="L164" s="43" t="str">
        <f ca="1">IFERROR(INDEX(Data!$A$1:K$1002,_xlfn.AGGREGATE(15,6,(OFFSET(Data!$A$1,0,MATCH(L$6,Data!$1:$1,0)-1,1000,1)=IF(L$7="","Yes",L$7))/(OFFSET(Data!$A$1,0,MATCH(L$6,Data!$1:$1,0)-1,1000,1)=IF(L$7="","Yes",L$7))*ROW(Data!$C$1:$C$1002),ROW(L164)-ROW(L$7)),1),"")</f>
        <v/>
      </c>
      <c r="M164" s="43" t="str">
        <f ca="1">IF(N164="","",IF(INDEX(Data!$BR:$BR,MATCH(N164,Data!$A:$A,0),1)=0,"",INDEX(Data!$BR:$BR,MATCH(N164,Data!$A:$A,0),1)))</f>
        <v/>
      </c>
      <c r="N164" s="43" t="str">
        <f ca="1">IFERROR(INDEX(Data!$A$1:M$1002,_xlfn.AGGREGATE(15,6,(OFFSET(Data!$A$1,0,MATCH(N$6,Data!$1:$1,0)-1,1000,1)=IF(N$7="","Yes",N$7))/(OFFSET(Data!$A$1,0,MATCH(N$6,Data!$1:$1,0)-1,1000,1)=IF(N$7="","Yes",N$7))*ROW(Data!$C$1:$C$1002),ROW(N164)-ROW(N$7)),1),"")</f>
        <v/>
      </c>
      <c r="O164" s="43" t="str">
        <f ca="1">IF(P164="","",IF(INDEX(Data!$BR:$BR,MATCH(P164,Data!$A:$A,0),1)=0,"",INDEX(Data!$BR:$BR,MATCH(P164,Data!$A:$A,0),1)))</f>
        <v/>
      </c>
      <c r="P164" s="43" t="str">
        <f ca="1">IFERROR(INDEX(Data!$A$1:O$1002,_xlfn.AGGREGATE(15,6,(OFFSET(Data!$A$1,0,MATCH(P$6,Data!$1:$1,0)-1,1000,1)=IF(P$7="","Yes",P$7))/(OFFSET(Data!$A$1,0,MATCH(P$6,Data!$1:$1,0)-1,1000,1)=IF(P$7="","Yes",P$7))*ROW(Data!$C$1:$C$1002),ROW(P164)-ROW(P$7)),1),"")</f>
        <v/>
      </c>
      <c r="Q164" s="43" t="str">
        <f ca="1">IF(R164="","",IF(INDEX(Data!$BR:$BR,MATCH(R164,Data!$A:$A,0),1)=0,"",INDEX(Data!$BR:$BR,MATCH(R164,Data!$A:$A,0),1)))</f>
        <v/>
      </c>
      <c r="R164" s="43" t="str">
        <f ca="1">IFERROR(INDEX(Data!$A$1:Q$1002,_xlfn.AGGREGATE(15,6,(OFFSET(Data!$A$1,0,MATCH(R$6,Data!$1:$1,0)-1,1000,1)=IF(R$7="","Yes",R$7))/(OFFSET(Data!$A$1,0,MATCH(R$6,Data!$1:$1,0)-1,1000,1)=IF(R$7="","Yes",R$7))*ROW(Data!$C$1:$C$1002),ROW(R164)-ROW(R$7)),1),"")</f>
        <v/>
      </c>
      <c r="S164" s="43" t="str">
        <f ca="1">IF(T164="","",IF(INDEX(Data!$BR:$BR,MATCH(T164,Data!$A:$A,0),1)=0,"",INDEX(Data!$BR:$BR,MATCH(T164,Data!$A:$A,0),1)))</f>
        <v/>
      </c>
      <c r="T164" s="43" t="str">
        <f ca="1">IFERROR(INDEX(Data!$A$1:R$1002,_xlfn.AGGREGATE(15,6,(OFFSET(Data!$A$1,0,MATCH(T$6,Data!$1:$1,0)-1,1000,1)=IF(T$7="","Yes",T$7))/(OFFSET(Data!$A$1,0,MATCH(T$6,Data!$1:$1,0)-1,1000,1)=IF(T$7="","Yes",T$7))*ROW(Data!$C$1:$C$1002),ROW(T164)-ROW(T$7)),1),"")</f>
        <v/>
      </c>
      <c r="U164" s="43" t="str">
        <f ca="1">IF(V164="","",IF(INDEX(Data!$BR:$BR,MATCH(V164,Data!$A:$A,0),1)=0,"",INDEX(Data!$BR:$BR,MATCH(V164,Data!$A:$A,0),1)))</f>
        <v/>
      </c>
      <c r="V164" s="43" t="str">
        <f ca="1">IFERROR(INDEX(Data!$A$1:T$1002,_xlfn.AGGREGATE(15,6,(OFFSET(Data!$A$1,0,MATCH(V$6,Data!$1:$1,0)-1,1000,1)=IF(V$7="","Yes",V$7))/(OFFSET(Data!$A$1,0,MATCH(V$6,Data!$1:$1,0)-1,1000,1)=IF(V$7="","Yes",V$7))*ROW(Data!$C$1:$C$1002),ROW(V164)-ROW(V$7)),1),"")</f>
        <v/>
      </c>
      <c r="W164" s="43" t="str">
        <f ca="1">IF(X164="","",IF(INDEX(Data!$BR:$BR,MATCH(X164,Data!$A:$A,0),1)=0,"",INDEX(Data!$BR:$BR,MATCH(X164,Data!$A:$A,0),1)))</f>
        <v/>
      </c>
      <c r="X164" s="43" t="str">
        <f ca="1">IFERROR(INDEX(Data!$A$1:Y$1002,_xlfn.AGGREGATE(15,6,(OFFSET(Data!$A$1,0,MATCH(X$6,Data!$1:$1,0)-1,1000,1)=IF(X$7="","Yes",X$7))/(OFFSET(Data!$A$1,0,MATCH(X$6,Data!$1:$1,0)-1,1000,1)=IF(X$7="","Yes",X$7))*ROW(Data!$C$1:$C$1002),ROW(X164)-ROW(X$7)),1),"")</f>
        <v/>
      </c>
      <c r="Y164" s="43" t="str">
        <f ca="1">IF(Z164="","",IF(INDEX(Data!$BR:$BR,MATCH(Z164,Data!$A:$A,0),1)=0,"",INDEX(Data!$BR:$BR,MATCH(Z164,Data!$A:$A,0),1)))</f>
        <v/>
      </c>
      <c r="Z164" s="43" t="str">
        <f ca="1">IFERROR(INDEX(Data!$A$1:AA$1002,_xlfn.AGGREGATE(15,6,(OFFSET(Data!$A$1,0,MATCH(Z$6,Data!$1:$1,0)-1,1000,1)=IF(Z$7="","Yes",Z$7))/(OFFSET(Data!$A$1,0,MATCH(Z$6,Data!$1:$1,0)-1,1000,1)=IF(Z$7="","Yes",Z$7))*ROW(Data!$C$1:$C$1002),ROW(Z164)-ROW(Z$7)),1),"")</f>
        <v/>
      </c>
      <c r="AA164" s="43" t="str">
        <f ca="1">IF(AB164="","",IF(INDEX(Data!$BR:$BR,MATCH(AB164,Data!$A:$A,0),1)=0,"",INDEX(Data!$BR:$BR,MATCH(AB164,Data!$A:$A,0),1)))</f>
        <v/>
      </c>
      <c r="AB164" s="43" t="str">
        <f ca="1">IFERROR(INDEX(Data!$A$1:AC$1002,_xlfn.AGGREGATE(15,6,(OFFSET(Data!$A$1,0,MATCH(AB$6,Data!$1:$1,0)-1,1000,1)=IF(AB$7="","Yes",AB$7))/(OFFSET(Data!$A$1,0,MATCH(AB$6,Data!$1:$1,0)-1,1000,1)=IF(AB$7="","Yes",AB$7))*ROW(Data!$C$1:$C$1002),ROW(AB164)-ROW(AB$7)),1),"")</f>
        <v/>
      </c>
      <c r="AC164" s="43" t="str">
        <f ca="1">IF(AD164="","",IF(INDEX(Data!$BR:$BR,MATCH(AD164,Data!$A:$A,0),1)=0,"",INDEX(Data!$BR:$BR,MATCH(AD164,Data!$A:$A,0),1)))</f>
        <v/>
      </c>
      <c r="AD164" s="43" t="str">
        <f ca="1">IFERROR(INDEX(Data!$A$1:AE$1002,_xlfn.AGGREGATE(15,6,(OFFSET(Data!$A$1,0,MATCH(AD$6,Data!$1:$1,0)-1,1000,1)=IF(AD$7="","Yes",AD$7))/(OFFSET(Data!$A$1,0,MATCH(AD$6,Data!$1:$1,0)-1,1000,1)=IF(AD$7="","Yes",AD$7))*ROW(Data!$C$1:$C$1002),ROW(AD164)-ROW(AD$7)),1),"")</f>
        <v/>
      </c>
      <c r="AE164" s="43" t="str">
        <f ca="1">IF(AF164="","",IF(INDEX(Data!$BR:$BR,MATCH(AF164,Data!$A:$A,0),1)=0,"",INDEX(Data!$BR:$BR,MATCH(AF164,Data!$A:$A,0),1)))</f>
        <v/>
      </c>
      <c r="AF164" s="43" t="str">
        <f ca="1">IFERROR(INDEX(Data!$A$1:AM$1002,_xlfn.AGGREGATE(15,6,(OFFSET(Data!$A$1,0,MATCH(AF$6,Data!$1:$1,0)-1,1000,1)=IF(AF$7="","Yes",AF$7))/(OFFSET(Data!$A$1,0,MATCH(AF$6,Data!$1:$1,0)-1,1000,1)=IF(AF$7="","Yes",AF$7))*ROW(Data!$C$1:$C$1002),ROW(AF164)-ROW(AF$7)),1),"")</f>
        <v/>
      </c>
      <c r="AG164" s="43" t="str">
        <f ca="1">IF(AH164="","",IF(INDEX(Data!$BR:$BR,MATCH(AH164,Data!$A:$A,0),1)=0,"",INDEX(Data!$BR:$BR,MATCH(AH164,Data!$A:$A,0),1)))</f>
        <v/>
      </c>
      <c r="AH164" s="43" t="str">
        <f ca="1">IFERROR(INDEX(Data!$A$1:AO$1002,_xlfn.AGGREGATE(15,6,(OFFSET(Data!$A$1,0,MATCH(AH$6,Data!$1:$1,0)-1,1000,1)=IF(AH$7="","Yes",AH$7))/(OFFSET(Data!$A$1,0,MATCH(AH$6,Data!$1:$1,0)-1,1000,1)=IF(AH$7="","Yes",AH$7))*ROW(Data!$C$1:$C$1002),ROW(AH164)-ROW(AH$7)),1),"")</f>
        <v/>
      </c>
      <c r="AI164" s="43" t="str">
        <f ca="1">IF(AJ164="","",IF(INDEX(Data!$BR:$BR,MATCH(AJ164,Data!$A:$A,0),1)=0,"",INDEX(Data!$BR:$BR,MATCH(AJ164,Data!$A:$A,0),1)))</f>
        <v/>
      </c>
      <c r="AJ164" s="43" t="str">
        <f ca="1">IFERROR(INDEX(Data!$A$1:AQ$1002,_xlfn.AGGREGATE(15,6,(OFFSET(Data!$A$1,0,MATCH(AJ$6,Data!$1:$1,0)-1,1000,1)=IF(AJ$7="","Yes",AJ$7))/(OFFSET(Data!$A$1,0,MATCH(AJ$6,Data!$1:$1,0)-1,1000,1)=IF(AJ$7="","Yes",AJ$7))*ROW(Data!$C$1:$C$1002),ROW(AJ164)-ROW(AJ$7)),1),"")</f>
        <v/>
      </c>
      <c r="AK164" s="43" t="str">
        <f ca="1">IF(AL164="","",IF(INDEX(Data!$BR:$BR,MATCH(AL164,Data!$A:$A,0),1)=0,"",INDEX(Data!$BR:$BR,MATCH(AL164,Data!$A:$A,0),1)))</f>
        <v/>
      </c>
      <c r="AL164" s="43" t="str">
        <f ca="1">IFERROR(INDEX(Data!$A$1:AS$1002,_xlfn.AGGREGATE(15,6,(OFFSET(Data!$A$1,0,MATCH(AL$6,Data!$1:$1,0)-1,1000,1)=IF(AL$7="","Yes",AL$7))/(OFFSET(Data!$A$1,0,MATCH(AL$6,Data!$1:$1,0)-1,1000,1)=IF(AL$7="","Yes",AL$7))*ROW(Data!$C$1:$C$1002),ROW(AL164)-ROW(AL$7)),1),"")</f>
        <v/>
      </c>
      <c r="AM164" s="43" t="str">
        <f ca="1">IF(AN164="","",IF(INDEX(Data!$BR:$BR,MATCH(AN164,Data!$A:$A,0),1)=0,"",INDEX(Data!$BR:$BR,MATCH(AN164,Data!$A:$A,0),1)))</f>
        <v/>
      </c>
      <c r="AN164" s="43" t="str">
        <f ca="1">IFERROR(INDEX(Data!$A$1:AU$1002,_xlfn.AGGREGATE(15,6,(OFFSET(Data!$A$1,0,MATCH(AN$6,Data!$1:$1,0)-1,1000,1)=IF(AN$7="","Yes",AN$7))/(OFFSET(Data!$A$1,0,MATCH(AN$6,Data!$1:$1,0)-1,1000,1)=IF(AN$7="","Yes",AN$7))*ROW(Data!$C$1:$C$1002),ROW(AN164)-ROW(AN$7)),1),"")</f>
        <v/>
      </c>
    </row>
    <row r="165" spans="1:40" x14ac:dyDescent="0.4">
      <c r="A165" s="43" t="str">
        <f ca="1">IF(B165="","",IF(INDEX(Data!$BR:$BR,MATCH(B165,Data!$A:$A,0),1)=0,"",INDEX(Data!$BR:$BR,MATCH(B165,Data!$A:$A,0),1)))</f>
        <v/>
      </c>
      <c r="B165" s="43" t="str">
        <f ca="1">IFERROR(INDEX(Data!A$1:$A$1002,_xlfn.AGGREGATE(15,6,(OFFSET(Data!$A$1,0,MATCH(B$6,Data!$1:$1,0)-1,1000,1)=IF(B$7="","Yes",B$7))/(OFFSET(Data!$A$1,0,MATCH(B$6,Data!$1:$1,0)-1,1000,1)=IF(B$7="","Yes",B$7))*ROW(Data!$C$1:$C$1002),ROW(B165)-ROW(B$7)),1),"")</f>
        <v/>
      </c>
      <c r="C165" s="43" t="str">
        <f ca="1">IF(D165="","",IF(INDEX(Data!$BR:$BR,MATCH(D165,Data!$A:$A,0),1)=0,"",INDEX(Data!$BR:$BR,MATCH(D165,Data!$A:$A,0),1)))</f>
        <v/>
      </c>
      <c r="D165" s="43" t="str">
        <f ca="1">IFERROR(INDEX(Data!$A$1:C$1002,_xlfn.AGGREGATE(15,6,(OFFSET(Data!$A$1,0,MATCH(D$6,Data!$1:$1,0)-1,1000,1)=IF(D$7="","Yes",D$7))/(OFFSET(Data!$A$1,0,MATCH(D$6,Data!$1:$1,0)-1,1000,1)=IF(D$7="","Yes",D$7))*ROW(Data!$C$1:$C$1002),ROW(D165)-ROW(D$7)),1),"")</f>
        <v/>
      </c>
      <c r="E165" s="43" t="str">
        <f ca="1">IF(F165="","",IF(INDEX(Data!$BR:$BR,MATCH(F165,Data!$A:$A,0),1)=0,"",INDEX(Data!$BR:$BR,MATCH(F165,Data!$A:$A,0),1)))</f>
        <v/>
      </c>
      <c r="F165" s="43" t="str">
        <f ca="1">IFERROR(INDEX(Data!$A$1:E$1002,_xlfn.AGGREGATE(15,6,(OFFSET(Data!$A$1,0,MATCH(F$6,Data!$1:$1,0)-1,1000,1)=IF(F$7="","Yes",F$7))/(OFFSET(Data!$A$1,0,MATCH(F$6,Data!$1:$1,0)-1,1000,1)=IF(F$7="","Yes",F$7))*ROW(Data!$C$1:$C$1002),ROW(F165)-ROW(F$7)),1),"")</f>
        <v/>
      </c>
      <c r="G165" s="43" t="str">
        <f ca="1">IF(H165="","",IF(INDEX(Data!$BR:$BR,MATCH(H165,Data!$A:$A,0),1)=0,"",INDEX(Data!$BR:$BR,MATCH(H165,Data!$A:$A,0),1)))</f>
        <v/>
      </c>
      <c r="H165" s="43" t="str">
        <f ca="1">IFERROR(INDEX(Data!$A$1:G$1002,_xlfn.AGGREGATE(15,6,(OFFSET(Data!$A$1,0,MATCH(H$6,Data!$1:$1,0)-1,1000,1)=IF(H$7="","Yes",H$7))/(OFFSET(Data!$A$1,0,MATCH(H$6,Data!$1:$1,0)-1,1000,1)=IF(H$7="","Yes",H$7))*ROW(Data!$C$1:$C$1002),ROW(H165)-ROW(H$7)),1),"")</f>
        <v/>
      </c>
      <c r="I165" s="43" t="str">
        <f ca="1">IF(J165="","",IF(INDEX(Data!$BR:$BR,MATCH(J165,Data!$A:$A,0),1)=0,"",INDEX(Data!$BR:$BR,MATCH(J165,Data!$A:$A,0),1)))</f>
        <v/>
      </c>
      <c r="J165" s="43" t="str">
        <f ca="1">IFERROR(INDEX(Data!$A$1:I$1002,_xlfn.AGGREGATE(15,6,(OFFSET(Data!$A$1,0,MATCH(J$6,Data!$1:$1,0)-1,1000,1)=IF(J$7="","Yes",J$7))/(OFFSET(Data!$A$1,0,MATCH(J$6,Data!$1:$1,0)-1,1000,1)=IF(J$7="","Yes",J$7))*ROW(Data!$C$1:$C$1002),ROW(J165)-ROW(J$7)),1),"")</f>
        <v/>
      </c>
      <c r="K165" s="43" t="str">
        <f ca="1">IF(L165="","",IF(INDEX(Data!$BR:$BR,MATCH(L165,Data!$A:$A,0),1)=0,"",INDEX(Data!$BR:$BR,MATCH(L165,Data!$A:$A,0),1)))</f>
        <v/>
      </c>
      <c r="L165" s="43" t="str">
        <f ca="1">IFERROR(INDEX(Data!$A$1:K$1002,_xlfn.AGGREGATE(15,6,(OFFSET(Data!$A$1,0,MATCH(L$6,Data!$1:$1,0)-1,1000,1)=IF(L$7="","Yes",L$7))/(OFFSET(Data!$A$1,0,MATCH(L$6,Data!$1:$1,0)-1,1000,1)=IF(L$7="","Yes",L$7))*ROW(Data!$C$1:$C$1002),ROW(L165)-ROW(L$7)),1),"")</f>
        <v/>
      </c>
      <c r="M165" s="43" t="str">
        <f ca="1">IF(N165="","",IF(INDEX(Data!$BR:$BR,MATCH(N165,Data!$A:$A,0),1)=0,"",INDEX(Data!$BR:$BR,MATCH(N165,Data!$A:$A,0),1)))</f>
        <v/>
      </c>
      <c r="N165" s="43" t="str">
        <f ca="1">IFERROR(INDEX(Data!$A$1:M$1002,_xlfn.AGGREGATE(15,6,(OFFSET(Data!$A$1,0,MATCH(N$6,Data!$1:$1,0)-1,1000,1)=IF(N$7="","Yes",N$7))/(OFFSET(Data!$A$1,0,MATCH(N$6,Data!$1:$1,0)-1,1000,1)=IF(N$7="","Yes",N$7))*ROW(Data!$C$1:$C$1002),ROW(N165)-ROW(N$7)),1),"")</f>
        <v/>
      </c>
      <c r="O165" s="43" t="str">
        <f ca="1">IF(P165="","",IF(INDEX(Data!$BR:$BR,MATCH(P165,Data!$A:$A,0),1)=0,"",INDEX(Data!$BR:$BR,MATCH(P165,Data!$A:$A,0),1)))</f>
        <v/>
      </c>
      <c r="P165" s="43" t="str">
        <f ca="1">IFERROR(INDEX(Data!$A$1:O$1002,_xlfn.AGGREGATE(15,6,(OFFSET(Data!$A$1,0,MATCH(P$6,Data!$1:$1,0)-1,1000,1)=IF(P$7="","Yes",P$7))/(OFFSET(Data!$A$1,0,MATCH(P$6,Data!$1:$1,0)-1,1000,1)=IF(P$7="","Yes",P$7))*ROW(Data!$C$1:$C$1002),ROW(P165)-ROW(P$7)),1),"")</f>
        <v/>
      </c>
      <c r="Q165" s="43" t="str">
        <f ca="1">IF(R165="","",IF(INDEX(Data!$BR:$BR,MATCH(R165,Data!$A:$A,0),1)=0,"",INDEX(Data!$BR:$BR,MATCH(R165,Data!$A:$A,0),1)))</f>
        <v/>
      </c>
      <c r="R165" s="43" t="str">
        <f ca="1">IFERROR(INDEX(Data!$A$1:Q$1002,_xlfn.AGGREGATE(15,6,(OFFSET(Data!$A$1,0,MATCH(R$6,Data!$1:$1,0)-1,1000,1)=IF(R$7="","Yes",R$7))/(OFFSET(Data!$A$1,0,MATCH(R$6,Data!$1:$1,0)-1,1000,1)=IF(R$7="","Yes",R$7))*ROW(Data!$C$1:$C$1002),ROW(R165)-ROW(R$7)),1),"")</f>
        <v/>
      </c>
      <c r="S165" s="43" t="str">
        <f ca="1">IF(T165="","",IF(INDEX(Data!$BR:$BR,MATCH(T165,Data!$A:$A,0),1)=0,"",INDEX(Data!$BR:$BR,MATCH(T165,Data!$A:$A,0),1)))</f>
        <v/>
      </c>
      <c r="T165" s="43" t="str">
        <f ca="1">IFERROR(INDEX(Data!$A$1:R$1002,_xlfn.AGGREGATE(15,6,(OFFSET(Data!$A$1,0,MATCH(T$6,Data!$1:$1,0)-1,1000,1)=IF(T$7="","Yes",T$7))/(OFFSET(Data!$A$1,0,MATCH(T$6,Data!$1:$1,0)-1,1000,1)=IF(T$7="","Yes",T$7))*ROW(Data!$C$1:$C$1002),ROW(T165)-ROW(T$7)),1),"")</f>
        <v/>
      </c>
      <c r="U165" s="43" t="str">
        <f ca="1">IF(V165="","",IF(INDEX(Data!$BR:$BR,MATCH(V165,Data!$A:$A,0),1)=0,"",INDEX(Data!$BR:$BR,MATCH(V165,Data!$A:$A,0),1)))</f>
        <v/>
      </c>
      <c r="V165" s="43" t="str">
        <f ca="1">IFERROR(INDEX(Data!$A$1:T$1002,_xlfn.AGGREGATE(15,6,(OFFSET(Data!$A$1,0,MATCH(V$6,Data!$1:$1,0)-1,1000,1)=IF(V$7="","Yes",V$7))/(OFFSET(Data!$A$1,0,MATCH(V$6,Data!$1:$1,0)-1,1000,1)=IF(V$7="","Yes",V$7))*ROW(Data!$C$1:$C$1002),ROW(V165)-ROW(V$7)),1),"")</f>
        <v/>
      </c>
      <c r="W165" s="43" t="str">
        <f ca="1">IF(X165="","",IF(INDEX(Data!$BR:$BR,MATCH(X165,Data!$A:$A,0),1)=0,"",INDEX(Data!$BR:$BR,MATCH(X165,Data!$A:$A,0),1)))</f>
        <v/>
      </c>
      <c r="X165" s="43" t="str">
        <f ca="1">IFERROR(INDEX(Data!$A$1:Y$1002,_xlfn.AGGREGATE(15,6,(OFFSET(Data!$A$1,0,MATCH(X$6,Data!$1:$1,0)-1,1000,1)=IF(X$7="","Yes",X$7))/(OFFSET(Data!$A$1,0,MATCH(X$6,Data!$1:$1,0)-1,1000,1)=IF(X$7="","Yes",X$7))*ROW(Data!$C$1:$C$1002),ROW(X165)-ROW(X$7)),1),"")</f>
        <v/>
      </c>
      <c r="Y165" s="43" t="str">
        <f ca="1">IF(Z165="","",IF(INDEX(Data!$BR:$BR,MATCH(Z165,Data!$A:$A,0),1)=0,"",INDEX(Data!$BR:$BR,MATCH(Z165,Data!$A:$A,0),1)))</f>
        <v/>
      </c>
      <c r="Z165" s="43" t="str">
        <f ca="1">IFERROR(INDEX(Data!$A$1:AA$1002,_xlfn.AGGREGATE(15,6,(OFFSET(Data!$A$1,0,MATCH(Z$6,Data!$1:$1,0)-1,1000,1)=IF(Z$7="","Yes",Z$7))/(OFFSET(Data!$A$1,0,MATCH(Z$6,Data!$1:$1,0)-1,1000,1)=IF(Z$7="","Yes",Z$7))*ROW(Data!$C$1:$C$1002),ROW(Z165)-ROW(Z$7)),1),"")</f>
        <v/>
      </c>
      <c r="AA165" s="43" t="str">
        <f ca="1">IF(AB165="","",IF(INDEX(Data!$BR:$BR,MATCH(AB165,Data!$A:$A,0),1)=0,"",INDEX(Data!$BR:$BR,MATCH(AB165,Data!$A:$A,0),1)))</f>
        <v/>
      </c>
      <c r="AB165" s="43" t="str">
        <f ca="1">IFERROR(INDEX(Data!$A$1:AC$1002,_xlfn.AGGREGATE(15,6,(OFFSET(Data!$A$1,0,MATCH(AB$6,Data!$1:$1,0)-1,1000,1)=IF(AB$7="","Yes",AB$7))/(OFFSET(Data!$A$1,0,MATCH(AB$6,Data!$1:$1,0)-1,1000,1)=IF(AB$7="","Yes",AB$7))*ROW(Data!$C$1:$C$1002),ROW(AB165)-ROW(AB$7)),1),"")</f>
        <v/>
      </c>
      <c r="AC165" s="43" t="str">
        <f ca="1">IF(AD165="","",IF(INDEX(Data!$BR:$BR,MATCH(AD165,Data!$A:$A,0),1)=0,"",INDEX(Data!$BR:$BR,MATCH(AD165,Data!$A:$A,0),1)))</f>
        <v/>
      </c>
      <c r="AD165" s="43" t="str">
        <f ca="1">IFERROR(INDEX(Data!$A$1:AE$1002,_xlfn.AGGREGATE(15,6,(OFFSET(Data!$A$1,0,MATCH(AD$6,Data!$1:$1,0)-1,1000,1)=IF(AD$7="","Yes",AD$7))/(OFFSET(Data!$A$1,0,MATCH(AD$6,Data!$1:$1,0)-1,1000,1)=IF(AD$7="","Yes",AD$7))*ROW(Data!$C$1:$C$1002),ROW(AD165)-ROW(AD$7)),1),"")</f>
        <v/>
      </c>
      <c r="AE165" s="43" t="str">
        <f ca="1">IF(AF165="","",IF(INDEX(Data!$BR:$BR,MATCH(AF165,Data!$A:$A,0),1)=0,"",INDEX(Data!$BR:$BR,MATCH(AF165,Data!$A:$A,0),1)))</f>
        <v/>
      </c>
      <c r="AF165" s="43" t="str">
        <f ca="1">IFERROR(INDEX(Data!$A$1:AM$1002,_xlfn.AGGREGATE(15,6,(OFFSET(Data!$A$1,0,MATCH(AF$6,Data!$1:$1,0)-1,1000,1)=IF(AF$7="","Yes",AF$7))/(OFFSET(Data!$A$1,0,MATCH(AF$6,Data!$1:$1,0)-1,1000,1)=IF(AF$7="","Yes",AF$7))*ROW(Data!$C$1:$C$1002),ROW(AF165)-ROW(AF$7)),1),"")</f>
        <v/>
      </c>
      <c r="AG165" s="43" t="str">
        <f ca="1">IF(AH165="","",IF(INDEX(Data!$BR:$BR,MATCH(AH165,Data!$A:$A,0),1)=0,"",INDEX(Data!$BR:$BR,MATCH(AH165,Data!$A:$A,0),1)))</f>
        <v/>
      </c>
      <c r="AH165" s="43" t="str">
        <f ca="1">IFERROR(INDEX(Data!$A$1:AO$1002,_xlfn.AGGREGATE(15,6,(OFFSET(Data!$A$1,0,MATCH(AH$6,Data!$1:$1,0)-1,1000,1)=IF(AH$7="","Yes",AH$7))/(OFFSET(Data!$A$1,0,MATCH(AH$6,Data!$1:$1,0)-1,1000,1)=IF(AH$7="","Yes",AH$7))*ROW(Data!$C$1:$C$1002),ROW(AH165)-ROW(AH$7)),1),"")</f>
        <v/>
      </c>
      <c r="AI165" s="43" t="str">
        <f ca="1">IF(AJ165="","",IF(INDEX(Data!$BR:$BR,MATCH(AJ165,Data!$A:$A,0),1)=0,"",INDEX(Data!$BR:$BR,MATCH(AJ165,Data!$A:$A,0),1)))</f>
        <v/>
      </c>
      <c r="AJ165" s="43" t="str">
        <f ca="1">IFERROR(INDEX(Data!$A$1:AQ$1002,_xlfn.AGGREGATE(15,6,(OFFSET(Data!$A$1,0,MATCH(AJ$6,Data!$1:$1,0)-1,1000,1)=IF(AJ$7="","Yes",AJ$7))/(OFFSET(Data!$A$1,0,MATCH(AJ$6,Data!$1:$1,0)-1,1000,1)=IF(AJ$7="","Yes",AJ$7))*ROW(Data!$C$1:$C$1002),ROW(AJ165)-ROW(AJ$7)),1),"")</f>
        <v/>
      </c>
      <c r="AK165" s="43" t="str">
        <f ca="1">IF(AL165="","",IF(INDEX(Data!$BR:$BR,MATCH(AL165,Data!$A:$A,0),1)=0,"",INDEX(Data!$BR:$BR,MATCH(AL165,Data!$A:$A,0),1)))</f>
        <v/>
      </c>
      <c r="AL165" s="43" t="str">
        <f ca="1">IFERROR(INDEX(Data!$A$1:AS$1002,_xlfn.AGGREGATE(15,6,(OFFSET(Data!$A$1,0,MATCH(AL$6,Data!$1:$1,0)-1,1000,1)=IF(AL$7="","Yes",AL$7))/(OFFSET(Data!$A$1,0,MATCH(AL$6,Data!$1:$1,0)-1,1000,1)=IF(AL$7="","Yes",AL$7))*ROW(Data!$C$1:$C$1002),ROW(AL165)-ROW(AL$7)),1),"")</f>
        <v/>
      </c>
      <c r="AM165" s="43" t="str">
        <f ca="1">IF(AN165="","",IF(INDEX(Data!$BR:$BR,MATCH(AN165,Data!$A:$A,0),1)=0,"",INDEX(Data!$BR:$BR,MATCH(AN165,Data!$A:$A,0),1)))</f>
        <v/>
      </c>
      <c r="AN165" s="43" t="str">
        <f ca="1">IFERROR(INDEX(Data!$A$1:AU$1002,_xlfn.AGGREGATE(15,6,(OFFSET(Data!$A$1,0,MATCH(AN$6,Data!$1:$1,0)-1,1000,1)=IF(AN$7="","Yes",AN$7))/(OFFSET(Data!$A$1,0,MATCH(AN$6,Data!$1:$1,0)-1,1000,1)=IF(AN$7="","Yes",AN$7))*ROW(Data!$C$1:$C$1002),ROW(AN165)-ROW(AN$7)),1),"")</f>
        <v/>
      </c>
    </row>
    <row r="166" spans="1:40" x14ac:dyDescent="0.4">
      <c r="A166" s="43" t="str">
        <f ca="1">IF(B166="","",IF(INDEX(Data!$BR:$BR,MATCH(B166,Data!$A:$A,0),1)=0,"",INDEX(Data!$BR:$BR,MATCH(B166,Data!$A:$A,0),1)))</f>
        <v/>
      </c>
      <c r="B166" s="43" t="str">
        <f ca="1">IFERROR(INDEX(Data!A$1:$A$1002,_xlfn.AGGREGATE(15,6,(OFFSET(Data!$A$1,0,MATCH(B$6,Data!$1:$1,0)-1,1000,1)=IF(B$7="","Yes",B$7))/(OFFSET(Data!$A$1,0,MATCH(B$6,Data!$1:$1,0)-1,1000,1)=IF(B$7="","Yes",B$7))*ROW(Data!$C$1:$C$1002),ROW(B166)-ROW(B$7)),1),"")</f>
        <v/>
      </c>
      <c r="C166" s="43" t="str">
        <f ca="1">IF(D166="","",IF(INDEX(Data!$BR:$BR,MATCH(D166,Data!$A:$A,0),1)=0,"",INDEX(Data!$BR:$BR,MATCH(D166,Data!$A:$A,0),1)))</f>
        <v/>
      </c>
      <c r="D166" s="43" t="str">
        <f ca="1">IFERROR(INDEX(Data!$A$1:C$1002,_xlfn.AGGREGATE(15,6,(OFFSET(Data!$A$1,0,MATCH(D$6,Data!$1:$1,0)-1,1000,1)=IF(D$7="","Yes",D$7))/(OFFSET(Data!$A$1,0,MATCH(D$6,Data!$1:$1,0)-1,1000,1)=IF(D$7="","Yes",D$7))*ROW(Data!$C$1:$C$1002),ROW(D166)-ROW(D$7)),1),"")</f>
        <v/>
      </c>
      <c r="E166" s="43" t="str">
        <f ca="1">IF(F166="","",IF(INDEX(Data!$BR:$BR,MATCH(F166,Data!$A:$A,0),1)=0,"",INDEX(Data!$BR:$BR,MATCH(F166,Data!$A:$A,0),1)))</f>
        <v/>
      </c>
      <c r="F166" s="43" t="str">
        <f ca="1">IFERROR(INDEX(Data!$A$1:E$1002,_xlfn.AGGREGATE(15,6,(OFFSET(Data!$A$1,0,MATCH(F$6,Data!$1:$1,0)-1,1000,1)=IF(F$7="","Yes",F$7))/(OFFSET(Data!$A$1,0,MATCH(F$6,Data!$1:$1,0)-1,1000,1)=IF(F$7="","Yes",F$7))*ROW(Data!$C$1:$C$1002),ROW(F166)-ROW(F$7)),1),"")</f>
        <v/>
      </c>
      <c r="G166" s="43" t="str">
        <f ca="1">IF(H166="","",IF(INDEX(Data!$BR:$BR,MATCH(H166,Data!$A:$A,0),1)=0,"",INDEX(Data!$BR:$BR,MATCH(H166,Data!$A:$A,0),1)))</f>
        <v/>
      </c>
      <c r="H166" s="43" t="str">
        <f ca="1">IFERROR(INDEX(Data!$A$1:G$1002,_xlfn.AGGREGATE(15,6,(OFFSET(Data!$A$1,0,MATCH(H$6,Data!$1:$1,0)-1,1000,1)=IF(H$7="","Yes",H$7))/(OFFSET(Data!$A$1,0,MATCH(H$6,Data!$1:$1,0)-1,1000,1)=IF(H$7="","Yes",H$7))*ROW(Data!$C$1:$C$1002),ROW(H166)-ROW(H$7)),1),"")</f>
        <v/>
      </c>
      <c r="I166" s="43" t="str">
        <f ca="1">IF(J166="","",IF(INDEX(Data!$BR:$BR,MATCH(J166,Data!$A:$A,0),1)=0,"",INDEX(Data!$BR:$BR,MATCH(J166,Data!$A:$A,0),1)))</f>
        <v/>
      </c>
      <c r="J166" s="43" t="str">
        <f ca="1">IFERROR(INDEX(Data!$A$1:I$1002,_xlfn.AGGREGATE(15,6,(OFFSET(Data!$A$1,0,MATCH(J$6,Data!$1:$1,0)-1,1000,1)=IF(J$7="","Yes",J$7))/(OFFSET(Data!$A$1,0,MATCH(J$6,Data!$1:$1,0)-1,1000,1)=IF(J$7="","Yes",J$7))*ROW(Data!$C$1:$C$1002),ROW(J166)-ROW(J$7)),1),"")</f>
        <v/>
      </c>
      <c r="K166" s="43" t="str">
        <f ca="1">IF(L166="","",IF(INDEX(Data!$BR:$BR,MATCH(L166,Data!$A:$A,0),1)=0,"",INDEX(Data!$BR:$BR,MATCH(L166,Data!$A:$A,0),1)))</f>
        <v/>
      </c>
      <c r="L166" s="43" t="str">
        <f ca="1">IFERROR(INDEX(Data!$A$1:K$1002,_xlfn.AGGREGATE(15,6,(OFFSET(Data!$A$1,0,MATCH(L$6,Data!$1:$1,0)-1,1000,1)=IF(L$7="","Yes",L$7))/(OFFSET(Data!$A$1,0,MATCH(L$6,Data!$1:$1,0)-1,1000,1)=IF(L$7="","Yes",L$7))*ROW(Data!$C$1:$C$1002),ROW(L166)-ROW(L$7)),1),"")</f>
        <v/>
      </c>
      <c r="M166" s="43" t="str">
        <f ca="1">IF(N166="","",IF(INDEX(Data!$BR:$BR,MATCH(N166,Data!$A:$A,0),1)=0,"",INDEX(Data!$BR:$BR,MATCH(N166,Data!$A:$A,0),1)))</f>
        <v/>
      </c>
      <c r="N166" s="43" t="str">
        <f ca="1">IFERROR(INDEX(Data!$A$1:M$1002,_xlfn.AGGREGATE(15,6,(OFFSET(Data!$A$1,0,MATCH(N$6,Data!$1:$1,0)-1,1000,1)=IF(N$7="","Yes",N$7))/(OFFSET(Data!$A$1,0,MATCH(N$6,Data!$1:$1,0)-1,1000,1)=IF(N$7="","Yes",N$7))*ROW(Data!$C$1:$C$1002),ROW(N166)-ROW(N$7)),1),"")</f>
        <v/>
      </c>
      <c r="O166" s="43" t="str">
        <f ca="1">IF(P166="","",IF(INDEX(Data!$BR:$BR,MATCH(P166,Data!$A:$A,0),1)=0,"",INDEX(Data!$BR:$BR,MATCH(P166,Data!$A:$A,0),1)))</f>
        <v/>
      </c>
      <c r="P166" s="43" t="str">
        <f ca="1">IFERROR(INDEX(Data!$A$1:O$1002,_xlfn.AGGREGATE(15,6,(OFFSET(Data!$A$1,0,MATCH(P$6,Data!$1:$1,0)-1,1000,1)=IF(P$7="","Yes",P$7))/(OFFSET(Data!$A$1,0,MATCH(P$6,Data!$1:$1,0)-1,1000,1)=IF(P$7="","Yes",P$7))*ROW(Data!$C$1:$C$1002),ROW(P166)-ROW(P$7)),1),"")</f>
        <v/>
      </c>
      <c r="Q166" s="43" t="str">
        <f ca="1">IF(R166="","",IF(INDEX(Data!$BR:$BR,MATCH(R166,Data!$A:$A,0),1)=0,"",INDEX(Data!$BR:$BR,MATCH(R166,Data!$A:$A,0),1)))</f>
        <v/>
      </c>
      <c r="R166" s="43" t="str">
        <f ca="1">IFERROR(INDEX(Data!$A$1:Q$1002,_xlfn.AGGREGATE(15,6,(OFFSET(Data!$A$1,0,MATCH(R$6,Data!$1:$1,0)-1,1000,1)=IF(R$7="","Yes",R$7))/(OFFSET(Data!$A$1,0,MATCH(R$6,Data!$1:$1,0)-1,1000,1)=IF(R$7="","Yes",R$7))*ROW(Data!$C$1:$C$1002),ROW(R166)-ROW(R$7)),1),"")</f>
        <v/>
      </c>
      <c r="S166" s="43" t="str">
        <f ca="1">IF(T166="","",IF(INDEX(Data!$BR:$BR,MATCH(T166,Data!$A:$A,0),1)=0,"",INDEX(Data!$BR:$BR,MATCH(T166,Data!$A:$A,0),1)))</f>
        <v/>
      </c>
      <c r="T166" s="43" t="str">
        <f ca="1">IFERROR(INDEX(Data!$A$1:R$1002,_xlfn.AGGREGATE(15,6,(OFFSET(Data!$A$1,0,MATCH(T$6,Data!$1:$1,0)-1,1000,1)=IF(T$7="","Yes",T$7))/(OFFSET(Data!$A$1,0,MATCH(T$6,Data!$1:$1,0)-1,1000,1)=IF(T$7="","Yes",T$7))*ROW(Data!$C$1:$C$1002),ROW(T166)-ROW(T$7)),1),"")</f>
        <v/>
      </c>
      <c r="U166" s="43" t="str">
        <f ca="1">IF(V166="","",IF(INDEX(Data!$BR:$BR,MATCH(V166,Data!$A:$A,0),1)=0,"",INDEX(Data!$BR:$BR,MATCH(V166,Data!$A:$A,0),1)))</f>
        <v/>
      </c>
      <c r="V166" s="43" t="str">
        <f ca="1">IFERROR(INDEX(Data!$A$1:T$1002,_xlfn.AGGREGATE(15,6,(OFFSET(Data!$A$1,0,MATCH(V$6,Data!$1:$1,0)-1,1000,1)=IF(V$7="","Yes",V$7))/(OFFSET(Data!$A$1,0,MATCH(V$6,Data!$1:$1,0)-1,1000,1)=IF(V$7="","Yes",V$7))*ROW(Data!$C$1:$C$1002),ROW(V166)-ROW(V$7)),1),"")</f>
        <v/>
      </c>
      <c r="W166" s="43" t="str">
        <f ca="1">IF(X166="","",IF(INDEX(Data!$BR:$BR,MATCH(X166,Data!$A:$A,0),1)=0,"",INDEX(Data!$BR:$BR,MATCH(X166,Data!$A:$A,0),1)))</f>
        <v/>
      </c>
      <c r="X166" s="43" t="str">
        <f ca="1">IFERROR(INDEX(Data!$A$1:Y$1002,_xlfn.AGGREGATE(15,6,(OFFSET(Data!$A$1,0,MATCH(X$6,Data!$1:$1,0)-1,1000,1)=IF(X$7="","Yes",X$7))/(OFFSET(Data!$A$1,0,MATCH(X$6,Data!$1:$1,0)-1,1000,1)=IF(X$7="","Yes",X$7))*ROW(Data!$C$1:$C$1002),ROW(X166)-ROW(X$7)),1),"")</f>
        <v/>
      </c>
      <c r="Y166" s="43" t="str">
        <f ca="1">IF(Z166="","",IF(INDEX(Data!$BR:$BR,MATCH(Z166,Data!$A:$A,0),1)=0,"",INDEX(Data!$BR:$BR,MATCH(Z166,Data!$A:$A,0),1)))</f>
        <v/>
      </c>
      <c r="Z166" s="43" t="str">
        <f ca="1">IFERROR(INDEX(Data!$A$1:AA$1002,_xlfn.AGGREGATE(15,6,(OFFSET(Data!$A$1,0,MATCH(Z$6,Data!$1:$1,0)-1,1000,1)=IF(Z$7="","Yes",Z$7))/(OFFSET(Data!$A$1,0,MATCH(Z$6,Data!$1:$1,0)-1,1000,1)=IF(Z$7="","Yes",Z$7))*ROW(Data!$C$1:$C$1002),ROW(Z166)-ROW(Z$7)),1),"")</f>
        <v/>
      </c>
      <c r="AA166" s="43" t="str">
        <f ca="1">IF(AB166="","",IF(INDEX(Data!$BR:$BR,MATCH(AB166,Data!$A:$A,0),1)=0,"",INDEX(Data!$BR:$BR,MATCH(AB166,Data!$A:$A,0),1)))</f>
        <v/>
      </c>
      <c r="AB166" s="43" t="str">
        <f ca="1">IFERROR(INDEX(Data!$A$1:AC$1002,_xlfn.AGGREGATE(15,6,(OFFSET(Data!$A$1,0,MATCH(AB$6,Data!$1:$1,0)-1,1000,1)=IF(AB$7="","Yes",AB$7))/(OFFSET(Data!$A$1,0,MATCH(AB$6,Data!$1:$1,0)-1,1000,1)=IF(AB$7="","Yes",AB$7))*ROW(Data!$C$1:$C$1002),ROW(AB166)-ROW(AB$7)),1),"")</f>
        <v/>
      </c>
      <c r="AC166" s="43" t="str">
        <f ca="1">IF(AD166="","",IF(INDEX(Data!$BR:$BR,MATCH(AD166,Data!$A:$A,0),1)=0,"",INDEX(Data!$BR:$BR,MATCH(AD166,Data!$A:$A,0),1)))</f>
        <v/>
      </c>
      <c r="AD166" s="43" t="str">
        <f ca="1">IFERROR(INDEX(Data!$A$1:AE$1002,_xlfn.AGGREGATE(15,6,(OFFSET(Data!$A$1,0,MATCH(AD$6,Data!$1:$1,0)-1,1000,1)=IF(AD$7="","Yes",AD$7))/(OFFSET(Data!$A$1,0,MATCH(AD$6,Data!$1:$1,0)-1,1000,1)=IF(AD$7="","Yes",AD$7))*ROW(Data!$C$1:$C$1002),ROW(AD166)-ROW(AD$7)),1),"")</f>
        <v/>
      </c>
      <c r="AE166" s="43" t="str">
        <f ca="1">IF(AF166="","",IF(INDEX(Data!$BR:$BR,MATCH(AF166,Data!$A:$A,0),1)=0,"",INDEX(Data!$BR:$BR,MATCH(AF166,Data!$A:$A,0),1)))</f>
        <v/>
      </c>
      <c r="AF166" s="43" t="str">
        <f ca="1">IFERROR(INDEX(Data!$A$1:AM$1002,_xlfn.AGGREGATE(15,6,(OFFSET(Data!$A$1,0,MATCH(AF$6,Data!$1:$1,0)-1,1000,1)=IF(AF$7="","Yes",AF$7))/(OFFSET(Data!$A$1,0,MATCH(AF$6,Data!$1:$1,0)-1,1000,1)=IF(AF$7="","Yes",AF$7))*ROW(Data!$C$1:$C$1002),ROW(AF166)-ROW(AF$7)),1),"")</f>
        <v/>
      </c>
      <c r="AG166" s="43" t="str">
        <f ca="1">IF(AH166="","",IF(INDEX(Data!$BR:$BR,MATCH(AH166,Data!$A:$A,0),1)=0,"",INDEX(Data!$BR:$BR,MATCH(AH166,Data!$A:$A,0),1)))</f>
        <v/>
      </c>
      <c r="AH166" s="43" t="str">
        <f ca="1">IFERROR(INDEX(Data!$A$1:AO$1002,_xlfn.AGGREGATE(15,6,(OFFSET(Data!$A$1,0,MATCH(AH$6,Data!$1:$1,0)-1,1000,1)=IF(AH$7="","Yes",AH$7))/(OFFSET(Data!$A$1,0,MATCH(AH$6,Data!$1:$1,0)-1,1000,1)=IF(AH$7="","Yes",AH$7))*ROW(Data!$C$1:$C$1002),ROW(AH166)-ROW(AH$7)),1),"")</f>
        <v/>
      </c>
      <c r="AI166" s="43" t="str">
        <f ca="1">IF(AJ166="","",IF(INDEX(Data!$BR:$BR,MATCH(AJ166,Data!$A:$A,0),1)=0,"",INDEX(Data!$BR:$BR,MATCH(AJ166,Data!$A:$A,0),1)))</f>
        <v/>
      </c>
      <c r="AJ166" s="43" t="str">
        <f ca="1">IFERROR(INDEX(Data!$A$1:AQ$1002,_xlfn.AGGREGATE(15,6,(OFFSET(Data!$A$1,0,MATCH(AJ$6,Data!$1:$1,0)-1,1000,1)=IF(AJ$7="","Yes",AJ$7))/(OFFSET(Data!$A$1,0,MATCH(AJ$6,Data!$1:$1,0)-1,1000,1)=IF(AJ$7="","Yes",AJ$7))*ROW(Data!$C$1:$C$1002),ROW(AJ166)-ROW(AJ$7)),1),"")</f>
        <v/>
      </c>
      <c r="AK166" s="43" t="str">
        <f ca="1">IF(AL166="","",IF(INDEX(Data!$BR:$BR,MATCH(AL166,Data!$A:$A,0),1)=0,"",INDEX(Data!$BR:$BR,MATCH(AL166,Data!$A:$A,0),1)))</f>
        <v/>
      </c>
      <c r="AL166" s="43" t="str">
        <f ca="1">IFERROR(INDEX(Data!$A$1:AS$1002,_xlfn.AGGREGATE(15,6,(OFFSET(Data!$A$1,0,MATCH(AL$6,Data!$1:$1,0)-1,1000,1)=IF(AL$7="","Yes",AL$7))/(OFFSET(Data!$A$1,0,MATCH(AL$6,Data!$1:$1,0)-1,1000,1)=IF(AL$7="","Yes",AL$7))*ROW(Data!$C$1:$C$1002),ROW(AL166)-ROW(AL$7)),1),"")</f>
        <v/>
      </c>
      <c r="AM166" s="43" t="str">
        <f ca="1">IF(AN166="","",IF(INDEX(Data!$BR:$BR,MATCH(AN166,Data!$A:$A,0),1)=0,"",INDEX(Data!$BR:$BR,MATCH(AN166,Data!$A:$A,0),1)))</f>
        <v/>
      </c>
      <c r="AN166" s="43" t="str">
        <f ca="1">IFERROR(INDEX(Data!$A$1:AU$1002,_xlfn.AGGREGATE(15,6,(OFFSET(Data!$A$1,0,MATCH(AN$6,Data!$1:$1,0)-1,1000,1)=IF(AN$7="","Yes",AN$7))/(OFFSET(Data!$A$1,0,MATCH(AN$6,Data!$1:$1,0)-1,1000,1)=IF(AN$7="","Yes",AN$7))*ROW(Data!$C$1:$C$1002),ROW(AN166)-ROW(AN$7)),1),"")</f>
        <v/>
      </c>
    </row>
    <row r="167" spans="1:40" x14ac:dyDescent="0.4">
      <c r="A167" s="43" t="str">
        <f ca="1">IF(B167="","",IF(INDEX(Data!$BR:$BR,MATCH(B167,Data!$A:$A,0),1)=0,"",INDEX(Data!$BR:$BR,MATCH(B167,Data!$A:$A,0),1)))</f>
        <v/>
      </c>
      <c r="B167" s="43" t="str">
        <f ca="1">IFERROR(INDEX(Data!A$1:$A$1002,_xlfn.AGGREGATE(15,6,(OFFSET(Data!$A$1,0,MATCH(B$6,Data!$1:$1,0)-1,1000,1)=IF(B$7="","Yes",B$7))/(OFFSET(Data!$A$1,0,MATCH(B$6,Data!$1:$1,0)-1,1000,1)=IF(B$7="","Yes",B$7))*ROW(Data!$C$1:$C$1002),ROW(B167)-ROW(B$7)),1),"")</f>
        <v/>
      </c>
      <c r="C167" s="43" t="str">
        <f ca="1">IF(D167="","",IF(INDEX(Data!$BR:$BR,MATCH(D167,Data!$A:$A,0),1)=0,"",INDEX(Data!$BR:$BR,MATCH(D167,Data!$A:$A,0),1)))</f>
        <v/>
      </c>
      <c r="D167" s="43" t="str">
        <f ca="1">IFERROR(INDEX(Data!$A$1:C$1002,_xlfn.AGGREGATE(15,6,(OFFSET(Data!$A$1,0,MATCH(D$6,Data!$1:$1,0)-1,1000,1)=IF(D$7="","Yes",D$7))/(OFFSET(Data!$A$1,0,MATCH(D$6,Data!$1:$1,0)-1,1000,1)=IF(D$7="","Yes",D$7))*ROW(Data!$C$1:$C$1002),ROW(D167)-ROW(D$7)),1),"")</f>
        <v/>
      </c>
      <c r="E167" s="43" t="str">
        <f ca="1">IF(F167="","",IF(INDEX(Data!$BR:$BR,MATCH(F167,Data!$A:$A,0),1)=0,"",INDEX(Data!$BR:$BR,MATCH(F167,Data!$A:$A,0),1)))</f>
        <v/>
      </c>
      <c r="F167" s="43" t="str">
        <f ca="1">IFERROR(INDEX(Data!$A$1:E$1002,_xlfn.AGGREGATE(15,6,(OFFSET(Data!$A$1,0,MATCH(F$6,Data!$1:$1,0)-1,1000,1)=IF(F$7="","Yes",F$7))/(OFFSET(Data!$A$1,0,MATCH(F$6,Data!$1:$1,0)-1,1000,1)=IF(F$7="","Yes",F$7))*ROW(Data!$C$1:$C$1002),ROW(F167)-ROW(F$7)),1),"")</f>
        <v/>
      </c>
      <c r="G167" s="43" t="str">
        <f ca="1">IF(H167="","",IF(INDEX(Data!$BR:$BR,MATCH(H167,Data!$A:$A,0),1)=0,"",INDEX(Data!$BR:$BR,MATCH(H167,Data!$A:$A,0),1)))</f>
        <v/>
      </c>
      <c r="H167" s="43" t="str">
        <f ca="1">IFERROR(INDEX(Data!$A$1:G$1002,_xlfn.AGGREGATE(15,6,(OFFSET(Data!$A$1,0,MATCH(H$6,Data!$1:$1,0)-1,1000,1)=IF(H$7="","Yes",H$7))/(OFFSET(Data!$A$1,0,MATCH(H$6,Data!$1:$1,0)-1,1000,1)=IF(H$7="","Yes",H$7))*ROW(Data!$C$1:$C$1002),ROW(H167)-ROW(H$7)),1),"")</f>
        <v/>
      </c>
      <c r="I167" s="43" t="str">
        <f ca="1">IF(J167="","",IF(INDEX(Data!$BR:$BR,MATCH(J167,Data!$A:$A,0),1)=0,"",INDEX(Data!$BR:$BR,MATCH(J167,Data!$A:$A,0),1)))</f>
        <v/>
      </c>
      <c r="J167" s="43" t="str">
        <f ca="1">IFERROR(INDEX(Data!$A$1:I$1002,_xlfn.AGGREGATE(15,6,(OFFSET(Data!$A$1,0,MATCH(J$6,Data!$1:$1,0)-1,1000,1)=IF(J$7="","Yes",J$7))/(OFFSET(Data!$A$1,0,MATCH(J$6,Data!$1:$1,0)-1,1000,1)=IF(J$7="","Yes",J$7))*ROW(Data!$C$1:$C$1002),ROW(J167)-ROW(J$7)),1),"")</f>
        <v/>
      </c>
      <c r="K167" s="43" t="str">
        <f ca="1">IF(L167="","",IF(INDEX(Data!$BR:$BR,MATCH(L167,Data!$A:$A,0),1)=0,"",INDEX(Data!$BR:$BR,MATCH(L167,Data!$A:$A,0),1)))</f>
        <v/>
      </c>
      <c r="L167" s="43" t="str">
        <f ca="1">IFERROR(INDEX(Data!$A$1:K$1002,_xlfn.AGGREGATE(15,6,(OFFSET(Data!$A$1,0,MATCH(L$6,Data!$1:$1,0)-1,1000,1)=IF(L$7="","Yes",L$7))/(OFFSET(Data!$A$1,0,MATCH(L$6,Data!$1:$1,0)-1,1000,1)=IF(L$7="","Yes",L$7))*ROW(Data!$C$1:$C$1002),ROW(L167)-ROW(L$7)),1),"")</f>
        <v/>
      </c>
      <c r="M167" s="43" t="str">
        <f ca="1">IF(N167="","",IF(INDEX(Data!$BR:$BR,MATCH(N167,Data!$A:$A,0),1)=0,"",INDEX(Data!$BR:$BR,MATCH(N167,Data!$A:$A,0),1)))</f>
        <v/>
      </c>
      <c r="N167" s="43" t="str">
        <f ca="1">IFERROR(INDEX(Data!$A$1:M$1002,_xlfn.AGGREGATE(15,6,(OFFSET(Data!$A$1,0,MATCH(N$6,Data!$1:$1,0)-1,1000,1)=IF(N$7="","Yes",N$7))/(OFFSET(Data!$A$1,0,MATCH(N$6,Data!$1:$1,0)-1,1000,1)=IF(N$7="","Yes",N$7))*ROW(Data!$C$1:$C$1002),ROW(N167)-ROW(N$7)),1),"")</f>
        <v/>
      </c>
      <c r="O167" s="43" t="str">
        <f ca="1">IF(P167="","",IF(INDEX(Data!$BR:$BR,MATCH(P167,Data!$A:$A,0),1)=0,"",INDEX(Data!$BR:$BR,MATCH(P167,Data!$A:$A,0),1)))</f>
        <v/>
      </c>
      <c r="P167" s="43" t="str">
        <f ca="1">IFERROR(INDEX(Data!$A$1:O$1002,_xlfn.AGGREGATE(15,6,(OFFSET(Data!$A$1,0,MATCH(P$6,Data!$1:$1,0)-1,1000,1)=IF(P$7="","Yes",P$7))/(OFFSET(Data!$A$1,0,MATCH(P$6,Data!$1:$1,0)-1,1000,1)=IF(P$7="","Yes",P$7))*ROW(Data!$C$1:$C$1002),ROW(P167)-ROW(P$7)),1),"")</f>
        <v/>
      </c>
      <c r="Q167" s="43" t="str">
        <f ca="1">IF(R167="","",IF(INDEX(Data!$BR:$BR,MATCH(R167,Data!$A:$A,0),1)=0,"",INDEX(Data!$BR:$BR,MATCH(R167,Data!$A:$A,0),1)))</f>
        <v/>
      </c>
      <c r="R167" s="43" t="str">
        <f ca="1">IFERROR(INDEX(Data!$A$1:Q$1002,_xlfn.AGGREGATE(15,6,(OFFSET(Data!$A$1,0,MATCH(R$6,Data!$1:$1,0)-1,1000,1)=IF(R$7="","Yes",R$7))/(OFFSET(Data!$A$1,0,MATCH(R$6,Data!$1:$1,0)-1,1000,1)=IF(R$7="","Yes",R$7))*ROW(Data!$C$1:$C$1002),ROW(R167)-ROW(R$7)),1),"")</f>
        <v/>
      </c>
      <c r="S167" s="43" t="str">
        <f ca="1">IF(T167="","",IF(INDEX(Data!$BR:$BR,MATCH(T167,Data!$A:$A,0),1)=0,"",INDEX(Data!$BR:$BR,MATCH(T167,Data!$A:$A,0),1)))</f>
        <v/>
      </c>
      <c r="T167" s="43" t="str">
        <f ca="1">IFERROR(INDEX(Data!$A$1:R$1002,_xlfn.AGGREGATE(15,6,(OFFSET(Data!$A$1,0,MATCH(T$6,Data!$1:$1,0)-1,1000,1)=IF(T$7="","Yes",T$7))/(OFFSET(Data!$A$1,0,MATCH(T$6,Data!$1:$1,0)-1,1000,1)=IF(T$7="","Yes",T$7))*ROW(Data!$C$1:$C$1002),ROW(T167)-ROW(T$7)),1),"")</f>
        <v/>
      </c>
      <c r="U167" s="43" t="str">
        <f ca="1">IF(V167="","",IF(INDEX(Data!$BR:$BR,MATCH(V167,Data!$A:$A,0),1)=0,"",INDEX(Data!$BR:$BR,MATCH(V167,Data!$A:$A,0),1)))</f>
        <v/>
      </c>
      <c r="V167" s="43" t="str">
        <f ca="1">IFERROR(INDEX(Data!$A$1:T$1002,_xlfn.AGGREGATE(15,6,(OFFSET(Data!$A$1,0,MATCH(V$6,Data!$1:$1,0)-1,1000,1)=IF(V$7="","Yes",V$7))/(OFFSET(Data!$A$1,0,MATCH(V$6,Data!$1:$1,0)-1,1000,1)=IF(V$7="","Yes",V$7))*ROW(Data!$C$1:$C$1002),ROW(V167)-ROW(V$7)),1),"")</f>
        <v/>
      </c>
      <c r="W167" s="43" t="str">
        <f ca="1">IF(X167="","",IF(INDEX(Data!$BR:$BR,MATCH(X167,Data!$A:$A,0),1)=0,"",INDEX(Data!$BR:$BR,MATCH(X167,Data!$A:$A,0),1)))</f>
        <v/>
      </c>
      <c r="X167" s="43" t="str">
        <f ca="1">IFERROR(INDEX(Data!$A$1:Y$1002,_xlfn.AGGREGATE(15,6,(OFFSET(Data!$A$1,0,MATCH(X$6,Data!$1:$1,0)-1,1000,1)=IF(X$7="","Yes",X$7))/(OFFSET(Data!$A$1,0,MATCH(X$6,Data!$1:$1,0)-1,1000,1)=IF(X$7="","Yes",X$7))*ROW(Data!$C$1:$C$1002),ROW(X167)-ROW(X$7)),1),"")</f>
        <v/>
      </c>
      <c r="Y167" s="43" t="str">
        <f ca="1">IF(Z167="","",IF(INDEX(Data!$BR:$BR,MATCH(Z167,Data!$A:$A,0),1)=0,"",INDEX(Data!$BR:$BR,MATCH(Z167,Data!$A:$A,0),1)))</f>
        <v/>
      </c>
      <c r="Z167" s="43" t="str">
        <f ca="1">IFERROR(INDEX(Data!$A$1:AA$1002,_xlfn.AGGREGATE(15,6,(OFFSET(Data!$A$1,0,MATCH(Z$6,Data!$1:$1,0)-1,1000,1)=IF(Z$7="","Yes",Z$7))/(OFFSET(Data!$A$1,0,MATCH(Z$6,Data!$1:$1,0)-1,1000,1)=IF(Z$7="","Yes",Z$7))*ROW(Data!$C$1:$C$1002),ROW(Z167)-ROW(Z$7)),1),"")</f>
        <v/>
      </c>
      <c r="AA167" s="43" t="str">
        <f ca="1">IF(AB167="","",IF(INDEX(Data!$BR:$BR,MATCH(AB167,Data!$A:$A,0),1)=0,"",INDEX(Data!$BR:$BR,MATCH(AB167,Data!$A:$A,0),1)))</f>
        <v/>
      </c>
      <c r="AB167" s="43" t="str">
        <f ca="1">IFERROR(INDEX(Data!$A$1:AC$1002,_xlfn.AGGREGATE(15,6,(OFFSET(Data!$A$1,0,MATCH(AB$6,Data!$1:$1,0)-1,1000,1)=IF(AB$7="","Yes",AB$7))/(OFFSET(Data!$A$1,0,MATCH(AB$6,Data!$1:$1,0)-1,1000,1)=IF(AB$7="","Yes",AB$7))*ROW(Data!$C$1:$C$1002),ROW(AB167)-ROW(AB$7)),1),"")</f>
        <v/>
      </c>
      <c r="AC167" s="43" t="str">
        <f ca="1">IF(AD167="","",IF(INDEX(Data!$BR:$BR,MATCH(AD167,Data!$A:$A,0),1)=0,"",INDEX(Data!$BR:$BR,MATCH(AD167,Data!$A:$A,0),1)))</f>
        <v/>
      </c>
      <c r="AD167" s="43" t="str">
        <f ca="1">IFERROR(INDEX(Data!$A$1:AE$1002,_xlfn.AGGREGATE(15,6,(OFFSET(Data!$A$1,0,MATCH(AD$6,Data!$1:$1,0)-1,1000,1)=IF(AD$7="","Yes",AD$7))/(OFFSET(Data!$A$1,0,MATCH(AD$6,Data!$1:$1,0)-1,1000,1)=IF(AD$7="","Yes",AD$7))*ROW(Data!$C$1:$C$1002),ROW(AD167)-ROW(AD$7)),1),"")</f>
        <v/>
      </c>
      <c r="AE167" s="43" t="str">
        <f ca="1">IF(AF167="","",IF(INDEX(Data!$BR:$BR,MATCH(AF167,Data!$A:$A,0),1)=0,"",INDEX(Data!$BR:$BR,MATCH(AF167,Data!$A:$A,0),1)))</f>
        <v/>
      </c>
      <c r="AF167" s="43" t="str">
        <f ca="1">IFERROR(INDEX(Data!$A$1:AM$1002,_xlfn.AGGREGATE(15,6,(OFFSET(Data!$A$1,0,MATCH(AF$6,Data!$1:$1,0)-1,1000,1)=IF(AF$7="","Yes",AF$7))/(OFFSET(Data!$A$1,0,MATCH(AF$6,Data!$1:$1,0)-1,1000,1)=IF(AF$7="","Yes",AF$7))*ROW(Data!$C$1:$C$1002),ROW(AF167)-ROW(AF$7)),1),"")</f>
        <v/>
      </c>
      <c r="AG167" s="43" t="str">
        <f ca="1">IF(AH167="","",IF(INDEX(Data!$BR:$BR,MATCH(AH167,Data!$A:$A,0),1)=0,"",INDEX(Data!$BR:$BR,MATCH(AH167,Data!$A:$A,0),1)))</f>
        <v/>
      </c>
      <c r="AH167" s="43" t="str">
        <f ca="1">IFERROR(INDEX(Data!$A$1:AO$1002,_xlfn.AGGREGATE(15,6,(OFFSET(Data!$A$1,0,MATCH(AH$6,Data!$1:$1,0)-1,1000,1)=IF(AH$7="","Yes",AH$7))/(OFFSET(Data!$A$1,0,MATCH(AH$6,Data!$1:$1,0)-1,1000,1)=IF(AH$7="","Yes",AH$7))*ROW(Data!$C$1:$C$1002),ROW(AH167)-ROW(AH$7)),1),"")</f>
        <v/>
      </c>
      <c r="AI167" s="43" t="str">
        <f ca="1">IF(AJ167="","",IF(INDEX(Data!$BR:$BR,MATCH(AJ167,Data!$A:$A,0),1)=0,"",INDEX(Data!$BR:$BR,MATCH(AJ167,Data!$A:$A,0),1)))</f>
        <v/>
      </c>
      <c r="AJ167" s="43" t="str">
        <f ca="1">IFERROR(INDEX(Data!$A$1:AQ$1002,_xlfn.AGGREGATE(15,6,(OFFSET(Data!$A$1,0,MATCH(AJ$6,Data!$1:$1,0)-1,1000,1)=IF(AJ$7="","Yes",AJ$7))/(OFFSET(Data!$A$1,0,MATCH(AJ$6,Data!$1:$1,0)-1,1000,1)=IF(AJ$7="","Yes",AJ$7))*ROW(Data!$C$1:$C$1002),ROW(AJ167)-ROW(AJ$7)),1),"")</f>
        <v/>
      </c>
      <c r="AK167" s="43" t="str">
        <f ca="1">IF(AL167="","",IF(INDEX(Data!$BR:$BR,MATCH(AL167,Data!$A:$A,0),1)=0,"",INDEX(Data!$BR:$BR,MATCH(AL167,Data!$A:$A,0),1)))</f>
        <v/>
      </c>
      <c r="AL167" s="43" t="str">
        <f ca="1">IFERROR(INDEX(Data!$A$1:AS$1002,_xlfn.AGGREGATE(15,6,(OFFSET(Data!$A$1,0,MATCH(AL$6,Data!$1:$1,0)-1,1000,1)=IF(AL$7="","Yes",AL$7))/(OFFSET(Data!$A$1,0,MATCH(AL$6,Data!$1:$1,0)-1,1000,1)=IF(AL$7="","Yes",AL$7))*ROW(Data!$C$1:$C$1002),ROW(AL167)-ROW(AL$7)),1),"")</f>
        <v/>
      </c>
      <c r="AM167" s="43" t="str">
        <f ca="1">IF(AN167="","",IF(INDEX(Data!$BR:$BR,MATCH(AN167,Data!$A:$A,0),1)=0,"",INDEX(Data!$BR:$BR,MATCH(AN167,Data!$A:$A,0),1)))</f>
        <v/>
      </c>
      <c r="AN167" s="43" t="str">
        <f ca="1">IFERROR(INDEX(Data!$A$1:AU$1002,_xlfn.AGGREGATE(15,6,(OFFSET(Data!$A$1,0,MATCH(AN$6,Data!$1:$1,0)-1,1000,1)=IF(AN$7="","Yes",AN$7))/(OFFSET(Data!$A$1,0,MATCH(AN$6,Data!$1:$1,0)-1,1000,1)=IF(AN$7="","Yes",AN$7))*ROW(Data!$C$1:$C$1002),ROW(AN167)-ROW(AN$7)),1),"")</f>
        <v/>
      </c>
    </row>
    <row r="168" spans="1:40" x14ac:dyDescent="0.4">
      <c r="A168" s="43" t="str">
        <f ca="1">IF(B168="","",IF(INDEX(Data!$BR:$BR,MATCH(B168,Data!$A:$A,0),1)=0,"",INDEX(Data!$BR:$BR,MATCH(B168,Data!$A:$A,0),1)))</f>
        <v/>
      </c>
      <c r="B168" s="43" t="str">
        <f ca="1">IFERROR(INDEX(Data!A$1:$A$1002,_xlfn.AGGREGATE(15,6,(OFFSET(Data!$A$1,0,MATCH(B$6,Data!$1:$1,0)-1,1000,1)=IF(B$7="","Yes",B$7))/(OFFSET(Data!$A$1,0,MATCH(B$6,Data!$1:$1,0)-1,1000,1)=IF(B$7="","Yes",B$7))*ROW(Data!$C$1:$C$1002),ROW(B168)-ROW(B$7)),1),"")</f>
        <v/>
      </c>
      <c r="C168" s="43" t="str">
        <f ca="1">IF(D168="","",IF(INDEX(Data!$BR:$BR,MATCH(D168,Data!$A:$A,0),1)=0,"",INDEX(Data!$BR:$BR,MATCH(D168,Data!$A:$A,0),1)))</f>
        <v/>
      </c>
      <c r="D168" s="43" t="str">
        <f ca="1">IFERROR(INDEX(Data!$A$1:C$1002,_xlfn.AGGREGATE(15,6,(OFFSET(Data!$A$1,0,MATCH(D$6,Data!$1:$1,0)-1,1000,1)=IF(D$7="","Yes",D$7))/(OFFSET(Data!$A$1,0,MATCH(D$6,Data!$1:$1,0)-1,1000,1)=IF(D$7="","Yes",D$7))*ROW(Data!$C$1:$C$1002),ROW(D168)-ROW(D$7)),1),"")</f>
        <v/>
      </c>
      <c r="E168" s="43" t="str">
        <f ca="1">IF(F168="","",IF(INDEX(Data!$BR:$BR,MATCH(F168,Data!$A:$A,0),1)=0,"",INDEX(Data!$BR:$BR,MATCH(F168,Data!$A:$A,0),1)))</f>
        <v/>
      </c>
      <c r="F168" s="43" t="str">
        <f ca="1">IFERROR(INDEX(Data!$A$1:E$1002,_xlfn.AGGREGATE(15,6,(OFFSET(Data!$A$1,0,MATCH(F$6,Data!$1:$1,0)-1,1000,1)=IF(F$7="","Yes",F$7))/(OFFSET(Data!$A$1,0,MATCH(F$6,Data!$1:$1,0)-1,1000,1)=IF(F$7="","Yes",F$7))*ROW(Data!$C$1:$C$1002),ROW(F168)-ROW(F$7)),1),"")</f>
        <v/>
      </c>
      <c r="G168" s="43" t="str">
        <f ca="1">IF(H168="","",IF(INDEX(Data!$BR:$BR,MATCH(H168,Data!$A:$A,0),1)=0,"",INDEX(Data!$BR:$BR,MATCH(H168,Data!$A:$A,0),1)))</f>
        <v/>
      </c>
      <c r="H168" s="43" t="str">
        <f ca="1">IFERROR(INDEX(Data!$A$1:G$1002,_xlfn.AGGREGATE(15,6,(OFFSET(Data!$A$1,0,MATCH(H$6,Data!$1:$1,0)-1,1000,1)=IF(H$7="","Yes",H$7))/(OFFSET(Data!$A$1,0,MATCH(H$6,Data!$1:$1,0)-1,1000,1)=IF(H$7="","Yes",H$7))*ROW(Data!$C$1:$C$1002),ROW(H168)-ROW(H$7)),1),"")</f>
        <v/>
      </c>
      <c r="I168" s="43" t="str">
        <f ca="1">IF(J168="","",IF(INDEX(Data!$BR:$BR,MATCH(J168,Data!$A:$A,0),1)=0,"",INDEX(Data!$BR:$BR,MATCH(J168,Data!$A:$A,0),1)))</f>
        <v/>
      </c>
      <c r="J168" s="43" t="str">
        <f ca="1">IFERROR(INDEX(Data!$A$1:I$1002,_xlfn.AGGREGATE(15,6,(OFFSET(Data!$A$1,0,MATCH(J$6,Data!$1:$1,0)-1,1000,1)=IF(J$7="","Yes",J$7))/(OFFSET(Data!$A$1,0,MATCH(J$6,Data!$1:$1,0)-1,1000,1)=IF(J$7="","Yes",J$7))*ROW(Data!$C$1:$C$1002),ROW(J168)-ROW(J$7)),1),"")</f>
        <v/>
      </c>
      <c r="K168" s="43" t="str">
        <f ca="1">IF(L168="","",IF(INDEX(Data!$BR:$BR,MATCH(L168,Data!$A:$A,0),1)=0,"",INDEX(Data!$BR:$BR,MATCH(L168,Data!$A:$A,0),1)))</f>
        <v/>
      </c>
      <c r="L168" s="43" t="str">
        <f ca="1">IFERROR(INDEX(Data!$A$1:K$1002,_xlfn.AGGREGATE(15,6,(OFFSET(Data!$A$1,0,MATCH(L$6,Data!$1:$1,0)-1,1000,1)=IF(L$7="","Yes",L$7))/(OFFSET(Data!$A$1,0,MATCH(L$6,Data!$1:$1,0)-1,1000,1)=IF(L$7="","Yes",L$7))*ROW(Data!$C$1:$C$1002),ROW(L168)-ROW(L$7)),1),"")</f>
        <v/>
      </c>
      <c r="M168" s="43" t="str">
        <f ca="1">IF(N168="","",IF(INDEX(Data!$BR:$BR,MATCH(N168,Data!$A:$A,0),1)=0,"",INDEX(Data!$BR:$BR,MATCH(N168,Data!$A:$A,0),1)))</f>
        <v/>
      </c>
      <c r="N168" s="43" t="str">
        <f ca="1">IFERROR(INDEX(Data!$A$1:M$1002,_xlfn.AGGREGATE(15,6,(OFFSET(Data!$A$1,0,MATCH(N$6,Data!$1:$1,0)-1,1000,1)=IF(N$7="","Yes",N$7))/(OFFSET(Data!$A$1,0,MATCH(N$6,Data!$1:$1,0)-1,1000,1)=IF(N$7="","Yes",N$7))*ROW(Data!$C$1:$C$1002),ROW(N168)-ROW(N$7)),1),"")</f>
        <v/>
      </c>
      <c r="O168" s="43" t="str">
        <f ca="1">IF(P168="","",IF(INDEX(Data!$BR:$BR,MATCH(P168,Data!$A:$A,0),1)=0,"",INDEX(Data!$BR:$BR,MATCH(P168,Data!$A:$A,0),1)))</f>
        <v/>
      </c>
      <c r="P168" s="43" t="str">
        <f ca="1">IFERROR(INDEX(Data!$A$1:O$1002,_xlfn.AGGREGATE(15,6,(OFFSET(Data!$A$1,0,MATCH(P$6,Data!$1:$1,0)-1,1000,1)=IF(P$7="","Yes",P$7))/(OFFSET(Data!$A$1,0,MATCH(P$6,Data!$1:$1,0)-1,1000,1)=IF(P$7="","Yes",P$7))*ROW(Data!$C$1:$C$1002),ROW(P168)-ROW(P$7)),1),"")</f>
        <v/>
      </c>
      <c r="Q168" s="43" t="str">
        <f ca="1">IF(R168="","",IF(INDEX(Data!$BR:$BR,MATCH(R168,Data!$A:$A,0),1)=0,"",INDEX(Data!$BR:$BR,MATCH(R168,Data!$A:$A,0),1)))</f>
        <v/>
      </c>
      <c r="R168" s="43" t="str">
        <f ca="1">IFERROR(INDEX(Data!$A$1:Q$1002,_xlfn.AGGREGATE(15,6,(OFFSET(Data!$A$1,0,MATCH(R$6,Data!$1:$1,0)-1,1000,1)=IF(R$7="","Yes",R$7))/(OFFSET(Data!$A$1,0,MATCH(R$6,Data!$1:$1,0)-1,1000,1)=IF(R$7="","Yes",R$7))*ROW(Data!$C$1:$C$1002),ROW(R168)-ROW(R$7)),1),"")</f>
        <v/>
      </c>
      <c r="S168" s="43" t="str">
        <f ca="1">IF(T168="","",IF(INDEX(Data!$BR:$BR,MATCH(T168,Data!$A:$A,0),1)=0,"",INDEX(Data!$BR:$BR,MATCH(T168,Data!$A:$A,0),1)))</f>
        <v/>
      </c>
      <c r="T168" s="43" t="str">
        <f ca="1">IFERROR(INDEX(Data!$A$1:R$1002,_xlfn.AGGREGATE(15,6,(OFFSET(Data!$A$1,0,MATCH(T$6,Data!$1:$1,0)-1,1000,1)=IF(T$7="","Yes",T$7))/(OFFSET(Data!$A$1,0,MATCH(T$6,Data!$1:$1,0)-1,1000,1)=IF(T$7="","Yes",T$7))*ROW(Data!$C$1:$C$1002),ROW(T168)-ROW(T$7)),1),"")</f>
        <v/>
      </c>
      <c r="U168" s="43" t="str">
        <f ca="1">IF(V168="","",IF(INDEX(Data!$BR:$BR,MATCH(V168,Data!$A:$A,0),1)=0,"",INDEX(Data!$BR:$BR,MATCH(V168,Data!$A:$A,0),1)))</f>
        <v/>
      </c>
      <c r="V168" s="43" t="str">
        <f ca="1">IFERROR(INDEX(Data!$A$1:T$1002,_xlfn.AGGREGATE(15,6,(OFFSET(Data!$A$1,0,MATCH(V$6,Data!$1:$1,0)-1,1000,1)=IF(V$7="","Yes",V$7))/(OFFSET(Data!$A$1,0,MATCH(V$6,Data!$1:$1,0)-1,1000,1)=IF(V$7="","Yes",V$7))*ROW(Data!$C$1:$C$1002),ROW(V168)-ROW(V$7)),1),"")</f>
        <v/>
      </c>
      <c r="W168" s="43" t="str">
        <f ca="1">IF(X168="","",IF(INDEX(Data!$BR:$BR,MATCH(X168,Data!$A:$A,0),1)=0,"",INDEX(Data!$BR:$BR,MATCH(X168,Data!$A:$A,0),1)))</f>
        <v/>
      </c>
      <c r="X168" s="43" t="str">
        <f ca="1">IFERROR(INDEX(Data!$A$1:Y$1002,_xlfn.AGGREGATE(15,6,(OFFSET(Data!$A$1,0,MATCH(X$6,Data!$1:$1,0)-1,1000,1)=IF(X$7="","Yes",X$7))/(OFFSET(Data!$A$1,0,MATCH(X$6,Data!$1:$1,0)-1,1000,1)=IF(X$7="","Yes",X$7))*ROW(Data!$C$1:$C$1002),ROW(X168)-ROW(X$7)),1),"")</f>
        <v/>
      </c>
      <c r="Y168" s="43" t="str">
        <f ca="1">IF(Z168="","",IF(INDEX(Data!$BR:$BR,MATCH(Z168,Data!$A:$A,0),1)=0,"",INDEX(Data!$BR:$BR,MATCH(Z168,Data!$A:$A,0),1)))</f>
        <v/>
      </c>
      <c r="Z168" s="43" t="str">
        <f ca="1">IFERROR(INDEX(Data!$A$1:AA$1002,_xlfn.AGGREGATE(15,6,(OFFSET(Data!$A$1,0,MATCH(Z$6,Data!$1:$1,0)-1,1000,1)=IF(Z$7="","Yes",Z$7))/(OFFSET(Data!$A$1,0,MATCH(Z$6,Data!$1:$1,0)-1,1000,1)=IF(Z$7="","Yes",Z$7))*ROW(Data!$C$1:$C$1002),ROW(Z168)-ROW(Z$7)),1),"")</f>
        <v/>
      </c>
      <c r="AA168" s="43" t="str">
        <f ca="1">IF(AB168="","",IF(INDEX(Data!$BR:$BR,MATCH(AB168,Data!$A:$A,0),1)=0,"",INDEX(Data!$BR:$BR,MATCH(AB168,Data!$A:$A,0),1)))</f>
        <v/>
      </c>
      <c r="AB168" s="43" t="str">
        <f ca="1">IFERROR(INDEX(Data!$A$1:AC$1002,_xlfn.AGGREGATE(15,6,(OFFSET(Data!$A$1,0,MATCH(AB$6,Data!$1:$1,0)-1,1000,1)=IF(AB$7="","Yes",AB$7))/(OFFSET(Data!$A$1,0,MATCH(AB$6,Data!$1:$1,0)-1,1000,1)=IF(AB$7="","Yes",AB$7))*ROW(Data!$C$1:$C$1002),ROW(AB168)-ROW(AB$7)),1),"")</f>
        <v/>
      </c>
      <c r="AC168" s="43" t="str">
        <f ca="1">IF(AD168="","",IF(INDEX(Data!$BR:$BR,MATCH(AD168,Data!$A:$A,0),1)=0,"",INDEX(Data!$BR:$BR,MATCH(AD168,Data!$A:$A,0),1)))</f>
        <v/>
      </c>
      <c r="AD168" s="43" t="str">
        <f ca="1">IFERROR(INDEX(Data!$A$1:AE$1002,_xlfn.AGGREGATE(15,6,(OFFSET(Data!$A$1,0,MATCH(AD$6,Data!$1:$1,0)-1,1000,1)=IF(AD$7="","Yes",AD$7))/(OFFSET(Data!$A$1,0,MATCH(AD$6,Data!$1:$1,0)-1,1000,1)=IF(AD$7="","Yes",AD$7))*ROW(Data!$C$1:$C$1002),ROW(AD168)-ROW(AD$7)),1),"")</f>
        <v/>
      </c>
      <c r="AE168" s="43" t="str">
        <f ca="1">IF(AF168="","",IF(INDEX(Data!$BR:$BR,MATCH(AF168,Data!$A:$A,0),1)=0,"",INDEX(Data!$BR:$BR,MATCH(AF168,Data!$A:$A,0),1)))</f>
        <v/>
      </c>
      <c r="AF168" s="43" t="str">
        <f ca="1">IFERROR(INDEX(Data!$A$1:AM$1002,_xlfn.AGGREGATE(15,6,(OFFSET(Data!$A$1,0,MATCH(AF$6,Data!$1:$1,0)-1,1000,1)=IF(AF$7="","Yes",AF$7))/(OFFSET(Data!$A$1,0,MATCH(AF$6,Data!$1:$1,0)-1,1000,1)=IF(AF$7="","Yes",AF$7))*ROW(Data!$C$1:$C$1002),ROW(AF168)-ROW(AF$7)),1),"")</f>
        <v/>
      </c>
      <c r="AG168" s="43" t="str">
        <f ca="1">IF(AH168="","",IF(INDEX(Data!$BR:$BR,MATCH(AH168,Data!$A:$A,0),1)=0,"",INDEX(Data!$BR:$BR,MATCH(AH168,Data!$A:$A,0),1)))</f>
        <v/>
      </c>
      <c r="AH168" s="43" t="str">
        <f ca="1">IFERROR(INDEX(Data!$A$1:AO$1002,_xlfn.AGGREGATE(15,6,(OFFSET(Data!$A$1,0,MATCH(AH$6,Data!$1:$1,0)-1,1000,1)=IF(AH$7="","Yes",AH$7))/(OFFSET(Data!$A$1,0,MATCH(AH$6,Data!$1:$1,0)-1,1000,1)=IF(AH$7="","Yes",AH$7))*ROW(Data!$C$1:$C$1002),ROW(AH168)-ROW(AH$7)),1),"")</f>
        <v/>
      </c>
      <c r="AI168" s="43" t="str">
        <f ca="1">IF(AJ168="","",IF(INDEX(Data!$BR:$BR,MATCH(AJ168,Data!$A:$A,0),1)=0,"",INDEX(Data!$BR:$BR,MATCH(AJ168,Data!$A:$A,0),1)))</f>
        <v/>
      </c>
      <c r="AJ168" s="43" t="str">
        <f ca="1">IFERROR(INDEX(Data!$A$1:AQ$1002,_xlfn.AGGREGATE(15,6,(OFFSET(Data!$A$1,0,MATCH(AJ$6,Data!$1:$1,0)-1,1000,1)=IF(AJ$7="","Yes",AJ$7))/(OFFSET(Data!$A$1,0,MATCH(AJ$6,Data!$1:$1,0)-1,1000,1)=IF(AJ$7="","Yes",AJ$7))*ROW(Data!$C$1:$C$1002),ROW(AJ168)-ROW(AJ$7)),1),"")</f>
        <v/>
      </c>
      <c r="AK168" s="43" t="str">
        <f ca="1">IF(AL168="","",IF(INDEX(Data!$BR:$BR,MATCH(AL168,Data!$A:$A,0),1)=0,"",INDEX(Data!$BR:$BR,MATCH(AL168,Data!$A:$A,0),1)))</f>
        <v/>
      </c>
      <c r="AL168" s="43" t="str">
        <f ca="1">IFERROR(INDEX(Data!$A$1:AS$1002,_xlfn.AGGREGATE(15,6,(OFFSET(Data!$A$1,0,MATCH(AL$6,Data!$1:$1,0)-1,1000,1)=IF(AL$7="","Yes",AL$7))/(OFFSET(Data!$A$1,0,MATCH(AL$6,Data!$1:$1,0)-1,1000,1)=IF(AL$7="","Yes",AL$7))*ROW(Data!$C$1:$C$1002),ROW(AL168)-ROW(AL$7)),1),"")</f>
        <v/>
      </c>
      <c r="AM168" s="43" t="str">
        <f ca="1">IF(AN168="","",IF(INDEX(Data!$BR:$BR,MATCH(AN168,Data!$A:$A,0),1)=0,"",INDEX(Data!$BR:$BR,MATCH(AN168,Data!$A:$A,0),1)))</f>
        <v/>
      </c>
      <c r="AN168" s="43" t="str">
        <f ca="1">IFERROR(INDEX(Data!$A$1:AU$1002,_xlfn.AGGREGATE(15,6,(OFFSET(Data!$A$1,0,MATCH(AN$6,Data!$1:$1,0)-1,1000,1)=IF(AN$7="","Yes",AN$7))/(OFFSET(Data!$A$1,0,MATCH(AN$6,Data!$1:$1,0)-1,1000,1)=IF(AN$7="","Yes",AN$7))*ROW(Data!$C$1:$C$1002),ROW(AN168)-ROW(AN$7)),1),"")</f>
        <v/>
      </c>
    </row>
    <row r="169" spans="1:40" x14ac:dyDescent="0.4">
      <c r="A169" s="43" t="str">
        <f ca="1">IF(B169="","",IF(INDEX(Data!$BR:$BR,MATCH(B169,Data!$A:$A,0),1)=0,"",INDEX(Data!$BR:$BR,MATCH(B169,Data!$A:$A,0),1)))</f>
        <v/>
      </c>
      <c r="B169" s="43" t="str">
        <f ca="1">IFERROR(INDEX(Data!A$1:$A$1002,_xlfn.AGGREGATE(15,6,(OFFSET(Data!$A$1,0,MATCH(B$6,Data!$1:$1,0)-1,1000,1)=IF(B$7="","Yes",B$7))/(OFFSET(Data!$A$1,0,MATCH(B$6,Data!$1:$1,0)-1,1000,1)=IF(B$7="","Yes",B$7))*ROW(Data!$C$1:$C$1002),ROW(B169)-ROW(B$7)),1),"")</f>
        <v/>
      </c>
      <c r="C169" s="43" t="str">
        <f ca="1">IF(D169="","",IF(INDEX(Data!$BR:$BR,MATCH(D169,Data!$A:$A,0),1)=0,"",INDEX(Data!$BR:$BR,MATCH(D169,Data!$A:$A,0),1)))</f>
        <v/>
      </c>
      <c r="D169" s="43" t="str">
        <f ca="1">IFERROR(INDEX(Data!$A$1:C$1002,_xlfn.AGGREGATE(15,6,(OFFSET(Data!$A$1,0,MATCH(D$6,Data!$1:$1,0)-1,1000,1)=IF(D$7="","Yes",D$7))/(OFFSET(Data!$A$1,0,MATCH(D$6,Data!$1:$1,0)-1,1000,1)=IF(D$7="","Yes",D$7))*ROW(Data!$C$1:$C$1002),ROW(D169)-ROW(D$7)),1),"")</f>
        <v/>
      </c>
      <c r="E169" s="43" t="str">
        <f ca="1">IF(F169="","",IF(INDEX(Data!$BR:$BR,MATCH(F169,Data!$A:$A,0),1)=0,"",INDEX(Data!$BR:$BR,MATCH(F169,Data!$A:$A,0),1)))</f>
        <v/>
      </c>
      <c r="F169" s="43" t="str">
        <f ca="1">IFERROR(INDEX(Data!$A$1:E$1002,_xlfn.AGGREGATE(15,6,(OFFSET(Data!$A$1,0,MATCH(F$6,Data!$1:$1,0)-1,1000,1)=IF(F$7="","Yes",F$7))/(OFFSET(Data!$A$1,0,MATCH(F$6,Data!$1:$1,0)-1,1000,1)=IF(F$7="","Yes",F$7))*ROW(Data!$C$1:$C$1002),ROW(F169)-ROW(F$7)),1),"")</f>
        <v/>
      </c>
      <c r="G169" s="43" t="str">
        <f ca="1">IF(H169="","",IF(INDEX(Data!$BR:$BR,MATCH(H169,Data!$A:$A,0),1)=0,"",INDEX(Data!$BR:$BR,MATCH(H169,Data!$A:$A,0),1)))</f>
        <v/>
      </c>
      <c r="H169" s="43" t="str">
        <f ca="1">IFERROR(INDEX(Data!$A$1:G$1002,_xlfn.AGGREGATE(15,6,(OFFSET(Data!$A$1,0,MATCH(H$6,Data!$1:$1,0)-1,1000,1)=IF(H$7="","Yes",H$7))/(OFFSET(Data!$A$1,0,MATCH(H$6,Data!$1:$1,0)-1,1000,1)=IF(H$7="","Yes",H$7))*ROW(Data!$C$1:$C$1002),ROW(H169)-ROW(H$7)),1),"")</f>
        <v/>
      </c>
      <c r="I169" s="43" t="str">
        <f ca="1">IF(J169="","",IF(INDEX(Data!$BR:$BR,MATCH(J169,Data!$A:$A,0),1)=0,"",INDEX(Data!$BR:$BR,MATCH(J169,Data!$A:$A,0),1)))</f>
        <v/>
      </c>
      <c r="J169" s="43" t="str">
        <f ca="1">IFERROR(INDEX(Data!$A$1:I$1002,_xlfn.AGGREGATE(15,6,(OFFSET(Data!$A$1,0,MATCH(J$6,Data!$1:$1,0)-1,1000,1)=IF(J$7="","Yes",J$7))/(OFFSET(Data!$A$1,0,MATCH(J$6,Data!$1:$1,0)-1,1000,1)=IF(J$7="","Yes",J$7))*ROW(Data!$C$1:$C$1002),ROW(J169)-ROW(J$7)),1),"")</f>
        <v/>
      </c>
      <c r="K169" s="43" t="str">
        <f ca="1">IF(L169="","",IF(INDEX(Data!$BR:$BR,MATCH(L169,Data!$A:$A,0),1)=0,"",INDEX(Data!$BR:$BR,MATCH(L169,Data!$A:$A,0),1)))</f>
        <v/>
      </c>
      <c r="L169" s="43" t="str">
        <f ca="1">IFERROR(INDEX(Data!$A$1:K$1002,_xlfn.AGGREGATE(15,6,(OFFSET(Data!$A$1,0,MATCH(L$6,Data!$1:$1,0)-1,1000,1)=IF(L$7="","Yes",L$7))/(OFFSET(Data!$A$1,0,MATCH(L$6,Data!$1:$1,0)-1,1000,1)=IF(L$7="","Yes",L$7))*ROW(Data!$C$1:$C$1002),ROW(L169)-ROW(L$7)),1),"")</f>
        <v/>
      </c>
      <c r="M169" s="43" t="str">
        <f ca="1">IF(N169="","",IF(INDEX(Data!$BR:$BR,MATCH(N169,Data!$A:$A,0),1)=0,"",INDEX(Data!$BR:$BR,MATCH(N169,Data!$A:$A,0),1)))</f>
        <v/>
      </c>
      <c r="N169" s="43" t="str">
        <f ca="1">IFERROR(INDEX(Data!$A$1:M$1002,_xlfn.AGGREGATE(15,6,(OFFSET(Data!$A$1,0,MATCH(N$6,Data!$1:$1,0)-1,1000,1)=IF(N$7="","Yes",N$7))/(OFFSET(Data!$A$1,0,MATCH(N$6,Data!$1:$1,0)-1,1000,1)=IF(N$7="","Yes",N$7))*ROW(Data!$C$1:$C$1002),ROW(N169)-ROW(N$7)),1),"")</f>
        <v/>
      </c>
      <c r="O169" s="43" t="str">
        <f ca="1">IF(P169="","",IF(INDEX(Data!$BR:$BR,MATCH(P169,Data!$A:$A,0),1)=0,"",INDEX(Data!$BR:$BR,MATCH(P169,Data!$A:$A,0),1)))</f>
        <v/>
      </c>
      <c r="P169" s="43" t="str">
        <f ca="1">IFERROR(INDEX(Data!$A$1:O$1002,_xlfn.AGGREGATE(15,6,(OFFSET(Data!$A$1,0,MATCH(P$6,Data!$1:$1,0)-1,1000,1)=IF(P$7="","Yes",P$7))/(OFFSET(Data!$A$1,0,MATCH(P$6,Data!$1:$1,0)-1,1000,1)=IF(P$7="","Yes",P$7))*ROW(Data!$C$1:$C$1002),ROW(P169)-ROW(P$7)),1),"")</f>
        <v/>
      </c>
      <c r="Q169" s="43" t="str">
        <f ca="1">IF(R169="","",IF(INDEX(Data!$BR:$BR,MATCH(R169,Data!$A:$A,0),1)=0,"",INDEX(Data!$BR:$BR,MATCH(R169,Data!$A:$A,0),1)))</f>
        <v/>
      </c>
      <c r="R169" s="43" t="str">
        <f ca="1">IFERROR(INDEX(Data!$A$1:Q$1002,_xlfn.AGGREGATE(15,6,(OFFSET(Data!$A$1,0,MATCH(R$6,Data!$1:$1,0)-1,1000,1)=IF(R$7="","Yes",R$7))/(OFFSET(Data!$A$1,0,MATCH(R$6,Data!$1:$1,0)-1,1000,1)=IF(R$7="","Yes",R$7))*ROW(Data!$C$1:$C$1002),ROW(R169)-ROW(R$7)),1),"")</f>
        <v/>
      </c>
      <c r="S169" s="43" t="str">
        <f ca="1">IF(T169="","",IF(INDEX(Data!$BR:$BR,MATCH(T169,Data!$A:$A,0),1)=0,"",INDEX(Data!$BR:$BR,MATCH(T169,Data!$A:$A,0),1)))</f>
        <v/>
      </c>
      <c r="T169" s="43" t="str">
        <f ca="1">IFERROR(INDEX(Data!$A$1:R$1002,_xlfn.AGGREGATE(15,6,(OFFSET(Data!$A$1,0,MATCH(T$6,Data!$1:$1,0)-1,1000,1)=IF(T$7="","Yes",T$7))/(OFFSET(Data!$A$1,0,MATCH(T$6,Data!$1:$1,0)-1,1000,1)=IF(T$7="","Yes",T$7))*ROW(Data!$C$1:$C$1002),ROW(T169)-ROW(T$7)),1),"")</f>
        <v/>
      </c>
      <c r="U169" s="43" t="str">
        <f ca="1">IF(V169="","",IF(INDEX(Data!$BR:$BR,MATCH(V169,Data!$A:$A,0),1)=0,"",INDEX(Data!$BR:$BR,MATCH(V169,Data!$A:$A,0),1)))</f>
        <v/>
      </c>
      <c r="V169" s="43" t="str">
        <f ca="1">IFERROR(INDEX(Data!$A$1:T$1002,_xlfn.AGGREGATE(15,6,(OFFSET(Data!$A$1,0,MATCH(V$6,Data!$1:$1,0)-1,1000,1)=IF(V$7="","Yes",V$7))/(OFFSET(Data!$A$1,0,MATCH(V$6,Data!$1:$1,0)-1,1000,1)=IF(V$7="","Yes",V$7))*ROW(Data!$C$1:$C$1002),ROW(V169)-ROW(V$7)),1),"")</f>
        <v/>
      </c>
      <c r="W169" s="43" t="str">
        <f ca="1">IF(X169="","",IF(INDEX(Data!$BR:$BR,MATCH(X169,Data!$A:$A,0),1)=0,"",INDEX(Data!$BR:$BR,MATCH(X169,Data!$A:$A,0),1)))</f>
        <v/>
      </c>
      <c r="X169" s="43" t="str">
        <f ca="1">IFERROR(INDEX(Data!$A$1:Y$1002,_xlfn.AGGREGATE(15,6,(OFFSET(Data!$A$1,0,MATCH(X$6,Data!$1:$1,0)-1,1000,1)=IF(X$7="","Yes",X$7))/(OFFSET(Data!$A$1,0,MATCH(X$6,Data!$1:$1,0)-1,1000,1)=IF(X$7="","Yes",X$7))*ROW(Data!$C$1:$C$1002),ROW(X169)-ROW(X$7)),1),"")</f>
        <v/>
      </c>
      <c r="Y169" s="43" t="str">
        <f ca="1">IF(Z169="","",IF(INDEX(Data!$BR:$BR,MATCH(Z169,Data!$A:$A,0),1)=0,"",INDEX(Data!$BR:$BR,MATCH(Z169,Data!$A:$A,0),1)))</f>
        <v/>
      </c>
      <c r="Z169" s="43" t="str">
        <f ca="1">IFERROR(INDEX(Data!$A$1:AA$1002,_xlfn.AGGREGATE(15,6,(OFFSET(Data!$A$1,0,MATCH(Z$6,Data!$1:$1,0)-1,1000,1)=IF(Z$7="","Yes",Z$7))/(OFFSET(Data!$A$1,0,MATCH(Z$6,Data!$1:$1,0)-1,1000,1)=IF(Z$7="","Yes",Z$7))*ROW(Data!$C$1:$C$1002),ROW(Z169)-ROW(Z$7)),1),"")</f>
        <v/>
      </c>
      <c r="AA169" s="43" t="str">
        <f ca="1">IF(AB169="","",IF(INDEX(Data!$BR:$BR,MATCH(AB169,Data!$A:$A,0),1)=0,"",INDEX(Data!$BR:$BR,MATCH(AB169,Data!$A:$A,0),1)))</f>
        <v/>
      </c>
      <c r="AB169" s="43" t="str">
        <f ca="1">IFERROR(INDEX(Data!$A$1:AC$1002,_xlfn.AGGREGATE(15,6,(OFFSET(Data!$A$1,0,MATCH(AB$6,Data!$1:$1,0)-1,1000,1)=IF(AB$7="","Yes",AB$7))/(OFFSET(Data!$A$1,0,MATCH(AB$6,Data!$1:$1,0)-1,1000,1)=IF(AB$7="","Yes",AB$7))*ROW(Data!$C$1:$C$1002),ROW(AB169)-ROW(AB$7)),1),"")</f>
        <v/>
      </c>
      <c r="AC169" s="43" t="str">
        <f ca="1">IF(AD169="","",IF(INDEX(Data!$BR:$BR,MATCH(AD169,Data!$A:$A,0),1)=0,"",INDEX(Data!$BR:$BR,MATCH(AD169,Data!$A:$A,0),1)))</f>
        <v/>
      </c>
      <c r="AD169" s="43" t="str">
        <f ca="1">IFERROR(INDEX(Data!$A$1:AE$1002,_xlfn.AGGREGATE(15,6,(OFFSET(Data!$A$1,0,MATCH(AD$6,Data!$1:$1,0)-1,1000,1)=IF(AD$7="","Yes",AD$7))/(OFFSET(Data!$A$1,0,MATCH(AD$6,Data!$1:$1,0)-1,1000,1)=IF(AD$7="","Yes",AD$7))*ROW(Data!$C$1:$C$1002),ROW(AD169)-ROW(AD$7)),1),"")</f>
        <v/>
      </c>
      <c r="AE169" s="43" t="str">
        <f ca="1">IF(AF169="","",IF(INDEX(Data!$BR:$BR,MATCH(AF169,Data!$A:$A,0),1)=0,"",INDEX(Data!$BR:$BR,MATCH(AF169,Data!$A:$A,0),1)))</f>
        <v/>
      </c>
      <c r="AF169" s="43" t="str">
        <f ca="1">IFERROR(INDEX(Data!$A$1:AM$1002,_xlfn.AGGREGATE(15,6,(OFFSET(Data!$A$1,0,MATCH(AF$6,Data!$1:$1,0)-1,1000,1)=IF(AF$7="","Yes",AF$7))/(OFFSET(Data!$A$1,0,MATCH(AF$6,Data!$1:$1,0)-1,1000,1)=IF(AF$7="","Yes",AF$7))*ROW(Data!$C$1:$C$1002),ROW(AF169)-ROW(AF$7)),1),"")</f>
        <v/>
      </c>
      <c r="AG169" s="43" t="str">
        <f ca="1">IF(AH169="","",IF(INDEX(Data!$BR:$BR,MATCH(AH169,Data!$A:$A,0),1)=0,"",INDEX(Data!$BR:$BR,MATCH(AH169,Data!$A:$A,0),1)))</f>
        <v/>
      </c>
      <c r="AH169" s="43" t="str">
        <f ca="1">IFERROR(INDEX(Data!$A$1:AO$1002,_xlfn.AGGREGATE(15,6,(OFFSET(Data!$A$1,0,MATCH(AH$6,Data!$1:$1,0)-1,1000,1)=IF(AH$7="","Yes",AH$7))/(OFFSET(Data!$A$1,0,MATCH(AH$6,Data!$1:$1,0)-1,1000,1)=IF(AH$7="","Yes",AH$7))*ROW(Data!$C$1:$C$1002),ROW(AH169)-ROW(AH$7)),1),"")</f>
        <v/>
      </c>
      <c r="AI169" s="43" t="str">
        <f ca="1">IF(AJ169="","",IF(INDEX(Data!$BR:$BR,MATCH(AJ169,Data!$A:$A,0),1)=0,"",INDEX(Data!$BR:$BR,MATCH(AJ169,Data!$A:$A,0),1)))</f>
        <v/>
      </c>
      <c r="AJ169" s="43" t="str">
        <f ca="1">IFERROR(INDEX(Data!$A$1:AQ$1002,_xlfn.AGGREGATE(15,6,(OFFSET(Data!$A$1,0,MATCH(AJ$6,Data!$1:$1,0)-1,1000,1)=IF(AJ$7="","Yes",AJ$7))/(OFFSET(Data!$A$1,0,MATCH(AJ$6,Data!$1:$1,0)-1,1000,1)=IF(AJ$7="","Yes",AJ$7))*ROW(Data!$C$1:$C$1002),ROW(AJ169)-ROW(AJ$7)),1),"")</f>
        <v/>
      </c>
      <c r="AK169" s="43" t="str">
        <f ca="1">IF(AL169="","",IF(INDEX(Data!$BR:$BR,MATCH(AL169,Data!$A:$A,0),1)=0,"",INDEX(Data!$BR:$BR,MATCH(AL169,Data!$A:$A,0),1)))</f>
        <v/>
      </c>
      <c r="AL169" s="43" t="str">
        <f ca="1">IFERROR(INDEX(Data!$A$1:AS$1002,_xlfn.AGGREGATE(15,6,(OFFSET(Data!$A$1,0,MATCH(AL$6,Data!$1:$1,0)-1,1000,1)=IF(AL$7="","Yes",AL$7))/(OFFSET(Data!$A$1,0,MATCH(AL$6,Data!$1:$1,0)-1,1000,1)=IF(AL$7="","Yes",AL$7))*ROW(Data!$C$1:$C$1002),ROW(AL169)-ROW(AL$7)),1),"")</f>
        <v/>
      </c>
      <c r="AM169" s="43" t="str">
        <f ca="1">IF(AN169="","",IF(INDEX(Data!$BR:$BR,MATCH(AN169,Data!$A:$A,0),1)=0,"",INDEX(Data!$BR:$BR,MATCH(AN169,Data!$A:$A,0),1)))</f>
        <v/>
      </c>
      <c r="AN169" s="43" t="str">
        <f ca="1">IFERROR(INDEX(Data!$A$1:AU$1002,_xlfn.AGGREGATE(15,6,(OFFSET(Data!$A$1,0,MATCH(AN$6,Data!$1:$1,0)-1,1000,1)=IF(AN$7="","Yes",AN$7))/(OFFSET(Data!$A$1,0,MATCH(AN$6,Data!$1:$1,0)-1,1000,1)=IF(AN$7="","Yes",AN$7))*ROW(Data!$C$1:$C$1002),ROW(AN169)-ROW(AN$7)),1),"")</f>
        <v/>
      </c>
    </row>
    <row r="170" spans="1:40" x14ac:dyDescent="0.4">
      <c r="A170" s="43" t="str">
        <f ca="1">IF(B170="","",IF(INDEX(Data!$BR:$BR,MATCH(B170,Data!$A:$A,0),1)=0,"",INDEX(Data!$BR:$BR,MATCH(B170,Data!$A:$A,0),1)))</f>
        <v/>
      </c>
      <c r="B170" s="43" t="str">
        <f ca="1">IFERROR(INDEX(Data!A$1:$A$1002,_xlfn.AGGREGATE(15,6,(OFFSET(Data!$A$1,0,MATCH(B$6,Data!$1:$1,0)-1,1000,1)=IF(B$7="","Yes",B$7))/(OFFSET(Data!$A$1,0,MATCH(B$6,Data!$1:$1,0)-1,1000,1)=IF(B$7="","Yes",B$7))*ROW(Data!$C$1:$C$1002),ROW(B170)-ROW(B$7)),1),"")</f>
        <v/>
      </c>
      <c r="C170" s="43" t="str">
        <f ca="1">IF(D170="","",IF(INDEX(Data!$BR:$BR,MATCH(D170,Data!$A:$A,0),1)=0,"",INDEX(Data!$BR:$BR,MATCH(D170,Data!$A:$A,0),1)))</f>
        <v/>
      </c>
      <c r="D170" s="43" t="str">
        <f ca="1">IFERROR(INDEX(Data!$A$1:C$1002,_xlfn.AGGREGATE(15,6,(OFFSET(Data!$A$1,0,MATCH(D$6,Data!$1:$1,0)-1,1000,1)=IF(D$7="","Yes",D$7))/(OFFSET(Data!$A$1,0,MATCH(D$6,Data!$1:$1,0)-1,1000,1)=IF(D$7="","Yes",D$7))*ROW(Data!$C$1:$C$1002),ROW(D170)-ROW(D$7)),1),"")</f>
        <v/>
      </c>
      <c r="E170" s="43" t="str">
        <f ca="1">IF(F170="","",IF(INDEX(Data!$BR:$BR,MATCH(F170,Data!$A:$A,0),1)=0,"",INDEX(Data!$BR:$BR,MATCH(F170,Data!$A:$A,0),1)))</f>
        <v/>
      </c>
      <c r="F170" s="43" t="str">
        <f ca="1">IFERROR(INDEX(Data!$A$1:E$1002,_xlfn.AGGREGATE(15,6,(OFFSET(Data!$A$1,0,MATCH(F$6,Data!$1:$1,0)-1,1000,1)=IF(F$7="","Yes",F$7))/(OFFSET(Data!$A$1,0,MATCH(F$6,Data!$1:$1,0)-1,1000,1)=IF(F$7="","Yes",F$7))*ROW(Data!$C$1:$C$1002),ROW(F170)-ROW(F$7)),1),"")</f>
        <v/>
      </c>
      <c r="G170" s="43" t="str">
        <f ca="1">IF(H170="","",IF(INDEX(Data!$BR:$BR,MATCH(H170,Data!$A:$A,0),1)=0,"",INDEX(Data!$BR:$BR,MATCH(H170,Data!$A:$A,0),1)))</f>
        <v/>
      </c>
      <c r="H170" s="43" t="str">
        <f ca="1">IFERROR(INDEX(Data!$A$1:G$1002,_xlfn.AGGREGATE(15,6,(OFFSET(Data!$A$1,0,MATCH(H$6,Data!$1:$1,0)-1,1000,1)=IF(H$7="","Yes",H$7))/(OFFSET(Data!$A$1,0,MATCH(H$6,Data!$1:$1,0)-1,1000,1)=IF(H$7="","Yes",H$7))*ROW(Data!$C$1:$C$1002),ROW(H170)-ROW(H$7)),1),"")</f>
        <v/>
      </c>
      <c r="I170" s="43" t="str">
        <f ca="1">IF(J170="","",IF(INDEX(Data!$BR:$BR,MATCH(J170,Data!$A:$A,0),1)=0,"",INDEX(Data!$BR:$BR,MATCH(J170,Data!$A:$A,0),1)))</f>
        <v/>
      </c>
      <c r="J170" s="43" t="str">
        <f ca="1">IFERROR(INDEX(Data!$A$1:I$1002,_xlfn.AGGREGATE(15,6,(OFFSET(Data!$A$1,0,MATCH(J$6,Data!$1:$1,0)-1,1000,1)=IF(J$7="","Yes",J$7))/(OFFSET(Data!$A$1,0,MATCH(J$6,Data!$1:$1,0)-1,1000,1)=IF(J$7="","Yes",J$7))*ROW(Data!$C$1:$C$1002),ROW(J170)-ROW(J$7)),1),"")</f>
        <v/>
      </c>
      <c r="K170" s="43" t="str">
        <f ca="1">IF(L170="","",IF(INDEX(Data!$BR:$BR,MATCH(L170,Data!$A:$A,0),1)=0,"",INDEX(Data!$BR:$BR,MATCH(L170,Data!$A:$A,0),1)))</f>
        <v/>
      </c>
      <c r="L170" s="43" t="str">
        <f ca="1">IFERROR(INDEX(Data!$A$1:K$1002,_xlfn.AGGREGATE(15,6,(OFFSET(Data!$A$1,0,MATCH(L$6,Data!$1:$1,0)-1,1000,1)=IF(L$7="","Yes",L$7))/(OFFSET(Data!$A$1,0,MATCH(L$6,Data!$1:$1,0)-1,1000,1)=IF(L$7="","Yes",L$7))*ROW(Data!$C$1:$C$1002),ROW(L170)-ROW(L$7)),1),"")</f>
        <v/>
      </c>
      <c r="M170" s="43" t="str">
        <f ca="1">IF(N170="","",IF(INDEX(Data!$BR:$BR,MATCH(N170,Data!$A:$A,0),1)=0,"",INDEX(Data!$BR:$BR,MATCH(N170,Data!$A:$A,0),1)))</f>
        <v/>
      </c>
      <c r="N170" s="43" t="str">
        <f ca="1">IFERROR(INDEX(Data!$A$1:M$1002,_xlfn.AGGREGATE(15,6,(OFFSET(Data!$A$1,0,MATCH(N$6,Data!$1:$1,0)-1,1000,1)=IF(N$7="","Yes",N$7))/(OFFSET(Data!$A$1,0,MATCH(N$6,Data!$1:$1,0)-1,1000,1)=IF(N$7="","Yes",N$7))*ROW(Data!$C$1:$C$1002),ROW(N170)-ROW(N$7)),1),"")</f>
        <v/>
      </c>
      <c r="O170" s="43" t="str">
        <f ca="1">IF(P170="","",IF(INDEX(Data!$BR:$BR,MATCH(P170,Data!$A:$A,0),1)=0,"",INDEX(Data!$BR:$BR,MATCH(P170,Data!$A:$A,0),1)))</f>
        <v/>
      </c>
      <c r="P170" s="43" t="str">
        <f ca="1">IFERROR(INDEX(Data!$A$1:O$1002,_xlfn.AGGREGATE(15,6,(OFFSET(Data!$A$1,0,MATCH(P$6,Data!$1:$1,0)-1,1000,1)=IF(P$7="","Yes",P$7))/(OFFSET(Data!$A$1,0,MATCH(P$6,Data!$1:$1,0)-1,1000,1)=IF(P$7="","Yes",P$7))*ROW(Data!$C$1:$C$1002),ROW(P170)-ROW(P$7)),1),"")</f>
        <v/>
      </c>
      <c r="Q170" s="43" t="str">
        <f ca="1">IF(R170="","",IF(INDEX(Data!$BR:$BR,MATCH(R170,Data!$A:$A,0),1)=0,"",INDEX(Data!$BR:$BR,MATCH(R170,Data!$A:$A,0),1)))</f>
        <v/>
      </c>
      <c r="R170" s="43" t="str">
        <f ca="1">IFERROR(INDEX(Data!$A$1:Q$1002,_xlfn.AGGREGATE(15,6,(OFFSET(Data!$A$1,0,MATCH(R$6,Data!$1:$1,0)-1,1000,1)=IF(R$7="","Yes",R$7))/(OFFSET(Data!$A$1,0,MATCH(R$6,Data!$1:$1,0)-1,1000,1)=IF(R$7="","Yes",R$7))*ROW(Data!$C$1:$C$1002),ROW(R170)-ROW(R$7)),1),"")</f>
        <v/>
      </c>
      <c r="S170" s="43" t="str">
        <f ca="1">IF(T170="","",IF(INDEX(Data!$BR:$BR,MATCH(T170,Data!$A:$A,0),1)=0,"",INDEX(Data!$BR:$BR,MATCH(T170,Data!$A:$A,0),1)))</f>
        <v/>
      </c>
      <c r="T170" s="43" t="str">
        <f ca="1">IFERROR(INDEX(Data!$A$1:R$1002,_xlfn.AGGREGATE(15,6,(OFFSET(Data!$A$1,0,MATCH(T$6,Data!$1:$1,0)-1,1000,1)=IF(T$7="","Yes",T$7))/(OFFSET(Data!$A$1,0,MATCH(T$6,Data!$1:$1,0)-1,1000,1)=IF(T$7="","Yes",T$7))*ROW(Data!$C$1:$C$1002),ROW(T170)-ROW(T$7)),1),"")</f>
        <v/>
      </c>
      <c r="U170" s="43" t="str">
        <f ca="1">IF(V170="","",IF(INDEX(Data!$BR:$BR,MATCH(V170,Data!$A:$A,0),1)=0,"",INDEX(Data!$BR:$BR,MATCH(V170,Data!$A:$A,0),1)))</f>
        <v/>
      </c>
      <c r="V170" s="43" t="str">
        <f ca="1">IFERROR(INDEX(Data!$A$1:T$1002,_xlfn.AGGREGATE(15,6,(OFFSET(Data!$A$1,0,MATCH(V$6,Data!$1:$1,0)-1,1000,1)=IF(V$7="","Yes",V$7))/(OFFSET(Data!$A$1,0,MATCH(V$6,Data!$1:$1,0)-1,1000,1)=IF(V$7="","Yes",V$7))*ROW(Data!$C$1:$C$1002),ROW(V170)-ROW(V$7)),1),"")</f>
        <v/>
      </c>
      <c r="W170" s="43" t="str">
        <f ca="1">IF(X170="","",IF(INDEX(Data!$BR:$BR,MATCH(X170,Data!$A:$A,0),1)=0,"",INDEX(Data!$BR:$BR,MATCH(X170,Data!$A:$A,0),1)))</f>
        <v/>
      </c>
      <c r="X170" s="43" t="str">
        <f ca="1">IFERROR(INDEX(Data!$A$1:Y$1002,_xlfn.AGGREGATE(15,6,(OFFSET(Data!$A$1,0,MATCH(X$6,Data!$1:$1,0)-1,1000,1)=IF(X$7="","Yes",X$7))/(OFFSET(Data!$A$1,0,MATCH(X$6,Data!$1:$1,0)-1,1000,1)=IF(X$7="","Yes",X$7))*ROW(Data!$C$1:$C$1002),ROW(X170)-ROW(X$7)),1),"")</f>
        <v/>
      </c>
      <c r="Y170" s="43" t="str">
        <f ca="1">IF(Z170="","",IF(INDEX(Data!$BR:$BR,MATCH(Z170,Data!$A:$A,0),1)=0,"",INDEX(Data!$BR:$BR,MATCH(Z170,Data!$A:$A,0),1)))</f>
        <v/>
      </c>
      <c r="Z170" s="43" t="str">
        <f ca="1">IFERROR(INDEX(Data!$A$1:AA$1002,_xlfn.AGGREGATE(15,6,(OFFSET(Data!$A$1,0,MATCH(Z$6,Data!$1:$1,0)-1,1000,1)=IF(Z$7="","Yes",Z$7))/(OFFSET(Data!$A$1,0,MATCH(Z$6,Data!$1:$1,0)-1,1000,1)=IF(Z$7="","Yes",Z$7))*ROW(Data!$C$1:$C$1002),ROW(Z170)-ROW(Z$7)),1),"")</f>
        <v/>
      </c>
      <c r="AA170" s="43" t="str">
        <f ca="1">IF(AB170="","",IF(INDEX(Data!$BR:$BR,MATCH(AB170,Data!$A:$A,0),1)=0,"",INDEX(Data!$BR:$BR,MATCH(AB170,Data!$A:$A,0),1)))</f>
        <v/>
      </c>
      <c r="AB170" s="43" t="str">
        <f ca="1">IFERROR(INDEX(Data!$A$1:AC$1002,_xlfn.AGGREGATE(15,6,(OFFSET(Data!$A$1,0,MATCH(AB$6,Data!$1:$1,0)-1,1000,1)=IF(AB$7="","Yes",AB$7))/(OFFSET(Data!$A$1,0,MATCH(AB$6,Data!$1:$1,0)-1,1000,1)=IF(AB$7="","Yes",AB$7))*ROW(Data!$C$1:$C$1002),ROW(AB170)-ROW(AB$7)),1),"")</f>
        <v/>
      </c>
      <c r="AC170" s="43" t="str">
        <f ca="1">IF(AD170="","",IF(INDEX(Data!$BR:$BR,MATCH(AD170,Data!$A:$A,0),1)=0,"",INDEX(Data!$BR:$BR,MATCH(AD170,Data!$A:$A,0),1)))</f>
        <v/>
      </c>
      <c r="AD170" s="43" t="str">
        <f ca="1">IFERROR(INDEX(Data!$A$1:AE$1002,_xlfn.AGGREGATE(15,6,(OFFSET(Data!$A$1,0,MATCH(AD$6,Data!$1:$1,0)-1,1000,1)=IF(AD$7="","Yes",AD$7))/(OFFSET(Data!$A$1,0,MATCH(AD$6,Data!$1:$1,0)-1,1000,1)=IF(AD$7="","Yes",AD$7))*ROW(Data!$C$1:$C$1002),ROW(AD170)-ROW(AD$7)),1),"")</f>
        <v/>
      </c>
      <c r="AE170" s="43" t="str">
        <f ca="1">IF(AF170="","",IF(INDEX(Data!$BR:$BR,MATCH(AF170,Data!$A:$A,0),1)=0,"",INDEX(Data!$BR:$BR,MATCH(AF170,Data!$A:$A,0),1)))</f>
        <v/>
      </c>
      <c r="AF170" s="43" t="str">
        <f ca="1">IFERROR(INDEX(Data!$A$1:AM$1002,_xlfn.AGGREGATE(15,6,(OFFSET(Data!$A$1,0,MATCH(AF$6,Data!$1:$1,0)-1,1000,1)=IF(AF$7="","Yes",AF$7))/(OFFSET(Data!$A$1,0,MATCH(AF$6,Data!$1:$1,0)-1,1000,1)=IF(AF$7="","Yes",AF$7))*ROW(Data!$C$1:$C$1002),ROW(AF170)-ROW(AF$7)),1),"")</f>
        <v/>
      </c>
      <c r="AG170" s="43" t="str">
        <f ca="1">IF(AH170="","",IF(INDEX(Data!$BR:$BR,MATCH(AH170,Data!$A:$A,0),1)=0,"",INDEX(Data!$BR:$BR,MATCH(AH170,Data!$A:$A,0),1)))</f>
        <v/>
      </c>
      <c r="AH170" s="43" t="str">
        <f ca="1">IFERROR(INDEX(Data!$A$1:AO$1002,_xlfn.AGGREGATE(15,6,(OFFSET(Data!$A$1,0,MATCH(AH$6,Data!$1:$1,0)-1,1000,1)=IF(AH$7="","Yes",AH$7))/(OFFSET(Data!$A$1,0,MATCH(AH$6,Data!$1:$1,0)-1,1000,1)=IF(AH$7="","Yes",AH$7))*ROW(Data!$C$1:$C$1002),ROW(AH170)-ROW(AH$7)),1),"")</f>
        <v/>
      </c>
      <c r="AI170" s="43" t="str">
        <f ca="1">IF(AJ170="","",IF(INDEX(Data!$BR:$BR,MATCH(AJ170,Data!$A:$A,0),1)=0,"",INDEX(Data!$BR:$BR,MATCH(AJ170,Data!$A:$A,0),1)))</f>
        <v/>
      </c>
      <c r="AJ170" s="43" t="str">
        <f ca="1">IFERROR(INDEX(Data!$A$1:AQ$1002,_xlfn.AGGREGATE(15,6,(OFFSET(Data!$A$1,0,MATCH(AJ$6,Data!$1:$1,0)-1,1000,1)=IF(AJ$7="","Yes",AJ$7))/(OFFSET(Data!$A$1,0,MATCH(AJ$6,Data!$1:$1,0)-1,1000,1)=IF(AJ$7="","Yes",AJ$7))*ROW(Data!$C$1:$C$1002),ROW(AJ170)-ROW(AJ$7)),1),"")</f>
        <v/>
      </c>
      <c r="AK170" s="43" t="str">
        <f ca="1">IF(AL170="","",IF(INDEX(Data!$BR:$BR,MATCH(AL170,Data!$A:$A,0),1)=0,"",INDEX(Data!$BR:$BR,MATCH(AL170,Data!$A:$A,0),1)))</f>
        <v/>
      </c>
      <c r="AL170" s="43" t="str">
        <f ca="1">IFERROR(INDEX(Data!$A$1:AS$1002,_xlfn.AGGREGATE(15,6,(OFFSET(Data!$A$1,0,MATCH(AL$6,Data!$1:$1,0)-1,1000,1)=IF(AL$7="","Yes",AL$7))/(OFFSET(Data!$A$1,0,MATCH(AL$6,Data!$1:$1,0)-1,1000,1)=IF(AL$7="","Yes",AL$7))*ROW(Data!$C$1:$C$1002),ROW(AL170)-ROW(AL$7)),1),"")</f>
        <v/>
      </c>
      <c r="AM170" s="43" t="str">
        <f ca="1">IF(AN170="","",IF(INDEX(Data!$BR:$BR,MATCH(AN170,Data!$A:$A,0),1)=0,"",INDEX(Data!$BR:$BR,MATCH(AN170,Data!$A:$A,0),1)))</f>
        <v/>
      </c>
      <c r="AN170" s="43" t="str">
        <f ca="1">IFERROR(INDEX(Data!$A$1:AU$1002,_xlfn.AGGREGATE(15,6,(OFFSET(Data!$A$1,0,MATCH(AN$6,Data!$1:$1,0)-1,1000,1)=IF(AN$7="","Yes",AN$7))/(OFFSET(Data!$A$1,0,MATCH(AN$6,Data!$1:$1,0)-1,1000,1)=IF(AN$7="","Yes",AN$7))*ROW(Data!$C$1:$C$1002),ROW(AN170)-ROW(AN$7)),1),"")</f>
        <v/>
      </c>
    </row>
    <row r="171" spans="1:40" x14ac:dyDescent="0.4">
      <c r="A171" s="43" t="str">
        <f ca="1">IF(B171="","",IF(INDEX(Data!$BR:$BR,MATCH(B171,Data!$A:$A,0),1)=0,"",INDEX(Data!$BR:$BR,MATCH(B171,Data!$A:$A,0),1)))</f>
        <v/>
      </c>
      <c r="B171" s="43" t="str">
        <f ca="1">IFERROR(INDEX(Data!A$1:$A$1002,_xlfn.AGGREGATE(15,6,(OFFSET(Data!$A$1,0,MATCH(B$6,Data!$1:$1,0)-1,1000,1)=IF(B$7="","Yes",B$7))/(OFFSET(Data!$A$1,0,MATCH(B$6,Data!$1:$1,0)-1,1000,1)=IF(B$7="","Yes",B$7))*ROW(Data!$C$1:$C$1002),ROW(B171)-ROW(B$7)),1),"")</f>
        <v/>
      </c>
      <c r="C171" s="43" t="str">
        <f ca="1">IF(D171="","",IF(INDEX(Data!$BR:$BR,MATCH(D171,Data!$A:$A,0),1)=0,"",INDEX(Data!$BR:$BR,MATCH(D171,Data!$A:$A,0),1)))</f>
        <v/>
      </c>
      <c r="D171" s="43" t="str">
        <f ca="1">IFERROR(INDEX(Data!$A$1:C$1002,_xlfn.AGGREGATE(15,6,(OFFSET(Data!$A$1,0,MATCH(D$6,Data!$1:$1,0)-1,1000,1)=IF(D$7="","Yes",D$7))/(OFFSET(Data!$A$1,0,MATCH(D$6,Data!$1:$1,0)-1,1000,1)=IF(D$7="","Yes",D$7))*ROW(Data!$C$1:$C$1002),ROW(D171)-ROW(D$7)),1),"")</f>
        <v/>
      </c>
      <c r="E171" s="43" t="str">
        <f ca="1">IF(F171="","",IF(INDEX(Data!$BR:$BR,MATCH(F171,Data!$A:$A,0),1)=0,"",INDEX(Data!$BR:$BR,MATCH(F171,Data!$A:$A,0),1)))</f>
        <v/>
      </c>
      <c r="F171" s="43" t="str">
        <f ca="1">IFERROR(INDEX(Data!$A$1:E$1002,_xlfn.AGGREGATE(15,6,(OFFSET(Data!$A$1,0,MATCH(F$6,Data!$1:$1,0)-1,1000,1)=IF(F$7="","Yes",F$7))/(OFFSET(Data!$A$1,0,MATCH(F$6,Data!$1:$1,0)-1,1000,1)=IF(F$7="","Yes",F$7))*ROW(Data!$C$1:$C$1002),ROW(F171)-ROW(F$7)),1),"")</f>
        <v/>
      </c>
      <c r="G171" s="43" t="str">
        <f ca="1">IF(H171="","",IF(INDEX(Data!$BR:$BR,MATCH(H171,Data!$A:$A,0),1)=0,"",INDEX(Data!$BR:$BR,MATCH(H171,Data!$A:$A,0),1)))</f>
        <v/>
      </c>
      <c r="H171" s="43" t="str">
        <f ca="1">IFERROR(INDEX(Data!$A$1:G$1002,_xlfn.AGGREGATE(15,6,(OFFSET(Data!$A$1,0,MATCH(H$6,Data!$1:$1,0)-1,1000,1)=IF(H$7="","Yes",H$7))/(OFFSET(Data!$A$1,0,MATCH(H$6,Data!$1:$1,0)-1,1000,1)=IF(H$7="","Yes",H$7))*ROW(Data!$C$1:$C$1002),ROW(H171)-ROW(H$7)),1),"")</f>
        <v/>
      </c>
      <c r="I171" s="43" t="str">
        <f ca="1">IF(J171="","",IF(INDEX(Data!$BR:$BR,MATCH(J171,Data!$A:$A,0),1)=0,"",INDEX(Data!$BR:$BR,MATCH(J171,Data!$A:$A,0),1)))</f>
        <v/>
      </c>
      <c r="J171" s="43" t="str">
        <f ca="1">IFERROR(INDEX(Data!$A$1:I$1002,_xlfn.AGGREGATE(15,6,(OFFSET(Data!$A$1,0,MATCH(J$6,Data!$1:$1,0)-1,1000,1)=IF(J$7="","Yes",J$7))/(OFFSET(Data!$A$1,0,MATCH(J$6,Data!$1:$1,0)-1,1000,1)=IF(J$7="","Yes",J$7))*ROW(Data!$C$1:$C$1002),ROW(J171)-ROW(J$7)),1),"")</f>
        <v/>
      </c>
      <c r="K171" s="43" t="str">
        <f ca="1">IF(L171="","",IF(INDEX(Data!$BR:$BR,MATCH(L171,Data!$A:$A,0),1)=0,"",INDEX(Data!$BR:$BR,MATCH(L171,Data!$A:$A,0),1)))</f>
        <v/>
      </c>
      <c r="L171" s="43" t="str">
        <f ca="1">IFERROR(INDEX(Data!$A$1:K$1002,_xlfn.AGGREGATE(15,6,(OFFSET(Data!$A$1,0,MATCH(L$6,Data!$1:$1,0)-1,1000,1)=IF(L$7="","Yes",L$7))/(OFFSET(Data!$A$1,0,MATCH(L$6,Data!$1:$1,0)-1,1000,1)=IF(L$7="","Yes",L$7))*ROW(Data!$C$1:$C$1002),ROW(L171)-ROW(L$7)),1),"")</f>
        <v/>
      </c>
      <c r="M171" s="43" t="str">
        <f ca="1">IF(N171="","",IF(INDEX(Data!$BR:$BR,MATCH(N171,Data!$A:$A,0),1)=0,"",INDEX(Data!$BR:$BR,MATCH(N171,Data!$A:$A,0),1)))</f>
        <v/>
      </c>
      <c r="N171" s="43" t="str">
        <f ca="1">IFERROR(INDEX(Data!$A$1:M$1002,_xlfn.AGGREGATE(15,6,(OFFSET(Data!$A$1,0,MATCH(N$6,Data!$1:$1,0)-1,1000,1)=IF(N$7="","Yes",N$7))/(OFFSET(Data!$A$1,0,MATCH(N$6,Data!$1:$1,0)-1,1000,1)=IF(N$7="","Yes",N$7))*ROW(Data!$C$1:$C$1002),ROW(N171)-ROW(N$7)),1),"")</f>
        <v/>
      </c>
      <c r="O171" s="43" t="str">
        <f ca="1">IF(P171="","",IF(INDEX(Data!$BR:$BR,MATCH(P171,Data!$A:$A,0),1)=0,"",INDEX(Data!$BR:$BR,MATCH(P171,Data!$A:$A,0),1)))</f>
        <v/>
      </c>
      <c r="P171" s="43" t="str">
        <f ca="1">IFERROR(INDEX(Data!$A$1:O$1002,_xlfn.AGGREGATE(15,6,(OFFSET(Data!$A$1,0,MATCH(P$6,Data!$1:$1,0)-1,1000,1)=IF(P$7="","Yes",P$7))/(OFFSET(Data!$A$1,0,MATCH(P$6,Data!$1:$1,0)-1,1000,1)=IF(P$7="","Yes",P$7))*ROW(Data!$C$1:$C$1002),ROW(P171)-ROW(P$7)),1),"")</f>
        <v/>
      </c>
      <c r="Q171" s="43" t="str">
        <f ca="1">IF(R171="","",IF(INDEX(Data!$BR:$BR,MATCH(R171,Data!$A:$A,0),1)=0,"",INDEX(Data!$BR:$BR,MATCH(R171,Data!$A:$A,0),1)))</f>
        <v/>
      </c>
      <c r="R171" s="43" t="str">
        <f ca="1">IFERROR(INDEX(Data!$A$1:Q$1002,_xlfn.AGGREGATE(15,6,(OFFSET(Data!$A$1,0,MATCH(R$6,Data!$1:$1,0)-1,1000,1)=IF(R$7="","Yes",R$7))/(OFFSET(Data!$A$1,0,MATCH(R$6,Data!$1:$1,0)-1,1000,1)=IF(R$7="","Yes",R$7))*ROW(Data!$C$1:$C$1002),ROW(R171)-ROW(R$7)),1),"")</f>
        <v/>
      </c>
      <c r="S171" s="43" t="str">
        <f ca="1">IF(T171="","",IF(INDEX(Data!$BR:$BR,MATCH(T171,Data!$A:$A,0),1)=0,"",INDEX(Data!$BR:$BR,MATCH(T171,Data!$A:$A,0),1)))</f>
        <v/>
      </c>
      <c r="T171" s="43" t="str">
        <f ca="1">IFERROR(INDEX(Data!$A$1:R$1002,_xlfn.AGGREGATE(15,6,(OFFSET(Data!$A$1,0,MATCH(T$6,Data!$1:$1,0)-1,1000,1)=IF(T$7="","Yes",T$7))/(OFFSET(Data!$A$1,0,MATCH(T$6,Data!$1:$1,0)-1,1000,1)=IF(T$7="","Yes",T$7))*ROW(Data!$C$1:$C$1002),ROW(T171)-ROW(T$7)),1),"")</f>
        <v/>
      </c>
      <c r="U171" s="43" t="str">
        <f ca="1">IF(V171="","",IF(INDEX(Data!$BR:$BR,MATCH(V171,Data!$A:$A,0),1)=0,"",INDEX(Data!$BR:$BR,MATCH(V171,Data!$A:$A,0),1)))</f>
        <v/>
      </c>
      <c r="V171" s="43" t="str">
        <f ca="1">IFERROR(INDEX(Data!$A$1:T$1002,_xlfn.AGGREGATE(15,6,(OFFSET(Data!$A$1,0,MATCH(V$6,Data!$1:$1,0)-1,1000,1)=IF(V$7="","Yes",V$7))/(OFFSET(Data!$A$1,0,MATCH(V$6,Data!$1:$1,0)-1,1000,1)=IF(V$7="","Yes",V$7))*ROW(Data!$C$1:$C$1002),ROW(V171)-ROW(V$7)),1),"")</f>
        <v/>
      </c>
      <c r="W171" s="43" t="str">
        <f ca="1">IF(X171="","",IF(INDEX(Data!$BR:$BR,MATCH(X171,Data!$A:$A,0),1)=0,"",INDEX(Data!$BR:$BR,MATCH(X171,Data!$A:$A,0),1)))</f>
        <v/>
      </c>
      <c r="X171" s="43" t="str">
        <f ca="1">IFERROR(INDEX(Data!$A$1:Y$1002,_xlfn.AGGREGATE(15,6,(OFFSET(Data!$A$1,0,MATCH(X$6,Data!$1:$1,0)-1,1000,1)=IF(X$7="","Yes",X$7))/(OFFSET(Data!$A$1,0,MATCH(X$6,Data!$1:$1,0)-1,1000,1)=IF(X$7="","Yes",X$7))*ROW(Data!$C$1:$C$1002),ROW(X171)-ROW(X$7)),1),"")</f>
        <v/>
      </c>
      <c r="Y171" s="43" t="str">
        <f ca="1">IF(Z171="","",IF(INDEX(Data!$BR:$BR,MATCH(Z171,Data!$A:$A,0),1)=0,"",INDEX(Data!$BR:$BR,MATCH(Z171,Data!$A:$A,0),1)))</f>
        <v/>
      </c>
      <c r="Z171" s="43" t="str">
        <f ca="1">IFERROR(INDEX(Data!$A$1:AA$1002,_xlfn.AGGREGATE(15,6,(OFFSET(Data!$A$1,0,MATCH(Z$6,Data!$1:$1,0)-1,1000,1)=IF(Z$7="","Yes",Z$7))/(OFFSET(Data!$A$1,0,MATCH(Z$6,Data!$1:$1,0)-1,1000,1)=IF(Z$7="","Yes",Z$7))*ROW(Data!$C$1:$C$1002),ROW(Z171)-ROW(Z$7)),1),"")</f>
        <v/>
      </c>
      <c r="AA171" s="43" t="str">
        <f ca="1">IF(AB171="","",IF(INDEX(Data!$BR:$BR,MATCH(AB171,Data!$A:$A,0),1)=0,"",INDEX(Data!$BR:$BR,MATCH(AB171,Data!$A:$A,0),1)))</f>
        <v/>
      </c>
      <c r="AB171" s="43" t="str">
        <f ca="1">IFERROR(INDEX(Data!$A$1:AC$1002,_xlfn.AGGREGATE(15,6,(OFFSET(Data!$A$1,0,MATCH(AB$6,Data!$1:$1,0)-1,1000,1)=IF(AB$7="","Yes",AB$7))/(OFFSET(Data!$A$1,0,MATCH(AB$6,Data!$1:$1,0)-1,1000,1)=IF(AB$7="","Yes",AB$7))*ROW(Data!$C$1:$C$1002),ROW(AB171)-ROW(AB$7)),1),"")</f>
        <v/>
      </c>
      <c r="AC171" s="43" t="str">
        <f ca="1">IF(AD171="","",IF(INDEX(Data!$BR:$BR,MATCH(AD171,Data!$A:$A,0),1)=0,"",INDEX(Data!$BR:$BR,MATCH(AD171,Data!$A:$A,0),1)))</f>
        <v/>
      </c>
      <c r="AD171" s="43" t="str">
        <f ca="1">IFERROR(INDEX(Data!$A$1:AE$1002,_xlfn.AGGREGATE(15,6,(OFFSET(Data!$A$1,0,MATCH(AD$6,Data!$1:$1,0)-1,1000,1)=IF(AD$7="","Yes",AD$7))/(OFFSET(Data!$A$1,0,MATCH(AD$6,Data!$1:$1,0)-1,1000,1)=IF(AD$7="","Yes",AD$7))*ROW(Data!$C$1:$C$1002),ROW(AD171)-ROW(AD$7)),1),"")</f>
        <v/>
      </c>
      <c r="AE171" s="43" t="str">
        <f ca="1">IF(AF171="","",IF(INDEX(Data!$BR:$BR,MATCH(AF171,Data!$A:$A,0),1)=0,"",INDEX(Data!$BR:$BR,MATCH(AF171,Data!$A:$A,0),1)))</f>
        <v/>
      </c>
      <c r="AF171" s="43" t="str">
        <f ca="1">IFERROR(INDEX(Data!$A$1:AM$1002,_xlfn.AGGREGATE(15,6,(OFFSET(Data!$A$1,0,MATCH(AF$6,Data!$1:$1,0)-1,1000,1)=IF(AF$7="","Yes",AF$7))/(OFFSET(Data!$A$1,0,MATCH(AF$6,Data!$1:$1,0)-1,1000,1)=IF(AF$7="","Yes",AF$7))*ROW(Data!$C$1:$C$1002),ROW(AF171)-ROW(AF$7)),1),"")</f>
        <v/>
      </c>
      <c r="AG171" s="43" t="str">
        <f ca="1">IF(AH171="","",IF(INDEX(Data!$BR:$BR,MATCH(AH171,Data!$A:$A,0),1)=0,"",INDEX(Data!$BR:$BR,MATCH(AH171,Data!$A:$A,0),1)))</f>
        <v/>
      </c>
      <c r="AH171" s="43" t="str">
        <f ca="1">IFERROR(INDEX(Data!$A$1:AO$1002,_xlfn.AGGREGATE(15,6,(OFFSET(Data!$A$1,0,MATCH(AH$6,Data!$1:$1,0)-1,1000,1)=IF(AH$7="","Yes",AH$7))/(OFFSET(Data!$A$1,0,MATCH(AH$6,Data!$1:$1,0)-1,1000,1)=IF(AH$7="","Yes",AH$7))*ROW(Data!$C$1:$C$1002),ROW(AH171)-ROW(AH$7)),1),"")</f>
        <v/>
      </c>
      <c r="AI171" s="43" t="str">
        <f ca="1">IF(AJ171="","",IF(INDEX(Data!$BR:$BR,MATCH(AJ171,Data!$A:$A,0),1)=0,"",INDEX(Data!$BR:$BR,MATCH(AJ171,Data!$A:$A,0),1)))</f>
        <v/>
      </c>
      <c r="AJ171" s="43" t="str">
        <f ca="1">IFERROR(INDEX(Data!$A$1:AQ$1002,_xlfn.AGGREGATE(15,6,(OFFSET(Data!$A$1,0,MATCH(AJ$6,Data!$1:$1,0)-1,1000,1)=IF(AJ$7="","Yes",AJ$7))/(OFFSET(Data!$A$1,0,MATCH(AJ$6,Data!$1:$1,0)-1,1000,1)=IF(AJ$7="","Yes",AJ$7))*ROW(Data!$C$1:$C$1002),ROW(AJ171)-ROW(AJ$7)),1),"")</f>
        <v/>
      </c>
      <c r="AK171" s="43" t="str">
        <f ca="1">IF(AL171="","",IF(INDEX(Data!$BR:$BR,MATCH(AL171,Data!$A:$A,0),1)=0,"",INDEX(Data!$BR:$BR,MATCH(AL171,Data!$A:$A,0),1)))</f>
        <v/>
      </c>
      <c r="AL171" s="43" t="str">
        <f ca="1">IFERROR(INDEX(Data!$A$1:AS$1002,_xlfn.AGGREGATE(15,6,(OFFSET(Data!$A$1,0,MATCH(AL$6,Data!$1:$1,0)-1,1000,1)=IF(AL$7="","Yes",AL$7))/(OFFSET(Data!$A$1,0,MATCH(AL$6,Data!$1:$1,0)-1,1000,1)=IF(AL$7="","Yes",AL$7))*ROW(Data!$C$1:$C$1002),ROW(AL171)-ROW(AL$7)),1),"")</f>
        <v/>
      </c>
      <c r="AM171" s="43" t="str">
        <f ca="1">IF(AN171="","",IF(INDEX(Data!$BR:$BR,MATCH(AN171,Data!$A:$A,0),1)=0,"",INDEX(Data!$BR:$BR,MATCH(AN171,Data!$A:$A,0),1)))</f>
        <v/>
      </c>
      <c r="AN171" s="43" t="str">
        <f ca="1">IFERROR(INDEX(Data!$A$1:AU$1002,_xlfn.AGGREGATE(15,6,(OFFSET(Data!$A$1,0,MATCH(AN$6,Data!$1:$1,0)-1,1000,1)=IF(AN$7="","Yes",AN$7))/(OFFSET(Data!$A$1,0,MATCH(AN$6,Data!$1:$1,0)-1,1000,1)=IF(AN$7="","Yes",AN$7))*ROW(Data!$C$1:$C$1002),ROW(AN171)-ROW(AN$7)),1),"")</f>
        <v/>
      </c>
    </row>
    <row r="172" spans="1:40" x14ac:dyDescent="0.4">
      <c r="A172" s="43" t="str">
        <f ca="1">IF(B172="","",IF(INDEX(Data!$BR:$BR,MATCH(B172,Data!$A:$A,0),1)=0,"",INDEX(Data!$BR:$BR,MATCH(B172,Data!$A:$A,0),1)))</f>
        <v/>
      </c>
      <c r="B172" s="43" t="str">
        <f ca="1">IFERROR(INDEX(Data!A$1:$A$1002,_xlfn.AGGREGATE(15,6,(OFFSET(Data!$A$1,0,MATCH(B$6,Data!$1:$1,0)-1,1000,1)=IF(B$7="","Yes",B$7))/(OFFSET(Data!$A$1,0,MATCH(B$6,Data!$1:$1,0)-1,1000,1)=IF(B$7="","Yes",B$7))*ROW(Data!$C$1:$C$1002),ROW(B172)-ROW(B$7)),1),"")</f>
        <v/>
      </c>
      <c r="C172" s="43" t="str">
        <f ca="1">IF(D172="","",IF(INDEX(Data!$BR:$BR,MATCH(D172,Data!$A:$A,0),1)=0,"",INDEX(Data!$BR:$BR,MATCH(D172,Data!$A:$A,0),1)))</f>
        <v/>
      </c>
      <c r="D172" s="43" t="str">
        <f ca="1">IFERROR(INDEX(Data!$A$1:C$1002,_xlfn.AGGREGATE(15,6,(OFFSET(Data!$A$1,0,MATCH(D$6,Data!$1:$1,0)-1,1000,1)=IF(D$7="","Yes",D$7))/(OFFSET(Data!$A$1,0,MATCH(D$6,Data!$1:$1,0)-1,1000,1)=IF(D$7="","Yes",D$7))*ROW(Data!$C$1:$C$1002),ROW(D172)-ROW(D$7)),1),"")</f>
        <v/>
      </c>
      <c r="E172" s="43" t="str">
        <f ca="1">IF(F172="","",IF(INDEX(Data!$BR:$BR,MATCH(F172,Data!$A:$A,0),1)=0,"",INDEX(Data!$BR:$BR,MATCH(F172,Data!$A:$A,0),1)))</f>
        <v/>
      </c>
      <c r="F172" s="43" t="str">
        <f ca="1">IFERROR(INDEX(Data!$A$1:E$1002,_xlfn.AGGREGATE(15,6,(OFFSET(Data!$A$1,0,MATCH(F$6,Data!$1:$1,0)-1,1000,1)=IF(F$7="","Yes",F$7))/(OFFSET(Data!$A$1,0,MATCH(F$6,Data!$1:$1,0)-1,1000,1)=IF(F$7="","Yes",F$7))*ROW(Data!$C$1:$C$1002),ROW(F172)-ROW(F$7)),1),"")</f>
        <v/>
      </c>
      <c r="G172" s="43" t="str">
        <f ca="1">IF(H172="","",IF(INDEX(Data!$BR:$BR,MATCH(H172,Data!$A:$A,0),1)=0,"",INDEX(Data!$BR:$BR,MATCH(H172,Data!$A:$A,0),1)))</f>
        <v/>
      </c>
      <c r="H172" s="43" t="str">
        <f ca="1">IFERROR(INDEX(Data!$A$1:G$1002,_xlfn.AGGREGATE(15,6,(OFFSET(Data!$A$1,0,MATCH(H$6,Data!$1:$1,0)-1,1000,1)=IF(H$7="","Yes",H$7))/(OFFSET(Data!$A$1,0,MATCH(H$6,Data!$1:$1,0)-1,1000,1)=IF(H$7="","Yes",H$7))*ROW(Data!$C$1:$C$1002),ROW(H172)-ROW(H$7)),1),"")</f>
        <v/>
      </c>
      <c r="I172" s="43" t="str">
        <f ca="1">IF(J172="","",IF(INDEX(Data!$BR:$BR,MATCH(J172,Data!$A:$A,0),1)=0,"",INDEX(Data!$BR:$BR,MATCH(J172,Data!$A:$A,0),1)))</f>
        <v/>
      </c>
      <c r="J172" s="43" t="str">
        <f ca="1">IFERROR(INDEX(Data!$A$1:I$1002,_xlfn.AGGREGATE(15,6,(OFFSET(Data!$A$1,0,MATCH(J$6,Data!$1:$1,0)-1,1000,1)=IF(J$7="","Yes",J$7))/(OFFSET(Data!$A$1,0,MATCH(J$6,Data!$1:$1,0)-1,1000,1)=IF(J$7="","Yes",J$7))*ROW(Data!$C$1:$C$1002),ROW(J172)-ROW(J$7)),1),"")</f>
        <v/>
      </c>
      <c r="K172" s="43" t="str">
        <f ca="1">IF(L172="","",IF(INDEX(Data!$BR:$BR,MATCH(L172,Data!$A:$A,0),1)=0,"",INDEX(Data!$BR:$BR,MATCH(L172,Data!$A:$A,0),1)))</f>
        <v/>
      </c>
      <c r="L172" s="43" t="str">
        <f ca="1">IFERROR(INDEX(Data!$A$1:K$1002,_xlfn.AGGREGATE(15,6,(OFFSET(Data!$A$1,0,MATCH(L$6,Data!$1:$1,0)-1,1000,1)=IF(L$7="","Yes",L$7))/(OFFSET(Data!$A$1,0,MATCH(L$6,Data!$1:$1,0)-1,1000,1)=IF(L$7="","Yes",L$7))*ROW(Data!$C$1:$C$1002),ROW(L172)-ROW(L$7)),1),"")</f>
        <v/>
      </c>
      <c r="M172" s="43" t="str">
        <f ca="1">IF(N172="","",IF(INDEX(Data!$BR:$BR,MATCH(N172,Data!$A:$A,0),1)=0,"",INDEX(Data!$BR:$BR,MATCH(N172,Data!$A:$A,0),1)))</f>
        <v/>
      </c>
      <c r="N172" s="43" t="str">
        <f ca="1">IFERROR(INDEX(Data!$A$1:M$1002,_xlfn.AGGREGATE(15,6,(OFFSET(Data!$A$1,0,MATCH(N$6,Data!$1:$1,0)-1,1000,1)=IF(N$7="","Yes",N$7))/(OFFSET(Data!$A$1,0,MATCH(N$6,Data!$1:$1,0)-1,1000,1)=IF(N$7="","Yes",N$7))*ROW(Data!$C$1:$C$1002),ROW(N172)-ROW(N$7)),1),"")</f>
        <v/>
      </c>
      <c r="O172" s="43" t="str">
        <f ca="1">IF(P172="","",IF(INDEX(Data!$BR:$BR,MATCH(P172,Data!$A:$A,0),1)=0,"",INDEX(Data!$BR:$BR,MATCH(P172,Data!$A:$A,0),1)))</f>
        <v/>
      </c>
      <c r="P172" s="43" t="str">
        <f ca="1">IFERROR(INDEX(Data!$A$1:O$1002,_xlfn.AGGREGATE(15,6,(OFFSET(Data!$A$1,0,MATCH(P$6,Data!$1:$1,0)-1,1000,1)=IF(P$7="","Yes",P$7))/(OFFSET(Data!$A$1,0,MATCH(P$6,Data!$1:$1,0)-1,1000,1)=IF(P$7="","Yes",P$7))*ROW(Data!$C$1:$C$1002),ROW(P172)-ROW(P$7)),1),"")</f>
        <v/>
      </c>
      <c r="Q172" s="43" t="str">
        <f ca="1">IF(R172="","",IF(INDEX(Data!$BR:$BR,MATCH(R172,Data!$A:$A,0),1)=0,"",INDEX(Data!$BR:$BR,MATCH(R172,Data!$A:$A,0),1)))</f>
        <v/>
      </c>
      <c r="R172" s="43" t="str">
        <f ca="1">IFERROR(INDEX(Data!$A$1:Q$1002,_xlfn.AGGREGATE(15,6,(OFFSET(Data!$A$1,0,MATCH(R$6,Data!$1:$1,0)-1,1000,1)=IF(R$7="","Yes",R$7))/(OFFSET(Data!$A$1,0,MATCH(R$6,Data!$1:$1,0)-1,1000,1)=IF(R$7="","Yes",R$7))*ROW(Data!$C$1:$C$1002),ROW(R172)-ROW(R$7)),1),"")</f>
        <v/>
      </c>
      <c r="S172" s="43" t="str">
        <f ca="1">IF(T172="","",IF(INDEX(Data!$BR:$BR,MATCH(T172,Data!$A:$A,0),1)=0,"",INDEX(Data!$BR:$BR,MATCH(T172,Data!$A:$A,0),1)))</f>
        <v/>
      </c>
      <c r="T172" s="43" t="str">
        <f ca="1">IFERROR(INDEX(Data!$A$1:R$1002,_xlfn.AGGREGATE(15,6,(OFFSET(Data!$A$1,0,MATCH(T$6,Data!$1:$1,0)-1,1000,1)=IF(T$7="","Yes",T$7))/(OFFSET(Data!$A$1,0,MATCH(T$6,Data!$1:$1,0)-1,1000,1)=IF(T$7="","Yes",T$7))*ROW(Data!$C$1:$C$1002),ROW(T172)-ROW(T$7)),1),"")</f>
        <v/>
      </c>
      <c r="U172" s="43" t="str">
        <f ca="1">IF(V172="","",IF(INDEX(Data!$BR:$BR,MATCH(V172,Data!$A:$A,0),1)=0,"",INDEX(Data!$BR:$BR,MATCH(V172,Data!$A:$A,0),1)))</f>
        <v/>
      </c>
      <c r="V172" s="43" t="str">
        <f ca="1">IFERROR(INDEX(Data!$A$1:T$1002,_xlfn.AGGREGATE(15,6,(OFFSET(Data!$A$1,0,MATCH(V$6,Data!$1:$1,0)-1,1000,1)=IF(V$7="","Yes",V$7))/(OFFSET(Data!$A$1,0,MATCH(V$6,Data!$1:$1,0)-1,1000,1)=IF(V$7="","Yes",V$7))*ROW(Data!$C$1:$C$1002),ROW(V172)-ROW(V$7)),1),"")</f>
        <v/>
      </c>
      <c r="W172" s="43" t="str">
        <f ca="1">IF(X172="","",IF(INDEX(Data!$BR:$BR,MATCH(X172,Data!$A:$A,0),1)=0,"",INDEX(Data!$BR:$BR,MATCH(X172,Data!$A:$A,0),1)))</f>
        <v/>
      </c>
      <c r="X172" s="43" t="str">
        <f ca="1">IFERROR(INDEX(Data!$A$1:Y$1002,_xlfn.AGGREGATE(15,6,(OFFSET(Data!$A$1,0,MATCH(X$6,Data!$1:$1,0)-1,1000,1)=IF(X$7="","Yes",X$7))/(OFFSET(Data!$A$1,0,MATCH(X$6,Data!$1:$1,0)-1,1000,1)=IF(X$7="","Yes",X$7))*ROW(Data!$C$1:$C$1002),ROW(X172)-ROW(X$7)),1),"")</f>
        <v/>
      </c>
      <c r="Y172" s="43" t="str">
        <f ca="1">IF(Z172="","",IF(INDEX(Data!$BR:$BR,MATCH(Z172,Data!$A:$A,0),1)=0,"",INDEX(Data!$BR:$BR,MATCH(Z172,Data!$A:$A,0),1)))</f>
        <v/>
      </c>
      <c r="Z172" s="43" t="str">
        <f ca="1">IFERROR(INDEX(Data!$A$1:AA$1002,_xlfn.AGGREGATE(15,6,(OFFSET(Data!$A$1,0,MATCH(Z$6,Data!$1:$1,0)-1,1000,1)=IF(Z$7="","Yes",Z$7))/(OFFSET(Data!$A$1,0,MATCH(Z$6,Data!$1:$1,0)-1,1000,1)=IF(Z$7="","Yes",Z$7))*ROW(Data!$C$1:$C$1002),ROW(Z172)-ROW(Z$7)),1),"")</f>
        <v/>
      </c>
      <c r="AA172" s="43" t="str">
        <f ca="1">IF(AB172="","",IF(INDEX(Data!$BR:$BR,MATCH(AB172,Data!$A:$A,0),1)=0,"",INDEX(Data!$BR:$BR,MATCH(AB172,Data!$A:$A,0),1)))</f>
        <v/>
      </c>
      <c r="AB172" s="43" t="str">
        <f ca="1">IFERROR(INDEX(Data!$A$1:AC$1002,_xlfn.AGGREGATE(15,6,(OFFSET(Data!$A$1,0,MATCH(AB$6,Data!$1:$1,0)-1,1000,1)=IF(AB$7="","Yes",AB$7))/(OFFSET(Data!$A$1,0,MATCH(AB$6,Data!$1:$1,0)-1,1000,1)=IF(AB$7="","Yes",AB$7))*ROW(Data!$C$1:$C$1002),ROW(AB172)-ROW(AB$7)),1),"")</f>
        <v/>
      </c>
      <c r="AC172" s="43" t="str">
        <f ca="1">IF(AD172="","",IF(INDEX(Data!$BR:$BR,MATCH(AD172,Data!$A:$A,0),1)=0,"",INDEX(Data!$BR:$BR,MATCH(AD172,Data!$A:$A,0),1)))</f>
        <v/>
      </c>
      <c r="AD172" s="43" t="str">
        <f ca="1">IFERROR(INDEX(Data!$A$1:AE$1002,_xlfn.AGGREGATE(15,6,(OFFSET(Data!$A$1,0,MATCH(AD$6,Data!$1:$1,0)-1,1000,1)=IF(AD$7="","Yes",AD$7))/(OFFSET(Data!$A$1,0,MATCH(AD$6,Data!$1:$1,0)-1,1000,1)=IF(AD$7="","Yes",AD$7))*ROW(Data!$C$1:$C$1002),ROW(AD172)-ROW(AD$7)),1),"")</f>
        <v/>
      </c>
      <c r="AE172" s="43" t="str">
        <f ca="1">IF(AF172="","",IF(INDEX(Data!$BR:$BR,MATCH(AF172,Data!$A:$A,0),1)=0,"",INDEX(Data!$BR:$BR,MATCH(AF172,Data!$A:$A,0),1)))</f>
        <v/>
      </c>
      <c r="AF172" s="43" t="str">
        <f ca="1">IFERROR(INDEX(Data!$A$1:AM$1002,_xlfn.AGGREGATE(15,6,(OFFSET(Data!$A$1,0,MATCH(AF$6,Data!$1:$1,0)-1,1000,1)=IF(AF$7="","Yes",AF$7))/(OFFSET(Data!$A$1,0,MATCH(AF$6,Data!$1:$1,0)-1,1000,1)=IF(AF$7="","Yes",AF$7))*ROW(Data!$C$1:$C$1002),ROW(AF172)-ROW(AF$7)),1),"")</f>
        <v/>
      </c>
      <c r="AG172" s="43" t="str">
        <f ca="1">IF(AH172="","",IF(INDEX(Data!$BR:$BR,MATCH(AH172,Data!$A:$A,0),1)=0,"",INDEX(Data!$BR:$BR,MATCH(AH172,Data!$A:$A,0),1)))</f>
        <v/>
      </c>
      <c r="AH172" s="43" t="str">
        <f ca="1">IFERROR(INDEX(Data!$A$1:AO$1002,_xlfn.AGGREGATE(15,6,(OFFSET(Data!$A$1,0,MATCH(AH$6,Data!$1:$1,0)-1,1000,1)=IF(AH$7="","Yes",AH$7))/(OFFSET(Data!$A$1,0,MATCH(AH$6,Data!$1:$1,0)-1,1000,1)=IF(AH$7="","Yes",AH$7))*ROW(Data!$C$1:$C$1002),ROW(AH172)-ROW(AH$7)),1),"")</f>
        <v/>
      </c>
      <c r="AI172" s="43" t="str">
        <f ca="1">IF(AJ172="","",IF(INDEX(Data!$BR:$BR,MATCH(AJ172,Data!$A:$A,0),1)=0,"",INDEX(Data!$BR:$BR,MATCH(AJ172,Data!$A:$A,0),1)))</f>
        <v/>
      </c>
      <c r="AJ172" s="43" t="str">
        <f ca="1">IFERROR(INDEX(Data!$A$1:AQ$1002,_xlfn.AGGREGATE(15,6,(OFFSET(Data!$A$1,0,MATCH(AJ$6,Data!$1:$1,0)-1,1000,1)=IF(AJ$7="","Yes",AJ$7))/(OFFSET(Data!$A$1,0,MATCH(AJ$6,Data!$1:$1,0)-1,1000,1)=IF(AJ$7="","Yes",AJ$7))*ROW(Data!$C$1:$C$1002),ROW(AJ172)-ROW(AJ$7)),1),"")</f>
        <v/>
      </c>
      <c r="AK172" s="43" t="str">
        <f ca="1">IF(AL172="","",IF(INDEX(Data!$BR:$BR,MATCH(AL172,Data!$A:$A,0),1)=0,"",INDEX(Data!$BR:$BR,MATCH(AL172,Data!$A:$A,0),1)))</f>
        <v/>
      </c>
      <c r="AL172" s="43" t="str">
        <f ca="1">IFERROR(INDEX(Data!$A$1:AS$1002,_xlfn.AGGREGATE(15,6,(OFFSET(Data!$A$1,0,MATCH(AL$6,Data!$1:$1,0)-1,1000,1)=IF(AL$7="","Yes",AL$7))/(OFFSET(Data!$A$1,0,MATCH(AL$6,Data!$1:$1,0)-1,1000,1)=IF(AL$7="","Yes",AL$7))*ROW(Data!$C$1:$C$1002),ROW(AL172)-ROW(AL$7)),1),"")</f>
        <v/>
      </c>
      <c r="AM172" s="43" t="str">
        <f ca="1">IF(AN172="","",IF(INDEX(Data!$BR:$BR,MATCH(AN172,Data!$A:$A,0),1)=0,"",INDEX(Data!$BR:$BR,MATCH(AN172,Data!$A:$A,0),1)))</f>
        <v/>
      </c>
      <c r="AN172" s="43" t="str">
        <f ca="1">IFERROR(INDEX(Data!$A$1:AU$1002,_xlfn.AGGREGATE(15,6,(OFFSET(Data!$A$1,0,MATCH(AN$6,Data!$1:$1,0)-1,1000,1)=IF(AN$7="","Yes",AN$7))/(OFFSET(Data!$A$1,0,MATCH(AN$6,Data!$1:$1,0)-1,1000,1)=IF(AN$7="","Yes",AN$7))*ROW(Data!$C$1:$C$1002),ROW(AN172)-ROW(AN$7)),1),"")</f>
        <v/>
      </c>
    </row>
    <row r="173" spans="1:40" x14ac:dyDescent="0.4">
      <c r="A173" s="43" t="str">
        <f ca="1">IF(B173="","",IF(INDEX(Data!$BR:$BR,MATCH(B173,Data!$A:$A,0),1)=0,"",INDEX(Data!$BR:$BR,MATCH(B173,Data!$A:$A,0),1)))</f>
        <v/>
      </c>
      <c r="B173" s="43" t="str">
        <f ca="1">IFERROR(INDEX(Data!A$1:$A$1002,_xlfn.AGGREGATE(15,6,(OFFSET(Data!$A$1,0,MATCH(B$6,Data!$1:$1,0)-1,1000,1)=IF(B$7="","Yes",B$7))/(OFFSET(Data!$A$1,0,MATCH(B$6,Data!$1:$1,0)-1,1000,1)=IF(B$7="","Yes",B$7))*ROW(Data!$C$1:$C$1002),ROW(B173)-ROW(B$7)),1),"")</f>
        <v/>
      </c>
      <c r="C173" s="43" t="str">
        <f ca="1">IF(D173="","",IF(INDEX(Data!$BR:$BR,MATCH(D173,Data!$A:$A,0),1)=0,"",INDEX(Data!$BR:$BR,MATCH(D173,Data!$A:$A,0),1)))</f>
        <v/>
      </c>
      <c r="D173" s="43" t="str">
        <f ca="1">IFERROR(INDEX(Data!$A$1:C$1002,_xlfn.AGGREGATE(15,6,(OFFSET(Data!$A$1,0,MATCH(D$6,Data!$1:$1,0)-1,1000,1)=IF(D$7="","Yes",D$7))/(OFFSET(Data!$A$1,0,MATCH(D$6,Data!$1:$1,0)-1,1000,1)=IF(D$7="","Yes",D$7))*ROW(Data!$C$1:$C$1002),ROW(D173)-ROW(D$7)),1),"")</f>
        <v/>
      </c>
      <c r="E173" s="43" t="str">
        <f ca="1">IF(F173="","",IF(INDEX(Data!$BR:$BR,MATCH(F173,Data!$A:$A,0),1)=0,"",INDEX(Data!$BR:$BR,MATCH(F173,Data!$A:$A,0),1)))</f>
        <v/>
      </c>
      <c r="F173" s="43" t="str">
        <f ca="1">IFERROR(INDEX(Data!$A$1:E$1002,_xlfn.AGGREGATE(15,6,(OFFSET(Data!$A$1,0,MATCH(F$6,Data!$1:$1,0)-1,1000,1)=IF(F$7="","Yes",F$7))/(OFFSET(Data!$A$1,0,MATCH(F$6,Data!$1:$1,0)-1,1000,1)=IF(F$7="","Yes",F$7))*ROW(Data!$C$1:$C$1002),ROW(F173)-ROW(F$7)),1),"")</f>
        <v/>
      </c>
      <c r="G173" s="43" t="str">
        <f ca="1">IF(H173="","",IF(INDEX(Data!$BR:$BR,MATCH(H173,Data!$A:$A,0),1)=0,"",INDEX(Data!$BR:$BR,MATCH(H173,Data!$A:$A,0),1)))</f>
        <v/>
      </c>
      <c r="H173" s="43" t="str">
        <f ca="1">IFERROR(INDEX(Data!$A$1:G$1002,_xlfn.AGGREGATE(15,6,(OFFSET(Data!$A$1,0,MATCH(H$6,Data!$1:$1,0)-1,1000,1)=IF(H$7="","Yes",H$7))/(OFFSET(Data!$A$1,0,MATCH(H$6,Data!$1:$1,0)-1,1000,1)=IF(H$7="","Yes",H$7))*ROW(Data!$C$1:$C$1002),ROW(H173)-ROW(H$7)),1),"")</f>
        <v/>
      </c>
      <c r="I173" s="43" t="str">
        <f ca="1">IF(J173="","",IF(INDEX(Data!$BR:$BR,MATCH(J173,Data!$A:$A,0),1)=0,"",INDEX(Data!$BR:$BR,MATCH(J173,Data!$A:$A,0),1)))</f>
        <v/>
      </c>
      <c r="J173" s="43" t="str">
        <f ca="1">IFERROR(INDEX(Data!$A$1:I$1002,_xlfn.AGGREGATE(15,6,(OFFSET(Data!$A$1,0,MATCH(J$6,Data!$1:$1,0)-1,1000,1)=IF(J$7="","Yes",J$7))/(OFFSET(Data!$A$1,0,MATCH(J$6,Data!$1:$1,0)-1,1000,1)=IF(J$7="","Yes",J$7))*ROW(Data!$C$1:$C$1002),ROW(J173)-ROW(J$7)),1),"")</f>
        <v/>
      </c>
      <c r="K173" s="43" t="str">
        <f ca="1">IF(L173="","",IF(INDEX(Data!$BR:$BR,MATCH(L173,Data!$A:$A,0),1)=0,"",INDEX(Data!$BR:$BR,MATCH(L173,Data!$A:$A,0),1)))</f>
        <v/>
      </c>
      <c r="L173" s="43" t="str">
        <f ca="1">IFERROR(INDEX(Data!$A$1:K$1002,_xlfn.AGGREGATE(15,6,(OFFSET(Data!$A$1,0,MATCH(L$6,Data!$1:$1,0)-1,1000,1)=IF(L$7="","Yes",L$7))/(OFFSET(Data!$A$1,0,MATCH(L$6,Data!$1:$1,0)-1,1000,1)=IF(L$7="","Yes",L$7))*ROW(Data!$C$1:$C$1002),ROW(L173)-ROW(L$7)),1),"")</f>
        <v/>
      </c>
      <c r="M173" s="43" t="str">
        <f ca="1">IF(N173="","",IF(INDEX(Data!$BR:$BR,MATCH(N173,Data!$A:$A,0),1)=0,"",INDEX(Data!$BR:$BR,MATCH(N173,Data!$A:$A,0),1)))</f>
        <v/>
      </c>
      <c r="N173" s="43" t="str">
        <f ca="1">IFERROR(INDEX(Data!$A$1:M$1002,_xlfn.AGGREGATE(15,6,(OFFSET(Data!$A$1,0,MATCH(N$6,Data!$1:$1,0)-1,1000,1)=IF(N$7="","Yes",N$7))/(OFFSET(Data!$A$1,0,MATCH(N$6,Data!$1:$1,0)-1,1000,1)=IF(N$7="","Yes",N$7))*ROW(Data!$C$1:$C$1002),ROW(N173)-ROW(N$7)),1),"")</f>
        <v/>
      </c>
      <c r="O173" s="43" t="str">
        <f ca="1">IF(P173="","",IF(INDEX(Data!$BR:$BR,MATCH(P173,Data!$A:$A,0),1)=0,"",INDEX(Data!$BR:$BR,MATCH(P173,Data!$A:$A,0),1)))</f>
        <v/>
      </c>
      <c r="P173" s="43" t="str">
        <f ca="1">IFERROR(INDEX(Data!$A$1:O$1002,_xlfn.AGGREGATE(15,6,(OFFSET(Data!$A$1,0,MATCH(P$6,Data!$1:$1,0)-1,1000,1)=IF(P$7="","Yes",P$7))/(OFFSET(Data!$A$1,0,MATCH(P$6,Data!$1:$1,0)-1,1000,1)=IF(P$7="","Yes",P$7))*ROW(Data!$C$1:$C$1002),ROW(P173)-ROW(P$7)),1),"")</f>
        <v/>
      </c>
      <c r="Q173" s="43" t="str">
        <f ca="1">IF(R173="","",IF(INDEX(Data!$BR:$BR,MATCH(R173,Data!$A:$A,0),1)=0,"",INDEX(Data!$BR:$BR,MATCH(R173,Data!$A:$A,0),1)))</f>
        <v/>
      </c>
      <c r="R173" s="43" t="str">
        <f ca="1">IFERROR(INDEX(Data!$A$1:Q$1002,_xlfn.AGGREGATE(15,6,(OFFSET(Data!$A$1,0,MATCH(R$6,Data!$1:$1,0)-1,1000,1)=IF(R$7="","Yes",R$7))/(OFFSET(Data!$A$1,0,MATCH(R$6,Data!$1:$1,0)-1,1000,1)=IF(R$7="","Yes",R$7))*ROW(Data!$C$1:$C$1002),ROW(R173)-ROW(R$7)),1),"")</f>
        <v/>
      </c>
      <c r="S173" s="43" t="str">
        <f ca="1">IF(T173="","",IF(INDEX(Data!$BR:$BR,MATCH(T173,Data!$A:$A,0),1)=0,"",INDEX(Data!$BR:$BR,MATCH(T173,Data!$A:$A,0),1)))</f>
        <v/>
      </c>
      <c r="T173" s="43" t="str">
        <f ca="1">IFERROR(INDEX(Data!$A$1:R$1002,_xlfn.AGGREGATE(15,6,(OFFSET(Data!$A$1,0,MATCH(T$6,Data!$1:$1,0)-1,1000,1)=IF(T$7="","Yes",T$7))/(OFFSET(Data!$A$1,0,MATCH(T$6,Data!$1:$1,0)-1,1000,1)=IF(T$7="","Yes",T$7))*ROW(Data!$C$1:$C$1002),ROW(T173)-ROW(T$7)),1),"")</f>
        <v/>
      </c>
      <c r="U173" s="43" t="str">
        <f ca="1">IF(V173="","",IF(INDEX(Data!$BR:$BR,MATCH(V173,Data!$A:$A,0),1)=0,"",INDEX(Data!$BR:$BR,MATCH(V173,Data!$A:$A,0),1)))</f>
        <v/>
      </c>
      <c r="V173" s="43" t="str">
        <f ca="1">IFERROR(INDEX(Data!$A$1:T$1002,_xlfn.AGGREGATE(15,6,(OFFSET(Data!$A$1,0,MATCH(V$6,Data!$1:$1,0)-1,1000,1)=IF(V$7="","Yes",V$7))/(OFFSET(Data!$A$1,0,MATCH(V$6,Data!$1:$1,0)-1,1000,1)=IF(V$7="","Yes",V$7))*ROW(Data!$C$1:$C$1002),ROW(V173)-ROW(V$7)),1),"")</f>
        <v/>
      </c>
      <c r="W173" s="43" t="str">
        <f ca="1">IF(X173="","",IF(INDEX(Data!$BR:$BR,MATCH(X173,Data!$A:$A,0),1)=0,"",INDEX(Data!$BR:$BR,MATCH(X173,Data!$A:$A,0),1)))</f>
        <v/>
      </c>
      <c r="X173" s="43" t="str">
        <f ca="1">IFERROR(INDEX(Data!$A$1:Y$1002,_xlfn.AGGREGATE(15,6,(OFFSET(Data!$A$1,0,MATCH(X$6,Data!$1:$1,0)-1,1000,1)=IF(X$7="","Yes",X$7))/(OFFSET(Data!$A$1,0,MATCH(X$6,Data!$1:$1,0)-1,1000,1)=IF(X$7="","Yes",X$7))*ROW(Data!$C$1:$C$1002),ROW(X173)-ROW(X$7)),1),"")</f>
        <v/>
      </c>
      <c r="Y173" s="43" t="str">
        <f ca="1">IF(Z173="","",IF(INDEX(Data!$BR:$BR,MATCH(Z173,Data!$A:$A,0),1)=0,"",INDEX(Data!$BR:$BR,MATCH(Z173,Data!$A:$A,0),1)))</f>
        <v/>
      </c>
      <c r="Z173" s="43" t="str">
        <f ca="1">IFERROR(INDEX(Data!$A$1:AA$1002,_xlfn.AGGREGATE(15,6,(OFFSET(Data!$A$1,0,MATCH(Z$6,Data!$1:$1,0)-1,1000,1)=IF(Z$7="","Yes",Z$7))/(OFFSET(Data!$A$1,0,MATCH(Z$6,Data!$1:$1,0)-1,1000,1)=IF(Z$7="","Yes",Z$7))*ROW(Data!$C$1:$C$1002),ROW(Z173)-ROW(Z$7)),1),"")</f>
        <v/>
      </c>
      <c r="AA173" s="43" t="str">
        <f ca="1">IF(AB173="","",IF(INDEX(Data!$BR:$BR,MATCH(AB173,Data!$A:$A,0),1)=0,"",INDEX(Data!$BR:$BR,MATCH(AB173,Data!$A:$A,0),1)))</f>
        <v/>
      </c>
      <c r="AB173" s="43" t="str">
        <f ca="1">IFERROR(INDEX(Data!$A$1:AC$1002,_xlfn.AGGREGATE(15,6,(OFFSET(Data!$A$1,0,MATCH(AB$6,Data!$1:$1,0)-1,1000,1)=IF(AB$7="","Yes",AB$7))/(OFFSET(Data!$A$1,0,MATCH(AB$6,Data!$1:$1,0)-1,1000,1)=IF(AB$7="","Yes",AB$7))*ROW(Data!$C$1:$C$1002),ROW(AB173)-ROW(AB$7)),1),"")</f>
        <v/>
      </c>
      <c r="AC173" s="43" t="str">
        <f ca="1">IF(AD173="","",IF(INDEX(Data!$BR:$BR,MATCH(AD173,Data!$A:$A,0),1)=0,"",INDEX(Data!$BR:$BR,MATCH(AD173,Data!$A:$A,0),1)))</f>
        <v/>
      </c>
      <c r="AD173" s="43" t="str">
        <f ca="1">IFERROR(INDEX(Data!$A$1:AE$1002,_xlfn.AGGREGATE(15,6,(OFFSET(Data!$A$1,0,MATCH(AD$6,Data!$1:$1,0)-1,1000,1)=IF(AD$7="","Yes",AD$7))/(OFFSET(Data!$A$1,0,MATCH(AD$6,Data!$1:$1,0)-1,1000,1)=IF(AD$7="","Yes",AD$7))*ROW(Data!$C$1:$C$1002),ROW(AD173)-ROW(AD$7)),1),"")</f>
        <v/>
      </c>
      <c r="AE173" s="43" t="str">
        <f ca="1">IF(AF173="","",IF(INDEX(Data!$BR:$BR,MATCH(AF173,Data!$A:$A,0),1)=0,"",INDEX(Data!$BR:$BR,MATCH(AF173,Data!$A:$A,0),1)))</f>
        <v/>
      </c>
      <c r="AF173" s="43" t="str">
        <f ca="1">IFERROR(INDEX(Data!$A$1:AM$1002,_xlfn.AGGREGATE(15,6,(OFFSET(Data!$A$1,0,MATCH(AF$6,Data!$1:$1,0)-1,1000,1)=IF(AF$7="","Yes",AF$7))/(OFFSET(Data!$A$1,0,MATCH(AF$6,Data!$1:$1,0)-1,1000,1)=IF(AF$7="","Yes",AF$7))*ROW(Data!$C$1:$C$1002),ROW(AF173)-ROW(AF$7)),1),"")</f>
        <v/>
      </c>
      <c r="AG173" s="43" t="str">
        <f ca="1">IF(AH173="","",IF(INDEX(Data!$BR:$BR,MATCH(AH173,Data!$A:$A,0),1)=0,"",INDEX(Data!$BR:$BR,MATCH(AH173,Data!$A:$A,0),1)))</f>
        <v/>
      </c>
      <c r="AH173" s="43" t="str">
        <f ca="1">IFERROR(INDEX(Data!$A$1:AO$1002,_xlfn.AGGREGATE(15,6,(OFFSET(Data!$A$1,0,MATCH(AH$6,Data!$1:$1,0)-1,1000,1)=IF(AH$7="","Yes",AH$7))/(OFFSET(Data!$A$1,0,MATCH(AH$6,Data!$1:$1,0)-1,1000,1)=IF(AH$7="","Yes",AH$7))*ROW(Data!$C$1:$C$1002),ROW(AH173)-ROW(AH$7)),1),"")</f>
        <v/>
      </c>
      <c r="AI173" s="43" t="str">
        <f ca="1">IF(AJ173="","",IF(INDEX(Data!$BR:$BR,MATCH(AJ173,Data!$A:$A,0),1)=0,"",INDEX(Data!$BR:$BR,MATCH(AJ173,Data!$A:$A,0),1)))</f>
        <v/>
      </c>
      <c r="AJ173" s="43" t="str">
        <f ca="1">IFERROR(INDEX(Data!$A$1:AQ$1002,_xlfn.AGGREGATE(15,6,(OFFSET(Data!$A$1,0,MATCH(AJ$6,Data!$1:$1,0)-1,1000,1)=IF(AJ$7="","Yes",AJ$7))/(OFFSET(Data!$A$1,0,MATCH(AJ$6,Data!$1:$1,0)-1,1000,1)=IF(AJ$7="","Yes",AJ$7))*ROW(Data!$C$1:$C$1002),ROW(AJ173)-ROW(AJ$7)),1),"")</f>
        <v/>
      </c>
      <c r="AK173" s="43" t="str">
        <f ca="1">IF(AL173="","",IF(INDEX(Data!$BR:$BR,MATCH(AL173,Data!$A:$A,0),1)=0,"",INDEX(Data!$BR:$BR,MATCH(AL173,Data!$A:$A,0),1)))</f>
        <v/>
      </c>
      <c r="AL173" s="43" t="str">
        <f ca="1">IFERROR(INDEX(Data!$A$1:AS$1002,_xlfn.AGGREGATE(15,6,(OFFSET(Data!$A$1,0,MATCH(AL$6,Data!$1:$1,0)-1,1000,1)=IF(AL$7="","Yes",AL$7))/(OFFSET(Data!$A$1,0,MATCH(AL$6,Data!$1:$1,0)-1,1000,1)=IF(AL$7="","Yes",AL$7))*ROW(Data!$C$1:$C$1002),ROW(AL173)-ROW(AL$7)),1),"")</f>
        <v/>
      </c>
      <c r="AM173" s="43" t="str">
        <f ca="1">IF(AN173="","",IF(INDEX(Data!$BR:$BR,MATCH(AN173,Data!$A:$A,0),1)=0,"",INDEX(Data!$BR:$BR,MATCH(AN173,Data!$A:$A,0),1)))</f>
        <v/>
      </c>
      <c r="AN173" s="43" t="str">
        <f ca="1">IFERROR(INDEX(Data!$A$1:AU$1002,_xlfn.AGGREGATE(15,6,(OFFSET(Data!$A$1,0,MATCH(AN$6,Data!$1:$1,0)-1,1000,1)=IF(AN$7="","Yes",AN$7))/(OFFSET(Data!$A$1,0,MATCH(AN$6,Data!$1:$1,0)-1,1000,1)=IF(AN$7="","Yes",AN$7))*ROW(Data!$C$1:$C$1002),ROW(AN173)-ROW(AN$7)),1),"")</f>
        <v/>
      </c>
    </row>
    <row r="174" spans="1:40" x14ac:dyDescent="0.4">
      <c r="A174" s="43" t="str">
        <f ca="1">IF(B174="","",IF(INDEX(Data!$BR:$BR,MATCH(B174,Data!$A:$A,0),1)=0,"",INDEX(Data!$BR:$BR,MATCH(B174,Data!$A:$A,0),1)))</f>
        <v/>
      </c>
      <c r="B174" s="43" t="str">
        <f ca="1">IFERROR(INDEX(Data!A$1:$A$1002,_xlfn.AGGREGATE(15,6,(OFFSET(Data!$A$1,0,MATCH(B$6,Data!$1:$1,0)-1,1000,1)=IF(B$7="","Yes",B$7))/(OFFSET(Data!$A$1,0,MATCH(B$6,Data!$1:$1,0)-1,1000,1)=IF(B$7="","Yes",B$7))*ROW(Data!$C$1:$C$1002),ROW(B174)-ROW(B$7)),1),"")</f>
        <v/>
      </c>
      <c r="C174" s="43" t="str">
        <f ca="1">IF(D174="","",IF(INDEX(Data!$BR:$BR,MATCH(D174,Data!$A:$A,0),1)=0,"",INDEX(Data!$BR:$BR,MATCH(D174,Data!$A:$A,0),1)))</f>
        <v/>
      </c>
      <c r="D174" s="43" t="str">
        <f ca="1">IFERROR(INDEX(Data!$A$1:C$1002,_xlfn.AGGREGATE(15,6,(OFFSET(Data!$A$1,0,MATCH(D$6,Data!$1:$1,0)-1,1000,1)=IF(D$7="","Yes",D$7))/(OFFSET(Data!$A$1,0,MATCH(D$6,Data!$1:$1,0)-1,1000,1)=IF(D$7="","Yes",D$7))*ROW(Data!$C$1:$C$1002),ROW(D174)-ROW(D$7)),1),"")</f>
        <v/>
      </c>
      <c r="E174" s="43" t="str">
        <f ca="1">IF(F174="","",IF(INDEX(Data!$BR:$BR,MATCH(F174,Data!$A:$A,0),1)=0,"",INDEX(Data!$BR:$BR,MATCH(F174,Data!$A:$A,0),1)))</f>
        <v/>
      </c>
      <c r="F174" s="43" t="str">
        <f ca="1">IFERROR(INDEX(Data!$A$1:E$1002,_xlfn.AGGREGATE(15,6,(OFFSET(Data!$A$1,0,MATCH(F$6,Data!$1:$1,0)-1,1000,1)=IF(F$7="","Yes",F$7))/(OFFSET(Data!$A$1,0,MATCH(F$6,Data!$1:$1,0)-1,1000,1)=IF(F$7="","Yes",F$7))*ROW(Data!$C$1:$C$1002),ROW(F174)-ROW(F$7)),1),"")</f>
        <v/>
      </c>
      <c r="G174" s="43" t="str">
        <f ca="1">IF(H174="","",IF(INDEX(Data!$BR:$BR,MATCH(H174,Data!$A:$A,0),1)=0,"",INDEX(Data!$BR:$BR,MATCH(H174,Data!$A:$A,0),1)))</f>
        <v/>
      </c>
      <c r="H174" s="43" t="str">
        <f ca="1">IFERROR(INDEX(Data!$A$1:G$1002,_xlfn.AGGREGATE(15,6,(OFFSET(Data!$A$1,0,MATCH(H$6,Data!$1:$1,0)-1,1000,1)=IF(H$7="","Yes",H$7))/(OFFSET(Data!$A$1,0,MATCH(H$6,Data!$1:$1,0)-1,1000,1)=IF(H$7="","Yes",H$7))*ROW(Data!$C$1:$C$1002),ROW(H174)-ROW(H$7)),1),"")</f>
        <v/>
      </c>
      <c r="I174" s="43" t="str">
        <f ca="1">IF(J174="","",IF(INDEX(Data!$BR:$BR,MATCH(J174,Data!$A:$A,0),1)=0,"",INDEX(Data!$BR:$BR,MATCH(J174,Data!$A:$A,0),1)))</f>
        <v/>
      </c>
      <c r="J174" s="43" t="str">
        <f ca="1">IFERROR(INDEX(Data!$A$1:I$1002,_xlfn.AGGREGATE(15,6,(OFFSET(Data!$A$1,0,MATCH(J$6,Data!$1:$1,0)-1,1000,1)=IF(J$7="","Yes",J$7))/(OFFSET(Data!$A$1,0,MATCH(J$6,Data!$1:$1,0)-1,1000,1)=IF(J$7="","Yes",J$7))*ROW(Data!$C$1:$C$1002),ROW(J174)-ROW(J$7)),1),"")</f>
        <v/>
      </c>
      <c r="K174" s="43" t="str">
        <f ca="1">IF(L174="","",IF(INDEX(Data!$BR:$BR,MATCH(L174,Data!$A:$A,0),1)=0,"",INDEX(Data!$BR:$BR,MATCH(L174,Data!$A:$A,0),1)))</f>
        <v/>
      </c>
      <c r="L174" s="43" t="str">
        <f ca="1">IFERROR(INDEX(Data!$A$1:K$1002,_xlfn.AGGREGATE(15,6,(OFFSET(Data!$A$1,0,MATCH(L$6,Data!$1:$1,0)-1,1000,1)=IF(L$7="","Yes",L$7))/(OFFSET(Data!$A$1,0,MATCH(L$6,Data!$1:$1,0)-1,1000,1)=IF(L$7="","Yes",L$7))*ROW(Data!$C$1:$C$1002),ROW(L174)-ROW(L$7)),1),"")</f>
        <v/>
      </c>
      <c r="M174" s="43" t="str">
        <f ca="1">IF(N174="","",IF(INDEX(Data!$BR:$BR,MATCH(N174,Data!$A:$A,0),1)=0,"",INDEX(Data!$BR:$BR,MATCH(N174,Data!$A:$A,0),1)))</f>
        <v/>
      </c>
      <c r="N174" s="43" t="str">
        <f ca="1">IFERROR(INDEX(Data!$A$1:M$1002,_xlfn.AGGREGATE(15,6,(OFFSET(Data!$A$1,0,MATCH(N$6,Data!$1:$1,0)-1,1000,1)=IF(N$7="","Yes",N$7))/(OFFSET(Data!$A$1,0,MATCH(N$6,Data!$1:$1,0)-1,1000,1)=IF(N$7="","Yes",N$7))*ROW(Data!$C$1:$C$1002),ROW(N174)-ROW(N$7)),1),"")</f>
        <v/>
      </c>
      <c r="O174" s="43" t="str">
        <f ca="1">IF(P174="","",IF(INDEX(Data!$BR:$BR,MATCH(P174,Data!$A:$A,0),1)=0,"",INDEX(Data!$BR:$BR,MATCH(P174,Data!$A:$A,0),1)))</f>
        <v/>
      </c>
      <c r="P174" s="43" t="str">
        <f ca="1">IFERROR(INDEX(Data!$A$1:O$1002,_xlfn.AGGREGATE(15,6,(OFFSET(Data!$A$1,0,MATCH(P$6,Data!$1:$1,0)-1,1000,1)=IF(P$7="","Yes",P$7))/(OFFSET(Data!$A$1,0,MATCH(P$6,Data!$1:$1,0)-1,1000,1)=IF(P$7="","Yes",P$7))*ROW(Data!$C$1:$C$1002),ROW(P174)-ROW(P$7)),1),"")</f>
        <v/>
      </c>
      <c r="Q174" s="43" t="str">
        <f ca="1">IF(R174="","",IF(INDEX(Data!$BR:$BR,MATCH(R174,Data!$A:$A,0),1)=0,"",INDEX(Data!$BR:$BR,MATCH(R174,Data!$A:$A,0),1)))</f>
        <v/>
      </c>
      <c r="R174" s="43" t="str">
        <f ca="1">IFERROR(INDEX(Data!$A$1:Q$1002,_xlfn.AGGREGATE(15,6,(OFFSET(Data!$A$1,0,MATCH(R$6,Data!$1:$1,0)-1,1000,1)=IF(R$7="","Yes",R$7))/(OFFSET(Data!$A$1,0,MATCH(R$6,Data!$1:$1,0)-1,1000,1)=IF(R$7="","Yes",R$7))*ROW(Data!$C$1:$C$1002),ROW(R174)-ROW(R$7)),1),"")</f>
        <v/>
      </c>
      <c r="S174" s="43" t="str">
        <f ca="1">IF(T174="","",IF(INDEX(Data!$BR:$BR,MATCH(T174,Data!$A:$A,0),1)=0,"",INDEX(Data!$BR:$BR,MATCH(T174,Data!$A:$A,0),1)))</f>
        <v/>
      </c>
      <c r="T174" s="43" t="str">
        <f ca="1">IFERROR(INDEX(Data!$A$1:R$1002,_xlfn.AGGREGATE(15,6,(OFFSET(Data!$A$1,0,MATCH(T$6,Data!$1:$1,0)-1,1000,1)=IF(T$7="","Yes",T$7))/(OFFSET(Data!$A$1,0,MATCH(T$6,Data!$1:$1,0)-1,1000,1)=IF(T$7="","Yes",T$7))*ROW(Data!$C$1:$C$1002),ROW(T174)-ROW(T$7)),1),"")</f>
        <v/>
      </c>
      <c r="U174" s="43" t="str">
        <f ca="1">IF(V174="","",IF(INDEX(Data!$BR:$BR,MATCH(V174,Data!$A:$A,0),1)=0,"",INDEX(Data!$BR:$BR,MATCH(V174,Data!$A:$A,0),1)))</f>
        <v/>
      </c>
      <c r="V174" s="43" t="str">
        <f ca="1">IFERROR(INDEX(Data!$A$1:T$1002,_xlfn.AGGREGATE(15,6,(OFFSET(Data!$A$1,0,MATCH(V$6,Data!$1:$1,0)-1,1000,1)=IF(V$7="","Yes",V$7))/(OFFSET(Data!$A$1,0,MATCH(V$6,Data!$1:$1,0)-1,1000,1)=IF(V$7="","Yes",V$7))*ROW(Data!$C$1:$C$1002),ROW(V174)-ROW(V$7)),1),"")</f>
        <v/>
      </c>
      <c r="W174" s="43" t="str">
        <f ca="1">IF(X174="","",IF(INDEX(Data!$BR:$BR,MATCH(X174,Data!$A:$A,0),1)=0,"",INDEX(Data!$BR:$BR,MATCH(X174,Data!$A:$A,0),1)))</f>
        <v/>
      </c>
      <c r="X174" s="43" t="str">
        <f ca="1">IFERROR(INDEX(Data!$A$1:Y$1002,_xlfn.AGGREGATE(15,6,(OFFSET(Data!$A$1,0,MATCH(X$6,Data!$1:$1,0)-1,1000,1)=IF(X$7="","Yes",X$7))/(OFFSET(Data!$A$1,0,MATCH(X$6,Data!$1:$1,0)-1,1000,1)=IF(X$7="","Yes",X$7))*ROW(Data!$C$1:$C$1002),ROW(X174)-ROW(X$7)),1),"")</f>
        <v/>
      </c>
      <c r="Y174" s="43" t="str">
        <f ca="1">IF(Z174="","",IF(INDEX(Data!$BR:$BR,MATCH(Z174,Data!$A:$A,0),1)=0,"",INDEX(Data!$BR:$BR,MATCH(Z174,Data!$A:$A,0),1)))</f>
        <v/>
      </c>
      <c r="Z174" s="43" t="str">
        <f ca="1">IFERROR(INDEX(Data!$A$1:AA$1002,_xlfn.AGGREGATE(15,6,(OFFSET(Data!$A$1,0,MATCH(Z$6,Data!$1:$1,0)-1,1000,1)=IF(Z$7="","Yes",Z$7))/(OFFSET(Data!$A$1,0,MATCH(Z$6,Data!$1:$1,0)-1,1000,1)=IF(Z$7="","Yes",Z$7))*ROW(Data!$C$1:$C$1002),ROW(Z174)-ROW(Z$7)),1),"")</f>
        <v/>
      </c>
      <c r="AA174" s="43" t="str">
        <f ca="1">IF(AB174="","",IF(INDEX(Data!$BR:$BR,MATCH(AB174,Data!$A:$A,0),1)=0,"",INDEX(Data!$BR:$BR,MATCH(AB174,Data!$A:$A,0),1)))</f>
        <v/>
      </c>
      <c r="AB174" s="43" t="str">
        <f ca="1">IFERROR(INDEX(Data!$A$1:AC$1002,_xlfn.AGGREGATE(15,6,(OFFSET(Data!$A$1,0,MATCH(AB$6,Data!$1:$1,0)-1,1000,1)=IF(AB$7="","Yes",AB$7))/(OFFSET(Data!$A$1,0,MATCH(AB$6,Data!$1:$1,0)-1,1000,1)=IF(AB$7="","Yes",AB$7))*ROW(Data!$C$1:$C$1002),ROW(AB174)-ROW(AB$7)),1),"")</f>
        <v/>
      </c>
      <c r="AC174" s="43" t="str">
        <f ca="1">IF(AD174="","",IF(INDEX(Data!$BR:$BR,MATCH(AD174,Data!$A:$A,0),1)=0,"",INDEX(Data!$BR:$BR,MATCH(AD174,Data!$A:$A,0),1)))</f>
        <v/>
      </c>
      <c r="AD174" s="43" t="str">
        <f ca="1">IFERROR(INDEX(Data!$A$1:AE$1002,_xlfn.AGGREGATE(15,6,(OFFSET(Data!$A$1,0,MATCH(AD$6,Data!$1:$1,0)-1,1000,1)=IF(AD$7="","Yes",AD$7))/(OFFSET(Data!$A$1,0,MATCH(AD$6,Data!$1:$1,0)-1,1000,1)=IF(AD$7="","Yes",AD$7))*ROW(Data!$C$1:$C$1002),ROW(AD174)-ROW(AD$7)),1),"")</f>
        <v/>
      </c>
      <c r="AE174" s="43" t="str">
        <f ca="1">IF(AF174="","",IF(INDEX(Data!$BR:$BR,MATCH(AF174,Data!$A:$A,0),1)=0,"",INDEX(Data!$BR:$BR,MATCH(AF174,Data!$A:$A,0),1)))</f>
        <v/>
      </c>
      <c r="AF174" s="43" t="str">
        <f ca="1">IFERROR(INDEX(Data!$A$1:AM$1002,_xlfn.AGGREGATE(15,6,(OFFSET(Data!$A$1,0,MATCH(AF$6,Data!$1:$1,0)-1,1000,1)=IF(AF$7="","Yes",AF$7))/(OFFSET(Data!$A$1,0,MATCH(AF$6,Data!$1:$1,0)-1,1000,1)=IF(AF$7="","Yes",AF$7))*ROW(Data!$C$1:$C$1002),ROW(AF174)-ROW(AF$7)),1),"")</f>
        <v/>
      </c>
      <c r="AG174" s="43" t="str">
        <f ca="1">IF(AH174="","",IF(INDEX(Data!$BR:$BR,MATCH(AH174,Data!$A:$A,0),1)=0,"",INDEX(Data!$BR:$BR,MATCH(AH174,Data!$A:$A,0),1)))</f>
        <v/>
      </c>
      <c r="AH174" s="43" t="str">
        <f ca="1">IFERROR(INDEX(Data!$A$1:AO$1002,_xlfn.AGGREGATE(15,6,(OFFSET(Data!$A$1,0,MATCH(AH$6,Data!$1:$1,0)-1,1000,1)=IF(AH$7="","Yes",AH$7))/(OFFSET(Data!$A$1,0,MATCH(AH$6,Data!$1:$1,0)-1,1000,1)=IF(AH$7="","Yes",AH$7))*ROW(Data!$C$1:$C$1002),ROW(AH174)-ROW(AH$7)),1),"")</f>
        <v/>
      </c>
      <c r="AI174" s="43" t="str">
        <f ca="1">IF(AJ174="","",IF(INDEX(Data!$BR:$BR,MATCH(AJ174,Data!$A:$A,0),1)=0,"",INDEX(Data!$BR:$BR,MATCH(AJ174,Data!$A:$A,0),1)))</f>
        <v/>
      </c>
      <c r="AJ174" s="43" t="str">
        <f ca="1">IFERROR(INDEX(Data!$A$1:AQ$1002,_xlfn.AGGREGATE(15,6,(OFFSET(Data!$A$1,0,MATCH(AJ$6,Data!$1:$1,0)-1,1000,1)=IF(AJ$7="","Yes",AJ$7))/(OFFSET(Data!$A$1,0,MATCH(AJ$6,Data!$1:$1,0)-1,1000,1)=IF(AJ$7="","Yes",AJ$7))*ROW(Data!$C$1:$C$1002),ROW(AJ174)-ROW(AJ$7)),1),"")</f>
        <v/>
      </c>
      <c r="AK174" s="43" t="str">
        <f ca="1">IF(AL174="","",IF(INDEX(Data!$BR:$BR,MATCH(AL174,Data!$A:$A,0),1)=0,"",INDEX(Data!$BR:$BR,MATCH(AL174,Data!$A:$A,0),1)))</f>
        <v/>
      </c>
      <c r="AL174" s="43" t="str">
        <f ca="1">IFERROR(INDEX(Data!$A$1:AS$1002,_xlfn.AGGREGATE(15,6,(OFFSET(Data!$A$1,0,MATCH(AL$6,Data!$1:$1,0)-1,1000,1)=IF(AL$7="","Yes",AL$7))/(OFFSET(Data!$A$1,0,MATCH(AL$6,Data!$1:$1,0)-1,1000,1)=IF(AL$7="","Yes",AL$7))*ROW(Data!$C$1:$C$1002),ROW(AL174)-ROW(AL$7)),1),"")</f>
        <v/>
      </c>
      <c r="AM174" s="43" t="str">
        <f ca="1">IF(AN174="","",IF(INDEX(Data!$BR:$BR,MATCH(AN174,Data!$A:$A,0),1)=0,"",INDEX(Data!$BR:$BR,MATCH(AN174,Data!$A:$A,0),1)))</f>
        <v/>
      </c>
      <c r="AN174" s="43" t="str">
        <f ca="1">IFERROR(INDEX(Data!$A$1:AU$1002,_xlfn.AGGREGATE(15,6,(OFFSET(Data!$A$1,0,MATCH(AN$6,Data!$1:$1,0)-1,1000,1)=IF(AN$7="","Yes",AN$7))/(OFFSET(Data!$A$1,0,MATCH(AN$6,Data!$1:$1,0)-1,1000,1)=IF(AN$7="","Yes",AN$7))*ROW(Data!$C$1:$C$1002),ROW(AN174)-ROW(AN$7)),1),"")</f>
        <v/>
      </c>
    </row>
    <row r="175" spans="1:40" x14ac:dyDescent="0.4">
      <c r="A175" s="43" t="str">
        <f ca="1">IF(B175="","",IF(INDEX(Data!$BR:$BR,MATCH(B175,Data!$A:$A,0),1)=0,"",INDEX(Data!$BR:$BR,MATCH(B175,Data!$A:$A,0),1)))</f>
        <v/>
      </c>
      <c r="B175" s="43" t="str">
        <f ca="1">IFERROR(INDEX(Data!A$1:$A$1002,_xlfn.AGGREGATE(15,6,(OFFSET(Data!$A$1,0,MATCH(B$6,Data!$1:$1,0)-1,1000,1)=IF(B$7="","Yes",B$7))/(OFFSET(Data!$A$1,0,MATCH(B$6,Data!$1:$1,0)-1,1000,1)=IF(B$7="","Yes",B$7))*ROW(Data!$C$1:$C$1002),ROW(B175)-ROW(B$7)),1),"")</f>
        <v/>
      </c>
      <c r="C175" s="43" t="str">
        <f ca="1">IF(D175="","",IF(INDEX(Data!$BR:$BR,MATCH(D175,Data!$A:$A,0),1)=0,"",INDEX(Data!$BR:$BR,MATCH(D175,Data!$A:$A,0),1)))</f>
        <v/>
      </c>
      <c r="D175" s="43" t="str">
        <f ca="1">IFERROR(INDEX(Data!$A$1:C$1002,_xlfn.AGGREGATE(15,6,(OFFSET(Data!$A$1,0,MATCH(D$6,Data!$1:$1,0)-1,1000,1)=IF(D$7="","Yes",D$7))/(OFFSET(Data!$A$1,0,MATCH(D$6,Data!$1:$1,0)-1,1000,1)=IF(D$7="","Yes",D$7))*ROW(Data!$C$1:$C$1002),ROW(D175)-ROW(D$7)),1),"")</f>
        <v/>
      </c>
      <c r="E175" s="43" t="str">
        <f ca="1">IF(F175="","",IF(INDEX(Data!$BR:$BR,MATCH(F175,Data!$A:$A,0),1)=0,"",INDEX(Data!$BR:$BR,MATCH(F175,Data!$A:$A,0),1)))</f>
        <v/>
      </c>
      <c r="F175" s="43" t="str">
        <f ca="1">IFERROR(INDEX(Data!$A$1:E$1002,_xlfn.AGGREGATE(15,6,(OFFSET(Data!$A$1,0,MATCH(F$6,Data!$1:$1,0)-1,1000,1)=IF(F$7="","Yes",F$7))/(OFFSET(Data!$A$1,0,MATCH(F$6,Data!$1:$1,0)-1,1000,1)=IF(F$7="","Yes",F$7))*ROW(Data!$C$1:$C$1002),ROW(F175)-ROW(F$7)),1),"")</f>
        <v/>
      </c>
      <c r="G175" s="43" t="str">
        <f ca="1">IF(H175="","",IF(INDEX(Data!$BR:$BR,MATCH(H175,Data!$A:$A,0),1)=0,"",INDEX(Data!$BR:$BR,MATCH(H175,Data!$A:$A,0),1)))</f>
        <v/>
      </c>
      <c r="H175" s="43" t="str">
        <f ca="1">IFERROR(INDEX(Data!$A$1:G$1002,_xlfn.AGGREGATE(15,6,(OFFSET(Data!$A$1,0,MATCH(H$6,Data!$1:$1,0)-1,1000,1)=IF(H$7="","Yes",H$7))/(OFFSET(Data!$A$1,0,MATCH(H$6,Data!$1:$1,0)-1,1000,1)=IF(H$7="","Yes",H$7))*ROW(Data!$C$1:$C$1002),ROW(H175)-ROW(H$7)),1),"")</f>
        <v/>
      </c>
      <c r="I175" s="43" t="str">
        <f ca="1">IF(J175="","",IF(INDEX(Data!$BR:$BR,MATCH(J175,Data!$A:$A,0),1)=0,"",INDEX(Data!$BR:$BR,MATCH(J175,Data!$A:$A,0),1)))</f>
        <v/>
      </c>
      <c r="J175" s="43" t="str">
        <f ca="1">IFERROR(INDEX(Data!$A$1:I$1002,_xlfn.AGGREGATE(15,6,(OFFSET(Data!$A$1,0,MATCH(J$6,Data!$1:$1,0)-1,1000,1)=IF(J$7="","Yes",J$7))/(OFFSET(Data!$A$1,0,MATCH(J$6,Data!$1:$1,0)-1,1000,1)=IF(J$7="","Yes",J$7))*ROW(Data!$C$1:$C$1002),ROW(J175)-ROW(J$7)),1),"")</f>
        <v/>
      </c>
      <c r="K175" s="43" t="str">
        <f ca="1">IF(L175="","",IF(INDEX(Data!$BR:$BR,MATCH(L175,Data!$A:$A,0),1)=0,"",INDEX(Data!$BR:$BR,MATCH(L175,Data!$A:$A,0),1)))</f>
        <v/>
      </c>
      <c r="L175" s="43" t="str">
        <f ca="1">IFERROR(INDEX(Data!$A$1:K$1002,_xlfn.AGGREGATE(15,6,(OFFSET(Data!$A$1,0,MATCH(L$6,Data!$1:$1,0)-1,1000,1)=IF(L$7="","Yes",L$7))/(OFFSET(Data!$A$1,0,MATCH(L$6,Data!$1:$1,0)-1,1000,1)=IF(L$7="","Yes",L$7))*ROW(Data!$C$1:$C$1002),ROW(L175)-ROW(L$7)),1),"")</f>
        <v/>
      </c>
      <c r="M175" s="43" t="str">
        <f ca="1">IF(N175="","",IF(INDEX(Data!$BR:$BR,MATCH(N175,Data!$A:$A,0),1)=0,"",INDEX(Data!$BR:$BR,MATCH(N175,Data!$A:$A,0),1)))</f>
        <v/>
      </c>
      <c r="N175" s="43" t="str">
        <f ca="1">IFERROR(INDEX(Data!$A$1:M$1002,_xlfn.AGGREGATE(15,6,(OFFSET(Data!$A$1,0,MATCH(N$6,Data!$1:$1,0)-1,1000,1)=IF(N$7="","Yes",N$7))/(OFFSET(Data!$A$1,0,MATCH(N$6,Data!$1:$1,0)-1,1000,1)=IF(N$7="","Yes",N$7))*ROW(Data!$C$1:$C$1002),ROW(N175)-ROW(N$7)),1),"")</f>
        <v/>
      </c>
      <c r="O175" s="43" t="str">
        <f ca="1">IF(P175="","",IF(INDEX(Data!$BR:$BR,MATCH(P175,Data!$A:$A,0),1)=0,"",INDEX(Data!$BR:$BR,MATCH(P175,Data!$A:$A,0),1)))</f>
        <v/>
      </c>
      <c r="P175" s="43" t="str">
        <f ca="1">IFERROR(INDEX(Data!$A$1:O$1002,_xlfn.AGGREGATE(15,6,(OFFSET(Data!$A$1,0,MATCH(P$6,Data!$1:$1,0)-1,1000,1)=IF(P$7="","Yes",P$7))/(OFFSET(Data!$A$1,0,MATCH(P$6,Data!$1:$1,0)-1,1000,1)=IF(P$7="","Yes",P$7))*ROW(Data!$C$1:$C$1002),ROW(P175)-ROW(P$7)),1),"")</f>
        <v/>
      </c>
      <c r="Q175" s="43" t="str">
        <f ca="1">IF(R175="","",IF(INDEX(Data!$BR:$BR,MATCH(R175,Data!$A:$A,0),1)=0,"",INDEX(Data!$BR:$BR,MATCH(R175,Data!$A:$A,0),1)))</f>
        <v/>
      </c>
      <c r="R175" s="43" t="str">
        <f ca="1">IFERROR(INDEX(Data!$A$1:Q$1002,_xlfn.AGGREGATE(15,6,(OFFSET(Data!$A$1,0,MATCH(R$6,Data!$1:$1,0)-1,1000,1)=IF(R$7="","Yes",R$7))/(OFFSET(Data!$A$1,0,MATCH(R$6,Data!$1:$1,0)-1,1000,1)=IF(R$7="","Yes",R$7))*ROW(Data!$C$1:$C$1002),ROW(R175)-ROW(R$7)),1),"")</f>
        <v/>
      </c>
      <c r="S175" s="43" t="str">
        <f ca="1">IF(T175="","",IF(INDEX(Data!$BR:$BR,MATCH(T175,Data!$A:$A,0),1)=0,"",INDEX(Data!$BR:$BR,MATCH(T175,Data!$A:$A,0),1)))</f>
        <v/>
      </c>
      <c r="T175" s="43" t="str">
        <f ca="1">IFERROR(INDEX(Data!$A$1:R$1002,_xlfn.AGGREGATE(15,6,(OFFSET(Data!$A$1,0,MATCH(T$6,Data!$1:$1,0)-1,1000,1)=IF(T$7="","Yes",T$7))/(OFFSET(Data!$A$1,0,MATCH(T$6,Data!$1:$1,0)-1,1000,1)=IF(T$7="","Yes",T$7))*ROW(Data!$C$1:$C$1002),ROW(T175)-ROW(T$7)),1),"")</f>
        <v/>
      </c>
      <c r="U175" s="43" t="str">
        <f ca="1">IF(V175="","",IF(INDEX(Data!$BR:$BR,MATCH(V175,Data!$A:$A,0),1)=0,"",INDEX(Data!$BR:$BR,MATCH(V175,Data!$A:$A,0),1)))</f>
        <v/>
      </c>
      <c r="V175" s="43" t="str">
        <f ca="1">IFERROR(INDEX(Data!$A$1:T$1002,_xlfn.AGGREGATE(15,6,(OFFSET(Data!$A$1,0,MATCH(V$6,Data!$1:$1,0)-1,1000,1)=IF(V$7="","Yes",V$7))/(OFFSET(Data!$A$1,0,MATCH(V$6,Data!$1:$1,0)-1,1000,1)=IF(V$7="","Yes",V$7))*ROW(Data!$C$1:$C$1002),ROW(V175)-ROW(V$7)),1),"")</f>
        <v/>
      </c>
      <c r="W175" s="43" t="str">
        <f ca="1">IF(X175="","",IF(INDEX(Data!$BR:$BR,MATCH(X175,Data!$A:$A,0),1)=0,"",INDEX(Data!$BR:$BR,MATCH(X175,Data!$A:$A,0),1)))</f>
        <v/>
      </c>
      <c r="X175" s="43" t="str">
        <f ca="1">IFERROR(INDEX(Data!$A$1:Y$1002,_xlfn.AGGREGATE(15,6,(OFFSET(Data!$A$1,0,MATCH(X$6,Data!$1:$1,0)-1,1000,1)=IF(X$7="","Yes",X$7))/(OFFSET(Data!$A$1,0,MATCH(X$6,Data!$1:$1,0)-1,1000,1)=IF(X$7="","Yes",X$7))*ROW(Data!$C$1:$C$1002),ROW(X175)-ROW(X$7)),1),"")</f>
        <v/>
      </c>
      <c r="Y175" s="43" t="str">
        <f ca="1">IF(Z175="","",IF(INDEX(Data!$BR:$BR,MATCH(Z175,Data!$A:$A,0),1)=0,"",INDEX(Data!$BR:$BR,MATCH(Z175,Data!$A:$A,0),1)))</f>
        <v/>
      </c>
      <c r="Z175" s="43" t="str">
        <f ca="1">IFERROR(INDEX(Data!$A$1:AA$1002,_xlfn.AGGREGATE(15,6,(OFFSET(Data!$A$1,0,MATCH(Z$6,Data!$1:$1,0)-1,1000,1)=IF(Z$7="","Yes",Z$7))/(OFFSET(Data!$A$1,0,MATCH(Z$6,Data!$1:$1,0)-1,1000,1)=IF(Z$7="","Yes",Z$7))*ROW(Data!$C$1:$C$1002),ROW(Z175)-ROW(Z$7)),1),"")</f>
        <v/>
      </c>
      <c r="AA175" s="43" t="str">
        <f ca="1">IF(AB175="","",IF(INDEX(Data!$BR:$BR,MATCH(AB175,Data!$A:$A,0),1)=0,"",INDEX(Data!$BR:$BR,MATCH(AB175,Data!$A:$A,0),1)))</f>
        <v/>
      </c>
      <c r="AB175" s="43" t="str">
        <f ca="1">IFERROR(INDEX(Data!$A$1:AC$1002,_xlfn.AGGREGATE(15,6,(OFFSET(Data!$A$1,0,MATCH(AB$6,Data!$1:$1,0)-1,1000,1)=IF(AB$7="","Yes",AB$7))/(OFFSET(Data!$A$1,0,MATCH(AB$6,Data!$1:$1,0)-1,1000,1)=IF(AB$7="","Yes",AB$7))*ROW(Data!$C$1:$C$1002),ROW(AB175)-ROW(AB$7)),1),"")</f>
        <v/>
      </c>
      <c r="AC175" s="43" t="str">
        <f ca="1">IF(AD175="","",IF(INDEX(Data!$BR:$BR,MATCH(AD175,Data!$A:$A,0),1)=0,"",INDEX(Data!$BR:$BR,MATCH(AD175,Data!$A:$A,0),1)))</f>
        <v/>
      </c>
      <c r="AD175" s="43" t="str">
        <f ca="1">IFERROR(INDEX(Data!$A$1:AE$1002,_xlfn.AGGREGATE(15,6,(OFFSET(Data!$A$1,0,MATCH(AD$6,Data!$1:$1,0)-1,1000,1)=IF(AD$7="","Yes",AD$7))/(OFFSET(Data!$A$1,0,MATCH(AD$6,Data!$1:$1,0)-1,1000,1)=IF(AD$7="","Yes",AD$7))*ROW(Data!$C$1:$C$1002),ROW(AD175)-ROW(AD$7)),1),"")</f>
        <v/>
      </c>
      <c r="AE175" s="43" t="str">
        <f ca="1">IF(AF175="","",IF(INDEX(Data!$BR:$BR,MATCH(AF175,Data!$A:$A,0),1)=0,"",INDEX(Data!$BR:$BR,MATCH(AF175,Data!$A:$A,0),1)))</f>
        <v/>
      </c>
      <c r="AF175" s="43" t="str">
        <f ca="1">IFERROR(INDEX(Data!$A$1:AM$1002,_xlfn.AGGREGATE(15,6,(OFFSET(Data!$A$1,0,MATCH(AF$6,Data!$1:$1,0)-1,1000,1)=IF(AF$7="","Yes",AF$7))/(OFFSET(Data!$A$1,0,MATCH(AF$6,Data!$1:$1,0)-1,1000,1)=IF(AF$7="","Yes",AF$7))*ROW(Data!$C$1:$C$1002),ROW(AF175)-ROW(AF$7)),1),"")</f>
        <v/>
      </c>
      <c r="AG175" s="43" t="str">
        <f ca="1">IF(AH175="","",IF(INDEX(Data!$BR:$BR,MATCH(AH175,Data!$A:$A,0),1)=0,"",INDEX(Data!$BR:$BR,MATCH(AH175,Data!$A:$A,0),1)))</f>
        <v/>
      </c>
      <c r="AH175" s="43" t="str">
        <f ca="1">IFERROR(INDEX(Data!$A$1:AO$1002,_xlfn.AGGREGATE(15,6,(OFFSET(Data!$A$1,0,MATCH(AH$6,Data!$1:$1,0)-1,1000,1)=IF(AH$7="","Yes",AH$7))/(OFFSET(Data!$A$1,0,MATCH(AH$6,Data!$1:$1,0)-1,1000,1)=IF(AH$7="","Yes",AH$7))*ROW(Data!$C$1:$C$1002),ROW(AH175)-ROW(AH$7)),1),"")</f>
        <v/>
      </c>
      <c r="AI175" s="43" t="str">
        <f ca="1">IF(AJ175="","",IF(INDEX(Data!$BR:$BR,MATCH(AJ175,Data!$A:$A,0),1)=0,"",INDEX(Data!$BR:$BR,MATCH(AJ175,Data!$A:$A,0),1)))</f>
        <v/>
      </c>
      <c r="AJ175" s="43" t="str">
        <f ca="1">IFERROR(INDEX(Data!$A$1:AQ$1002,_xlfn.AGGREGATE(15,6,(OFFSET(Data!$A$1,0,MATCH(AJ$6,Data!$1:$1,0)-1,1000,1)=IF(AJ$7="","Yes",AJ$7))/(OFFSET(Data!$A$1,0,MATCH(AJ$6,Data!$1:$1,0)-1,1000,1)=IF(AJ$7="","Yes",AJ$7))*ROW(Data!$C$1:$C$1002),ROW(AJ175)-ROW(AJ$7)),1),"")</f>
        <v/>
      </c>
      <c r="AK175" s="43" t="str">
        <f ca="1">IF(AL175="","",IF(INDEX(Data!$BR:$BR,MATCH(AL175,Data!$A:$A,0),1)=0,"",INDEX(Data!$BR:$BR,MATCH(AL175,Data!$A:$A,0),1)))</f>
        <v/>
      </c>
      <c r="AL175" s="43" t="str">
        <f ca="1">IFERROR(INDEX(Data!$A$1:AS$1002,_xlfn.AGGREGATE(15,6,(OFFSET(Data!$A$1,0,MATCH(AL$6,Data!$1:$1,0)-1,1000,1)=IF(AL$7="","Yes",AL$7))/(OFFSET(Data!$A$1,0,MATCH(AL$6,Data!$1:$1,0)-1,1000,1)=IF(AL$7="","Yes",AL$7))*ROW(Data!$C$1:$C$1002),ROW(AL175)-ROW(AL$7)),1),"")</f>
        <v/>
      </c>
      <c r="AM175" s="43" t="str">
        <f ca="1">IF(AN175="","",IF(INDEX(Data!$BR:$BR,MATCH(AN175,Data!$A:$A,0),1)=0,"",INDEX(Data!$BR:$BR,MATCH(AN175,Data!$A:$A,0),1)))</f>
        <v/>
      </c>
      <c r="AN175" s="43" t="str">
        <f ca="1">IFERROR(INDEX(Data!$A$1:AU$1002,_xlfn.AGGREGATE(15,6,(OFFSET(Data!$A$1,0,MATCH(AN$6,Data!$1:$1,0)-1,1000,1)=IF(AN$7="","Yes",AN$7))/(OFFSET(Data!$A$1,0,MATCH(AN$6,Data!$1:$1,0)-1,1000,1)=IF(AN$7="","Yes",AN$7))*ROW(Data!$C$1:$C$1002),ROW(AN175)-ROW(AN$7)),1),"")</f>
        <v/>
      </c>
    </row>
    <row r="176" spans="1:40" x14ac:dyDescent="0.4">
      <c r="A176" s="43" t="str">
        <f ca="1">IF(B176="","",IF(INDEX(Data!$BR:$BR,MATCH(B176,Data!$A:$A,0),1)=0,"",INDEX(Data!$BR:$BR,MATCH(B176,Data!$A:$A,0),1)))</f>
        <v/>
      </c>
      <c r="B176" s="43" t="str">
        <f ca="1">IFERROR(INDEX(Data!A$1:$A$1002,_xlfn.AGGREGATE(15,6,(OFFSET(Data!$A$1,0,MATCH(B$6,Data!$1:$1,0)-1,1000,1)=IF(B$7="","Yes",B$7))/(OFFSET(Data!$A$1,0,MATCH(B$6,Data!$1:$1,0)-1,1000,1)=IF(B$7="","Yes",B$7))*ROW(Data!$C$1:$C$1002),ROW(B176)-ROW(B$7)),1),"")</f>
        <v/>
      </c>
      <c r="C176" s="43" t="str">
        <f ca="1">IF(D176="","",IF(INDEX(Data!$BR:$BR,MATCH(D176,Data!$A:$A,0),1)=0,"",INDEX(Data!$BR:$BR,MATCH(D176,Data!$A:$A,0),1)))</f>
        <v/>
      </c>
      <c r="D176" s="43" t="str">
        <f ca="1">IFERROR(INDEX(Data!$A$1:C$1002,_xlfn.AGGREGATE(15,6,(OFFSET(Data!$A$1,0,MATCH(D$6,Data!$1:$1,0)-1,1000,1)=IF(D$7="","Yes",D$7))/(OFFSET(Data!$A$1,0,MATCH(D$6,Data!$1:$1,0)-1,1000,1)=IF(D$7="","Yes",D$7))*ROW(Data!$C$1:$C$1002),ROW(D176)-ROW(D$7)),1),"")</f>
        <v/>
      </c>
      <c r="E176" s="43" t="str">
        <f ca="1">IF(F176="","",IF(INDEX(Data!$BR:$BR,MATCH(F176,Data!$A:$A,0),1)=0,"",INDEX(Data!$BR:$BR,MATCH(F176,Data!$A:$A,0),1)))</f>
        <v/>
      </c>
      <c r="F176" s="43" t="str">
        <f ca="1">IFERROR(INDEX(Data!$A$1:E$1002,_xlfn.AGGREGATE(15,6,(OFFSET(Data!$A$1,0,MATCH(F$6,Data!$1:$1,0)-1,1000,1)=IF(F$7="","Yes",F$7))/(OFFSET(Data!$A$1,0,MATCH(F$6,Data!$1:$1,0)-1,1000,1)=IF(F$7="","Yes",F$7))*ROW(Data!$C$1:$C$1002),ROW(F176)-ROW(F$7)),1),"")</f>
        <v/>
      </c>
      <c r="G176" s="43" t="str">
        <f ca="1">IF(H176="","",IF(INDEX(Data!$BR:$BR,MATCH(H176,Data!$A:$A,0),1)=0,"",INDEX(Data!$BR:$BR,MATCH(H176,Data!$A:$A,0),1)))</f>
        <v/>
      </c>
      <c r="H176" s="43" t="str">
        <f ca="1">IFERROR(INDEX(Data!$A$1:G$1002,_xlfn.AGGREGATE(15,6,(OFFSET(Data!$A$1,0,MATCH(H$6,Data!$1:$1,0)-1,1000,1)=IF(H$7="","Yes",H$7))/(OFFSET(Data!$A$1,0,MATCH(H$6,Data!$1:$1,0)-1,1000,1)=IF(H$7="","Yes",H$7))*ROW(Data!$C$1:$C$1002),ROW(H176)-ROW(H$7)),1),"")</f>
        <v/>
      </c>
      <c r="I176" s="43" t="str">
        <f ca="1">IF(J176="","",IF(INDEX(Data!$BR:$BR,MATCH(J176,Data!$A:$A,0),1)=0,"",INDEX(Data!$BR:$BR,MATCH(J176,Data!$A:$A,0),1)))</f>
        <v/>
      </c>
      <c r="J176" s="43" t="str">
        <f ca="1">IFERROR(INDEX(Data!$A$1:I$1002,_xlfn.AGGREGATE(15,6,(OFFSET(Data!$A$1,0,MATCH(J$6,Data!$1:$1,0)-1,1000,1)=IF(J$7="","Yes",J$7))/(OFFSET(Data!$A$1,0,MATCH(J$6,Data!$1:$1,0)-1,1000,1)=IF(J$7="","Yes",J$7))*ROW(Data!$C$1:$C$1002),ROW(J176)-ROW(J$7)),1),"")</f>
        <v/>
      </c>
      <c r="K176" s="43" t="str">
        <f ca="1">IF(L176="","",IF(INDEX(Data!$BR:$BR,MATCH(L176,Data!$A:$A,0),1)=0,"",INDEX(Data!$BR:$BR,MATCH(L176,Data!$A:$A,0),1)))</f>
        <v/>
      </c>
      <c r="L176" s="43" t="str">
        <f ca="1">IFERROR(INDEX(Data!$A$1:K$1002,_xlfn.AGGREGATE(15,6,(OFFSET(Data!$A$1,0,MATCH(L$6,Data!$1:$1,0)-1,1000,1)=IF(L$7="","Yes",L$7))/(OFFSET(Data!$A$1,0,MATCH(L$6,Data!$1:$1,0)-1,1000,1)=IF(L$7="","Yes",L$7))*ROW(Data!$C$1:$C$1002),ROW(L176)-ROW(L$7)),1),"")</f>
        <v/>
      </c>
      <c r="M176" s="43" t="str">
        <f ca="1">IF(N176="","",IF(INDEX(Data!$BR:$BR,MATCH(N176,Data!$A:$A,0),1)=0,"",INDEX(Data!$BR:$BR,MATCH(N176,Data!$A:$A,0),1)))</f>
        <v/>
      </c>
      <c r="N176" s="43" t="str">
        <f ca="1">IFERROR(INDEX(Data!$A$1:M$1002,_xlfn.AGGREGATE(15,6,(OFFSET(Data!$A$1,0,MATCH(N$6,Data!$1:$1,0)-1,1000,1)=IF(N$7="","Yes",N$7))/(OFFSET(Data!$A$1,0,MATCH(N$6,Data!$1:$1,0)-1,1000,1)=IF(N$7="","Yes",N$7))*ROW(Data!$C$1:$C$1002),ROW(N176)-ROW(N$7)),1),"")</f>
        <v/>
      </c>
      <c r="O176" s="43" t="str">
        <f ca="1">IF(P176="","",IF(INDEX(Data!$BR:$BR,MATCH(P176,Data!$A:$A,0),1)=0,"",INDEX(Data!$BR:$BR,MATCH(P176,Data!$A:$A,0),1)))</f>
        <v/>
      </c>
      <c r="P176" s="43" t="str">
        <f ca="1">IFERROR(INDEX(Data!$A$1:O$1002,_xlfn.AGGREGATE(15,6,(OFFSET(Data!$A$1,0,MATCH(P$6,Data!$1:$1,0)-1,1000,1)=IF(P$7="","Yes",P$7))/(OFFSET(Data!$A$1,0,MATCH(P$6,Data!$1:$1,0)-1,1000,1)=IF(P$7="","Yes",P$7))*ROW(Data!$C$1:$C$1002),ROW(P176)-ROW(P$7)),1),"")</f>
        <v/>
      </c>
      <c r="Q176" s="43" t="str">
        <f ca="1">IF(R176="","",IF(INDEX(Data!$BR:$BR,MATCH(R176,Data!$A:$A,0),1)=0,"",INDEX(Data!$BR:$BR,MATCH(R176,Data!$A:$A,0),1)))</f>
        <v/>
      </c>
      <c r="R176" s="43" t="str">
        <f ca="1">IFERROR(INDEX(Data!$A$1:Q$1002,_xlfn.AGGREGATE(15,6,(OFFSET(Data!$A$1,0,MATCH(R$6,Data!$1:$1,0)-1,1000,1)=IF(R$7="","Yes",R$7))/(OFFSET(Data!$A$1,0,MATCH(R$6,Data!$1:$1,0)-1,1000,1)=IF(R$7="","Yes",R$7))*ROW(Data!$C$1:$C$1002),ROW(R176)-ROW(R$7)),1),"")</f>
        <v/>
      </c>
      <c r="S176" s="43" t="str">
        <f ca="1">IF(T176="","",IF(INDEX(Data!$BR:$BR,MATCH(T176,Data!$A:$A,0),1)=0,"",INDEX(Data!$BR:$BR,MATCH(T176,Data!$A:$A,0),1)))</f>
        <v/>
      </c>
      <c r="T176" s="43" t="str">
        <f ca="1">IFERROR(INDEX(Data!$A$1:R$1002,_xlfn.AGGREGATE(15,6,(OFFSET(Data!$A$1,0,MATCH(T$6,Data!$1:$1,0)-1,1000,1)=IF(T$7="","Yes",T$7))/(OFFSET(Data!$A$1,0,MATCH(T$6,Data!$1:$1,0)-1,1000,1)=IF(T$7="","Yes",T$7))*ROW(Data!$C$1:$C$1002),ROW(T176)-ROW(T$7)),1),"")</f>
        <v/>
      </c>
      <c r="U176" s="43" t="str">
        <f ca="1">IF(V176="","",IF(INDEX(Data!$BR:$BR,MATCH(V176,Data!$A:$A,0),1)=0,"",INDEX(Data!$BR:$BR,MATCH(V176,Data!$A:$A,0),1)))</f>
        <v/>
      </c>
      <c r="V176" s="43" t="str">
        <f ca="1">IFERROR(INDEX(Data!$A$1:T$1002,_xlfn.AGGREGATE(15,6,(OFFSET(Data!$A$1,0,MATCH(V$6,Data!$1:$1,0)-1,1000,1)=IF(V$7="","Yes",V$7))/(OFFSET(Data!$A$1,0,MATCH(V$6,Data!$1:$1,0)-1,1000,1)=IF(V$7="","Yes",V$7))*ROW(Data!$C$1:$C$1002),ROW(V176)-ROW(V$7)),1),"")</f>
        <v/>
      </c>
      <c r="W176" s="43" t="str">
        <f ca="1">IF(X176="","",IF(INDEX(Data!$BR:$BR,MATCH(X176,Data!$A:$A,0),1)=0,"",INDEX(Data!$BR:$BR,MATCH(X176,Data!$A:$A,0),1)))</f>
        <v/>
      </c>
      <c r="X176" s="43" t="str">
        <f ca="1">IFERROR(INDEX(Data!$A$1:Y$1002,_xlfn.AGGREGATE(15,6,(OFFSET(Data!$A$1,0,MATCH(X$6,Data!$1:$1,0)-1,1000,1)=IF(X$7="","Yes",X$7))/(OFFSET(Data!$A$1,0,MATCH(X$6,Data!$1:$1,0)-1,1000,1)=IF(X$7="","Yes",X$7))*ROW(Data!$C$1:$C$1002),ROW(X176)-ROW(X$7)),1),"")</f>
        <v/>
      </c>
      <c r="Y176" s="43" t="str">
        <f ca="1">IF(Z176="","",IF(INDEX(Data!$BR:$BR,MATCH(Z176,Data!$A:$A,0),1)=0,"",INDEX(Data!$BR:$BR,MATCH(Z176,Data!$A:$A,0),1)))</f>
        <v/>
      </c>
      <c r="Z176" s="43" t="str">
        <f ca="1">IFERROR(INDEX(Data!$A$1:AA$1002,_xlfn.AGGREGATE(15,6,(OFFSET(Data!$A$1,0,MATCH(Z$6,Data!$1:$1,0)-1,1000,1)=IF(Z$7="","Yes",Z$7))/(OFFSET(Data!$A$1,0,MATCH(Z$6,Data!$1:$1,0)-1,1000,1)=IF(Z$7="","Yes",Z$7))*ROW(Data!$C$1:$C$1002),ROW(Z176)-ROW(Z$7)),1),"")</f>
        <v/>
      </c>
      <c r="AA176" s="43" t="str">
        <f ca="1">IF(AB176="","",IF(INDEX(Data!$BR:$BR,MATCH(AB176,Data!$A:$A,0),1)=0,"",INDEX(Data!$BR:$BR,MATCH(AB176,Data!$A:$A,0),1)))</f>
        <v/>
      </c>
      <c r="AB176" s="43" t="str">
        <f ca="1">IFERROR(INDEX(Data!$A$1:AC$1002,_xlfn.AGGREGATE(15,6,(OFFSET(Data!$A$1,0,MATCH(AB$6,Data!$1:$1,0)-1,1000,1)=IF(AB$7="","Yes",AB$7))/(OFFSET(Data!$A$1,0,MATCH(AB$6,Data!$1:$1,0)-1,1000,1)=IF(AB$7="","Yes",AB$7))*ROW(Data!$C$1:$C$1002),ROW(AB176)-ROW(AB$7)),1),"")</f>
        <v/>
      </c>
      <c r="AC176" s="43" t="str">
        <f ca="1">IF(AD176="","",IF(INDEX(Data!$BR:$BR,MATCH(AD176,Data!$A:$A,0),1)=0,"",INDEX(Data!$BR:$BR,MATCH(AD176,Data!$A:$A,0),1)))</f>
        <v/>
      </c>
      <c r="AD176" s="43" t="str">
        <f ca="1">IFERROR(INDEX(Data!$A$1:AE$1002,_xlfn.AGGREGATE(15,6,(OFFSET(Data!$A$1,0,MATCH(AD$6,Data!$1:$1,0)-1,1000,1)=IF(AD$7="","Yes",AD$7))/(OFFSET(Data!$A$1,0,MATCH(AD$6,Data!$1:$1,0)-1,1000,1)=IF(AD$7="","Yes",AD$7))*ROW(Data!$C$1:$C$1002),ROW(AD176)-ROW(AD$7)),1),"")</f>
        <v/>
      </c>
      <c r="AE176" s="43" t="str">
        <f ca="1">IF(AF176="","",IF(INDEX(Data!$BR:$BR,MATCH(AF176,Data!$A:$A,0),1)=0,"",INDEX(Data!$BR:$BR,MATCH(AF176,Data!$A:$A,0),1)))</f>
        <v/>
      </c>
      <c r="AF176" s="43" t="str">
        <f ca="1">IFERROR(INDEX(Data!$A$1:AM$1002,_xlfn.AGGREGATE(15,6,(OFFSET(Data!$A$1,0,MATCH(AF$6,Data!$1:$1,0)-1,1000,1)=IF(AF$7="","Yes",AF$7))/(OFFSET(Data!$A$1,0,MATCH(AF$6,Data!$1:$1,0)-1,1000,1)=IF(AF$7="","Yes",AF$7))*ROW(Data!$C$1:$C$1002),ROW(AF176)-ROW(AF$7)),1),"")</f>
        <v/>
      </c>
      <c r="AG176" s="43" t="str">
        <f ca="1">IF(AH176="","",IF(INDEX(Data!$BR:$BR,MATCH(AH176,Data!$A:$A,0),1)=0,"",INDEX(Data!$BR:$BR,MATCH(AH176,Data!$A:$A,0),1)))</f>
        <v/>
      </c>
      <c r="AH176" s="43" t="str">
        <f ca="1">IFERROR(INDEX(Data!$A$1:AO$1002,_xlfn.AGGREGATE(15,6,(OFFSET(Data!$A$1,0,MATCH(AH$6,Data!$1:$1,0)-1,1000,1)=IF(AH$7="","Yes",AH$7))/(OFFSET(Data!$A$1,0,MATCH(AH$6,Data!$1:$1,0)-1,1000,1)=IF(AH$7="","Yes",AH$7))*ROW(Data!$C$1:$C$1002),ROW(AH176)-ROW(AH$7)),1),"")</f>
        <v/>
      </c>
      <c r="AI176" s="43" t="str">
        <f ca="1">IF(AJ176="","",IF(INDEX(Data!$BR:$BR,MATCH(AJ176,Data!$A:$A,0),1)=0,"",INDEX(Data!$BR:$BR,MATCH(AJ176,Data!$A:$A,0),1)))</f>
        <v/>
      </c>
      <c r="AJ176" s="43" t="str">
        <f ca="1">IFERROR(INDEX(Data!$A$1:AQ$1002,_xlfn.AGGREGATE(15,6,(OFFSET(Data!$A$1,0,MATCH(AJ$6,Data!$1:$1,0)-1,1000,1)=IF(AJ$7="","Yes",AJ$7))/(OFFSET(Data!$A$1,0,MATCH(AJ$6,Data!$1:$1,0)-1,1000,1)=IF(AJ$7="","Yes",AJ$7))*ROW(Data!$C$1:$C$1002),ROW(AJ176)-ROW(AJ$7)),1),"")</f>
        <v/>
      </c>
      <c r="AK176" s="43" t="str">
        <f ca="1">IF(AL176="","",IF(INDEX(Data!$BR:$BR,MATCH(AL176,Data!$A:$A,0),1)=0,"",INDEX(Data!$BR:$BR,MATCH(AL176,Data!$A:$A,0),1)))</f>
        <v/>
      </c>
      <c r="AL176" s="43" t="str">
        <f ca="1">IFERROR(INDEX(Data!$A$1:AS$1002,_xlfn.AGGREGATE(15,6,(OFFSET(Data!$A$1,0,MATCH(AL$6,Data!$1:$1,0)-1,1000,1)=IF(AL$7="","Yes",AL$7))/(OFFSET(Data!$A$1,0,MATCH(AL$6,Data!$1:$1,0)-1,1000,1)=IF(AL$7="","Yes",AL$7))*ROW(Data!$C$1:$C$1002),ROW(AL176)-ROW(AL$7)),1),"")</f>
        <v/>
      </c>
      <c r="AM176" s="43" t="str">
        <f ca="1">IF(AN176="","",IF(INDEX(Data!$BR:$BR,MATCH(AN176,Data!$A:$A,0),1)=0,"",INDEX(Data!$BR:$BR,MATCH(AN176,Data!$A:$A,0),1)))</f>
        <v/>
      </c>
      <c r="AN176" s="43" t="str">
        <f ca="1">IFERROR(INDEX(Data!$A$1:AU$1002,_xlfn.AGGREGATE(15,6,(OFFSET(Data!$A$1,0,MATCH(AN$6,Data!$1:$1,0)-1,1000,1)=IF(AN$7="","Yes",AN$7))/(OFFSET(Data!$A$1,0,MATCH(AN$6,Data!$1:$1,0)-1,1000,1)=IF(AN$7="","Yes",AN$7))*ROW(Data!$C$1:$C$1002),ROW(AN176)-ROW(AN$7)),1),"")</f>
        <v/>
      </c>
    </row>
    <row r="177" spans="1:40" x14ac:dyDescent="0.4">
      <c r="A177" s="43" t="str">
        <f ca="1">IF(B177="","",IF(INDEX(Data!$BR:$BR,MATCH(B177,Data!$A:$A,0),1)=0,"",INDEX(Data!$BR:$BR,MATCH(B177,Data!$A:$A,0),1)))</f>
        <v/>
      </c>
      <c r="B177" s="43" t="str">
        <f ca="1">IFERROR(INDEX(Data!A$1:$A$1002,_xlfn.AGGREGATE(15,6,(OFFSET(Data!$A$1,0,MATCH(B$6,Data!$1:$1,0)-1,1000,1)=IF(B$7="","Yes",B$7))/(OFFSET(Data!$A$1,0,MATCH(B$6,Data!$1:$1,0)-1,1000,1)=IF(B$7="","Yes",B$7))*ROW(Data!$C$1:$C$1002),ROW(B177)-ROW(B$7)),1),"")</f>
        <v/>
      </c>
      <c r="C177" s="43" t="str">
        <f ca="1">IF(D177="","",IF(INDEX(Data!$BR:$BR,MATCH(D177,Data!$A:$A,0),1)=0,"",INDEX(Data!$BR:$BR,MATCH(D177,Data!$A:$A,0),1)))</f>
        <v/>
      </c>
      <c r="D177" s="43" t="str">
        <f ca="1">IFERROR(INDEX(Data!$A$1:C$1002,_xlfn.AGGREGATE(15,6,(OFFSET(Data!$A$1,0,MATCH(D$6,Data!$1:$1,0)-1,1000,1)=IF(D$7="","Yes",D$7))/(OFFSET(Data!$A$1,0,MATCH(D$6,Data!$1:$1,0)-1,1000,1)=IF(D$7="","Yes",D$7))*ROW(Data!$C$1:$C$1002),ROW(D177)-ROW(D$7)),1),"")</f>
        <v/>
      </c>
      <c r="E177" s="43" t="str">
        <f ca="1">IF(F177="","",IF(INDEX(Data!$BR:$BR,MATCH(F177,Data!$A:$A,0),1)=0,"",INDEX(Data!$BR:$BR,MATCH(F177,Data!$A:$A,0),1)))</f>
        <v/>
      </c>
      <c r="F177" s="43" t="str">
        <f ca="1">IFERROR(INDEX(Data!$A$1:E$1002,_xlfn.AGGREGATE(15,6,(OFFSET(Data!$A$1,0,MATCH(F$6,Data!$1:$1,0)-1,1000,1)=IF(F$7="","Yes",F$7))/(OFFSET(Data!$A$1,0,MATCH(F$6,Data!$1:$1,0)-1,1000,1)=IF(F$7="","Yes",F$7))*ROW(Data!$C$1:$C$1002),ROW(F177)-ROW(F$7)),1),"")</f>
        <v/>
      </c>
      <c r="G177" s="43" t="str">
        <f ca="1">IF(H177="","",IF(INDEX(Data!$BR:$BR,MATCH(H177,Data!$A:$A,0),1)=0,"",INDEX(Data!$BR:$BR,MATCH(H177,Data!$A:$A,0),1)))</f>
        <v/>
      </c>
      <c r="H177" s="43" t="str">
        <f ca="1">IFERROR(INDEX(Data!$A$1:G$1002,_xlfn.AGGREGATE(15,6,(OFFSET(Data!$A$1,0,MATCH(H$6,Data!$1:$1,0)-1,1000,1)=IF(H$7="","Yes",H$7))/(OFFSET(Data!$A$1,0,MATCH(H$6,Data!$1:$1,0)-1,1000,1)=IF(H$7="","Yes",H$7))*ROW(Data!$C$1:$C$1002),ROW(H177)-ROW(H$7)),1),"")</f>
        <v/>
      </c>
      <c r="I177" s="43" t="str">
        <f ca="1">IF(J177="","",IF(INDEX(Data!$BR:$BR,MATCH(J177,Data!$A:$A,0),1)=0,"",INDEX(Data!$BR:$BR,MATCH(J177,Data!$A:$A,0),1)))</f>
        <v/>
      </c>
      <c r="J177" s="43" t="str">
        <f ca="1">IFERROR(INDEX(Data!$A$1:I$1002,_xlfn.AGGREGATE(15,6,(OFFSET(Data!$A$1,0,MATCH(J$6,Data!$1:$1,0)-1,1000,1)=IF(J$7="","Yes",J$7))/(OFFSET(Data!$A$1,0,MATCH(J$6,Data!$1:$1,0)-1,1000,1)=IF(J$7="","Yes",J$7))*ROW(Data!$C$1:$C$1002),ROW(J177)-ROW(J$7)),1),"")</f>
        <v/>
      </c>
      <c r="K177" s="43" t="str">
        <f ca="1">IF(L177="","",IF(INDEX(Data!$BR:$BR,MATCH(L177,Data!$A:$A,0),1)=0,"",INDEX(Data!$BR:$BR,MATCH(L177,Data!$A:$A,0),1)))</f>
        <v/>
      </c>
      <c r="L177" s="43" t="str">
        <f ca="1">IFERROR(INDEX(Data!$A$1:K$1002,_xlfn.AGGREGATE(15,6,(OFFSET(Data!$A$1,0,MATCH(L$6,Data!$1:$1,0)-1,1000,1)=IF(L$7="","Yes",L$7))/(OFFSET(Data!$A$1,0,MATCH(L$6,Data!$1:$1,0)-1,1000,1)=IF(L$7="","Yes",L$7))*ROW(Data!$C$1:$C$1002),ROW(L177)-ROW(L$7)),1),"")</f>
        <v/>
      </c>
      <c r="M177" s="43" t="str">
        <f ca="1">IF(N177="","",IF(INDEX(Data!$BR:$BR,MATCH(N177,Data!$A:$A,0),1)=0,"",INDEX(Data!$BR:$BR,MATCH(N177,Data!$A:$A,0),1)))</f>
        <v/>
      </c>
      <c r="N177" s="43" t="str">
        <f ca="1">IFERROR(INDEX(Data!$A$1:M$1002,_xlfn.AGGREGATE(15,6,(OFFSET(Data!$A$1,0,MATCH(N$6,Data!$1:$1,0)-1,1000,1)=IF(N$7="","Yes",N$7))/(OFFSET(Data!$A$1,0,MATCH(N$6,Data!$1:$1,0)-1,1000,1)=IF(N$7="","Yes",N$7))*ROW(Data!$C$1:$C$1002),ROW(N177)-ROW(N$7)),1),"")</f>
        <v/>
      </c>
      <c r="O177" s="43" t="str">
        <f ca="1">IF(P177="","",IF(INDEX(Data!$BR:$BR,MATCH(P177,Data!$A:$A,0),1)=0,"",INDEX(Data!$BR:$BR,MATCH(P177,Data!$A:$A,0),1)))</f>
        <v/>
      </c>
      <c r="P177" s="43" t="str">
        <f ca="1">IFERROR(INDEX(Data!$A$1:O$1002,_xlfn.AGGREGATE(15,6,(OFFSET(Data!$A$1,0,MATCH(P$6,Data!$1:$1,0)-1,1000,1)=IF(P$7="","Yes",P$7))/(OFFSET(Data!$A$1,0,MATCH(P$6,Data!$1:$1,0)-1,1000,1)=IF(P$7="","Yes",P$7))*ROW(Data!$C$1:$C$1002),ROW(P177)-ROW(P$7)),1),"")</f>
        <v/>
      </c>
      <c r="Q177" s="43" t="str">
        <f ca="1">IF(R177="","",IF(INDEX(Data!$BR:$BR,MATCH(R177,Data!$A:$A,0),1)=0,"",INDEX(Data!$BR:$BR,MATCH(R177,Data!$A:$A,0),1)))</f>
        <v/>
      </c>
      <c r="R177" s="43" t="str">
        <f ca="1">IFERROR(INDEX(Data!$A$1:Q$1002,_xlfn.AGGREGATE(15,6,(OFFSET(Data!$A$1,0,MATCH(R$6,Data!$1:$1,0)-1,1000,1)=IF(R$7="","Yes",R$7))/(OFFSET(Data!$A$1,0,MATCH(R$6,Data!$1:$1,0)-1,1000,1)=IF(R$7="","Yes",R$7))*ROW(Data!$C$1:$C$1002),ROW(R177)-ROW(R$7)),1),"")</f>
        <v/>
      </c>
      <c r="S177" s="43" t="str">
        <f ca="1">IF(T177="","",IF(INDEX(Data!$BR:$BR,MATCH(T177,Data!$A:$A,0),1)=0,"",INDEX(Data!$BR:$BR,MATCH(T177,Data!$A:$A,0),1)))</f>
        <v/>
      </c>
      <c r="T177" s="43" t="str">
        <f ca="1">IFERROR(INDEX(Data!$A$1:R$1002,_xlfn.AGGREGATE(15,6,(OFFSET(Data!$A$1,0,MATCH(T$6,Data!$1:$1,0)-1,1000,1)=IF(T$7="","Yes",T$7))/(OFFSET(Data!$A$1,0,MATCH(T$6,Data!$1:$1,0)-1,1000,1)=IF(T$7="","Yes",T$7))*ROW(Data!$C$1:$C$1002),ROW(T177)-ROW(T$7)),1),"")</f>
        <v/>
      </c>
      <c r="U177" s="43" t="str">
        <f ca="1">IF(V177="","",IF(INDEX(Data!$BR:$BR,MATCH(V177,Data!$A:$A,0),1)=0,"",INDEX(Data!$BR:$BR,MATCH(V177,Data!$A:$A,0),1)))</f>
        <v/>
      </c>
      <c r="V177" s="43" t="str">
        <f ca="1">IFERROR(INDEX(Data!$A$1:T$1002,_xlfn.AGGREGATE(15,6,(OFFSET(Data!$A$1,0,MATCH(V$6,Data!$1:$1,0)-1,1000,1)=IF(V$7="","Yes",V$7))/(OFFSET(Data!$A$1,0,MATCH(V$6,Data!$1:$1,0)-1,1000,1)=IF(V$7="","Yes",V$7))*ROW(Data!$C$1:$C$1002),ROW(V177)-ROW(V$7)),1),"")</f>
        <v/>
      </c>
      <c r="W177" s="43" t="str">
        <f ca="1">IF(X177="","",IF(INDEX(Data!$BR:$BR,MATCH(X177,Data!$A:$A,0),1)=0,"",INDEX(Data!$BR:$BR,MATCH(X177,Data!$A:$A,0),1)))</f>
        <v/>
      </c>
      <c r="X177" s="43" t="str">
        <f ca="1">IFERROR(INDEX(Data!$A$1:Y$1002,_xlfn.AGGREGATE(15,6,(OFFSET(Data!$A$1,0,MATCH(X$6,Data!$1:$1,0)-1,1000,1)=IF(X$7="","Yes",X$7))/(OFFSET(Data!$A$1,0,MATCH(X$6,Data!$1:$1,0)-1,1000,1)=IF(X$7="","Yes",X$7))*ROW(Data!$C$1:$C$1002),ROW(X177)-ROW(X$7)),1),"")</f>
        <v/>
      </c>
      <c r="Y177" s="43" t="str">
        <f ca="1">IF(Z177="","",IF(INDEX(Data!$BR:$BR,MATCH(Z177,Data!$A:$A,0),1)=0,"",INDEX(Data!$BR:$BR,MATCH(Z177,Data!$A:$A,0),1)))</f>
        <v/>
      </c>
      <c r="Z177" s="43" t="str">
        <f ca="1">IFERROR(INDEX(Data!$A$1:AA$1002,_xlfn.AGGREGATE(15,6,(OFFSET(Data!$A$1,0,MATCH(Z$6,Data!$1:$1,0)-1,1000,1)=IF(Z$7="","Yes",Z$7))/(OFFSET(Data!$A$1,0,MATCH(Z$6,Data!$1:$1,0)-1,1000,1)=IF(Z$7="","Yes",Z$7))*ROW(Data!$C$1:$C$1002),ROW(Z177)-ROW(Z$7)),1),"")</f>
        <v/>
      </c>
      <c r="AA177" s="43" t="str">
        <f ca="1">IF(AB177="","",IF(INDEX(Data!$BR:$BR,MATCH(AB177,Data!$A:$A,0),1)=0,"",INDEX(Data!$BR:$BR,MATCH(AB177,Data!$A:$A,0),1)))</f>
        <v/>
      </c>
      <c r="AB177" s="43" t="str">
        <f ca="1">IFERROR(INDEX(Data!$A$1:AC$1002,_xlfn.AGGREGATE(15,6,(OFFSET(Data!$A$1,0,MATCH(AB$6,Data!$1:$1,0)-1,1000,1)=IF(AB$7="","Yes",AB$7))/(OFFSET(Data!$A$1,0,MATCH(AB$6,Data!$1:$1,0)-1,1000,1)=IF(AB$7="","Yes",AB$7))*ROW(Data!$C$1:$C$1002),ROW(AB177)-ROW(AB$7)),1),"")</f>
        <v/>
      </c>
      <c r="AC177" s="43" t="str">
        <f ca="1">IF(AD177="","",IF(INDEX(Data!$BR:$BR,MATCH(AD177,Data!$A:$A,0),1)=0,"",INDEX(Data!$BR:$BR,MATCH(AD177,Data!$A:$A,0),1)))</f>
        <v/>
      </c>
      <c r="AD177" s="43" t="str">
        <f ca="1">IFERROR(INDEX(Data!$A$1:AE$1002,_xlfn.AGGREGATE(15,6,(OFFSET(Data!$A$1,0,MATCH(AD$6,Data!$1:$1,0)-1,1000,1)=IF(AD$7="","Yes",AD$7))/(OFFSET(Data!$A$1,0,MATCH(AD$6,Data!$1:$1,0)-1,1000,1)=IF(AD$7="","Yes",AD$7))*ROW(Data!$C$1:$C$1002),ROW(AD177)-ROW(AD$7)),1),"")</f>
        <v/>
      </c>
      <c r="AE177" s="43" t="str">
        <f ca="1">IF(AF177="","",IF(INDEX(Data!$BR:$BR,MATCH(AF177,Data!$A:$A,0),1)=0,"",INDEX(Data!$BR:$BR,MATCH(AF177,Data!$A:$A,0),1)))</f>
        <v/>
      </c>
      <c r="AF177" s="43" t="str">
        <f ca="1">IFERROR(INDEX(Data!$A$1:AM$1002,_xlfn.AGGREGATE(15,6,(OFFSET(Data!$A$1,0,MATCH(AF$6,Data!$1:$1,0)-1,1000,1)=IF(AF$7="","Yes",AF$7))/(OFFSET(Data!$A$1,0,MATCH(AF$6,Data!$1:$1,0)-1,1000,1)=IF(AF$7="","Yes",AF$7))*ROW(Data!$C$1:$C$1002),ROW(AF177)-ROW(AF$7)),1),"")</f>
        <v/>
      </c>
      <c r="AG177" s="43" t="str">
        <f ca="1">IF(AH177="","",IF(INDEX(Data!$BR:$BR,MATCH(AH177,Data!$A:$A,0),1)=0,"",INDEX(Data!$BR:$BR,MATCH(AH177,Data!$A:$A,0),1)))</f>
        <v/>
      </c>
      <c r="AH177" s="43" t="str">
        <f ca="1">IFERROR(INDEX(Data!$A$1:AO$1002,_xlfn.AGGREGATE(15,6,(OFFSET(Data!$A$1,0,MATCH(AH$6,Data!$1:$1,0)-1,1000,1)=IF(AH$7="","Yes",AH$7))/(OFFSET(Data!$A$1,0,MATCH(AH$6,Data!$1:$1,0)-1,1000,1)=IF(AH$7="","Yes",AH$7))*ROW(Data!$C$1:$C$1002),ROW(AH177)-ROW(AH$7)),1),"")</f>
        <v/>
      </c>
      <c r="AI177" s="43" t="str">
        <f ca="1">IF(AJ177="","",IF(INDEX(Data!$BR:$BR,MATCH(AJ177,Data!$A:$A,0),1)=0,"",INDEX(Data!$BR:$BR,MATCH(AJ177,Data!$A:$A,0),1)))</f>
        <v/>
      </c>
      <c r="AJ177" s="43" t="str">
        <f ca="1">IFERROR(INDEX(Data!$A$1:AQ$1002,_xlfn.AGGREGATE(15,6,(OFFSET(Data!$A$1,0,MATCH(AJ$6,Data!$1:$1,0)-1,1000,1)=IF(AJ$7="","Yes",AJ$7))/(OFFSET(Data!$A$1,0,MATCH(AJ$6,Data!$1:$1,0)-1,1000,1)=IF(AJ$7="","Yes",AJ$7))*ROW(Data!$C$1:$C$1002),ROW(AJ177)-ROW(AJ$7)),1),"")</f>
        <v/>
      </c>
      <c r="AK177" s="43" t="str">
        <f ca="1">IF(AL177="","",IF(INDEX(Data!$BR:$BR,MATCH(AL177,Data!$A:$A,0),1)=0,"",INDEX(Data!$BR:$BR,MATCH(AL177,Data!$A:$A,0),1)))</f>
        <v/>
      </c>
      <c r="AL177" s="43" t="str">
        <f ca="1">IFERROR(INDEX(Data!$A$1:AS$1002,_xlfn.AGGREGATE(15,6,(OFFSET(Data!$A$1,0,MATCH(AL$6,Data!$1:$1,0)-1,1000,1)=IF(AL$7="","Yes",AL$7))/(OFFSET(Data!$A$1,0,MATCH(AL$6,Data!$1:$1,0)-1,1000,1)=IF(AL$7="","Yes",AL$7))*ROW(Data!$C$1:$C$1002),ROW(AL177)-ROW(AL$7)),1),"")</f>
        <v/>
      </c>
      <c r="AM177" s="43" t="str">
        <f ca="1">IF(AN177="","",IF(INDEX(Data!$BR:$BR,MATCH(AN177,Data!$A:$A,0),1)=0,"",INDEX(Data!$BR:$BR,MATCH(AN177,Data!$A:$A,0),1)))</f>
        <v/>
      </c>
      <c r="AN177" s="43" t="str">
        <f ca="1">IFERROR(INDEX(Data!$A$1:AU$1002,_xlfn.AGGREGATE(15,6,(OFFSET(Data!$A$1,0,MATCH(AN$6,Data!$1:$1,0)-1,1000,1)=IF(AN$7="","Yes",AN$7))/(OFFSET(Data!$A$1,0,MATCH(AN$6,Data!$1:$1,0)-1,1000,1)=IF(AN$7="","Yes",AN$7))*ROW(Data!$C$1:$C$1002),ROW(AN177)-ROW(AN$7)),1),"")</f>
        <v/>
      </c>
    </row>
    <row r="178" spans="1:40" x14ac:dyDescent="0.4">
      <c r="A178" s="43" t="str">
        <f ca="1">IF(B178="","",IF(INDEX(Data!$BR:$BR,MATCH(B178,Data!$A:$A,0),1)=0,"",INDEX(Data!$BR:$BR,MATCH(B178,Data!$A:$A,0),1)))</f>
        <v/>
      </c>
      <c r="B178" s="43" t="str">
        <f ca="1">IFERROR(INDEX(Data!A$1:$A$1002,_xlfn.AGGREGATE(15,6,(OFFSET(Data!$A$1,0,MATCH(B$6,Data!$1:$1,0)-1,1000,1)=IF(B$7="","Yes",B$7))/(OFFSET(Data!$A$1,0,MATCH(B$6,Data!$1:$1,0)-1,1000,1)=IF(B$7="","Yes",B$7))*ROW(Data!$C$1:$C$1002),ROW(B178)-ROW(B$7)),1),"")</f>
        <v/>
      </c>
      <c r="C178" s="43" t="str">
        <f ca="1">IF(D178="","",IF(INDEX(Data!$BR:$BR,MATCH(D178,Data!$A:$A,0),1)=0,"",INDEX(Data!$BR:$BR,MATCH(D178,Data!$A:$A,0),1)))</f>
        <v/>
      </c>
      <c r="D178" s="43" t="str">
        <f ca="1">IFERROR(INDEX(Data!$A$1:C$1002,_xlfn.AGGREGATE(15,6,(OFFSET(Data!$A$1,0,MATCH(D$6,Data!$1:$1,0)-1,1000,1)=IF(D$7="","Yes",D$7))/(OFFSET(Data!$A$1,0,MATCH(D$6,Data!$1:$1,0)-1,1000,1)=IF(D$7="","Yes",D$7))*ROW(Data!$C$1:$C$1002),ROW(D178)-ROW(D$7)),1),"")</f>
        <v/>
      </c>
      <c r="E178" s="43" t="str">
        <f ca="1">IF(F178="","",IF(INDEX(Data!$BR:$BR,MATCH(F178,Data!$A:$A,0),1)=0,"",INDEX(Data!$BR:$BR,MATCH(F178,Data!$A:$A,0),1)))</f>
        <v/>
      </c>
      <c r="F178" s="43" t="str">
        <f ca="1">IFERROR(INDEX(Data!$A$1:E$1002,_xlfn.AGGREGATE(15,6,(OFFSET(Data!$A$1,0,MATCH(F$6,Data!$1:$1,0)-1,1000,1)=IF(F$7="","Yes",F$7))/(OFFSET(Data!$A$1,0,MATCH(F$6,Data!$1:$1,0)-1,1000,1)=IF(F$7="","Yes",F$7))*ROW(Data!$C$1:$C$1002),ROW(F178)-ROW(F$7)),1),"")</f>
        <v/>
      </c>
      <c r="G178" s="43" t="str">
        <f ca="1">IF(H178="","",IF(INDEX(Data!$BR:$BR,MATCH(H178,Data!$A:$A,0),1)=0,"",INDEX(Data!$BR:$BR,MATCH(H178,Data!$A:$A,0),1)))</f>
        <v/>
      </c>
      <c r="H178" s="43" t="str">
        <f ca="1">IFERROR(INDEX(Data!$A$1:G$1002,_xlfn.AGGREGATE(15,6,(OFFSET(Data!$A$1,0,MATCH(H$6,Data!$1:$1,0)-1,1000,1)=IF(H$7="","Yes",H$7))/(OFFSET(Data!$A$1,0,MATCH(H$6,Data!$1:$1,0)-1,1000,1)=IF(H$7="","Yes",H$7))*ROW(Data!$C$1:$C$1002),ROW(H178)-ROW(H$7)),1),"")</f>
        <v/>
      </c>
      <c r="I178" s="43" t="str">
        <f ca="1">IF(J178="","",IF(INDEX(Data!$BR:$BR,MATCH(J178,Data!$A:$A,0),1)=0,"",INDEX(Data!$BR:$BR,MATCH(J178,Data!$A:$A,0),1)))</f>
        <v/>
      </c>
      <c r="J178" s="43" t="str">
        <f ca="1">IFERROR(INDEX(Data!$A$1:I$1002,_xlfn.AGGREGATE(15,6,(OFFSET(Data!$A$1,0,MATCH(J$6,Data!$1:$1,0)-1,1000,1)=IF(J$7="","Yes",J$7))/(OFFSET(Data!$A$1,0,MATCH(J$6,Data!$1:$1,0)-1,1000,1)=IF(J$7="","Yes",J$7))*ROW(Data!$C$1:$C$1002),ROW(J178)-ROW(J$7)),1),"")</f>
        <v/>
      </c>
      <c r="K178" s="43" t="str">
        <f ca="1">IF(L178="","",IF(INDEX(Data!$BR:$BR,MATCH(L178,Data!$A:$A,0),1)=0,"",INDEX(Data!$BR:$BR,MATCH(L178,Data!$A:$A,0),1)))</f>
        <v/>
      </c>
      <c r="L178" s="43" t="str">
        <f ca="1">IFERROR(INDEX(Data!$A$1:K$1002,_xlfn.AGGREGATE(15,6,(OFFSET(Data!$A$1,0,MATCH(L$6,Data!$1:$1,0)-1,1000,1)=IF(L$7="","Yes",L$7))/(OFFSET(Data!$A$1,0,MATCH(L$6,Data!$1:$1,0)-1,1000,1)=IF(L$7="","Yes",L$7))*ROW(Data!$C$1:$C$1002),ROW(L178)-ROW(L$7)),1),"")</f>
        <v/>
      </c>
      <c r="M178" s="43" t="str">
        <f ca="1">IF(N178="","",IF(INDEX(Data!$BR:$BR,MATCH(N178,Data!$A:$A,0),1)=0,"",INDEX(Data!$BR:$BR,MATCH(N178,Data!$A:$A,0),1)))</f>
        <v/>
      </c>
      <c r="N178" s="43" t="str">
        <f ca="1">IFERROR(INDEX(Data!$A$1:M$1002,_xlfn.AGGREGATE(15,6,(OFFSET(Data!$A$1,0,MATCH(N$6,Data!$1:$1,0)-1,1000,1)=IF(N$7="","Yes",N$7))/(OFFSET(Data!$A$1,0,MATCH(N$6,Data!$1:$1,0)-1,1000,1)=IF(N$7="","Yes",N$7))*ROW(Data!$C$1:$C$1002),ROW(N178)-ROW(N$7)),1),"")</f>
        <v/>
      </c>
      <c r="O178" s="43" t="str">
        <f ca="1">IF(P178="","",IF(INDEX(Data!$BR:$BR,MATCH(P178,Data!$A:$A,0),1)=0,"",INDEX(Data!$BR:$BR,MATCH(P178,Data!$A:$A,0),1)))</f>
        <v/>
      </c>
      <c r="P178" s="43" t="str">
        <f ca="1">IFERROR(INDEX(Data!$A$1:O$1002,_xlfn.AGGREGATE(15,6,(OFFSET(Data!$A$1,0,MATCH(P$6,Data!$1:$1,0)-1,1000,1)=IF(P$7="","Yes",P$7))/(OFFSET(Data!$A$1,0,MATCH(P$6,Data!$1:$1,0)-1,1000,1)=IF(P$7="","Yes",P$7))*ROW(Data!$C$1:$C$1002),ROW(P178)-ROW(P$7)),1),"")</f>
        <v/>
      </c>
      <c r="Q178" s="43" t="str">
        <f ca="1">IF(R178="","",IF(INDEX(Data!$BR:$BR,MATCH(R178,Data!$A:$A,0),1)=0,"",INDEX(Data!$BR:$BR,MATCH(R178,Data!$A:$A,0),1)))</f>
        <v/>
      </c>
      <c r="R178" s="43" t="str">
        <f ca="1">IFERROR(INDEX(Data!$A$1:Q$1002,_xlfn.AGGREGATE(15,6,(OFFSET(Data!$A$1,0,MATCH(R$6,Data!$1:$1,0)-1,1000,1)=IF(R$7="","Yes",R$7))/(OFFSET(Data!$A$1,0,MATCH(R$6,Data!$1:$1,0)-1,1000,1)=IF(R$7="","Yes",R$7))*ROW(Data!$C$1:$C$1002),ROW(R178)-ROW(R$7)),1),"")</f>
        <v/>
      </c>
      <c r="S178" s="43" t="str">
        <f ca="1">IF(T178="","",IF(INDEX(Data!$BR:$BR,MATCH(T178,Data!$A:$A,0),1)=0,"",INDEX(Data!$BR:$BR,MATCH(T178,Data!$A:$A,0),1)))</f>
        <v/>
      </c>
      <c r="T178" s="43" t="str">
        <f ca="1">IFERROR(INDEX(Data!$A$1:R$1002,_xlfn.AGGREGATE(15,6,(OFFSET(Data!$A$1,0,MATCH(T$6,Data!$1:$1,0)-1,1000,1)=IF(T$7="","Yes",T$7))/(OFFSET(Data!$A$1,0,MATCH(T$6,Data!$1:$1,0)-1,1000,1)=IF(T$7="","Yes",T$7))*ROW(Data!$C$1:$C$1002),ROW(T178)-ROW(T$7)),1),"")</f>
        <v/>
      </c>
      <c r="U178" s="43" t="str">
        <f ca="1">IF(V178="","",IF(INDEX(Data!$BR:$BR,MATCH(V178,Data!$A:$A,0),1)=0,"",INDEX(Data!$BR:$BR,MATCH(V178,Data!$A:$A,0),1)))</f>
        <v/>
      </c>
      <c r="V178" s="43" t="str">
        <f ca="1">IFERROR(INDEX(Data!$A$1:T$1002,_xlfn.AGGREGATE(15,6,(OFFSET(Data!$A$1,0,MATCH(V$6,Data!$1:$1,0)-1,1000,1)=IF(V$7="","Yes",V$7))/(OFFSET(Data!$A$1,0,MATCH(V$6,Data!$1:$1,0)-1,1000,1)=IF(V$7="","Yes",V$7))*ROW(Data!$C$1:$C$1002),ROW(V178)-ROW(V$7)),1),"")</f>
        <v/>
      </c>
      <c r="W178" s="43" t="str">
        <f ca="1">IF(X178="","",IF(INDEX(Data!$BR:$BR,MATCH(X178,Data!$A:$A,0),1)=0,"",INDEX(Data!$BR:$BR,MATCH(X178,Data!$A:$A,0),1)))</f>
        <v/>
      </c>
      <c r="X178" s="43" t="str">
        <f ca="1">IFERROR(INDEX(Data!$A$1:Y$1002,_xlfn.AGGREGATE(15,6,(OFFSET(Data!$A$1,0,MATCH(X$6,Data!$1:$1,0)-1,1000,1)=IF(X$7="","Yes",X$7))/(OFFSET(Data!$A$1,0,MATCH(X$6,Data!$1:$1,0)-1,1000,1)=IF(X$7="","Yes",X$7))*ROW(Data!$C$1:$C$1002),ROW(X178)-ROW(X$7)),1),"")</f>
        <v/>
      </c>
      <c r="Y178" s="43" t="str">
        <f ca="1">IF(Z178="","",IF(INDEX(Data!$BR:$BR,MATCH(Z178,Data!$A:$A,0),1)=0,"",INDEX(Data!$BR:$BR,MATCH(Z178,Data!$A:$A,0),1)))</f>
        <v/>
      </c>
      <c r="Z178" s="43" t="str">
        <f ca="1">IFERROR(INDEX(Data!$A$1:AA$1002,_xlfn.AGGREGATE(15,6,(OFFSET(Data!$A$1,0,MATCH(Z$6,Data!$1:$1,0)-1,1000,1)=IF(Z$7="","Yes",Z$7))/(OFFSET(Data!$A$1,0,MATCH(Z$6,Data!$1:$1,0)-1,1000,1)=IF(Z$7="","Yes",Z$7))*ROW(Data!$C$1:$C$1002),ROW(Z178)-ROW(Z$7)),1),"")</f>
        <v/>
      </c>
      <c r="AA178" s="43" t="str">
        <f ca="1">IF(AB178="","",IF(INDEX(Data!$BR:$BR,MATCH(AB178,Data!$A:$A,0),1)=0,"",INDEX(Data!$BR:$BR,MATCH(AB178,Data!$A:$A,0),1)))</f>
        <v/>
      </c>
      <c r="AB178" s="43" t="str">
        <f ca="1">IFERROR(INDEX(Data!$A$1:AC$1002,_xlfn.AGGREGATE(15,6,(OFFSET(Data!$A$1,0,MATCH(AB$6,Data!$1:$1,0)-1,1000,1)=IF(AB$7="","Yes",AB$7))/(OFFSET(Data!$A$1,0,MATCH(AB$6,Data!$1:$1,0)-1,1000,1)=IF(AB$7="","Yes",AB$7))*ROW(Data!$C$1:$C$1002),ROW(AB178)-ROW(AB$7)),1),"")</f>
        <v/>
      </c>
      <c r="AC178" s="43" t="str">
        <f ca="1">IF(AD178="","",IF(INDEX(Data!$BR:$BR,MATCH(AD178,Data!$A:$A,0),1)=0,"",INDEX(Data!$BR:$BR,MATCH(AD178,Data!$A:$A,0),1)))</f>
        <v/>
      </c>
      <c r="AD178" s="43" t="str">
        <f ca="1">IFERROR(INDEX(Data!$A$1:AE$1002,_xlfn.AGGREGATE(15,6,(OFFSET(Data!$A$1,0,MATCH(AD$6,Data!$1:$1,0)-1,1000,1)=IF(AD$7="","Yes",AD$7))/(OFFSET(Data!$A$1,0,MATCH(AD$6,Data!$1:$1,0)-1,1000,1)=IF(AD$7="","Yes",AD$7))*ROW(Data!$C$1:$C$1002),ROW(AD178)-ROW(AD$7)),1),"")</f>
        <v/>
      </c>
      <c r="AE178" s="43" t="str">
        <f ca="1">IF(AF178="","",IF(INDEX(Data!$BR:$BR,MATCH(AF178,Data!$A:$A,0),1)=0,"",INDEX(Data!$BR:$BR,MATCH(AF178,Data!$A:$A,0),1)))</f>
        <v/>
      </c>
      <c r="AF178" s="43" t="str">
        <f ca="1">IFERROR(INDEX(Data!$A$1:AM$1002,_xlfn.AGGREGATE(15,6,(OFFSET(Data!$A$1,0,MATCH(AF$6,Data!$1:$1,0)-1,1000,1)=IF(AF$7="","Yes",AF$7))/(OFFSET(Data!$A$1,0,MATCH(AF$6,Data!$1:$1,0)-1,1000,1)=IF(AF$7="","Yes",AF$7))*ROW(Data!$C$1:$C$1002),ROW(AF178)-ROW(AF$7)),1),"")</f>
        <v/>
      </c>
      <c r="AG178" s="43" t="str">
        <f ca="1">IF(AH178="","",IF(INDEX(Data!$BR:$BR,MATCH(AH178,Data!$A:$A,0),1)=0,"",INDEX(Data!$BR:$BR,MATCH(AH178,Data!$A:$A,0),1)))</f>
        <v/>
      </c>
      <c r="AH178" s="43" t="str">
        <f ca="1">IFERROR(INDEX(Data!$A$1:AO$1002,_xlfn.AGGREGATE(15,6,(OFFSET(Data!$A$1,0,MATCH(AH$6,Data!$1:$1,0)-1,1000,1)=IF(AH$7="","Yes",AH$7))/(OFFSET(Data!$A$1,0,MATCH(AH$6,Data!$1:$1,0)-1,1000,1)=IF(AH$7="","Yes",AH$7))*ROW(Data!$C$1:$C$1002),ROW(AH178)-ROW(AH$7)),1),"")</f>
        <v/>
      </c>
      <c r="AI178" s="43" t="str">
        <f ca="1">IF(AJ178="","",IF(INDEX(Data!$BR:$BR,MATCH(AJ178,Data!$A:$A,0),1)=0,"",INDEX(Data!$BR:$BR,MATCH(AJ178,Data!$A:$A,0),1)))</f>
        <v/>
      </c>
      <c r="AJ178" s="43" t="str">
        <f ca="1">IFERROR(INDEX(Data!$A$1:AQ$1002,_xlfn.AGGREGATE(15,6,(OFFSET(Data!$A$1,0,MATCH(AJ$6,Data!$1:$1,0)-1,1000,1)=IF(AJ$7="","Yes",AJ$7))/(OFFSET(Data!$A$1,0,MATCH(AJ$6,Data!$1:$1,0)-1,1000,1)=IF(AJ$7="","Yes",AJ$7))*ROW(Data!$C$1:$C$1002),ROW(AJ178)-ROW(AJ$7)),1),"")</f>
        <v/>
      </c>
      <c r="AK178" s="43" t="str">
        <f ca="1">IF(AL178="","",IF(INDEX(Data!$BR:$BR,MATCH(AL178,Data!$A:$A,0),1)=0,"",INDEX(Data!$BR:$BR,MATCH(AL178,Data!$A:$A,0),1)))</f>
        <v/>
      </c>
      <c r="AL178" s="43" t="str">
        <f ca="1">IFERROR(INDEX(Data!$A$1:AS$1002,_xlfn.AGGREGATE(15,6,(OFFSET(Data!$A$1,0,MATCH(AL$6,Data!$1:$1,0)-1,1000,1)=IF(AL$7="","Yes",AL$7))/(OFFSET(Data!$A$1,0,MATCH(AL$6,Data!$1:$1,0)-1,1000,1)=IF(AL$7="","Yes",AL$7))*ROW(Data!$C$1:$C$1002),ROW(AL178)-ROW(AL$7)),1),"")</f>
        <v/>
      </c>
      <c r="AM178" s="43" t="str">
        <f ca="1">IF(AN178="","",IF(INDEX(Data!$BR:$BR,MATCH(AN178,Data!$A:$A,0),1)=0,"",INDEX(Data!$BR:$BR,MATCH(AN178,Data!$A:$A,0),1)))</f>
        <v/>
      </c>
      <c r="AN178" s="43" t="str">
        <f ca="1">IFERROR(INDEX(Data!$A$1:AU$1002,_xlfn.AGGREGATE(15,6,(OFFSET(Data!$A$1,0,MATCH(AN$6,Data!$1:$1,0)-1,1000,1)=IF(AN$7="","Yes",AN$7))/(OFFSET(Data!$A$1,0,MATCH(AN$6,Data!$1:$1,0)-1,1000,1)=IF(AN$7="","Yes",AN$7))*ROW(Data!$C$1:$C$1002),ROW(AN178)-ROW(AN$7)),1),"")</f>
        <v/>
      </c>
    </row>
    <row r="179" spans="1:40" x14ac:dyDescent="0.4">
      <c r="A179" s="43" t="str">
        <f ca="1">IF(B179="","",IF(INDEX(Data!$BR:$BR,MATCH(B179,Data!$A:$A,0),1)=0,"",INDEX(Data!$BR:$BR,MATCH(B179,Data!$A:$A,0),1)))</f>
        <v/>
      </c>
      <c r="B179" s="43" t="str">
        <f ca="1">IFERROR(INDEX(Data!A$1:$A$1002,_xlfn.AGGREGATE(15,6,(OFFSET(Data!$A$1,0,MATCH(B$6,Data!$1:$1,0)-1,1000,1)=IF(B$7="","Yes",B$7))/(OFFSET(Data!$A$1,0,MATCH(B$6,Data!$1:$1,0)-1,1000,1)=IF(B$7="","Yes",B$7))*ROW(Data!$C$1:$C$1002),ROW(B179)-ROW(B$7)),1),"")</f>
        <v/>
      </c>
      <c r="C179" s="43" t="str">
        <f ca="1">IF(D179="","",IF(INDEX(Data!$BR:$BR,MATCH(D179,Data!$A:$A,0),1)=0,"",INDEX(Data!$BR:$BR,MATCH(D179,Data!$A:$A,0),1)))</f>
        <v/>
      </c>
      <c r="D179" s="43" t="str">
        <f ca="1">IFERROR(INDEX(Data!$A$1:C$1002,_xlfn.AGGREGATE(15,6,(OFFSET(Data!$A$1,0,MATCH(D$6,Data!$1:$1,0)-1,1000,1)=IF(D$7="","Yes",D$7))/(OFFSET(Data!$A$1,0,MATCH(D$6,Data!$1:$1,0)-1,1000,1)=IF(D$7="","Yes",D$7))*ROW(Data!$C$1:$C$1002),ROW(D179)-ROW(D$7)),1),"")</f>
        <v/>
      </c>
      <c r="E179" s="43" t="str">
        <f ca="1">IF(F179="","",IF(INDEX(Data!$BR:$BR,MATCH(F179,Data!$A:$A,0),1)=0,"",INDEX(Data!$BR:$BR,MATCH(F179,Data!$A:$A,0),1)))</f>
        <v/>
      </c>
      <c r="F179" s="43" t="str">
        <f ca="1">IFERROR(INDEX(Data!$A$1:E$1002,_xlfn.AGGREGATE(15,6,(OFFSET(Data!$A$1,0,MATCH(F$6,Data!$1:$1,0)-1,1000,1)=IF(F$7="","Yes",F$7))/(OFFSET(Data!$A$1,0,MATCH(F$6,Data!$1:$1,0)-1,1000,1)=IF(F$7="","Yes",F$7))*ROW(Data!$C$1:$C$1002),ROW(F179)-ROW(F$7)),1),"")</f>
        <v/>
      </c>
      <c r="G179" s="43" t="str">
        <f ca="1">IF(H179="","",IF(INDEX(Data!$BR:$BR,MATCH(H179,Data!$A:$A,0),1)=0,"",INDEX(Data!$BR:$BR,MATCH(H179,Data!$A:$A,0),1)))</f>
        <v/>
      </c>
      <c r="H179" s="43" t="str">
        <f ca="1">IFERROR(INDEX(Data!$A$1:G$1002,_xlfn.AGGREGATE(15,6,(OFFSET(Data!$A$1,0,MATCH(H$6,Data!$1:$1,0)-1,1000,1)=IF(H$7="","Yes",H$7))/(OFFSET(Data!$A$1,0,MATCH(H$6,Data!$1:$1,0)-1,1000,1)=IF(H$7="","Yes",H$7))*ROW(Data!$C$1:$C$1002),ROW(H179)-ROW(H$7)),1),"")</f>
        <v/>
      </c>
      <c r="I179" s="43" t="str">
        <f ca="1">IF(J179="","",IF(INDEX(Data!$BR:$BR,MATCH(J179,Data!$A:$A,0),1)=0,"",INDEX(Data!$BR:$BR,MATCH(J179,Data!$A:$A,0),1)))</f>
        <v/>
      </c>
      <c r="J179" s="43" t="str">
        <f ca="1">IFERROR(INDEX(Data!$A$1:I$1002,_xlfn.AGGREGATE(15,6,(OFFSET(Data!$A$1,0,MATCH(J$6,Data!$1:$1,0)-1,1000,1)=IF(J$7="","Yes",J$7))/(OFFSET(Data!$A$1,0,MATCH(J$6,Data!$1:$1,0)-1,1000,1)=IF(J$7="","Yes",J$7))*ROW(Data!$C$1:$C$1002),ROW(J179)-ROW(J$7)),1),"")</f>
        <v/>
      </c>
      <c r="K179" s="43" t="str">
        <f ca="1">IF(L179="","",IF(INDEX(Data!$BR:$BR,MATCH(L179,Data!$A:$A,0),1)=0,"",INDEX(Data!$BR:$BR,MATCH(L179,Data!$A:$A,0),1)))</f>
        <v/>
      </c>
      <c r="L179" s="43" t="str">
        <f ca="1">IFERROR(INDEX(Data!$A$1:K$1002,_xlfn.AGGREGATE(15,6,(OFFSET(Data!$A$1,0,MATCH(L$6,Data!$1:$1,0)-1,1000,1)=IF(L$7="","Yes",L$7))/(OFFSET(Data!$A$1,0,MATCH(L$6,Data!$1:$1,0)-1,1000,1)=IF(L$7="","Yes",L$7))*ROW(Data!$C$1:$C$1002),ROW(L179)-ROW(L$7)),1),"")</f>
        <v/>
      </c>
      <c r="M179" s="43" t="str">
        <f ca="1">IF(N179="","",IF(INDEX(Data!$BR:$BR,MATCH(N179,Data!$A:$A,0),1)=0,"",INDEX(Data!$BR:$BR,MATCH(N179,Data!$A:$A,0),1)))</f>
        <v/>
      </c>
      <c r="N179" s="43" t="str">
        <f ca="1">IFERROR(INDEX(Data!$A$1:M$1002,_xlfn.AGGREGATE(15,6,(OFFSET(Data!$A$1,0,MATCH(N$6,Data!$1:$1,0)-1,1000,1)=IF(N$7="","Yes",N$7))/(OFFSET(Data!$A$1,0,MATCH(N$6,Data!$1:$1,0)-1,1000,1)=IF(N$7="","Yes",N$7))*ROW(Data!$C$1:$C$1002),ROW(N179)-ROW(N$7)),1),"")</f>
        <v/>
      </c>
      <c r="O179" s="43" t="str">
        <f ca="1">IF(P179="","",IF(INDEX(Data!$BR:$BR,MATCH(P179,Data!$A:$A,0),1)=0,"",INDEX(Data!$BR:$BR,MATCH(P179,Data!$A:$A,0),1)))</f>
        <v/>
      </c>
      <c r="P179" s="43" t="str">
        <f ca="1">IFERROR(INDEX(Data!$A$1:O$1002,_xlfn.AGGREGATE(15,6,(OFFSET(Data!$A$1,0,MATCH(P$6,Data!$1:$1,0)-1,1000,1)=IF(P$7="","Yes",P$7))/(OFFSET(Data!$A$1,0,MATCH(P$6,Data!$1:$1,0)-1,1000,1)=IF(P$7="","Yes",P$7))*ROW(Data!$C$1:$C$1002),ROW(P179)-ROW(P$7)),1),"")</f>
        <v/>
      </c>
      <c r="Q179" s="43" t="str">
        <f ca="1">IF(R179="","",IF(INDEX(Data!$BR:$BR,MATCH(R179,Data!$A:$A,0),1)=0,"",INDEX(Data!$BR:$BR,MATCH(R179,Data!$A:$A,0),1)))</f>
        <v/>
      </c>
      <c r="R179" s="43" t="str">
        <f ca="1">IFERROR(INDEX(Data!$A$1:Q$1002,_xlfn.AGGREGATE(15,6,(OFFSET(Data!$A$1,0,MATCH(R$6,Data!$1:$1,0)-1,1000,1)=IF(R$7="","Yes",R$7))/(OFFSET(Data!$A$1,0,MATCH(R$6,Data!$1:$1,0)-1,1000,1)=IF(R$7="","Yes",R$7))*ROW(Data!$C$1:$C$1002),ROW(R179)-ROW(R$7)),1),"")</f>
        <v/>
      </c>
      <c r="S179" s="43" t="str">
        <f ca="1">IF(T179="","",IF(INDEX(Data!$BR:$BR,MATCH(T179,Data!$A:$A,0),1)=0,"",INDEX(Data!$BR:$BR,MATCH(T179,Data!$A:$A,0),1)))</f>
        <v/>
      </c>
      <c r="T179" s="43" t="str">
        <f ca="1">IFERROR(INDEX(Data!$A$1:R$1002,_xlfn.AGGREGATE(15,6,(OFFSET(Data!$A$1,0,MATCH(T$6,Data!$1:$1,0)-1,1000,1)=IF(T$7="","Yes",T$7))/(OFFSET(Data!$A$1,0,MATCH(T$6,Data!$1:$1,0)-1,1000,1)=IF(T$7="","Yes",T$7))*ROW(Data!$C$1:$C$1002),ROW(T179)-ROW(T$7)),1),"")</f>
        <v/>
      </c>
      <c r="U179" s="43" t="str">
        <f ca="1">IF(V179="","",IF(INDEX(Data!$BR:$BR,MATCH(V179,Data!$A:$A,0),1)=0,"",INDEX(Data!$BR:$BR,MATCH(V179,Data!$A:$A,0),1)))</f>
        <v/>
      </c>
      <c r="V179" s="43" t="str">
        <f ca="1">IFERROR(INDEX(Data!$A$1:T$1002,_xlfn.AGGREGATE(15,6,(OFFSET(Data!$A$1,0,MATCH(V$6,Data!$1:$1,0)-1,1000,1)=IF(V$7="","Yes",V$7))/(OFFSET(Data!$A$1,0,MATCH(V$6,Data!$1:$1,0)-1,1000,1)=IF(V$7="","Yes",V$7))*ROW(Data!$C$1:$C$1002),ROW(V179)-ROW(V$7)),1),"")</f>
        <v/>
      </c>
      <c r="W179" s="43" t="str">
        <f ca="1">IF(X179="","",IF(INDEX(Data!$BR:$BR,MATCH(X179,Data!$A:$A,0),1)=0,"",INDEX(Data!$BR:$BR,MATCH(X179,Data!$A:$A,0),1)))</f>
        <v/>
      </c>
      <c r="X179" s="43" t="str">
        <f ca="1">IFERROR(INDEX(Data!$A$1:Y$1002,_xlfn.AGGREGATE(15,6,(OFFSET(Data!$A$1,0,MATCH(X$6,Data!$1:$1,0)-1,1000,1)=IF(X$7="","Yes",X$7))/(OFFSET(Data!$A$1,0,MATCH(X$6,Data!$1:$1,0)-1,1000,1)=IF(X$7="","Yes",X$7))*ROW(Data!$C$1:$C$1002),ROW(X179)-ROW(X$7)),1),"")</f>
        <v/>
      </c>
      <c r="Y179" s="43" t="str">
        <f ca="1">IF(Z179="","",IF(INDEX(Data!$BR:$BR,MATCH(Z179,Data!$A:$A,0),1)=0,"",INDEX(Data!$BR:$BR,MATCH(Z179,Data!$A:$A,0),1)))</f>
        <v/>
      </c>
      <c r="Z179" s="43" t="str">
        <f ca="1">IFERROR(INDEX(Data!$A$1:AA$1002,_xlfn.AGGREGATE(15,6,(OFFSET(Data!$A$1,0,MATCH(Z$6,Data!$1:$1,0)-1,1000,1)=IF(Z$7="","Yes",Z$7))/(OFFSET(Data!$A$1,0,MATCH(Z$6,Data!$1:$1,0)-1,1000,1)=IF(Z$7="","Yes",Z$7))*ROW(Data!$C$1:$C$1002),ROW(Z179)-ROW(Z$7)),1),"")</f>
        <v/>
      </c>
      <c r="AA179" s="43" t="str">
        <f ca="1">IF(AB179="","",IF(INDEX(Data!$BR:$BR,MATCH(AB179,Data!$A:$A,0),1)=0,"",INDEX(Data!$BR:$BR,MATCH(AB179,Data!$A:$A,0),1)))</f>
        <v/>
      </c>
      <c r="AB179" s="43" t="str">
        <f ca="1">IFERROR(INDEX(Data!$A$1:AC$1002,_xlfn.AGGREGATE(15,6,(OFFSET(Data!$A$1,0,MATCH(AB$6,Data!$1:$1,0)-1,1000,1)=IF(AB$7="","Yes",AB$7))/(OFFSET(Data!$A$1,0,MATCH(AB$6,Data!$1:$1,0)-1,1000,1)=IF(AB$7="","Yes",AB$7))*ROW(Data!$C$1:$C$1002),ROW(AB179)-ROW(AB$7)),1),"")</f>
        <v/>
      </c>
      <c r="AC179" s="43" t="str">
        <f ca="1">IF(AD179="","",IF(INDEX(Data!$BR:$BR,MATCH(AD179,Data!$A:$A,0),1)=0,"",INDEX(Data!$BR:$BR,MATCH(AD179,Data!$A:$A,0),1)))</f>
        <v/>
      </c>
      <c r="AD179" s="43" t="str">
        <f ca="1">IFERROR(INDEX(Data!$A$1:AE$1002,_xlfn.AGGREGATE(15,6,(OFFSET(Data!$A$1,0,MATCH(AD$6,Data!$1:$1,0)-1,1000,1)=IF(AD$7="","Yes",AD$7))/(OFFSET(Data!$A$1,0,MATCH(AD$6,Data!$1:$1,0)-1,1000,1)=IF(AD$7="","Yes",AD$7))*ROW(Data!$C$1:$C$1002),ROW(AD179)-ROW(AD$7)),1),"")</f>
        <v/>
      </c>
      <c r="AE179" s="43" t="str">
        <f ca="1">IF(AF179="","",IF(INDEX(Data!$BR:$BR,MATCH(AF179,Data!$A:$A,0),1)=0,"",INDEX(Data!$BR:$BR,MATCH(AF179,Data!$A:$A,0),1)))</f>
        <v/>
      </c>
      <c r="AF179" s="43" t="str">
        <f ca="1">IFERROR(INDEX(Data!$A$1:AM$1002,_xlfn.AGGREGATE(15,6,(OFFSET(Data!$A$1,0,MATCH(AF$6,Data!$1:$1,0)-1,1000,1)=IF(AF$7="","Yes",AF$7))/(OFFSET(Data!$A$1,0,MATCH(AF$6,Data!$1:$1,0)-1,1000,1)=IF(AF$7="","Yes",AF$7))*ROW(Data!$C$1:$C$1002),ROW(AF179)-ROW(AF$7)),1),"")</f>
        <v/>
      </c>
      <c r="AG179" s="43" t="str">
        <f ca="1">IF(AH179="","",IF(INDEX(Data!$BR:$BR,MATCH(AH179,Data!$A:$A,0),1)=0,"",INDEX(Data!$BR:$BR,MATCH(AH179,Data!$A:$A,0),1)))</f>
        <v/>
      </c>
      <c r="AH179" s="43" t="str">
        <f ca="1">IFERROR(INDEX(Data!$A$1:AO$1002,_xlfn.AGGREGATE(15,6,(OFFSET(Data!$A$1,0,MATCH(AH$6,Data!$1:$1,0)-1,1000,1)=IF(AH$7="","Yes",AH$7))/(OFFSET(Data!$A$1,0,MATCH(AH$6,Data!$1:$1,0)-1,1000,1)=IF(AH$7="","Yes",AH$7))*ROW(Data!$C$1:$C$1002),ROW(AH179)-ROW(AH$7)),1),"")</f>
        <v/>
      </c>
      <c r="AI179" s="43" t="str">
        <f ca="1">IF(AJ179="","",IF(INDEX(Data!$BR:$BR,MATCH(AJ179,Data!$A:$A,0),1)=0,"",INDEX(Data!$BR:$BR,MATCH(AJ179,Data!$A:$A,0),1)))</f>
        <v/>
      </c>
      <c r="AJ179" s="43" t="str">
        <f ca="1">IFERROR(INDEX(Data!$A$1:AQ$1002,_xlfn.AGGREGATE(15,6,(OFFSET(Data!$A$1,0,MATCH(AJ$6,Data!$1:$1,0)-1,1000,1)=IF(AJ$7="","Yes",AJ$7))/(OFFSET(Data!$A$1,0,MATCH(AJ$6,Data!$1:$1,0)-1,1000,1)=IF(AJ$7="","Yes",AJ$7))*ROW(Data!$C$1:$C$1002),ROW(AJ179)-ROW(AJ$7)),1),"")</f>
        <v/>
      </c>
      <c r="AK179" s="43" t="str">
        <f ca="1">IF(AL179="","",IF(INDEX(Data!$BR:$BR,MATCH(AL179,Data!$A:$A,0),1)=0,"",INDEX(Data!$BR:$BR,MATCH(AL179,Data!$A:$A,0),1)))</f>
        <v/>
      </c>
      <c r="AL179" s="43" t="str">
        <f ca="1">IFERROR(INDEX(Data!$A$1:AS$1002,_xlfn.AGGREGATE(15,6,(OFFSET(Data!$A$1,0,MATCH(AL$6,Data!$1:$1,0)-1,1000,1)=IF(AL$7="","Yes",AL$7))/(OFFSET(Data!$A$1,0,MATCH(AL$6,Data!$1:$1,0)-1,1000,1)=IF(AL$7="","Yes",AL$7))*ROW(Data!$C$1:$C$1002),ROW(AL179)-ROW(AL$7)),1),"")</f>
        <v/>
      </c>
      <c r="AM179" s="43" t="str">
        <f ca="1">IF(AN179="","",IF(INDEX(Data!$BR:$BR,MATCH(AN179,Data!$A:$A,0),1)=0,"",INDEX(Data!$BR:$BR,MATCH(AN179,Data!$A:$A,0),1)))</f>
        <v/>
      </c>
      <c r="AN179" s="43" t="str">
        <f ca="1">IFERROR(INDEX(Data!$A$1:AU$1002,_xlfn.AGGREGATE(15,6,(OFFSET(Data!$A$1,0,MATCH(AN$6,Data!$1:$1,0)-1,1000,1)=IF(AN$7="","Yes",AN$7))/(OFFSET(Data!$A$1,0,MATCH(AN$6,Data!$1:$1,0)-1,1000,1)=IF(AN$7="","Yes",AN$7))*ROW(Data!$C$1:$C$1002),ROW(AN179)-ROW(AN$7)),1),"")</f>
        <v/>
      </c>
    </row>
    <row r="180" spans="1:40" x14ac:dyDescent="0.4">
      <c r="A180" s="43" t="str">
        <f ca="1">IF(B180="","",IF(INDEX(Data!$BR:$BR,MATCH(B180,Data!$A:$A,0),1)=0,"",INDEX(Data!$BR:$BR,MATCH(B180,Data!$A:$A,0),1)))</f>
        <v/>
      </c>
      <c r="B180" s="43" t="str">
        <f ca="1">IFERROR(INDEX(Data!A$1:$A$1002,_xlfn.AGGREGATE(15,6,(OFFSET(Data!$A$1,0,MATCH(B$6,Data!$1:$1,0)-1,1000,1)=IF(B$7="","Yes",B$7))/(OFFSET(Data!$A$1,0,MATCH(B$6,Data!$1:$1,0)-1,1000,1)=IF(B$7="","Yes",B$7))*ROW(Data!$C$1:$C$1002),ROW(B180)-ROW(B$7)),1),"")</f>
        <v/>
      </c>
      <c r="C180" s="43" t="str">
        <f ca="1">IF(D180="","",IF(INDEX(Data!$BR:$BR,MATCH(D180,Data!$A:$A,0),1)=0,"",INDEX(Data!$BR:$BR,MATCH(D180,Data!$A:$A,0),1)))</f>
        <v/>
      </c>
      <c r="D180" s="43" t="str">
        <f ca="1">IFERROR(INDEX(Data!$A$1:C$1002,_xlfn.AGGREGATE(15,6,(OFFSET(Data!$A$1,0,MATCH(D$6,Data!$1:$1,0)-1,1000,1)=IF(D$7="","Yes",D$7))/(OFFSET(Data!$A$1,0,MATCH(D$6,Data!$1:$1,0)-1,1000,1)=IF(D$7="","Yes",D$7))*ROW(Data!$C$1:$C$1002),ROW(D180)-ROW(D$7)),1),"")</f>
        <v/>
      </c>
      <c r="E180" s="43" t="str">
        <f ca="1">IF(F180="","",IF(INDEX(Data!$BR:$BR,MATCH(F180,Data!$A:$A,0),1)=0,"",INDEX(Data!$BR:$BR,MATCH(F180,Data!$A:$A,0),1)))</f>
        <v/>
      </c>
      <c r="F180" s="43" t="str">
        <f ca="1">IFERROR(INDEX(Data!$A$1:E$1002,_xlfn.AGGREGATE(15,6,(OFFSET(Data!$A$1,0,MATCH(F$6,Data!$1:$1,0)-1,1000,1)=IF(F$7="","Yes",F$7))/(OFFSET(Data!$A$1,0,MATCH(F$6,Data!$1:$1,0)-1,1000,1)=IF(F$7="","Yes",F$7))*ROW(Data!$C$1:$C$1002),ROW(F180)-ROW(F$7)),1),"")</f>
        <v/>
      </c>
      <c r="G180" s="43" t="str">
        <f ca="1">IF(H180="","",IF(INDEX(Data!$BR:$BR,MATCH(H180,Data!$A:$A,0),1)=0,"",INDEX(Data!$BR:$BR,MATCH(H180,Data!$A:$A,0),1)))</f>
        <v/>
      </c>
      <c r="H180" s="43" t="str">
        <f ca="1">IFERROR(INDEX(Data!$A$1:G$1002,_xlfn.AGGREGATE(15,6,(OFFSET(Data!$A$1,0,MATCH(H$6,Data!$1:$1,0)-1,1000,1)=IF(H$7="","Yes",H$7))/(OFFSET(Data!$A$1,0,MATCH(H$6,Data!$1:$1,0)-1,1000,1)=IF(H$7="","Yes",H$7))*ROW(Data!$C$1:$C$1002),ROW(H180)-ROW(H$7)),1),"")</f>
        <v/>
      </c>
      <c r="I180" s="43" t="str">
        <f ca="1">IF(J180="","",IF(INDEX(Data!$BR:$BR,MATCH(J180,Data!$A:$A,0),1)=0,"",INDEX(Data!$BR:$BR,MATCH(J180,Data!$A:$A,0),1)))</f>
        <v/>
      </c>
      <c r="J180" s="43" t="str">
        <f ca="1">IFERROR(INDEX(Data!$A$1:I$1002,_xlfn.AGGREGATE(15,6,(OFFSET(Data!$A$1,0,MATCH(J$6,Data!$1:$1,0)-1,1000,1)=IF(J$7="","Yes",J$7))/(OFFSET(Data!$A$1,0,MATCH(J$6,Data!$1:$1,0)-1,1000,1)=IF(J$7="","Yes",J$7))*ROW(Data!$C$1:$C$1002),ROW(J180)-ROW(J$7)),1),"")</f>
        <v/>
      </c>
      <c r="K180" s="43" t="str">
        <f ca="1">IF(L180="","",IF(INDEX(Data!$BR:$BR,MATCH(L180,Data!$A:$A,0),1)=0,"",INDEX(Data!$BR:$BR,MATCH(L180,Data!$A:$A,0),1)))</f>
        <v/>
      </c>
      <c r="L180" s="43" t="str">
        <f ca="1">IFERROR(INDEX(Data!$A$1:K$1002,_xlfn.AGGREGATE(15,6,(OFFSET(Data!$A$1,0,MATCH(L$6,Data!$1:$1,0)-1,1000,1)=IF(L$7="","Yes",L$7))/(OFFSET(Data!$A$1,0,MATCH(L$6,Data!$1:$1,0)-1,1000,1)=IF(L$7="","Yes",L$7))*ROW(Data!$C$1:$C$1002),ROW(L180)-ROW(L$7)),1),"")</f>
        <v/>
      </c>
      <c r="M180" s="43" t="str">
        <f ca="1">IF(N180="","",IF(INDEX(Data!$BR:$BR,MATCH(N180,Data!$A:$A,0),1)=0,"",INDEX(Data!$BR:$BR,MATCH(N180,Data!$A:$A,0),1)))</f>
        <v/>
      </c>
      <c r="N180" s="43" t="str">
        <f ca="1">IFERROR(INDEX(Data!$A$1:M$1002,_xlfn.AGGREGATE(15,6,(OFFSET(Data!$A$1,0,MATCH(N$6,Data!$1:$1,0)-1,1000,1)=IF(N$7="","Yes",N$7))/(OFFSET(Data!$A$1,0,MATCH(N$6,Data!$1:$1,0)-1,1000,1)=IF(N$7="","Yes",N$7))*ROW(Data!$C$1:$C$1002),ROW(N180)-ROW(N$7)),1),"")</f>
        <v/>
      </c>
      <c r="O180" s="43" t="str">
        <f ca="1">IF(P180="","",IF(INDEX(Data!$BR:$BR,MATCH(P180,Data!$A:$A,0),1)=0,"",INDEX(Data!$BR:$BR,MATCH(P180,Data!$A:$A,0),1)))</f>
        <v/>
      </c>
      <c r="P180" s="43" t="str">
        <f ca="1">IFERROR(INDEX(Data!$A$1:O$1002,_xlfn.AGGREGATE(15,6,(OFFSET(Data!$A$1,0,MATCH(P$6,Data!$1:$1,0)-1,1000,1)=IF(P$7="","Yes",P$7))/(OFFSET(Data!$A$1,0,MATCH(P$6,Data!$1:$1,0)-1,1000,1)=IF(P$7="","Yes",P$7))*ROW(Data!$C$1:$C$1002),ROW(P180)-ROW(P$7)),1),"")</f>
        <v/>
      </c>
      <c r="Q180" s="43" t="str">
        <f ca="1">IF(R180="","",IF(INDEX(Data!$BR:$BR,MATCH(R180,Data!$A:$A,0),1)=0,"",INDEX(Data!$BR:$BR,MATCH(R180,Data!$A:$A,0),1)))</f>
        <v/>
      </c>
      <c r="R180" s="43" t="str">
        <f ca="1">IFERROR(INDEX(Data!$A$1:Q$1002,_xlfn.AGGREGATE(15,6,(OFFSET(Data!$A$1,0,MATCH(R$6,Data!$1:$1,0)-1,1000,1)=IF(R$7="","Yes",R$7))/(OFFSET(Data!$A$1,0,MATCH(R$6,Data!$1:$1,0)-1,1000,1)=IF(R$7="","Yes",R$7))*ROW(Data!$C$1:$C$1002),ROW(R180)-ROW(R$7)),1),"")</f>
        <v/>
      </c>
      <c r="S180" s="43" t="str">
        <f ca="1">IF(T180="","",IF(INDEX(Data!$BR:$BR,MATCH(T180,Data!$A:$A,0),1)=0,"",INDEX(Data!$BR:$BR,MATCH(T180,Data!$A:$A,0),1)))</f>
        <v/>
      </c>
      <c r="T180" s="43" t="str">
        <f ca="1">IFERROR(INDEX(Data!$A$1:R$1002,_xlfn.AGGREGATE(15,6,(OFFSET(Data!$A$1,0,MATCH(T$6,Data!$1:$1,0)-1,1000,1)=IF(T$7="","Yes",T$7))/(OFFSET(Data!$A$1,0,MATCH(T$6,Data!$1:$1,0)-1,1000,1)=IF(T$7="","Yes",T$7))*ROW(Data!$C$1:$C$1002),ROW(T180)-ROW(T$7)),1),"")</f>
        <v/>
      </c>
      <c r="U180" s="43" t="str">
        <f ca="1">IF(V180="","",IF(INDEX(Data!$BR:$BR,MATCH(V180,Data!$A:$A,0),1)=0,"",INDEX(Data!$BR:$BR,MATCH(V180,Data!$A:$A,0),1)))</f>
        <v/>
      </c>
      <c r="V180" s="43" t="str">
        <f ca="1">IFERROR(INDEX(Data!$A$1:T$1002,_xlfn.AGGREGATE(15,6,(OFFSET(Data!$A$1,0,MATCH(V$6,Data!$1:$1,0)-1,1000,1)=IF(V$7="","Yes",V$7))/(OFFSET(Data!$A$1,0,MATCH(V$6,Data!$1:$1,0)-1,1000,1)=IF(V$7="","Yes",V$7))*ROW(Data!$C$1:$C$1002),ROW(V180)-ROW(V$7)),1),"")</f>
        <v/>
      </c>
      <c r="W180" s="43" t="str">
        <f ca="1">IF(X180="","",IF(INDEX(Data!$BR:$BR,MATCH(X180,Data!$A:$A,0),1)=0,"",INDEX(Data!$BR:$BR,MATCH(X180,Data!$A:$A,0),1)))</f>
        <v/>
      </c>
      <c r="X180" s="43" t="str">
        <f ca="1">IFERROR(INDEX(Data!$A$1:Y$1002,_xlfn.AGGREGATE(15,6,(OFFSET(Data!$A$1,0,MATCH(X$6,Data!$1:$1,0)-1,1000,1)=IF(X$7="","Yes",X$7))/(OFFSET(Data!$A$1,0,MATCH(X$6,Data!$1:$1,0)-1,1000,1)=IF(X$7="","Yes",X$7))*ROW(Data!$C$1:$C$1002),ROW(X180)-ROW(X$7)),1),"")</f>
        <v/>
      </c>
      <c r="Y180" s="43" t="str">
        <f ca="1">IF(Z180="","",IF(INDEX(Data!$BR:$BR,MATCH(Z180,Data!$A:$A,0),1)=0,"",INDEX(Data!$BR:$BR,MATCH(Z180,Data!$A:$A,0),1)))</f>
        <v/>
      </c>
      <c r="Z180" s="43" t="str">
        <f ca="1">IFERROR(INDEX(Data!$A$1:AA$1002,_xlfn.AGGREGATE(15,6,(OFFSET(Data!$A$1,0,MATCH(Z$6,Data!$1:$1,0)-1,1000,1)=IF(Z$7="","Yes",Z$7))/(OFFSET(Data!$A$1,0,MATCH(Z$6,Data!$1:$1,0)-1,1000,1)=IF(Z$7="","Yes",Z$7))*ROW(Data!$C$1:$C$1002),ROW(Z180)-ROW(Z$7)),1),"")</f>
        <v/>
      </c>
      <c r="AA180" s="43" t="str">
        <f ca="1">IF(AB180="","",IF(INDEX(Data!$BR:$BR,MATCH(AB180,Data!$A:$A,0),1)=0,"",INDEX(Data!$BR:$BR,MATCH(AB180,Data!$A:$A,0),1)))</f>
        <v/>
      </c>
      <c r="AB180" s="43" t="str">
        <f ca="1">IFERROR(INDEX(Data!$A$1:AC$1002,_xlfn.AGGREGATE(15,6,(OFFSET(Data!$A$1,0,MATCH(AB$6,Data!$1:$1,0)-1,1000,1)=IF(AB$7="","Yes",AB$7))/(OFFSET(Data!$A$1,0,MATCH(AB$6,Data!$1:$1,0)-1,1000,1)=IF(AB$7="","Yes",AB$7))*ROW(Data!$C$1:$C$1002),ROW(AB180)-ROW(AB$7)),1),"")</f>
        <v/>
      </c>
      <c r="AC180" s="43" t="str">
        <f ca="1">IF(AD180="","",IF(INDEX(Data!$BR:$BR,MATCH(AD180,Data!$A:$A,0),1)=0,"",INDEX(Data!$BR:$BR,MATCH(AD180,Data!$A:$A,0),1)))</f>
        <v/>
      </c>
      <c r="AD180" s="43" t="str">
        <f ca="1">IFERROR(INDEX(Data!$A$1:AE$1002,_xlfn.AGGREGATE(15,6,(OFFSET(Data!$A$1,0,MATCH(AD$6,Data!$1:$1,0)-1,1000,1)=IF(AD$7="","Yes",AD$7))/(OFFSET(Data!$A$1,0,MATCH(AD$6,Data!$1:$1,0)-1,1000,1)=IF(AD$7="","Yes",AD$7))*ROW(Data!$C$1:$C$1002),ROW(AD180)-ROW(AD$7)),1),"")</f>
        <v/>
      </c>
      <c r="AE180" s="43" t="str">
        <f ca="1">IF(AF180="","",IF(INDEX(Data!$BR:$BR,MATCH(AF180,Data!$A:$A,0),1)=0,"",INDEX(Data!$BR:$BR,MATCH(AF180,Data!$A:$A,0),1)))</f>
        <v/>
      </c>
      <c r="AF180" s="43" t="str">
        <f ca="1">IFERROR(INDEX(Data!$A$1:AM$1002,_xlfn.AGGREGATE(15,6,(OFFSET(Data!$A$1,0,MATCH(AF$6,Data!$1:$1,0)-1,1000,1)=IF(AF$7="","Yes",AF$7))/(OFFSET(Data!$A$1,0,MATCH(AF$6,Data!$1:$1,0)-1,1000,1)=IF(AF$7="","Yes",AF$7))*ROW(Data!$C$1:$C$1002),ROW(AF180)-ROW(AF$7)),1),"")</f>
        <v/>
      </c>
      <c r="AG180" s="43" t="str">
        <f ca="1">IF(AH180="","",IF(INDEX(Data!$BR:$BR,MATCH(AH180,Data!$A:$A,0),1)=0,"",INDEX(Data!$BR:$BR,MATCH(AH180,Data!$A:$A,0),1)))</f>
        <v/>
      </c>
      <c r="AH180" s="43" t="str">
        <f ca="1">IFERROR(INDEX(Data!$A$1:AO$1002,_xlfn.AGGREGATE(15,6,(OFFSET(Data!$A$1,0,MATCH(AH$6,Data!$1:$1,0)-1,1000,1)=IF(AH$7="","Yes",AH$7))/(OFFSET(Data!$A$1,0,MATCH(AH$6,Data!$1:$1,0)-1,1000,1)=IF(AH$7="","Yes",AH$7))*ROW(Data!$C$1:$C$1002),ROW(AH180)-ROW(AH$7)),1),"")</f>
        <v/>
      </c>
      <c r="AI180" s="43" t="str">
        <f ca="1">IF(AJ180="","",IF(INDEX(Data!$BR:$BR,MATCH(AJ180,Data!$A:$A,0),1)=0,"",INDEX(Data!$BR:$BR,MATCH(AJ180,Data!$A:$A,0),1)))</f>
        <v/>
      </c>
      <c r="AJ180" s="43" t="str">
        <f ca="1">IFERROR(INDEX(Data!$A$1:AQ$1002,_xlfn.AGGREGATE(15,6,(OFFSET(Data!$A$1,0,MATCH(AJ$6,Data!$1:$1,0)-1,1000,1)=IF(AJ$7="","Yes",AJ$7))/(OFFSET(Data!$A$1,0,MATCH(AJ$6,Data!$1:$1,0)-1,1000,1)=IF(AJ$7="","Yes",AJ$7))*ROW(Data!$C$1:$C$1002),ROW(AJ180)-ROW(AJ$7)),1),"")</f>
        <v/>
      </c>
      <c r="AK180" s="43" t="str">
        <f ca="1">IF(AL180="","",IF(INDEX(Data!$BR:$BR,MATCH(AL180,Data!$A:$A,0),1)=0,"",INDEX(Data!$BR:$BR,MATCH(AL180,Data!$A:$A,0),1)))</f>
        <v/>
      </c>
      <c r="AL180" s="43" t="str">
        <f ca="1">IFERROR(INDEX(Data!$A$1:AS$1002,_xlfn.AGGREGATE(15,6,(OFFSET(Data!$A$1,0,MATCH(AL$6,Data!$1:$1,0)-1,1000,1)=IF(AL$7="","Yes",AL$7))/(OFFSET(Data!$A$1,0,MATCH(AL$6,Data!$1:$1,0)-1,1000,1)=IF(AL$7="","Yes",AL$7))*ROW(Data!$C$1:$C$1002),ROW(AL180)-ROW(AL$7)),1),"")</f>
        <v/>
      </c>
      <c r="AM180" s="43" t="str">
        <f ca="1">IF(AN180="","",IF(INDEX(Data!$BR:$BR,MATCH(AN180,Data!$A:$A,0),1)=0,"",INDEX(Data!$BR:$BR,MATCH(AN180,Data!$A:$A,0),1)))</f>
        <v/>
      </c>
      <c r="AN180" s="43" t="str">
        <f ca="1">IFERROR(INDEX(Data!$A$1:AU$1002,_xlfn.AGGREGATE(15,6,(OFFSET(Data!$A$1,0,MATCH(AN$6,Data!$1:$1,0)-1,1000,1)=IF(AN$7="","Yes",AN$7))/(OFFSET(Data!$A$1,0,MATCH(AN$6,Data!$1:$1,0)-1,1000,1)=IF(AN$7="","Yes",AN$7))*ROW(Data!$C$1:$C$1002),ROW(AN180)-ROW(AN$7)),1),"")</f>
        <v/>
      </c>
    </row>
    <row r="181" spans="1:40" x14ac:dyDescent="0.4">
      <c r="A181" s="43" t="str">
        <f ca="1">IF(B181="","",IF(INDEX(Data!$BR:$BR,MATCH(B181,Data!$A:$A,0),1)=0,"",INDEX(Data!$BR:$BR,MATCH(B181,Data!$A:$A,0),1)))</f>
        <v/>
      </c>
      <c r="B181" s="43" t="str">
        <f ca="1">IFERROR(INDEX(Data!A$1:$A$1002,_xlfn.AGGREGATE(15,6,(OFFSET(Data!$A$1,0,MATCH(B$6,Data!$1:$1,0)-1,1000,1)=IF(B$7="","Yes",B$7))/(OFFSET(Data!$A$1,0,MATCH(B$6,Data!$1:$1,0)-1,1000,1)=IF(B$7="","Yes",B$7))*ROW(Data!$C$1:$C$1002),ROW(B181)-ROW(B$7)),1),"")</f>
        <v/>
      </c>
      <c r="C181" s="43" t="str">
        <f ca="1">IF(D181="","",IF(INDEX(Data!$BR:$BR,MATCH(D181,Data!$A:$A,0),1)=0,"",INDEX(Data!$BR:$BR,MATCH(D181,Data!$A:$A,0),1)))</f>
        <v/>
      </c>
      <c r="D181" s="43" t="str">
        <f ca="1">IFERROR(INDEX(Data!$A$1:C$1002,_xlfn.AGGREGATE(15,6,(OFFSET(Data!$A$1,0,MATCH(D$6,Data!$1:$1,0)-1,1000,1)=IF(D$7="","Yes",D$7))/(OFFSET(Data!$A$1,0,MATCH(D$6,Data!$1:$1,0)-1,1000,1)=IF(D$7="","Yes",D$7))*ROW(Data!$C$1:$C$1002),ROW(D181)-ROW(D$7)),1),"")</f>
        <v/>
      </c>
      <c r="E181" s="43" t="str">
        <f ca="1">IF(F181="","",IF(INDEX(Data!$BR:$BR,MATCH(F181,Data!$A:$A,0),1)=0,"",INDEX(Data!$BR:$BR,MATCH(F181,Data!$A:$A,0),1)))</f>
        <v/>
      </c>
      <c r="F181" s="43" t="str">
        <f ca="1">IFERROR(INDEX(Data!$A$1:E$1002,_xlfn.AGGREGATE(15,6,(OFFSET(Data!$A$1,0,MATCH(F$6,Data!$1:$1,0)-1,1000,1)=IF(F$7="","Yes",F$7))/(OFFSET(Data!$A$1,0,MATCH(F$6,Data!$1:$1,0)-1,1000,1)=IF(F$7="","Yes",F$7))*ROW(Data!$C$1:$C$1002),ROW(F181)-ROW(F$7)),1),"")</f>
        <v/>
      </c>
      <c r="G181" s="43" t="str">
        <f ca="1">IF(H181="","",IF(INDEX(Data!$BR:$BR,MATCH(H181,Data!$A:$A,0),1)=0,"",INDEX(Data!$BR:$BR,MATCH(H181,Data!$A:$A,0),1)))</f>
        <v/>
      </c>
      <c r="H181" s="43" t="str">
        <f ca="1">IFERROR(INDEX(Data!$A$1:G$1002,_xlfn.AGGREGATE(15,6,(OFFSET(Data!$A$1,0,MATCH(H$6,Data!$1:$1,0)-1,1000,1)=IF(H$7="","Yes",H$7))/(OFFSET(Data!$A$1,0,MATCH(H$6,Data!$1:$1,0)-1,1000,1)=IF(H$7="","Yes",H$7))*ROW(Data!$C$1:$C$1002),ROW(H181)-ROW(H$7)),1),"")</f>
        <v/>
      </c>
      <c r="I181" s="43" t="str">
        <f ca="1">IF(J181="","",IF(INDEX(Data!$BR:$BR,MATCH(J181,Data!$A:$A,0),1)=0,"",INDEX(Data!$BR:$BR,MATCH(J181,Data!$A:$A,0),1)))</f>
        <v/>
      </c>
      <c r="J181" s="43" t="str">
        <f ca="1">IFERROR(INDEX(Data!$A$1:I$1002,_xlfn.AGGREGATE(15,6,(OFFSET(Data!$A$1,0,MATCH(J$6,Data!$1:$1,0)-1,1000,1)=IF(J$7="","Yes",J$7))/(OFFSET(Data!$A$1,0,MATCH(J$6,Data!$1:$1,0)-1,1000,1)=IF(J$7="","Yes",J$7))*ROW(Data!$C$1:$C$1002),ROW(J181)-ROW(J$7)),1),"")</f>
        <v/>
      </c>
      <c r="K181" s="43" t="str">
        <f ca="1">IF(L181="","",IF(INDEX(Data!$BR:$BR,MATCH(L181,Data!$A:$A,0),1)=0,"",INDEX(Data!$BR:$BR,MATCH(L181,Data!$A:$A,0),1)))</f>
        <v/>
      </c>
      <c r="L181" s="43" t="str">
        <f ca="1">IFERROR(INDEX(Data!$A$1:K$1002,_xlfn.AGGREGATE(15,6,(OFFSET(Data!$A$1,0,MATCH(L$6,Data!$1:$1,0)-1,1000,1)=IF(L$7="","Yes",L$7))/(OFFSET(Data!$A$1,0,MATCH(L$6,Data!$1:$1,0)-1,1000,1)=IF(L$7="","Yes",L$7))*ROW(Data!$C$1:$C$1002),ROW(L181)-ROW(L$7)),1),"")</f>
        <v/>
      </c>
      <c r="M181" s="43" t="str">
        <f ca="1">IF(N181="","",IF(INDEX(Data!$BR:$BR,MATCH(N181,Data!$A:$A,0),1)=0,"",INDEX(Data!$BR:$BR,MATCH(N181,Data!$A:$A,0),1)))</f>
        <v/>
      </c>
      <c r="N181" s="43" t="str">
        <f ca="1">IFERROR(INDEX(Data!$A$1:M$1002,_xlfn.AGGREGATE(15,6,(OFFSET(Data!$A$1,0,MATCH(N$6,Data!$1:$1,0)-1,1000,1)=IF(N$7="","Yes",N$7))/(OFFSET(Data!$A$1,0,MATCH(N$6,Data!$1:$1,0)-1,1000,1)=IF(N$7="","Yes",N$7))*ROW(Data!$C$1:$C$1002),ROW(N181)-ROW(N$7)),1),"")</f>
        <v/>
      </c>
      <c r="O181" s="43" t="str">
        <f ca="1">IF(P181="","",IF(INDEX(Data!$BR:$BR,MATCH(P181,Data!$A:$A,0),1)=0,"",INDEX(Data!$BR:$BR,MATCH(P181,Data!$A:$A,0),1)))</f>
        <v/>
      </c>
      <c r="P181" s="43" t="str">
        <f ca="1">IFERROR(INDEX(Data!$A$1:O$1002,_xlfn.AGGREGATE(15,6,(OFFSET(Data!$A$1,0,MATCH(P$6,Data!$1:$1,0)-1,1000,1)=IF(P$7="","Yes",P$7))/(OFFSET(Data!$A$1,0,MATCH(P$6,Data!$1:$1,0)-1,1000,1)=IF(P$7="","Yes",P$7))*ROW(Data!$C$1:$C$1002),ROW(P181)-ROW(P$7)),1),"")</f>
        <v/>
      </c>
      <c r="Q181" s="43" t="str">
        <f ca="1">IF(R181="","",IF(INDEX(Data!$BR:$BR,MATCH(R181,Data!$A:$A,0),1)=0,"",INDEX(Data!$BR:$BR,MATCH(R181,Data!$A:$A,0),1)))</f>
        <v/>
      </c>
      <c r="R181" s="43" t="str">
        <f ca="1">IFERROR(INDEX(Data!$A$1:Q$1002,_xlfn.AGGREGATE(15,6,(OFFSET(Data!$A$1,0,MATCH(R$6,Data!$1:$1,0)-1,1000,1)=IF(R$7="","Yes",R$7))/(OFFSET(Data!$A$1,0,MATCH(R$6,Data!$1:$1,0)-1,1000,1)=IF(R$7="","Yes",R$7))*ROW(Data!$C$1:$C$1002),ROW(R181)-ROW(R$7)),1),"")</f>
        <v/>
      </c>
      <c r="S181" s="43" t="str">
        <f ca="1">IF(T181="","",IF(INDEX(Data!$BR:$BR,MATCH(T181,Data!$A:$A,0),1)=0,"",INDEX(Data!$BR:$BR,MATCH(T181,Data!$A:$A,0),1)))</f>
        <v/>
      </c>
      <c r="T181" s="43" t="str">
        <f ca="1">IFERROR(INDEX(Data!$A$1:R$1002,_xlfn.AGGREGATE(15,6,(OFFSET(Data!$A$1,0,MATCH(T$6,Data!$1:$1,0)-1,1000,1)=IF(T$7="","Yes",T$7))/(OFFSET(Data!$A$1,0,MATCH(T$6,Data!$1:$1,0)-1,1000,1)=IF(T$7="","Yes",T$7))*ROW(Data!$C$1:$C$1002),ROW(T181)-ROW(T$7)),1),"")</f>
        <v/>
      </c>
      <c r="U181" s="43" t="str">
        <f ca="1">IF(V181="","",IF(INDEX(Data!$BR:$BR,MATCH(V181,Data!$A:$A,0),1)=0,"",INDEX(Data!$BR:$BR,MATCH(V181,Data!$A:$A,0),1)))</f>
        <v/>
      </c>
      <c r="V181" s="43" t="str">
        <f ca="1">IFERROR(INDEX(Data!$A$1:T$1002,_xlfn.AGGREGATE(15,6,(OFFSET(Data!$A$1,0,MATCH(V$6,Data!$1:$1,0)-1,1000,1)=IF(V$7="","Yes",V$7))/(OFFSET(Data!$A$1,0,MATCH(V$6,Data!$1:$1,0)-1,1000,1)=IF(V$7="","Yes",V$7))*ROW(Data!$C$1:$C$1002),ROW(V181)-ROW(V$7)),1),"")</f>
        <v/>
      </c>
      <c r="W181" s="43" t="str">
        <f ca="1">IF(X181="","",IF(INDEX(Data!$BR:$BR,MATCH(X181,Data!$A:$A,0),1)=0,"",INDEX(Data!$BR:$BR,MATCH(X181,Data!$A:$A,0),1)))</f>
        <v/>
      </c>
      <c r="X181" s="43" t="str">
        <f ca="1">IFERROR(INDEX(Data!$A$1:Y$1002,_xlfn.AGGREGATE(15,6,(OFFSET(Data!$A$1,0,MATCH(X$6,Data!$1:$1,0)-1,1000,1)=IF(X$7="","Yes",X$7))/(OFFSET(Data!$A$1,0,MATCH(X$6,Data!$1:$1,0)-1,1000,1)=IF(X$7="","Yes",X$7))*ROW(Data!$C$1:$C$1002),ROW(X181)-ROW(X$7)),1),"")</f>
        <v/>
      </c>
      <c r="Y181" s="43" t="str">
        <f ca="1">IF(Z181="","",IF(INDEX(Data!$BR:$BR,MATCH(Z181,Data!$A:$A,0),1)=0,"",INDEX(Data!$BR:$BR,MATCH(Z181,Data!$A:$A,0),1)))</f>
        <v/>
      </c>
      <c r="Z181" s="43" t="str">
        <f ca="1">IFERROR(INDEX(Data!$A$1:AA$1002,_xlfn.AGGREGATE(15,6,(OFFSET(Data!$A$1,0,MATCH(Z$6,Data!$1:$1,0)-1,1000,1)=IF(Z$7="","Yes",Z$7))/(OFFSET(Data!$A$1,0,MATCH(Z$6,Data!$1:$1,0)-1,1000,1)=IF(Z$7="","Yes",Z$7))*ROW(Data!$C$1:$C$1002),ROW(Z181)-ROW(Z$7)),1),"")</f>
        <v/>
      </c>
      <c r="AA181" s="43" t="str">
        <f ca="1">IF(AB181="","",IF(INDEX(Data!$BR:$BR,MATCH(AB181,Data!$A:$A,0),1)=0,"",INDEX(Data!$BR:$BR,MATCH(AB181,Data!$A:$A,0),1)))</f>
        <v/>
      </c>
      <c r="AB181" s="43" t="str">
        <f ca="1">IFERROR(INDEX(Data!$A$1:AC$1002,_xlfn.AGGREGATE(15,6,(OFFSET(Data!$A$1,0,MATCH(AB$6,Data!$1:$1,0)-1,1000,1)=IF(AB$7="","Yes",AB$7))/(OFFSET(Data!$A$1,0,MATCH(AB$6,Data!$1:$1,0)-1,1000,1)=IF(AB$7="","Yes",AB$7))*ROW(Data!$C$1:$C$1002),ROW(AB181)-ROW(AB$7)),1),"")</f>
        <v/>
      </c>
      <c r="AC181" s="43" t="str">
        <f ca="1">IF(AD181="","",IF(INDEX(Data!$BR:$BR,MATCH(AD181,Data!$A:$A,0),1)=0,"",INDEX(Data!$BR:$BR,MATCH(AD181,Data!$A:$A,0),1)))</f>
        <v/>
      </c>
      <c r="AD181" s="43" t="str">
        <f ca="1">IFERROR(INDEX(Data!$A$1:AE$1002,_xlfn.AGGREGATE(15,6,(OFFSET(Data!$A$1,0,MATCH(AD$6,Data!$1:$1,0)-1,1000,1)=IF(AD$7="","Yes",AD$7))/(OFFSET(Data!$A$1,0,MATCH(AD$6,Data!$1:$1,0)-1,1000,1)=IF(AD$7="","Yes",AD$7))*ROW(Data!$C$1:$C$1002),ROW(AD181)-ROW(AD$7)),1),"")</f>
        <v/>
      </c>
      <c r="AE181" s="43" t="str">
        <f ca="1">IF(AF181="","",IF(INDEX(Data!$BR:$BR,MATCH(AF181,Data!$A:$A,0),1)=0,"",INDEX(Data!$BR:$BR,MATCH(AF181,Data!$A:$A,0),1)))</f>
        <v/>
      </c>
      <c r="AF181" s="43" t="str">
        <f ca="1">IFERROR(INDEX(Data!$A$1:AM$1002,_xlfn.AGGREGATE(15,6,(OFFSET(Data!$A$1,0,MATCH(AF$6,Data!$1:$1,0)-1,1000,1)=IF(AF$7="","Yes",AF$7))/(OFFSET(Data!$A$1,0,MATCH(AF$6,Data!$1:$1,0)-1,1000,1)=IF(AF$7="","Yes",AF$7))*ROW(Data!$C$1:$C$1002),ROW(AF181)-ROW(AF$7)),1),"")</f>
        <v/>
      </c>
      <c r="AG181" s="43" t="str">
        <f ca="1">IF(AH181="","",IF(INDEX(Data!$BR:$BR,MATCH(AH181,Data!$A:$A,0),1)=0,"",INDEX(Data!$BR:$BR,MATCH(AH181,Data!$A:$A,0),1)))</f>
        <v/>
      </c>
      <c r="AH181" s="43" t="str">
        <f ca="1">IFERROR(INDEX(Data!$A$1:AO$1002,_xlfn.AGGREGATE(15,6,(OFFSET(Data!$A$1,0,MATCH(AH$6,Data!$1:$1,0)-1,1000,1)=IF(AH$7="","Yes",AH$7))/(OFFSET(Data!$A$1,0,MATCH(AH$6,Data!$1:$1,0)-1,1000,1)=IF(AH$7="","Yes",AH$7))*ROW(Data!$C$1:$C$1002),ROW(AH181)-ROW(AH$7)),1),"")</f>
        <v/>
      </c>
      <c r="AI181" s="43" t="str">
        <f ca="1">IF(AJ181="","",IF(INDEX(Data!$BR:$BR,MATCH(AJ181,Data!$A:$A,0),1)=0,"",INDEX(Data!$BR:$BR,MATCH(AJ181,Data!$A:$A,0),1)))</f>
        <v/>
      </c>
      <c r="AJ181" s="43" t="str">
        <f ca="1">IFERROR(INDEX(Data!$A$1:AQ$1002,_xlfn.AGGREGATE(15,6,(OFFSET(Data!$A$1,0,MATCH(AJ$6,Data!$1:$1,0)-1,1000,1)=IF(AJ$7="","Yes",AJ$7))/(OFFSET(Data!$A$1,0,MATCH(AJ$6,Data!$1:$1,0)-1,1000,1)=IF(AJ$7="","Yes",AJ$7))*ROW(Data!$C$1:$C$1002),ROW(AJ181)-ROW(AJ$7)),1),"")</f>
        <v/>
      </c>
      <c r="AK181" s="43" t="str">
        <f ca="1">IF(AL181="","",IF(INDEX(Data!$BR:$BR,MATCH(AL181,Data!$A:$A,0),1)=0,"",INDEX(Data!$BR:$BR,MATCH(AL181,Data!$A:$A,0),1)))</f>
        <v/>
      </c>
      <c r="AL181" s="43" t="str">
        <f ca="1">IFERROR(INDEX(Data!$A$1:AS$1002,_xlfn.AGGREGATE(15,6,(OFFSET(Data!$A$1,0,MATCH(AL$6,Data!$1:$1,0)-1,1000,1)=IF(AL$7="","Yes",AL$7))/(OFFSET(Data!$A$1,0,MATCH(AL$6,Data!$1:$1,0)-1,1000,1)=IF(AL$7="","Yes",AL$7))*ROW(Data!$C$1:$C$1002),ROW(AL181)-ROW(AL$7)),1),"")</f>
        <v/>
      </c>
      <c r="AM181" s="43" t="str">
        <f ca="1">IF(AN181="","",IF(INDEX(Data!$BR:$BR,MATCH(AN181,Data!$A:$A,0),1)=0,"",INDEX(Data!$BR:$BR,MATCH(AN181,Data!$A:$A,0),1)))</f>
        <v/>
      </c>
      <c r="AN181" s="43" t="str">
        <f ca="1">IFERROR(INDEX(Data!$A$1:AU$1002,_xlfn.AGGREGATE(15,6,(OFFSET(Data!$A$1,0,MATCH(AN$6,Data!$1:$1,0)-1,1000,1)=IF(AN$7="","Yes",AN$7))/(OFFSET(Data!$A$1,0,MATCH(AN$6,Data!$1:$1,0)-1,1000,1)=IF(AN$7="","Yes",AN$7))*ROW(Data!$C$1:$C$1002),ROW(AN181)-ROW(AN$7)),1),"")</f>
        <v/>
      </c>
    </row>
    <row r="182" spans="1:40" x14ac:dyDescent="0.4">
      <c r="A182" s="43" t="str">
        <f ca="1">IF(B182="","",IF(INDEX(Data!$BR:$BR,MATCH(B182,Data!$A:$A,0),1)=0,"",INDEX(Data!$BR:$BR,MATCH(B182,Data!$A:$A,0),1)))</f>
        <v/>
      </c>
      <c r="B182" s="43" t="str">
        <f ca="1">IFERROR(INDEX(Data!A$1:$A$1002,_xlfn.AGGREGATE(15,6,(OFFSET(Data!$A$1,0,MATCH(B$6,Data!$1:$1,0)-1,1000,1)=IF(B$7="","Yes",B$7))/(OFFSET(Data!$A$1,0,MATCH(B$6,Data!$1:$1,0)-1,1000,1)=IF(B$7="","Yes",B$7))*ROW(Data!$C$1:$C$1002),ROW(B182)-ROW(B$7)),1),"")</f>
        <v/>
      </c>
      <c r="C182" s="43" t="str">
        <f ca="1">IF(D182="","",IF(INDEX(Data!$BR:$BR,MATCH(D182,Data!$A:$A,0),1)=0,"",INDEX(Data!$BR:$BR,MATCH(D182,Data!$A:$A,0),1)))</f>
        <v/>
      </c>
      <c r="D182" s="43" t="str">
        <f ca="1">IFERROR(INDEX(Data!$A$1:C$1002,_xlfn.AGGREGATE(15,6,(OFFSET(Data!$A$1,0,MATCH(D$6,Data!$1:$1,0)-1,1000,1)=IF(D$7="","Yes",D$7))/(OFFSET(Data!$A$1,0,MATCH(D$6,Data!$1:$1,0)-1,1000,1)=IF(D$7="","Yes",D$7))*ROW(Data!$C$1:$C$1002),ROW(D182)-ROW(D$7)),1),"")</f>
        <v/>
      </c>
      <c r="E182" s="43" t="str">
        <f ca="1">IF(F182="","",IF(INDEX(Data!$BR:$BR,MATCH(F182,Data!$A:$A,0),1)=0,"",INDEX(Data!$BR:$BR,MATCH(F182,Data!$A:$A,0),1)))</f>
        <v/>
      </c>
      <c r="F182" s="43" t="str">
        <f ca="1">IFERROR(INDEX(Data!$A$1:E$1002,_xlfn.AGGREGATE(15,6,(OFFSET(Data!$A$1,0,MATCH(F$6,Data!$1:$1,0)-1,1000,1)=IF(F$7="","Yes",F$7))/(OFFSET(Data!$A$1,0,MATCH(F$6,Data!$1:$1,0)-1,1000,1)=IF(F$7="","Yes",F$7))*ROW(Data!$C$1:$C$1002),ROW(F182)-ROW(F$7)),1),"")</f>
        <v/>
      </c>
      <c r="G182" s="43" t="str">
        <f ca="1">IF(H182="","",IF(INDEX(Data!$BR:$BR,MATCH(H182,Data!$A:$A,0),1)=0,"",INDEX(Data!$BR:$BR,MATCH(H182,Data!$A:$A,0),1)))</f>
        <v/>
      </c>
      <c r="H182" s="43" t="str">
        <f ca="1">IFERROR(INDEX(Data!$A$1:G$1002,_xlfn.AGGREGATE(15,6,(OFFSET(Data!$A$1,0,MATCH(H$6,Data!$1:$1,0)-1,1000,1)=IF(H$7="","Yes",H$7))/(OFFSET(Data!$A$1,0,MATCH(H$6,Data!$1:$1,0)-1,1000,1)=IF(H$7="","Yes",H$7))*ROW(Data!$C$1:$C$1002),ROW(H182)-ROW(H$7)),1),"")</f>
        <v/>
      </c>
      <c r="I182" s="43" t="str">
        <f ca="1">IF(J182="","",IF(INDEX(Data!$BR:$BR,MATCH(J182,Data!$A:$A,0),1)=0,"",INDEX(Data!$BR:$BR,MATCH(J182,Data!$A:$A,0),1)))</f>
        <v/>
      </c>
      <c r="J182" s="43" t="str">
        <f ca="1">IFERROR(INDEX(Data!$A$1:I$1002,_xlfn.AGGREGATE(15,6,(OFFSET(Data!$A$1,0,MATCH(J$6,Data!$1:$1,0)-1,1000,1)=IF(J$7="","Yes",J$7))/(OFFSET(Data!$A$1,0,MATCH(J$6,Data!$1:$1,0)-1,1000,1)=IF(J$7="","Yes",J$7))*ROW(Data!$C$1:$C$1002),ROW(J182)-ROW(J$7)),1),"")</f>
        <v/>
      </c>
      <c r="K182" s="43" t="str">
        <f ca="1">IF(L182="","",IF(INDEX(Data!$BR:$BR,MATCH(L182,Data!$A:$A,0),1)=0,"",INDEX(Data!$BR:$BR,MATCH(L182,Data!$A:$A,0),1)))</f>
        <v/>
      </c>
      <c r="L182" s="43" t="str">
        <f ca="1">IFERROR(INDEX(Data!$A$1:K$1002,_xlfn.AGGREGATE(15,6,(OFFSET(Data!$A$1,0,MATCH(L$6,Data!$1:$1,0)-1,1000,1)=IF(L$7="","Yes",L$7))/(OFFSET(Data!$A$1,0,MATCH(L$6,Data!$1:$1,0)-1,1000,1)=IF(L$7="","Yes",L$7))*ROW(Data!$C$1:$C$1002),ROW(L182)-ROW(L$7)),1),"")</f>
        <v/>
      </c>
      <c r="M182" s="43" t="str">
        <f ca="1">IF(N182="","",IF(INDEX(Data!$BR:$BR,MATCH(N182,Data!$A:$A,0),1)=0,"",INDEX(Data!$BR:$BR,MATCH(N182,Data!$A:$A,0),1)))</f>
        <v/>
      </c>
      <c r="N182" s="43" t="str">
        <f ca="1">IFERROR(INDEX(Data!$A$1:M$1002,_xlfn.AGGREGATE(15,6,(OFFSET(Data!$A$1,0,MATCH(N$6,Data!$1:$1,0)-1,1000,1)=IF(N$7="","Yes",N$7))/(OFFSET(Data!$A$1,0,MATCH(N$6,Data!$1:$1,0)-1,1000,1)=IF(N$7="","Yes",N$7))*ROW(Data!$C$1:$C$1002),ROW(N182)-ROW(N$7)),1),"")</f>
        <v/>
      </c>
      <c r="O182" s="43" t="str">
        <f ca="1">IF(P182="","",IF(INDEX(Data!$BR:$BR,MATCH(P182,Data!$A:$A,0),1)=0,"",INDEX(Data!$BR:$BR,MATCH(P182,Data!$A:$A,0),1)))</f>
        <v/>
      </c>
      <c r="P182" s="43" t="str">
        <f ca="1">IFERROR(INDEX(Data!$A$1:O$1002,_xlfn.AGGREGATE(15,6,(OFFSET(Data!$A$1,0,MATCH(P$6,Data!$1:$1,0)-1,1000,1)=IF(P$7="","Yes",P$7))/(OFFSET(Data!$A$1,0,MATCH(P$6,Data!$1:$1,0)-1,1000,1)=IF(P$7="","Yes",P$7))*ROW(Data!$C$1:$C$1002),ROW(P182)-ROW(P$7)),1),"")</f>
        <v/>
      </c>
      <c r="Q182" s="43" t="str">
        <f ca="1">IF(R182="","",IF(INDEX(Data!$BR:$BR,MATCH(R182,Data!$A:$A,0),1)=0,"",INDEX(Data!$BR:$BR,MATCH(R182,Data!$A:$A,0),1)))</f>
        <v/>
      </c>
      <c r="R182" s="43" t="str">
        <f ca="1">IFERROR(INDEX(Data!$A$1:Q$1002,_xlfn.AGGREGATE(15,6,(OFFSET(Data!$A$1,0,MATCH(R$6,Data!$1:$1,0)-1,1000,1)=IF(R$7="","Yes",R$7))/(OFFSET(Data!$A$1,0,MATCH(R$6,Data!$1:$1,0)-1,1000,1)=IF(R$7="","Yes",R$7))*ROW(Data!$C$1:$C$1002),ROW(R182)-ROW(R$7)),1),"")</f>
        <v/>
      </c>
      <c r="S182" s="43" t="str">
        <f ca="1">IF(T182="","",IF(INDEX(Data!$BR:$BR,MATCH(T182,Data!$A:$A,0),1)=0,"",INDEX(Data!$BR:$BR,MATCH(T182,Data!$A:$A,0),1)))</f>
        <v/>
      </c>
      <c r="T182" s="43" t="str">
        <f ca="1">IFERROR(INDEX(Data!$A$1:R$1002,_xlfn.AGGREGATE(15,6,(OFFSET(Data!$A$1,0,MATCH(T$6,Data!$1:$1,0)-1,1000,1)=IF(T$7="","Yes",T$7))/(OFFSET(Data!$A$1,0,MATCH(T$6,Data!$1:$1,0)-1,1000,1)=IF(T$7="","Yes",T$7))*ROW(Data!$C$1:$C$1002),ROW(T182)-ROW(T$7)),1),"")</f>
        <v/>
      </c>
      <c r="U182" s="43" t="str">
        <f ca="1">IF(V182="","",IF(INDEX(Data!$BR:$BR,MATCH(V182,Data!$A:$A,0),1)=0,"",INDEX(Data!$BR:$BR,MATCH(V182,Data!$A:$A,0),1)))</f>
        <v/>
      </c>
      <c r="V182" s="43" t="str">
        <f ca="1">IFERROR(INDEX(Data!$A$1:T$1002,_xlfn.AGGREGATE(15,6,(OFFSET(Data!$A$1,0,MATCH(V$6,Data!$1:$1,0)-1,1000,1)=IF(V$7="","Yes",V$7))/(OFFSET(Data!$A$1,0,MATCH(V$6,Data!$1:$1,0)-1,1000,1)=IF(V$7="","Yes",V$7))*ROW(Data!$C$1:$C$1002),ROW(V182)-ROW(V$7)),1),"")</f>
        <v/>
      </c>
      <c r="W182" s="43" t="str">
        <f ca="1">IF(X182="","",IF(INDEX(Data!$BR:$BR,MATCH(X182,Data!$A:$A,0),1)=0,"",INDEX(Data!$BR:$BR,MATCH(X182,Data!$A:$A,0),1)))</f>
        <v/>
      </c>
      <c r="X182" s="43" t="str">
        <f ca="1">IFERROR(INDEX(Data!$A$1:Y$1002,_xlfn.AGGREGATE(15,6,(OFFSET(Data!$A$1,0,MATCH(X$6,Data!$1:$1,0)-1,1000,1)=IF(X$7="","Yes",X$7))/(OFFSET(Data!$A$1,0,MATCH(X$6,Data!$1:$1,0)-1,1000,1)=IF(X$7="","Yes",X$7))*ROW(Data!$C$1:$C$1002),ROW(X182)-ROW(X$7)),1),"")</f>
        <v/>
      </c>
      <c r="Y182" s="43" t="str">
        <f ca="1">IF(Z182="","",IF(INDEX(Data!$BR:$BR,MATCH(Z182,Data!$A:$A,0),1)=0,"",INDEX(Data!$BR:$BR,MATCH(Z182,Data!$A:$A,0),1)))</f>
        <v/>
      </c>
      <c r="Z182" s="43" t="str">
        <f ca="1">IFERROR(INDEX(Data!$A$1:AA$1002,_xlfn.AGGREGATE(15,6,(OFFSET(Data!$A$1,0,MATCH(Z$6,Data!$1:$1,0)-1,1000,1)=IF(Z$7="","Yes",Z$7))/(OFFSET(Data!$A$1,0,MATCH(Z$6,Data!$1:$1,0)-1,1000,1)=IF(Z$7="","Yes",Z$7))*ROW(Data!$C$1:$C$1002),ROW(Z182)-ROW(Z$7)),1),"")</f>
        <v/>
      </c>
      <c r="AA182" s="43" t="str">
        <f ca="1">IF(AB182="","",IF(INDEX(Data!$BR:$BR,MATCH(AB182,Data!$A:$A,0),1)=0,"",INDEX(Data!$BR:$BR,MATCH(AB182,Data!$A:$A,0),1)))</f>
        <v/>
      </c>
      <c r="AB182" s="43" t="str">
        <f ca="1">IFERROR(INDEX(Data!$A$1:AC$1002,_xlfn.AGGREGATE(15,6,(OFFSET(Data!$A$1,0,MATCH(AB$6,Data!$1:$1,0)-1,1000,1)=IF(AB$7="","Yes",AB$7))/(OFFSET(Data!$A$1,0,MATCH(AB$6,Data!$1:$1,0)-1,1000,1)=IF(AB$7="","Yes",AB$7))*ROW(Data!$C$1:$C$1002),ROW(AB182)-ROW(AB$7)),1),"")</f>
        <v/>
      </c>
      <c r="AC182" s="43" t="str">
        <f ca="1">IF(AD182="","",IF(INDEX(Data!$BR:$BR,MATCH(AD182,Data!$A:$A,0),1)=0,"",INDEX(Data!$BR:$BR,MATCH(AD182,Data!$A:$A,0),1)))</f>
        <v/>
      </c>
      <c r="AD182" s="43" t="str">
        <f ca="1">IFERROR(INDEX(Data!$A$1:AE$1002,_xlfn.AGGREGATE(15,6,(OFFSET(Data!$A$1,0,MATCH(AD$6,Data!$1:$1,0)-1,1000,1)=IF(AD$7="","Yes",AD$7))/(OFFSET(Data!$A$1,0,MATCH(AD$6,Data!$1:$1,0)-1,1000,1)=IF(AD$7="","Yes",AD$7))*ROW(Data!$C$1:$C$1002),ROW(AD182)-ROW(AD$7)),1),"")</f>
        <v/>
      </c>
      <c r="AE182" s="43" t="str">
        <f ca="1">IF(AF182="","",IF(INDEX(Data!$BR:$BR,MATCH(AF182,Data!$A:$A,0),1)=0,"",INDEX(Data!$BR:$BR,MATCH(AF182,Data!$A:$A,0),1)))</f>
        <v/>
      </c>
      <c r="AF182" s="43" t="str">
        <f ca="1">IFERROR(INDEX(Data!$A$1:AM$1002,_xlfn.AGGREGATE(15,6,(OFFSET(Data!$A$1,0,MATCH(AF$6,Data!$1:$1,0)-1,1000,1)=IF(AF$7="","Yes",AF$7))/(OFFSET(Data!$A$1,0,MATCH(AF$6,Data!$1:$1,0)-1,1000,1)=IF(AF$7="","Yes",AF$7))*ROW(Data!$C$1:$C$1002),ROW(AF182)-ROW(AF$7)),1),"")</f>
        <v/>
      </c>
      <c r="AG182" s="43" t="str">
        <f ca="1">IF(AH182="","",IF(INDEX(Data!$BR:$BR,MATCH(AH182,Data!$A:$A,0),1)=0,"",INDEX(Data!$BR:$BR,MATCH(AH182,Data!$A:$A,0),1)))</f>
        <v/>
      </c>
      <c r="AH182" s="43" t="str">
        <f ca="1">IFERROR(INDEX(Data!$A$1:AO$1002,_xlfn.AGGREGATE(15,6,(OFFSET(Data!$A$1,0,MATCH(AH$6,Data!$1:$1,0)-1,1000,1)=IF(AH$7="","Yes",AH$7))/(OFFSET(Data!$A$1,0,MATCH(AH$6,Data!$1:$1,0)-1,1000,1)=IF(AH$7="","Yes",AH$7))*ROW(Data!$C$1:$C$1002),ROW(AH182)-ROW(AH$7)),1),"")</f>
        <v/>
      </c>
      <c r="AI182" s="43" t="str">
        <f ca="1">IF(AJ182="","",IF(INDEX(Data!$BR:$BR,MATCH(AJ182,Data!$A:$A,0),1)=0,"",INDEX(Data!$BR:$BR,MATCH(AJ182,Data!$A:$A,0),1)))</f>
        <v/>
      </c>
      <c r="AJ182" s="43" t="str">
        <f ca="1">IFERROR(INDEX(Data!$A$1:AQ$1002,_xlfn.AGGREGATE(15,6,(OFFSET(Data!$A$1,0,MATCH(AJ$6,Data!$1:$1,0)-1,1000,1)=IF(AJ$7="","Yes",AJ$7))/(OFFSET(Data!$A$1,0,MATCH(AJ$6,Data!$1:$1,0)-1,1000,1)=IF(AJ$7="","Yes",AJ$7))*ROW(Data!$C$1:$C$1002),ROW(AJ182)-ROW(AJ$7)),1),"")</f>
        <v/>
      </c>
      <c r="AK182" s="43" t="str">
        <f ca="1">IF(AL182="","",IF(INDEX(Data!$BR:$BR,MATCH(AL182,Data!$A:$A,0),1)=0,"",INDEX(Data!$BR:$BR,MATCH(AL182,Data!$A:$A,0),1)))</f>
        <v/>
      </c>
      <c r="AL182" s="43" t="str">
        <f ca="1">IFERROR(INDEX(Data!$A$1:AS$1002,_xlfn.AGGREGATE(15,6,(OFFSET(Data!$A$1,0,MATCH(AL$6,Data!$1:$1,0)-1,1000,1)=IF(AL$7="","Yes",AL$7))/(OFFSET(Data!$A$1,0,MATCH(AL$6,Data!$1:$1,0)-1,1000,1)=IF(AL$7="","Yes",AL$7))*ROW(Data!$C$1:$C$1002),ROW(AL182)-ROW(AL$7)),1),"")</f>
        <v/>
      </c>
      <c r="AM182" s="43" t="str">
        <f ca="1">IF(AN182="","",IF(INDEX(Data!$BR:$BR,MATCH(AN182,Data!$A:$A,0),1)=0,"",INDEX(Data!$BR:$BR,MATCH(AN182,Data!$A:$A,0),1)))</f>
        <v/>
      </c>
      <c r="AN182" s="43" t="str">
        <f ca="1">IFERROR(INDEX(Data!$A$1:AU$1002,_xlfn.AGGREGATE(15,6,(OFFSET(Data!$A$1,0,MATCH(AN$6,Data!$1:$1,0)-1,1000,1)=IF(AN$7="","Yes",AN$7))/(OFFSET(Data!$A$1,0,MATCH(AN$6,Data!$1:$1,0)-1,1000,1)=IF(AN$7="","Yes",AN$7))*ROW(Data!$C$1:$C$1002),ROW(AN182)-ROW(AN$7)),1),"")</f>
        <v/>
      </c>
    </row>
    <row r="183" spans="1:40" x14ac:dyDescent="0.4">
      <c r="A183" s="43" t="str">
        <f ca="1">IF(B183="","",IF(INDEX(Data!$BR:$BR,MATCH(B183,Data!$A:$A,0),1)=0,"",INDEX(Data!$BR:$BR,MATCH(B183,Data!$A:$A,0),1)))</f>
        <v/>
      </c>
      <c r="B183" s="43" t="str">
        <f ca="1">IFERROR(INDEX(Data!A$1:$A$1002,_xlfn.AGGREGATE(15,6,(OFFSET(Data!$A$1,0,MATCH(B$6,Data!$1:$1,0)-1,1000,1)=IF(B$7="","Yes",B$7))/(OFFSET(Data!$A$1,0,MATCH(B$6,Data!$1:$1,0)-1,1000,1)=IF(B$7="","Yes",B$7))*ROW(Data!$C$1:$C$1002),ROW(B183)-ROW(B$7)),1),"")</f>
        <v/>
      </c>
      <c r="C183" s="43" t="str">
        <f ca="1">IF(D183="","",IF(INDEX(Data!$BR:$BR,MATCH(D183,Data!$A:$A,0),1)=0,"",INDEX(Data!$BR:$BR,MATCH(D183,Data!$A:$A,0),1)))</f>
        <v/>
      </c>
      <c r="D183" s="43" t="str">
        <f ca="1">IFERROR(INDEX(Data!$A$1:C$1002,_xlfn.AGGREGATE(15,6,(OFFSET(Data!$A$1,0,MATCH(D$6,Data!$1:$1,0)-1,1000,1)=IF(D$7="","Yes",D$7))/(OFFSET(Data!$A$1,0,MATCH(D$6,Data!$1:$1,0)-1,1000,1)=IF(D$7="","Yes",D$7))*ROW(Data!$C$1:$C$1002),ROW(D183)-ROW(D$7)),1),"")</f>
        <v/>
      </c>
      <c r="E183" s="43" t="str">
        <f ca="1">IF(F183="","",IF(INDEX(Data!$BR:$BR,MATCH(F183,Data!$A:$A,0),1)=0,"",INDEX(Data!$BR:$BR,MATCH(F183,Data!$A:$A,0),1)))</f>
        <v/>
      </c>
      <c r="F183" s="43" t="str">
        <f ca="1">IFERROR(INDEX(Data!$A$1:E$1002,_xlfn.AGGREGATE(15,6,(OFFSET(Data!$A$1,0,MATCH(F$6,Data!$1:$1,0)-1,1000,1)=IF(F$7="","Yes",F$7))/(OFFSET(Data!$A$1,0,MATCH(F$6,Data!$1:$1,0)-1,1000,1)=IF(F$7="","Yes",F$7))*ROW(Data!$C$1:$C$1002),ROW(F183)-ROW(F$7)),1),"")</f>
        <v/>
      </c>
      <c r="G183" s="43" t="str">
        <f ca="1">IF(H183="","",IF(INDEX(Data!$BR:$BR,MATCH(H183,Data!$A:$A,0),1)=0,"",INDEX(Data!$BR:$BR,MATCH(H183,Data!$A:$A,0),1)))</f>
        <v/>
      </c>
      <c r="H183" s="43" t="str">
        <f ca="1">IFERROR(INDEX(Data!$A$1:G$1002,_xlfn.AGGREGATE(15,6,(OFFSET(Data!$A$1,0,MATCH(H$6,Data!$1:$1,0)-1,1000,1)=IF(H$7="","Yes",H$7))/(OFFSET(Data!$A$1,0,MATCH(H$6,Data!$1:$1,0)-1,1000,1)=IF(H$7="","Yes",H$7))*ROW(Data!$C$1:$C$1002),ROW(H183)-ROW(H$7)),1),"")</f>
        <v/>
      </c>
      <c r="I183" s="43" t="str">
        <f ca="1">IF(J183="","",IF(INDEX(Data!$BR:$BR,MATCH(J183,Data!$A:$A,0),1)=0,"",INDEX(Data!$BR:$BR,MATCH(J183,Data!$A:$A,0),1)))</f>
        <v/>
      </c>
      <c r="J183" s="43" t="str">
        <f ca="1">IFERROR(INDEX(Data!$A$1:I$1002,_xlfn.AGGREGATE(15,6,(OFFSET(Data!$A$1,0,MATCH(J$6,Data!$1:$1,0)-1,1000,1)=IF(J$7="","Yes",J$7))/(OFFSET(Data!$A$1,0,MATCH(J$6,Data!$1:$1,0)-1,1000,1)=IF(J$7="","Yes",J$7))*ROW(Data!$C$1:$C$1002),ROW(J183)-ROW(J$7)),1),"")</f>
        <v/>
      </c>
      <c r="K183" s="43" t="str">
        <f ca="1">IF(L183="","",IF(INDEX(Data!$BR:$BR,MATCH(L183,Data!$A:$A,0),1)=0,"",INDEX(Data!$BR:$BR,MATCH(L183,Data!$A:$A,0),1)))</f>
        <v/>
      </c>
      <c r="L183" s="43" t="str">
        <f ca="1">IFERROR(INDEX(Data!$A$1:K$1002,_xlfn.AGGREGATE(15,6,(OFFSET(Data!$A$1,0,MATCH(L$6,Data!$1:$1,0)-1,1000,1)=IF(L$7="","Yes",L$7))/(OFFSET(Data!$A$1,0,MATCH(L$6,Data!$1:$1,0)-1,1000,1)=IF(L$7="","Yes",L$7))*ROW(Data!$C$1:$C$1002),ROW(L183)-ROW(L$7)),1),"")</f>
        <v/>
      </c>
      <c r="M183" s="43" t="str">
        <f ca="1">IF(N183="","",IF(INDEX(Data!$BR:$BR,MATCH(N183,Data!$A:$A,0),1)=0,"",INDEX(Data!$BR:$BR,MATCH(N183,Data!$A:$A,0),1)))</f>
        <v/>
      </c>
      <c r="N183" s="43" t="str">
        <f ca="1">IFERROR(INDEX(Data!$A$1:M$1002,_xlfn.AGGREGATE(15,6,(OFFSET(Data!$A$1,0,MATCH(N$6,Data!$1:$1,0)-1,1000,1)=IF(N$7="","Yes",N$7))/(OFFSET(Data!$A$1,0,MATCH(N$6,Data!$1:$1,0)-1,1000,1)=IF(N$7="","Yes",N$7))*ROW(Data!$C$1:$C$1002),ROW(N183)-ROW(N$7)),1),"")</f>
        <v/>
      </c>
      <c r="O183" s="43" t="str">
        <f ca="1">IF(P183="","",IF(INDEX(Data!$BR:$BR,MATCH(P183,Data!$A:$A,0),1)=0,"",INDEX(Data!$BR:$BR,MATCH(P183,Data!$A:$A,0),1)))</f>
        <v/>
      </c>
      <c r="P183" s="43" t="str">
        <f ca="1">IFERROR(INDEX(Data!$A$1:O$1002,_xlfn.AGGREGATE(15,6,(OFFSET(Data!$A$1,0,MATCH(P$6,Data!$1:$1,0)-1,1000,1)=IF(P$7="","Yes",P$7))/(OFFSET(Data!$A$1,0,MATCH(P$6,Data!$1:$1,0)-1,1000,1)=IF(P$7="","Yes",P$7))*ROW(Data!$C$1:$C$1002),ROW(P183)-ROW(P$7)),1),"")</f>
        <v/>
      </c>
      <c r="Q183" s="43" t="str">
        <f ca="1">IF(R183="","",IF(INDEX(Data!$BR:$BR,MATCH(R183,Data!$A:$A,0),1)=0,"",INDEX(Data!$BR:$BR,MATCH(R183,Data!$A:$A,0),1)))</f>
        <v/>
      </c>
      <c r="R183" s="43" t="str">
        <f ca="1">IFERROR(INDEX(Data!$A$1:Q$1002,_xlfn.AGGREGATE(15,6,(OFFSET(Data!$A$1,0,MATCH(R$6,Data!$1:$1,0)-1,1000,1)=IF(R$7="","Yes",R$7))/(OFFSET(Data!$A$1,0,MATCH(R$6,Data!$1:$1,0)-1,1000,1)=IF(R$7="","Yes",R$7))*ROW(Data!$C$1:$C$1002),ROW(R183)-ROW(R$7)),1),"")</f>
        <v/>
      </c>
      <c r="S183" s="43" t="str">
        <f ca="1">IF(T183="","",IF(INDEX(Data!$BR:$BR,MATCH(T183,Data!$A:$A,0),1)=0,"",INDEX(Data!$BR:$BR,MATCH(T183,Data!$A:$A,0),1)))</f>
        <v/>
      </c>
      <c r="T183" s="43" t="str">
        <f ca="1">IFERROR(INDEX(Data!$A$1:R$1002,_xlfn.AGGREGATE(15,6,(OFFSET(Data!$A$1,0,MATCH(T$6,Data!$1:$1,0)-1,1000,1)=IF(T$7="","Yes",T$7))/(OFFSET(Data!$A$1,0,MATCH(T$6,Data!$1:$1,0)-1,1000,1)=IF(T$7="","Yes",T$7))*ROW(Data!$C$1:$C$1002),ROW(T183)-ROW(T$7)),1),"")</f>
        <v/>
      </c>
      <c r="U183" s="43" t="str">
        <f ca="1">IF(V183="","",IF(INDEX(Data!$BR:$BR,MATCH(V183,Data!$A:$A,0),1)=0,"",INDEX(Data!$BR:$BR,MATCH(V183,Data!$A:$A,0),1)))</f>
        <v/>
      </c>
      <c r="V183" s="43" t="str">
        <f ca="1">IFERROR(INDEX(Data!$A$1:T$1002,_xlfn.AGGREGATE(15,6,(OFFSET(Data!$A$1,0,MATCH(V$6,Data!$1:$1,0)-1,1000,1)=IF(V$7="","Yes",V$7))/(OFFSET(Data!$A$1,0,MATCH(V$6,Data!$1:$1,0)-1,1000,1)=IF(V$7="","Yes",V$7))*ROW(Data!$C$1:$C$1002),ROW(V183)-ROW(V$7)),1),"")</f>
        <v/>
      </c>
      <c r="W183" s="43" t="str">
        <f ca="1">IF(X183="","",IF(INDEX(Data!$BR:$BR,MATCH(X183,Data!$A:$A,0),1)=0,"",INDEX(Data!$BR:$BR,MATCH(X183,Data!$A:$A,0),1)))</f>
        <v/>
      </c>
      <c r="X183" s="43" t="str">
        <f ca="1">IFERROR(INDEX(Data!$A$1:Y$1002,_xlfn.AGGREGATE(15,6,(OFFSET(Data!$A$1,0,MATCH(X$6,Data!$1:$1,0)-1,1000,1)=IF(X$7="","Yes",X$7))/(OFFSET(Data!$A$1,0,MATCH(X$6,Data!$1:$1,0)-1,1000,1)=IF(X$7="","Yes",X$7))*ROW(Data!$C$1:$C$1002),ROW(X183)-ROW(X$7)),1),"")</f>
        <v/>
      </c>
      <c r="Y183" s="43" t="str">
        <f ca="1">IF(Z183="","",IF(INDEX(Data!$BR:$BR,MATCH(Z183,Data!$A:$A,0),1)=0,"",INDEX(Data!$BR:$BR,MATCH(Z183,Data!$A:$A,0),1)))</f>
        <v/>
      </c>
      <c r="Z183" s="43" t="str">
        <f ca="1">IFERROR(INDEX(Data!$A$1:AA$1002,_xlfn.AGGREGATE(15,6,(OFFSET(Data!$A$1,0,MATCH(Z$6,Data!$1:$1,0)-1,1000,1)=IF(Z$7="","Yes",Z$7))/(OFFSET(Data!$A$1,0,MATCH(Z$6,Data!$1:$1,0)-1,1000,1)=IF(Z$7="","Yes",Z$7))*ROW(Data!$C$1:$C$1002),ROW(Z183)-ROW(Z$7)),1),"")</f>
        <v/>
      </c>
      <c r="AA183" s="43" t="str">
        <f ca="1">IF(AB183="","",IF(INDEX(Data!$BR:$BR,MATCH(AB183,Data!$A:$A,0),1)=0,"",INDEX(Data!$BR:$BR,MATCH(AB183,Data!$A:$A,0),1)))</f>
        <v/>
      </c>
      <c r="AB183" s="43" t="str">
        <f ca="1">IFERROR(INDEX(Data!$A$1:AC$1002,_xlfn.AGGREGATE(15,6,(OFFSET(Data!$A$1,0,MATCH(AB$6,Data!$1:$1,0)-1,1000,1)=IF(AB$7="","Yes",AB$7))/(OFFSET(Data!$A$1,0,MATCH(AB$6,Data!$1:$1,0)-1,1000,1)=IF(AB$7="","Yes",AB$7))*ROW(Data!$C$1:$C$1002),ROW(AB183)-ROW(AB$7)),1),"")</f>
        <v/>
      </c>
      <c r="AC183" s="43" t="str">
        <f ca="1">IF(AD183="","",IF(INDEX(Data!$BR:$BR,MATCH(AD183,Data!$A:$A,0),1)=0,"",INDEX(Data!$BR:$BR,MATCH(AD183,Data!$A:$A,0),1)))</f>
        <v/>
      </c>
      <c r="AD183" s="43" t="str">
        <f ca="1">IFERROR(INDEX(Data!$A$1:AE$1002,_xlfn.AGGREGATE(15,6,(OFFSET(Data!$A$1,0,MATCH(AD$6,Data!$1:$1,0)-1,1000,1)=IF(AD$7="","Yes",AD$7))/(OFFSET(Data!$A$1,0,MATCH(AD$6,Data!$1:$1,0)-1,1000,1)=IF(AD$7="","Yes",AD$7))*ROW(Data!$C$1:$C$1002),ROW(AD183)-ROW(AD$7)),1),"")</f>
        <v/>
      </c>
      <c r="AE183" s="43" t="str">
        <f ca="1">IF(AF183="","",IF(INDEX(Data!$BR:$BR,MATCH(AF183,Data!$A:$A,0),1)=0,"",INDEX(Data!$BR:$BR,MATCH(AF183,Data!$A:$A,0),1)))</f>
        <v/>
      </c>
      <c r="AF183" s="43" t="str">
        <f ca="1">IFERROR(INDEX(Data!$A$1:AM$1002,_xlfn.AGGREGATE(15,6,(OFFSET(Data!$A$1,0,MATCH(AF$6,Data!$1:$1,0)-1,1000,1)=IF(AF$7="","Yes",AF$7))/(OFFSET(Data!$A$1,0,MATCH(AF$6,Data!$1:$1,0)-1,1000,1)=IF(AF$7="","Yes",AF$7))*ROW(Data!$C$1:$C$1002),ROW(AF183)-ROW(AF$7)),1),"")</f>
        <v/>
      </c>
      <c r="AG183" s="43" t="str">
        <f ca="1">IF(AH183="","",IF(INDEX(Data!$BR:$BR,MATCH(AH183,Data!$A:$A,0),1)=0,"",INDEX(Data!$BR:$BR,MATCH(AH183,Data!$A:$A,0),1)))</f>
        <v/>
      </c>
      <c r="AH183" s="43" t="str">
        <f ca="1">IFERROR(INDEX(Data!$A$1:AO$1002,_xlfn.AGGREGATE(15,6,(OFFSET(Data!$A$1,0,MATCH(AH$6,Data!$1:$1,0)-1,1000,1)=IF(AH$7="","Yes",AH$7))/(OFFSET(Data!$A$1,0,MATCH(AH$6,Data!$1:$1,0)-1,1000,1)=IF(AH$7="","Yes",AH$7))*ROW(Data!$C$1:$C$1002),ROW(AH183)-ROW(AH$7)),1),"")</f>
        <v/>
      </c>
      <c r="AI183" s="43" t="str">
        <f ca="1">IF(AJ183="","",IF(INDEX(Data!$BR:$BR,MATCH(AJ183,Data!$A:$A,0),1)=0,"",INDEX(Data!$BR:$BR,MATCH(AJ183,Data!$A:$A,0),1)))</f>
        <v/>
      </c>
      <c r="AJ183" s="43" t="str">
        <f ca="1">IFERROR(INDEX(Data!$A$1:AQ$1002,_xlfn.AGGREGATE(15,6,(OFFSET(Data!$A$1,0,MATCH(AJ$6,Data!$1:$1,0)-1,1000,1)=IF(AJ$7="","Yes",AJ$7))/(OFFSET(Data!$A$1,0,MATCH(AJ$6,Data!$1:$1,0)-1,1000,1)=IF(AJ$7="","Yes",AJ$7))*ROW(Data!$C$1:$C$1002),ROW(AJ183)-ROW(AJ$7)),1),"")</f>
        <v/>
      </c>
      <c r="AK183" s="43" t="str">
        <f ca="1">IF(AL183="","",IF(INDEX(Data!$BR:$BR,MATCH(AL183,Data!$A:$A,0),1)=0,"",INDEX(Data!$BR:$BR,MATCH(AL183,Data!$A:$A,0),1)))</f>
        <v/>
      </c>
      <c r="AL183" s="43" t="str">
        <f ca="1">IFERROR(INDEX(Data!$A$1:AS$1002,_xlfn.AGGREGATE(15,6,(OFFSET(Data!$A$1,0,MATCH(AL$6,Data!$1:$1,0)-1,1000,1)=IF(AL$7="","Yes",AL$7))/(OFFSET(Data!$A$1,0,MATCH(AL$6,Data!$1:$1,0)-1,1000,1)=IF(AL$7="","Yes",AL$7))*ROW(Data!$C$1:$C$1002),ROW(AL183)-ROW(AL$7)),1),"")</f>
        <v/>
      </c>
      <c r="AM183" s="43" t="str">
        <f ca="1">IF(AN183="","",IF(INDEX(Data!$BR:$BR,MATCH(AN183,Data!$A:$A,0),1)=0,"",INDEX(Data!$BR:$BR,MATCH(AN183,Data!$A:$A,0),1)))</f>
        <v/>
      </c>
      <c r="AN183" s="43" t="str">
        <f ca="1">IFERROR(INDEX(Data!$A$1:AU$1002,_xlfn.AGGREGATE(15,6,(OFFSET(Data!$A$1,0,MATCH(AN$6,Data!$1:$1,0)-1,1000,1)=IF(AN$7="","Yes",AN$7))/(OFFSET(Data!$A$1,0,MATCH(AN$6,Data!$1:$1,0)-1,1000,1)=IF(AN$7="","Yes",AN$7))*ROW(Data!$C$1:$C$1002),ROW(AN183)-ROW(AN$7)),1),"")</f>
        <v/>
      </c>
    </row>
    <row r="184" spans="1:40" x14ac:dyDescent="0.4">
      <c r="A184" s="43" t="str">
        <f ca="1">IF(B184="","",IF(INDEX(Data!$BR:$BR,MATCH(B184,Data!$A:$A,0),1)=0,"",INDEX(Data!$BR:$BR,MATCH(B184,Data!$A:$A,0),1)))</f>
        <v/>
      </c>
      <c r="B184" s="43" t="str">
        <f ca="1">IFERROR(INDEX(Data!A$1:$A$1002,_xlfn.AGGREGATE(15,6,(OFFSET(Data!$A$1,0,MATCH(B$6,Data!$1:$1,0)-1,1000,1)=IF(B$7="","Yes",B$7))/(OFFSET(Data!$A$1,0,MATCH(B$6,Data!$1:$1,0)-1,1000,1)=IF(B$7="","Yes",B$7))*ROW(Data!$C$1:$C$1002),ROW(B184)-ROW(B$7)),1),"")</f>
        <v/>
      </c>
      <c r="C184" s="43" t="str">
        <f ca="1">IF(D184="","",IF(INDEX(Data!$BR:$BR,MATCH(D184,Data!$A:$A,0),1)=0,"",INDEX(Data!$BR:$BR,MATCH(D184,Data!$A:$A,0),1)))</f>
        <v/>
      </c>
      <c r="D184" s="43" t="str">
        <f ca="1">IFERROR(INDEX(Data!$A$1:C$1002,_xlfn.AGGREGATE(15,6,(OFFSET(Data!$A$1,0,MATCH(D$6,Data!$1:$1,0)-1,1000,1)=IF(D$7="","Yes",D$7))/(OFFSET(Data!$A$1,0,MATCH(D$6,Data!$1:$1,0)-1,1000,1)=IF(D$7="","Yes",D$7))*ROW(Data!$C$1:$C$1002),ROW(D184)-ROW(D$7)),1),"")</f>
        <v/>
      </c>
      <c r="E184" s="43" t="str">
        <f ca="1">IF(F184="","",IF(INDEX(Data!$BR:$BR,MATCH(F184,Data!$A:$A,0),1)=0,"",INDEX(Data!$BR:$BR,MATCH(F184,Data!$A:$A,0),1)))</f>
        <v/>
      </c>
      <c r="F184" s="43" t="str">
        <f ca="1">IFERROR(INDEX(Data!$A$1:E$1002,_xlfn.AGGREGATE(15,6,(OFFSET(Data!$A$1,0,MATCH(F$6,Data!$1:$1,0)-1,1000,1)=IF(F$7="","Yes",F$7))/(OFFSET(Data!$A$1,0,MATCH(F$6,Data!$1:$1,0)-1,1000,1)=IF(F$7="","Yes",F$7))*ROW(Data!$C$1:$C$1002),ROW(F184)-ROW(F$7)),1),"")</f>
        <v/>
      </c>
      <c r="G184" s="43" t="str">
        <f ca="1">IF(H184="","",IF(INDEX(Data!$BR:$BR,MATCH(H184,Data!$A:$A,0),1)=0,"",INDEX(Data!$BR:$BR,MATCH(H184,Data!$A:$A,0),1)))</f>
        <v/>
      </c>
      <c r="H184" s="43" t="str">
        <f ca="1">IFERROR(INDEX(Data!$A$1:G$1002,_xlfn.AGGREGATE(15,6,(OFFSET(Data!$A$1,0,MATCH(H$6,Data!$1:$1,0)-1,1000,1)=IF(H$7="","Yes",H$7))/(OFFSET(Data!$A$1,0,MATCH(H$6,Data!$1:$1,0)-1,1000,1)=IF(H$7="","Yes",H$7))*ROW(Data!$C$1:$C$1002),ROW(H184)-ROW(H$7)),1),"")</f>
        <v/>
      </c>
      <c r="I184" s="43" t="str">
        <f ca="1">IF(J184="","",IF(INDEX(Data!$BR:$BR,MATCH(J184,Data!$A:$A,0),1)=0,"",INDEX(Data!$BR:$BR,MATCH(J184,Data!$A:$A,0),1)))</f>
        <v/>
      </c>
      <c r="J184" s="43" t="str">
        <f ca="1">IFERROR(INDEX(Data!$A$1:I$1002,_xlfn.AGGREGATE(15,6,(OFFSET(Data!$A$1,0,MATCH(J$6,Data!$1:$1,0)-1,1000,1)=IF(J$7="","Yes",J$7))/(OFFSET(Data!$A$1,0,MATCH(J$6,Data!$1:$1,0)-1,1000,1)=IF(J$7="","Yes",J$7))*ROW(Data!$C$1:$C$1002),ROW(J184)-ROW(J$7)),1),"")</f>
        <v/>
      </c>
      <c r="K184" s="43" t="str">
        <f ca="1">IF(L184="","",IF(INDEX(Data!$BR:$BR,MATCH(L184,Data!$A:$A,0),1)=0,"",INDEX(Data!$BR:$BR,MATCH(L184,Data!$A:$A,0),1)))</f>
        <v/>
      </c>
      <c r="L184" s="43" t="str">
        <f ca="1">IFERROR(INDEX(Data!$A$1:K$1002,_xlfn.AGGREGATE(15,6,(OFFSET(Data!$A$1,0,MATCH(L$6,Data!$1:$1,0)-1,1000,1)=IF(L$7="","Yes",L$7))/(OFFSET(Data!$A$1,0,MATCH(L$6,Data!$1:$1,0)-1,1000,1)=IF(L$7="","Yes",L$7))*ROW(Data!$C$1:$C$1002),ROW(L184)-ROW(L$7)),1),"")</f>
        <v/>
      </c>
      <c r="M184" s="43" t="str">
        <f ca="1">IF(N184="","",IF(INDEX(Data!$BR:$BR,MATCH(N184,Data!$A:$A,0),1)=0,"",INDEX(Data!$BR:$BR,MATCH(N184,Data!$A:$A,0),1)))</f>
        <v/>
      </c>
      <c r="N184" s="43" t="str">
        <f ca="1">IFERROR(INDEX(Data!$A$1:M$1002,_xlfn.AGGREGATE(15,6,(OFFSET(Data!$A$1,0,MATCH(N$6,Data!$1:$1,0)-1,1000,1)=IF(N$7="","Yes",N$7))/(OFFSET(Data!$A$1,0,MATCH(N$6,Data!$1:$1,0)-1,1000,1)=IF(N$7="","Yes",N$7))*ROW(Data!$C$1:$C$1002),ROW(N184)-ROW(N$7)),1),"")</f>
        <v/>
      </c>
      <c r="O184" s="43" t="str">
        <f ca="1">IF(P184="","",IF(INDEX(Data!$BR:$BR,MATCH(P184,Data!$A:$A,0),1)=0,"",INDEX(Data!$BR:$BR,MATCH(P184,Data!$A:$A,0),1)))</f>
        <v/>
      </c>
      <c r="P184" s="43" t="str">
        <f ca="1">IFERROR(INDEX(Data!$A$1:O$1002,_xlfn.AGGREGATE(15,6,(OFFSET(Data!$A$1,0,MATCH(P$6,Data!$1:$1,0)-1,1000,1)=IF(P$7="","Yes",P$7))/(OFFSET(Data!$A$1,0,MATCH(P$6,Data!$1:$1,0)-1,1000,1)=IF(P$7="","Yes",P$7))*ROW(Data!$C$1:$C$1002),ROW(P184)-ROW(P$7)),1),"")</f>
        <v/>
      </c>
      <c r="Q184" s="43" t="str">
        <f ca="1">IF(R184="","",IF(INDEX(Data!$BR:$BR,MATCH(R184,Data!$A:$A,0),1)=0,"",INDEX(Data!$BR:$BR,MATCH(R184,Data!$A:$A,0),1)))</f>
        <v/>
      </c>
      <c r="R184" s="43" t="str">
        <f ca="1">IFERROR(INDEX(Data!$A$1:Q$1002,_xlfn.AGGREGATE(15,6,(OFFSET(Data!$A$1,0,MATCH(R$6,Data!$1:$1,0)-1,1000,1)=IF(R$7="","Yes",R$7))/(OFFSET(Data!$A$1,0,MATCH(R$6,Data!$1:$1,0)-1,1000,1)=IF(R$7="","Yes",R$7))*ROW(Data!$C$1:$C$1002),ROW(R184)-ROW(R$7)),1),"")</f>
        <v/>
      </c>
      <c r="S184" s="43" t="str">
        <f ca="1">IF(T184="","",IF(INDEX(Data!$BR:$BR,MATCH(T184,Data!$A:$A,0),1)=0,"",INDEX(Data!$BR:$BR,MATCH(T184,Data!$A:$A,0),1)))</f>
        <v/>
      </c>
      <c r="T184" s="43" t="str">
        <f ca="1">IFERROR(INDEX(Data!$A$1:R$1002,_xlfn.AGGREGATE(15,6,(OFFSET(Data!$A$1,0,MATCH(T$6,Data!$1:$1,0)-1,1000,1)=IF(T$7="","Yes",T$7))/(OFFSET(Data!$A$1,0,MATCH(T$6,Data!$1:$1,0)-1,1000,1)=IF(T$7="","Yes",T$7))*ROW(Data!$C$1:$C$1002),ROW(T184)-ROW(T$7)),1),"")</f>
        <v/>
      </c>
      <c r="U184" s="43" t="str">
        <f ca="1">IF(V184="","",IF(INDEX(Data!$BR:$BR,MATCH(V184,Data!$A:$A,0),1)=0,"",INDEX(Data!$BR:$BR,MATCH(V184,Data!$A:$A,0),1)))</f>
        <v/>
      </c>
      <c r="V184" s="43" t="str">
        <f ca="1">IFERROR(INDEX(Data!$A$1:T$1002,_xlfn.AGGREGATE(15,6,(OFFSET(Data!$A$1,0,MATCH(V$6,Data!$1:$1,0)-1,1000,1)=IF(V$7="","Yes",V$7))/(OFFSET(Data!$A$1,0,MATCH(V$6,Data!$1:$1,0)-1,1000,1)=IF(V$7="","Yes",V$7))*ROW(Data!$C$1:$C$1002),ROW(V184)-ROW(V$7)),1),"")</f>
        <v/>
      </c>
      <c r="W184" s="43" t="str">
        <f ca="1">IF(X184="","",IF(INDEX(Data!$BR:$BR,MATCH(X184,Data!$A:$A,0),1)=0,"",INDEX(Data!$BR:$BR,MATCH(X184,Data!$A:$A,0),1)))</f>
        <v/>
      </c>
      <c r="X184" s="43" t="str">
        <f ca="1">IFERROR(INDEX(Data!$A$1:Y$1002,_xlfn.AGGREGATE(15,6,(OFFSET(Data!$A$1,0,MATCH(X$6,Data!$1:$1,0)-1,1000,1)=IF(X$7="","Yes",X$7))/(OFFSET(Data!$A$1,0,MATCH(X$6,Data!$1:$1,0)-1,1000,1)=IF(X$7="","Yes",X$7))*ROW(Data!$C$1:$C$1002),ROW(X184)-ROW(X$7)),1),"")</f>
        <v/>
      </c>
      <c r="Y184" s="43" t="str">
        <f ca="1">IF(Z184="","",IF(INDEX(Data!$BR:$BR,MATCH(Z184,Data!$A:$A,0),1)=0,"",INDEX(Data!$BR:$BR,MATCH(Z184,Data!$A:$A,0),1)))</f>
        <v/>
      </c>
      <c r="Z184" s="43" t="str">
        <f ca="1">IFERROR(INDEX(Data!$A$1:AA$1002,_xlfn.AGGREGATE(15,6,(OFFSET(Data!$A$1,0,MATCH(Z$6,Data!$1:$1,0)-1,1000,1)=IF(Z$7="","Yes",Z$7))/(OFFSET(Data!$A$1,0,MATCH(Z$6,Data!$1:$1,0)-1,1000,1)=IF(Z$7="","Yes",Z$7))*ROW(Data!$C$1:$C$1002),ROW(Z184)-ROW(Z$7)),1),"")</f>
        <v/>
      </c>
      <c r="AA184" s="43" t="str">
        <f ca="1">IF(AB184="","",IF(INDEX(Data!$BR:$BR,MATCH(AB184,Data!$A:$A,0),1)=0,"",INDEX(Data!$BR:$BR,MATCH(AB184,Data!$A:$A,0),1)))</f>
        <v/>
      </c>
      <c r="AB184" s="43" t="str">
        <f ca="1">IFERROR(INDEX(Data!$A$1:AC$1002,_xlfn.AGGREGATE(15,6,(OFFSET(Data!$A$1,0,MATCH(AB$6,Data!$1:$1,0)-1,1000,1)=IF(AB$7="","Yes",AB$7))/(OFFSET(Data!$A$1,0,MATCH(AB$6,Data!$1:$1,0)-1,1000,1)=IF(AB$7="","Yes",AB$7))*ROW(Data!$C$1:$C$1002),ROW(AB184)-ROW(AB$7)),1),"")</f>
        <v/>
      </c>
      <c r="AC184" s="43" t="str">
        <f ca="1">IF(AD184="","",IF(INDEX(Data!$BR:$BR,MATCH(AD184,Data!$A:$A,0),1)=0,"",INDEX(Data!$BR:$BR,MATCH(AD184,Data!$A:$A,0),1)))</f>
        <v/>
      </c>
      <c r="AD184" s="43" t="str">
        <f ca="1">IFERROR(INDEX(Data!$A$1:AE$1002,_xlfn.AGGREGATE(15,6,(OFFSET(Data!$A$1,0,MATCH(AD$6,Data!$1:$1,0)-1,1000,1)=IF(AD$7="","Yes",AD$7))/(OFFSET(Data!$A$1,0,MATCH(AD$6,Data!$1:$1,0)-1,1000,1)=IF(AD$7="","Yes",AD$7))*ROW(Data!$C$1:$C$1002),ROW(AD184)-ROW(AD$7)),1),"")</f>
        <v/>
      </c>
      <c r="AE184" s="43" t="str">
        <f ca="1">IF(AF184="","",IF(INDEX(Data!$BR:$BR,MATCH(AF184,Data!$A:$A,0),1)=0,"",INDEX(Data!$BR:$BR,MATCH(AF184,Data!$A:$A,0),1)))</f>
        <v/>
      </c>
      <c r="AF184" s="43" t="str">
        <f ca="1">IFERROR(INDEX(Data!$A$1:AM$1002,_xlfn.AGGREGATE(15,6,(OFFSET(Data!$A$1,0,MATCH(AF$6,Data!$1:$1,0)-1,1000,1)=IF(AF$7="","Yes",AF$7))/(OFFSET(Data!$A$1,0,MATCH(AF$6,Data!$1:$1,0)-1,1000,1)=IF(AF$7="","Yes",AF$7))*ROW(Data!$C$1:$C$1002),ROW(AF184)-ROW(AF$7)),1),"")</f>
        <v/>
      </c>
      <c r="AG184" s="43" t="str">
        <f ca="1">IF(AH184="","",IF(INDEX(Data!$BR:$BR,MATCH(AH184,Data!$A:$A,0),1)=0,"",INDEX(Data!$BR:$BR,MATCH(AH184,Data!$A:$A,0),1)))</f>
        <v/>
      </c>
      <c r="AH184" s="43" t="str">
        <f ca="1">IFERROR(INDEX(Data!$A$1:AO$1002,_xlfn.AGGREGATE(15,6,(OFFSET(Data!$A$1,0,MATCH(AH$6,Data!$1:$1,0)-1,1000,1)=IF(AH$7="","Yes",AH$7))/(OFFSET(Data!$A$1,0,MATCH(AH$6,Data!$1:$1,0)-1,1000,1)=IF(AH$7="","Yes",AH$7))*ROW(Data!$C$1:$C$1002),ROW(AH184)-ROW(AH$7)),1),"")</f>
        <v/>
      </c>
      <c r="AI184" s="43" t="str">
        <f ca="1">IF(AJ184="","",IF(INDEX(Data!$BR:$BR,MATCH(AJ184,Data!$A:$A,0),1)=0,"",INDEX(Data!$BR:$BR,MATCH(AJ184,Data!$A:$A,0),1)))</f>
        <v/>
      </c>
      <c r="AJ184" s="43" t="str">
        <f ca="1">IFERROR(INDEX(Data!$A$1:AQ$1002,_xlfn.AGGREGATE(15,6,(OFFSET(Data!$A$1,0,MATCH(AJ$6,Data!$1:$1,0)-1,1000,1)=IF(AJ$7="","Yes",AJ$7))/(OFFSET(Data!$A$1,0,MATCH(AJ$6,Data!$1:$1,0)-1,1000,1)=IF(AJ$7="","Yes",AJ$7))*ROW(Data!$C$1:$C$1002),ROW(AJ184)-ROW(AJ$7)),1),"")</f>
        <v/>
      </c>
      <c r="AK184" s="43" t="str">
        <f ca="1">IF(AL184="","",IF(INDEX(Data!$BR:$BR,MATCH(AL184,Data!$A:$A,0),1)=0,"",INDEX(Data!$BR:$BR,MATCH(AL184,Data!$A:$A,0),1)))</f>
        <v/>
      </c>
      <c r="AL184" s="43" t="str">
        <f ca="1">IFERROR(INDEX(Data!$A$1:AS$1002,_xlfn.AGGREGATE(15,6,(OFFSET(Data!$A$1,0,MATCH(AL$6,Data!$1:$1,0)-1,1000,1)=IF(AL$7="","Yes",AL$7))/(OFFSET(Data!$A$1,0,MATCH(AL$6,Data!$1:$1,0)-1,1000,1)=IF(AL$7="","Yes",AL$7))*ROW(Data!$C$1:$C$1002),ROW(AL184)-ROW(AL$7)),1),"")</f>
        <v/>
      </c>
      <c r="AM184" s="43" t="str">
        <f ca="1">IF(AN184="","",IF(INDEX(Data!$BR:$BR,MATCH(AN184,Data!$A:$A,0),1)=0,"",INDEX(Data!$BR:$BR,MATCH(AN184,Data!$A:$A,0),1)))</f>
        <v/>
      </c>
      <c r="AN184" s="43" t="str">
        <f ca="1">IFERROR(INDEX(Data!$A$1:AU$1002,_xlfn.AGGREGATE(15,6,(OFFSET(Data!$A$1,0,MATCH(AN$6,Data!$1:$1,0)-1,1000,1)=IF(AN$7="","Yes",AN$7))/(OFFSET(Data!$A$1,0,MATCH(AN$6,Data!$1:$1,0)-1,1000,1)=IF(AN$7="","Yes",AN$7))*ROW(Data!$C$1:$C$1002),ROW(AN184)-ROW(AN$7)),1),"")</f>
        <v/>
      </c>
    </row>
    <row r="185" spans="1:40" x14ac:dyDescent="0.4">
      <c r="A185" s="43" t="str">
        <f ca="1">IF(B185="","",IF(INDEX(Data!$BR:$BR,MATCH(B185,Data!$A:$A,0),1)=0,"",INDEX(Data!$BR:$BR,MATCH(B185,Data!$A:$A,0),1)))</f>
        <v/>
      </c>
      <c r="B185" s="43" t="str">
        <f ca="1">IFERROR(INDEX(Data!A$1:$A$1002,_xlfn.AGGREGATE(15,6,(OFFSET(Data!$A$1,0,MATCH(B$6,Data!$1:$1,0)-1,1000,1)=IF(B$7="","Yes",B$7))/(OFFSET(Data!$A$1,0,MATCH(B$6,Data!$1:$1,0)-1,1000,1)=IF(B$7="","Yes",B$7))*ROW(Data!$C$1:$C$1002),ROW(B185)-ROW(B$7)),1),"")</f>
        <v/>
      </c>
      <c r="C185" s="43" t="str">
        <f ca="1">IF(D185="","",IF(INDEX(Data!$BR:$BR,MATCH(D185,Data!$A:$A,0),1)=0,"",INDEX(Data!$BR:$BR,MATCH(D185,Data!$A:$A,0),1)))</f>
        <v/>
      </c>
      <c r="D185" s="43" t="str">
        <f ca="1">IFERROR(INDEX(Data!$A$1:C$1002,_xlfn.AGGREGATE(15,6,(OFFSET(Data!$A$1,0,MATCH(D$6,Data!$1:$1,0)-1,1000,1)=IF(D$7="","Yes",D$7))/(OFFSET(Data!$A$1,0,MATCH(D$6,Data!$1:$1,0)-1,1000,1)=IF(D$7="","Yes",D$7))*ROW(Data!$C$1:$C$1002),ROW(D185)-ROW(D$7)),1),"")</f>
        <v/>
      </c>
      <c r="E185" s="43" t="str">
        <f ca="1">IF(F185="","",IF(INDEX(Data!$BR:$BR,MATCH(F185,Data!$A:$A,0),1)=0,"",INDEX(Data!$BR:$BR,MATCH(F185,Data!$A:$A,0),1)))</f>
        <v/>
      </c>
      <c r="F185" s="43" t="str">
        <f ca="1">IFERROR(INDEX(Data!$A$1:E$1002,_xlfn.AGGREGATE(15,6,(OFFSET(Data!$A$1,0,MATCH(F$6,Data!$1:$1,0)-1,1000,1)=IF(F$7="","Yes",F$7))/(OFFSET(Data!$A$1,0,MATCH(F$6,Data!$1:$1,0)-1,1000,1)=IF(F$7="","Yes",F$7))*ROW(Data!$C$1:$C$1002),ROW(F185)-ROW(F$7)),1),"")</f>
        <v/>
      </c>
      <c r="G185" s="43" t="str">
        <f ca="1">IF(H185="","",IF(INDEX(Data!$BR:$BR,MATCH(H185,Data!$A:$A,0),1)=0,"",INDEX(Data!$BR:$BR,MATCH(H185,Data!$A:$A,0),1)))</f>
        <v/>
      </c>
      <c r="H185" s="43" t="str">
        <f ca="1">IFERROR(INDEX(Data!$A$1:G$1002,_xlfn.AGGREGATE(15,6,(OFFSET(Data!$A$1,0,MATCH(H$6,Data!$1:$1,0)-1,1000,1)=IF(H$7="","Yes",H$7))/(OFFSET(Data!$A$1,0,MATCH(H$6,Data!$1:$1,0)-1,1000,1)=IF(H$7="","Yes",H$7))*ROW(Data!$C$1:$C$1002),ROW(H185)-ROW(H$7)),1),"")</f>
        <v/>
      </c>
      <c r="I185" s="43" t="str">
        <f ca="1">IF(J185="","",IF(INDEX(Data!$BR:$BR,MATCH(J185,Data!$A:$A,0),1)=0,"",INDEX(Data!$BR:$BR,MATCH(J185,Data!$A:$A,0),1)))</f>
        <v/>
      </c>
      <c r="J185" s="43" t="str">
        <f ca="1">IFERROR(INDEX(Data!$A$1:I$1002,_xlfn.AGGREGATE(15,6,(OFFSET(Data!$A$1,0,MATCH(J$6,Data!$1:$1,0)-1,1000,1)=IF(J$7="","Yes",J$7))/(OFFSET(Data!$A$1,0,MATCH(J$6,Data!$1:$1,0)-1,1000,1)=IF(J$7="","Yes",J$7))*ROW(Data!$C$1:$C$1002),ROW(J185)-ROW(J$7)),1),"")</f>
        <v/>
      </c>
      <c r="K185" s="43" t="str">
        <f ca="1">IF(L185="","",IF(INDEX(Data!$BR:$BR,MATCH(L185,Data!$A:$A,0),1)=0,"",INDEX(Data!$BR:$BR,MATCH(L185,Data!$A:$A,0),1)))</f>
        <v/>
      </c>
      <c r="L185" s="43" t="str">
        <f ca="1">IFERROR(INDEX(Data!$A$1:K$1002,_xlfn.AGGREGATE(15,6,(OFFSET(Data!$A$1,0,MATCH(L$6,Data!$1:$1,0)-1,1000,1)=IF(L$7="","Yes",L$7))/(OFFSET(Data!$A$1,0,MATCH(L$6,Data!$1:$1,0)-1,1000,1)=IF(L$7="","Yes",L$7))*ROW(Data!$C$1:$C$1002),ROW(L185)-ROW(L$7)),1),"")</f>
        <v/>
      </c>
      <c r="M185" s="43" t="str">
        <f ca="1">IF(N185="","",IF(INDEX(Data!$BR:$BR,MATCH(N185,Data!$A:$A,0),1)=0,"",INDEX(Data!$BR:$BR,MATCH(N185,Data!$A:$A,0),1)))</f>
        <v/>
      </c>
      <c r="N185" s="43" t="str">
        <f ca="1">IFERROR(INDEX(Data!$A$1:M$1002,_xlfn.AGGREGATE(15,6,(OFFSET(Data!$A$1,0,MATCH(N$6,Data!$1:$1,0)-1,1000,1)=IF(N$7="","Yes",N$7))/(OFFSET(Data!$A$1,0,MATCH(N$6,Data!$1:$1,0)-1,1000,1)=IF(N$7="","Yes",N$7))*ROW(Data!$C$1:$C$1002),ROW(N185)-ROW(N$7)),1),"")</f>
        <v/>
      </c>
      <c r="O185" s="43" t="str">
        <f ca="1">IF(P185="","",IF(INDEX(Data!$BR:$BR,MATCH(P185,Data!$A:$A,0),1)=0,"",INDEX(Data!$BR:$BR,MATCH(P185,Data!$A:$A,0),1)))</f>
        <v/>
      </c>
      <c r="P185" s="43" t="str">
        <f ca="1">IFERROR(INDEX(Data!$A$1:O$1002,_xlfn.AGGREGATE(15,6,(OFFSET(Data!$A$1,0,MATCH(P$6,Data!$1:$1,0)-1,1000,1)=IF(P$7="","Yes",P$7))/(OFFSET(Data!$A$1,0,MATCH(P$6,Data!$1:$1,0)-1,1000,1)=IF(P$7="","Yes",P$7))*ROW(Data!$C$1:$C$1002),ROW(P185)-ROW(P$7)),1),"")</f>
        <v/>
      </c>
      <c r="Q185" s="43" t="str">
        <f ca="1">IF(R185="","",IF(INDEX(Data!$BR:$BR,MATCH(R185,Data!$A:$A,0),1)=0,"",INDEX(Data!$BR:$BR,MATCH(R185,Data!$A:$A,0),1)))</f>
        <v/>
      </c>
      <c r="R185" s="43" t="str">
        <f ca="1">IFERROR(INDEX(Data!$A$1:Q$1002,_xlfn.AGGREGATE(15,6,(OFFSET(Data!$A$1,0,MATCH(R$6,Data!$1:$1,0)-1,1000,1)=IF(R$7="","Yes",R$7))/(OFFSET(Data!$A$1,0,MATCH(R$6,Data!$1:$1,0)-1,1000,1)=IF(R$7="","Yes",R$7))*ROW(Data!$C$1:$C$1002),ROW(R185)-ROW(R$7)),1),"")</f>
        <v/>
      </c>
      <c r="S185" s="43" t="str">
        <f ca="1">IF(T185="","",IF(INDEX(Data!$BR:$BR,MATCH(T185,Data!$A:$A,0),1)=0,"",INDEX(Data!$BR:$BR,MATCH(T185,Data!$A:$A,0),1)))</f>
        <v/>
      </c>
      <c r="T185" s="43" t="str">
        <f ca="1">IFERROR(INDEX(Data!$A$1:R$1002,_xlfn.AGGREGATE(15,6,(OFFSET(Data!$A$1,0,MATCH(T$6,Data!$1:$1,0)-1,1000,1)=IF(T$7="","Yes",T$7))/(OFFSET(Data!$A$1,0,MATCH(T$6,Data!$1:$1,0)-1,1000,1)=IF(T$7="","Yes",T$7))*ROW(Data!$C$1:$C$1002),ROW(T185)-ROW(T$7)),1),"")</f>
        <v/>
      </c>
      <c r="U185" s="43" t="str">
        <f ca="1">IF(V185="","",IF(INDEX(Data!$BR:$BR,MATCH(V185,Data!$A:$A,0),1)=0,"",INDEX(Data!$BR:$BR,MATCH(V185,Data!$A:$A,0),1)))</f>
        <v/>
      </c>
      <c r="V185" s="43" t="str">
        <f ca="1">IFERROR(INDEX(Data!$A$1:T$1002,_xlfn.AGGREGATE(15,6,(OFFSET(Data!$A$1,0,MATCH(V$6,Data!$1:$1,0)-1,1000,1)=IF(V$7="","Yes",V$7))/(OFFSET(Data!$A$1,0,MATCH(V$6,Data!$1:$1,0)-1,1000,1)=IF(V$7="","Yes",V$7))*ROW(Data!$C$1:$C$1002),ROW(V185)-ROW(V$7)),1),"")</f>
        <v/>
      </c>
      <c r="W185" s="43" t="str">
        <f ca="1">IF(X185="","",IF(INDEX(Data!$BR:$BR,MATCH(X185,Data!$A:$A,0),1)=0,"",INDEX(Data!$BR:$BR,MATCH(X185,Data!$A:$A,0),1)))</f>
        <v/>
      </c>
      <c r="X185" s="43" t="str">
        <f ca="1">IFERROR(INDEX(Data!$A$1:Y$1002,_xlfn.AGGREGATE(15,6,(OFFSET(Data!$A$1,0,MATCH(X$6,Data!$1:$1,0)-1,1000,1)=IF(X$7="","Yes",X$7))/(OFFSET(Data!$A$1,0,MATCH(X$6,Data!$1:$1,0)-1,1000,1)=IF(X$7="","Yes",X$7))*ROW(Data!$C$1:$C$1002),ROW(X185)-ROW(X$7)),1),"")</f>
        <v/>
      </c>
      <c r="Y185" s="43" t="str">
        <f ca="1">IF(Z185="","",IF(INDEX(Data!$BR:$BR,MATCH(Z185,Data!$A:$A,0),1)=0,"",INDEX(Data!$BR:$BR,MATCH(Z185,Data!$A:$A,0),1)))</f>
        <v/>
      </c>
      <c r="Z185" s="43" t="str">
        <f ca="1">IFERROR(INDEX(Data!$A$1:AA$1002,_xlfn.AGGREGATE(15,6,(OFFSET(Data!$A$1,0,MATCH(Z$6,Data!$1:$1,0)-1,1000,1)=IF(Z$7="","Yes",Z$7))/(OFFSET(Data!$A$1,0,MATCH(Z$6,Data!$1:$1,0)-1,1000,1)=IF(Z$7="","Yes",Z$7))*ROW(Data!$C$1:$C$1002),ROW(Z185)-ROW(Z$7)),1),"")</f>
        <v/>
      </c>
      <c r="AA185" s="43" t="str">
        <f ca="1">IF(AB185="","",IF(INDEX(Data!$BR:$BR,MATCH(AB185,Data!$A:$A,0),1)=0,"",INDEX(Data!$BR:$BR,MATCH(AB185,Data!$A:$A,0),1)))</f>
        <v/>
      </c>
      <c r="AB185" s="43" t="str">
        <f ca="1">IFERROR(INDEX(Data!$A$1:AC$1002,_xlfn.AGGREGATE(15,6,(OFFSET(Data!$A$1,0,MATCH(AB$6,Data!$1:$1,0)-1,1000,1)=IF(AB$7="","Yes",AB$7))/(OFFSET(Data!$A$1,0,MATCH(AB$6,Data!$1:$1,0)-1,1000,1)=IF(AB$7="","Yes",AB$7))*ROW(Data!$C$1:$C$1002),ROW(AB185)-ROW(AB$7)),1),"")</f>
        <v/>
      </c>
      <c r="AC185" s="43" t="str">
        <f ca="1">IF(AD185="","",IF(INDEX(Data!$BR:$BR,MATCH(AD185,Data!$A:$A,0),1)=0,"",INDEX(Data!$BR:$BR,MATCH(AD185,Data!$A:$A,0),1)))</f>
        <v/>
      </c>
      <c r="AD185" s="43" t="str">
        <f ca="1">IFERROR(INDEX(Data!$A$1:AE$1002,_xlfn.AGGREGATE(15,6,(OFFSET(Data!$A$1,0,MATCH(AD$6,Data!$1:$1,0)-1,1000,1)=IF(AD$7="","Yes",AD$7))/(OFFSET(Data!$A$1,0,MATCH(AD$6,Data!$1:$1,0)-1,1000,1)=IF(AD$7="","Yes",AD$7))*ROW(Data!$C$1:$C$1002),ROW(AD185)-ROW(AD$7)),1),"")</f>
        <v/>
      </c>
      <c r="AE185" s="43" t="str">
        <f ca="1">IF(AF185="","",IF(INDEX(Data!$BR:$BR,MATCH(AF185,Data!$A:$A,0),1)=0,"",INDEX(Data!$BR:$BR,MATCH(AF185,Data!$A:$A,0),1)))</f>
        <v/>
      </c>
      <c r="AF185" s="43" t="str">
        <f ca="1">IFERROR(INDEX(Data!$A$1:AM$1002,_xlfn.AGGREGATE(15,6,(OFFSET(Data!$A$1,0,MATCH(AF$6,Data!$1:$1,0)-1,1000,1)=IF(AF$7="","Yes",AF$7))/(OFFSET(Data!$A$1,0,MATCH(AF$6,Data!$1:$1,0)-1,1000,1)=IF(AF$7="","Yes",AF$7))*ROW(Data!$C$1:$C$1002),ROW(AF185)-ROW(AF$7)),1),"")</f>
        <v/>
      </c>
      <c r="AG185" s="43" t="str">
        <f ca="1">IF(AH185="","",IF(INDEX(Data!$BR:$BR,MATCH(AH185,Data!$A:$A,0),1)=0,"",INDEX(Data!$BR:$BR,MATCH(AH185,Data!$A:$A,0),1)))</f>
        <v/>
      </c>
      <c r="AH185" s="43" t="str">
        <f ca="1">IFERROR(INDEX(Data!$A$1:AO$1002,_xlfn.AGGREGATE(15,6,(OFFSET(Data!$A$1,0,MATCH(AH$6,Data!$1:$1,0)-1,1000,1)=IF(AH$7="","Yes",AH$7))/(OFFSET(Data!$A$1,0,MATCH(AH$6,Data!$1:$1,0)-1,1000,1)=IF(AH$7="","Yes",AH$7))*ROW(Data!$C$1:$C$1002),ROW(AH185)-ROW(AH$7)),1),"")</f>
        <v/>
      </c>
      <c r="AI185" s="43" t="str">
        <f ca="1">IF(AJ185="","",IF(INDEX(Data!$BR:$BR,MATCH(AJ185,Data!$A:$A,0),1)=0,"",INDEX(Data!$BR:$BR,MATCH(AJ185,Data!$A:$A,0),1)))</f>
        <v/>
      </c>
      <c r="AJ185" s="43" t="str">
        <f ca="1">IFERROR(INDEX(Data!$A$1:AQ$1002,_xlfn.AGGREGATE(15,6,(OFFSET(Data!$A$1,0,MATCH(AJ$6,Data!$1:$1,0)-1,1000,1)=IF(AJ$7="","Yes",AJ$7))/(OFFSET(Data!$A$1,0,MATCH(AJ$6,Data!$1:$1,0)-1,1000,1)=IF(AJ$7="","Yes",AJ$7))*ROW(Data!$C$1:$C$1002),ROW(AJ185)-ROW(AJ$7)),1),"")</f>
        <v/>
      </c>
      <c r="AK185" s="43" t="str">
        <f ca="1">IF(AL185="","",IF(INDEX(Data!$BR:$BR,MATCH(AL185,Data!$A:$A,0),1)=0,"",INDEX(Data!$BR:$BR,MATCH(AL185,Data!$A:$A,0),1)))</f>
        <v/>
      </c>
      <c r="AL185" s="43" t="str">
        <f ca="1">IFERROR(INDEX(Data!$A$1:AS$1002,_xlfn.AGGREGATE(15,6,(OFFSET(Data!$A$1,0,MATCH(AL$6,Data!$1:$1,0)-1,1000,1)=IF(AL$7="","Yes",AL$7))/(OFFSET(Data!$A$1,0,MATCH(AL$6,Data!$1:$1,0)-1,1000,1)=IF(AL$7="","Yes",AL$7))*ROW(Data!$C$1:$C$1002),ROW(AL185)-ROW(AL$7)),1),"")</f>
        <v/>
      </c>
      <c r="AM185" s="43" t="str">
        <f ca="1">IF(AN185="","",IF(INDEX(Data!$BR:$BR,MATCH(AN185,Data!$A:$A,0),1)=0,"",INDEX(Data!$BR:$BR,MATCH(AN185,Data!$A:$A,0),1)))</f>
        <v/>
      </c>
      <c r="AN185" s="43" t="str">
        <f ca="1">IFERROR(INDEX(Data!$A$1:AU$1002,_xlfn.AGGREGATE(15,6,(OFFSET(Data!$A$1,0,MATCH(AN$6,Data!$1:$1,0)-1,1000,1)=IF(AN$7="","Yes",AN$7))/(OFFSET(Data!$A$1,0,MATCH(AN$6,Data!$1:$1,0)-1,1000,1)=IF(AN$7="","Yes",AN$7))*ROW(Data!$C$1:$C$1002),ROW(AN185)-ROW(AN$7)),1),"")</f>
        <v/>
      </c>
    </row>
    <row r="186" spans="1:40" x14ac:dyDescent="0.4">
      <c r="A186" s="43" t="str">
        <f ca="1">IF(B186="","",IF(INDEX(Data!$BR:$BR,MATCH(B186,Data!$A:$A,0),1)=0,"",INDEX(Data!$BR:$BR,MATCH(B186,Data!$A:$A,0),1)))</f>
        <v/>
      </c>
      <c r="B186" s="43" t="str">
        <f ca="1">IFERROR(INDEX(Data!A$1:$A$1002,_xlfn.AGGREGATE(15,6,(OFFSET(Data!$A$1,0,MATCH(B$6,Data!$1:$1,0)-1,1000,1)=IF(B$7="","Yes",B$7))/(OFFSET(Data!$A$1,0,MATCH(B$6,Data!$1:$1,0)-1,1000,1)=IF(B$7="","Yes",B$7))*ROW(Data!$C$1:$C$1002),ROW(B186)-ROW(B$7)),1),"")</f>
        <v/>
      </c>
      <c r="C186" s="43" t="str">
        <f ca="1">IF(D186="","",IF(INDEX(Data!$BR:$BR,MATCH(D186,Data!$A:$A,0),1)=0,"",INDEX(Data!$BR:$BR,MATCH(D186,Data!$A:$A,0),1)))</f>
        <v/>
      </c>
      <c r="D186" s="43" t="str">
        <f ca="1">IFERROR(INDEX(Data!$A$1:C$1002,_xlfn.AGGREGATE(15,6,(OFFSET(Data!$A$1,0,MATCH(D$6,Data!$1:$1,0)-1,1000,1)=IF(D$7="","Yes",D$7))/(OFFSET(Data!$A$1,0,MATCH(D$6,Data!$1:$1,0)-1,1000,1)=IF(D$7="","Yes",D$7))*ROW(Data!$C$1:$C$1002),ROW(D186)-ROW(D$7)),1),"")</f>
        <v/>
      </c>
      <c r="E186" s="43" t="str">
        <f ca="1">IF(F186="","",IF(INDEX(Data!$BR:$BR,MATCH(F186,Data!$A:$A,0),1)=0,"",INDEX(Data!$BR:$BR,MATCH(F186,Data!$A:$A,0),1)))</f>
        <v/>
      </c>
      <c r="F186" s="43" t="str">
        <f ca="1">IFERROR(INDEX(Data!$A$1:E$1002,_xlfn.AGGREGATE(15,6,(OFFSET(Data!$A$1,0,MATCH(F$6,Data!$1:$1,0)-1,1000,1)=IF(F$7="","Yes",F$7))/(OFFSET(Data!$A$1,0,MATCH(F$6,Data!$1:$1,0)-1,1000,1)=IF(F$7="","Yes",F$7))*ROW(Data!$C$1:$C$1002),ROW(F186)-ROW(F$7)),1),"")</f>
        <v/>
      </c>
      <c r="G186" s="43" t="str">
        <f ca="1">IF(H186="","",IF(INDEX(Data!$BR:$BR,MATCH(H186,Data!$A:$A,0),1)=0,"",INDEX(Data!$BR:$BR,MATCH(H186,Data!$A:$A,0),1)))</f>
        <v/>
      </c>
      <c r="H186" s="43" t="str">
        <f ca="1">IFERROR(INDEX(Data!$A$1:G$1002,_xlfn.AGGREGATE(15,6,(OFFSET(Data!$A$1,0,MATCH(H$6,Data!$1:$1,0)-1,1000,1)=IF(H$7="","Yes",H$7))/(OFFSET(Data!$A$1,0,MATCH(H$6,Data!$1:$1,0)-1,1000,1)=IF(H$7="","Yes",H$7))*ROW(Data!$C$1:$C$1002),ROW(H186)-ROW(H$7)),1),"")</f>
        <v/>
      </c>
      <c r="I186" s="43" t="str">
        <f ca="1">IF(J186="","",IF(INDEX(Data!$BR:$BR,MATCH(J186,Data!$A:$A,0),1)=0,"",INDEX(Data!$BR:$BR,MATCH(J186,Data!$A:$A,0),1)))</f>
        <v/>
      </c>
      <c r="J186" s="43" t="str">
        <f ca="1">IFERROR(INDEX(Data!$A$1:I$1002,_xlfn.AGGREGATE(15,6,(OFFSET(Data!$A$1,0,MATCH(J$6,Data!$1:$1,0)-1,1000,1)=IF(J$7="","Yes",J$7))/(OFFSET(Data!$A$1,0,MATCH(J$6,Data!$1:$1,0)-1,1000,1)=IF(J$7="","Yes",J$7))*ROW(Data!$C$1:$C$1002),ROW(J186)-ROW(J$7)),1),"")</f>
        <v/>
      </c>
      <c r="K186" s="43" t="str">
        <f ca="1">IF(L186="","",IF(INDEX(Data!$BR:$BR,MATCH(L186,Data!$A:$A,0),1)=0,"",INDEX(Data!$BR:$BR,MATCH(L186,Data!$A:$A,0),1)))</f>
        <v/>
      </c>
      <c r="L186" s="43" t="str">
        <f ca="1">IFERROR(INDEX(Data!$A$1:K$1002,_xlfn.AGGREGATE(15,6,(OFFSET(Data!$A$1,0,MATCH(L$6,Data!$1:$1,0)-1,1000,1)=IF(L$7="","Yes",L$7))/(OFFSET(Data!$A$1,0,MATCH(L$6,Data!$1:$1,0)-1,1000,1)=IF(L$7="","Yes",L$7))*ROW(Data!$C$1:$C$1002),ROW(L186)-ROW(L$7)),1),"")</f>
        <v/>
      </c>
      <c r="M186" s="43" t="str">
        <f ca="1">IF(N186="","",IF(INDEX(Data!$BR:$BR,MATCH(N186,Data!$A:$A,0),1)=0,"",INDEX(Data!$BR:$BR,MATCH(N186,Data!$A:$A,0),1)))</f>
        <v/>
      </c>
      <c r="N186" s="43" t="str">
        <f ca="1">IFERROR(INDEX(Data!$A$1:M$1002,_xlfn.AGGREGATE(15,6,(OFFSET(Data!$A$1,0,MATCH(N$6,Data!$1:$1,0)-1,1000,1)=IF(N$7="","Yes",N$7))/(OFFSET(Data!$A$1,0,MATCH(N$6,Data!$1:$1,0)-1,1000,1)=IF(N$7="","Yes",N$7))*ROW(Data!$C$1:$C$1002),ROW(N186)-ROW(N$7)),1),"")</f>
        <v/>
      </c>
      <c r="O186" s="43" t="str">
        <f ca="1">IF(P186="","",IF(INDEX(Data!$BR:$BR,MATCH(P186,Data!$A:$A,0),1)=0,"",INDEX(Data!$BR:$BR,MATCH(P186,Data!$A:$A,0),1)))</f>
        <v/>
      </c>
      <c r="P186" s="43" t="str">
        <f ca="1">IFERROR(INDEX(Data!$A$1:O$1002,_xlfn.AGGREGATE(15,6,(OFFSET(Data!$A$1,0,MATCH(P$6,Data!$1:$1,0)-1,1000,1)=IF(P$7="","Yes",P$7))/(OFFSET(Data!$A$1,0,MATCH(P$6,Data!$1:$1,0)-1,1000,1)=IF(P$7="","Yes",P$7))*ROW(Data!$C$1:$C$1002),ROW(P186)-ROW(P$7)),1),"")</f>
        <v/>
      </c>
      <c r="Q186" s="43" t="str">
        <f ca="1">IF(R186="","",IF(INDEX(Data!$BR:$BR,MATCH(R186,Data!$A:$A,0),1)=0,"",INDEX(Data!$BR:$BR,MATCH(R186,Data!$A:$A,0),1)))</f>
        <v/>
      </c>
      <c r="R186" s="43" t="str">
        <f ca="1">IFERROR(INDEX(Data!$A$1:Q$1002,_xlfn.AGGREGATE(15,6,(OFFSET(Data!$A$1,0,MATCH(R$6,Data!$1:$1,0)-1,1000,1)=IF(R$7="","Yes",R$7))/(OFFSET(Data!$A$1,0,MATCH(R$6,Data!$1:$1,0)-1,1000,1)=IF(R$7="","Yes",R$7))*ROW(Data!$C$1:$C$1002),ROW(R186)-ROW(R$7)),1),"")</f>
        <v/>
      </c>
      <c r="S186" s="43" t="str">
        <f ca="1">IF(T186="","",IF(INDEX(Data!$BR:$BR,MATCH(T186,Data!$A:$A,0),1)=0,"",INDEX(Data!$BR:$BR,MATCH(T186,Data!$A:$A,0),1)))</f>
        <v/>
      </c>
      <c r="T186" s="43" t="str">
        <f ca="1">IFERROR(INDEX(Data!$A$1:R$1002,_xlfn.AGGREGATE(15,6,(OFFSET(Data!$A$1,0,MATCH(T$6,Data!$1:$1,0)-1,1000,1)=IF(T$7="","Yes",T$7))/(OFFSET(Data!$A$1,0,MATCH(T$6,Data!$1:$1,0)-1,1000,1)=IF(T$7="","Yes",T$7))*ROW(Data!$C$1:$C$1002),ROW(T186)-ROW(T$7)),1),"")</f>
        <v/>
      </c>
      <c r="U186" s="43" t="str">
        <f ca="1">IF(V186="","",IF(INDEX(Data!$BR:$BR,MATCH(V186,Data!$A:$A,0),1)=0,"",INDEX(Data!$BR:$BR,MATCH(V186,Data!$A:$A,0),1)))</f>
        <v/>
      </c>
      <c r="V186" s="43" t="str">
        <f ca="1">IFERROR(INDEX(Data!$A$1:T$1002,_xlfn.AGGREGATE(15,6,(OFFSET(Data!$A$1,0,MATCH(V$6,Data!$1:$1,0)-1,1000,1)=IF(V$7="","Yes",V$7))/(OFFSET(Data!$A$1,0,MATCH(V$6,Data!$1:$1,0)-1,1000,1)=IF(V$7="","Yes",V$7))*ROW(Data!$C$1:$C$1002),ROW(V186)-ROW(V$7)),1),"")</f>
        <v/>
      </c>
      <c r="W186" s="43" t="str">
        <f ca="1">IF(X186="","",IF(INDEX(Data!$BR:$BR,MATCH(X186,Data!$A:$A,0),1)=0,"",INDEX(Data!$BR:$BR,MATCH(X186,Data!$A:$A,0),1)))</f>
        <v/>
      </c>
      <c r="X186" s="43" t="str">
        <f ca="1">IFERROR(INDEX(Data!$A$1:Y$1002,_xlfn.AGGREGATE(15,6,(OFFSET(Data!$A$1,0,MATCH(X$6,Data!$1:$1,0)-1,1000,1)=IF(X$7="","Yes",X$7))/(OFFSET(Data!$A$1,0,MATCH(X$6,Data!$1:$1,0)-1,1000,1)=IF(X$7="","Yes",X$7))*ROW(Data!$C$1:$C$1002),ROW(X186)-ROW(X$7)),1),"")</f>
        <v/>
      </c>
      <c r="Y186" s="43" t="str">
        <f ca="1">IF(Z186="","",IF(INDEX(Data!$BR:$BR,MATCH(Z186,Data!$A:$A,0),1)=0,"",INDEX(Data!$BR:$BR,MATCH(Z186,Data!$A:$A,0),1)))</f>
        <v/>
      </c>
      <c r="Z186" s="43" t="str">
        <f ca="1">IFERROR(INDEX(Data!$A$1:AA$1002,_xlfn.AGGREGATE(15,6,(OFFSET(Data!$A$1,0,MATCH(Z$6,Data!$1:$1,0)-1,1000,1)=IF(Z$7="","Yes",Z$7))/(OFFSET(Data!$A$1,0,MATCH(Z$6,Data!$1:$1,0)-1,1000,1)=IF(Z$7="","Yes",Z$7))*ROW(Data!$C$1:$C$1002),ROW(Z186)-ROW(Z$7)),1),"")</f>
        <v/>
      </c>
      <c r="AA186" s="43" t="str">
        <f ca="1">IF(AB186="","",IF(INDEX(Data!$BR:$BR,MATCH(AB186,Data!$A:$A,0),1)=0,"",INDEX(Data!$BR:$BR,MATCH(AB186,Data!$A:$A,0),1)))</f>
        <v/>
      </c>
      <c r="AB186" s="43" t="str">
        <f ca="1">IFERROR(INDEX(Data!$A$1:AC$1002,_xlfn.AGGREGATE(15,6,(OFFSET(Data!$A$1,0,MATCH(AB$6,Data!$1:$1,0)-1,1000,1)=IF(AB$7="","Yes",AB$7))/(OFFSET(Data!$A$1,0,MATCH(AB$6,Data!$1:$1,0)-1,1000,1)=IF(AB$7="","Yes",AB$7))*ROW(Data!$C$1:$C$1002),ROW(AB186)-ROW(AB$7)),1),"")</f>
        <v/>
      </c>
      <c r="AC186" s="43" t="str">
        <f ca="1">IF(AD186="","",IF(INDEX(Data!$BR:$BR,MATCH(AD186,Data!$A:$A,0),1)=0,"",INDEX(Data!$BR:$BR,MATCH(AD186,Data!$A:$A,0),1)))</f>
        <v/>
      </c>
      <c r="AD186" s="43" t="str">
        <f ca="1">IFERROR(INDEX(Data!$A$1:AE$1002,_xlfn.AGGREGATE(15,6,(OFFSET(Data!$A$1,0,MATCH(AD$6,Data!$1:$1,0)-1,1000,1)=IF(AD$7="","Yes",AD$7))/(OFFSET(Data!$A$1,0,MATCH(AD$6,Data!$1:$1,0)-1,1000,1)=IF(AD$7="","Yes",AD$7))*ROW(Data!$C$1:$C$1002),ROW(AD186)-ROW(AD$7)),1),"")</f>
        <v/>
      </c>
      <c r="AE186" s="43" t="str">
        <f ca="1">IF(AF186="","",IF(INDEX(Data!$BR:$BR,MATCH(AF186,Data!$A:$A,0),1)=0,"",INDEX(Data!$BR:$BR,MATCH(AF186,Data!$A:$A,0),1)))</f>
        <v/>
      </c>
      <c r="AF186" s="43" t="str">
        <f ca="1">IFERROR(INDEX(Data!$A$1:AM$1002,_xlfn.AGGREGATE(15,6,(OFFSET(Data!$A$1,0,MATCH(AF$6,Data!$1:$1,0)-1,1000,1)=IF(AF$7="","Yes",AF$7))/(OFFSET(Data!$A$1,0,MATCH(AF$6,Data!$1:$1,0)-1,1000,1)=IF(AF$7="","Yes",AF$7))*ROW(Data!$C$1:$C$1002),ROW(AF186)-ROW(AF$7)),1),"")</f>
        <v/>
      </c>
      <c r="AG186" s="43" t="str">
        <f ca="1">IF(AH186="","",IF(INDEX(Data!$BR:$BR,MATCH(AH186,Data!$A:$A,0),1)=0,"",INDEX(Data!$BR:$BR,MATCH(AH186,Data!$A:$A,0),1)))</f>
        <v/>
      </c>
      <c r="AH186" s="43" t="str">
        <f ca="1">IFERROR(INDEX(Data!$A$1:AO$1002,_xlfn.AGGREGATE(15,6,(OFFSET(Data!$A$1,0,MATCH(AH$6,Data!$1:$1,0)-1,1000,1)=IF(AH$7="","Yes",AH$7))/(OFFSET(Data!$A$1,0,MATCH(AH$6,Data!$1:$1,0)-1,1000,1)=IF(AH$7="","Yes",AH$7))*ROW(Data!$C$1:$C$1002),ROW(AH186)-ROW(AH$7)),1),"")</f>
        <v/>
      </c>
      <c r="AI186" s="43" t="str">
        <f ca="1">IF(AJ186="","",IF(INDEX(Data!$BR:$BR,MATCH(AJ186,Data!$A:$A,0),1)=0,"",INDEX(Data!$BR:$BR,MATCH(AJ186,Data!$A:$A,0),1)))</f>
        <v/>
      </c>
      <c r="AJ186" s="43" t="str">
        <f ca="1">IFERROR(INDEX(Data!$A$1:AQ$1002,_xlfn.AGGREGATE(15,6,(OFFSET(Data!$A$1,0,MATCH(AJ$6,Data!$1:$1,0)-1,1000,1)=IF(AJ$7="","Yes",AJ$7))/(OFFSET(Data!$A$1,0,MATCH(AJ$6,Data!$1:$1,0)-1,1000,1)=IF(AJ$7="","Yes",AJ$7))*ROW(Data!$C$1:$C$1002),ROW(AJ186)-ROW(AJ$7)),1),"")</f>
        <v/>
      </c>
      <c r="AK186" s="43" t="str">
        <f ca="1">IF(AL186="","",IF(INDEX(Data!$BR:$BR,MATCH(AL186,Data!$A:$A,0),1)=0,"",INDEX(Data!$BR:$BR,MATCH(AL186,Data!$A:$A,0),1)))</f>
        <v/>
      </c>
      <c r="AL186" s="43" t="str">
        <f ca="1">IFERROR(INDEX(Data!$A$1:AS$1002,_xlfn.AGGREGATE(15,6,(OFFSET(Data!$A$1,0,MATCH(AL$6,Data!$1:$1,0)-1,1000,1)=IF(AL$7="","Yes",AL$7))/(OFFSET(Data!$A$1,0,MATCH(AL$6,Data!$1:$1,0)-1,1000,1)=IF(AL$7="","Yes",AL$7))*ROW(Data!$C$1:$C$1002),ROW(AL186)-ROW(AL$7)),1),"")</f>
        <v/>
      </c>
      <c r="AM186" s="43" t="str">
        <f ca="1">IF(AN186="","",IF(INDEX(Data!$BR:$BR,MATCH(AN186,Data!$A:$A,0),1)=0,"",INDEX(Data!$BR:$BR,MATCH(AN186,Data!$A:$A,0),1)))</f>
        <v/>
      </c>
      <c r="AN186" s="43" t="str">
        <f ca="1">IFERROR(INDEX(Data!$A$1:AU$1002,_xlfn.AGGREGATE(15,6,(OFFSET(Data!$A$1,0,MATCH(AN$6,Data!$1:$1,0)-1,1000,1)=IF(AN$7="","Yes",AN$7))/(OFFSET(Data!$A$1,0,MATCH(AN$6,Data!$1:$1,0)-1,1000,1)=IF(AN$7="","Yes",AN$7))*ROW(Data!$C$1:$C$1002),ROW(AN186)-ROW(AN$7)),1),"")</f>
        <v/>
      </c>
    </row>
    <row r="187" spans="1:40" x14ac:dyDescent="0.4">
      <c r="A187" s="43" t="str">
        <f ca="1">IF(B187="","",IF(INDEX(Data!$BR:$BR,MATCH(B187,Data!$A:$A,0),1)=0,"",INDEX(Data!$BR:$BR,MATCH(B187,Data!$A:$A,0),1)))</f>
        <v/>
      </c>
      <c r="B187" s="43" t="str">
        <f ca="1">IFERROR(INDEX(Data!A$1:$A$1002,_xlfn.AGGREGATE(15,6,(OFFSET(Data!$A$1,0,MATCH(B$6,Data!$1:$1,0)-1,1000,1)=IF(B$7="","Yes",B$7))/(OFFSET(Data!$A$1,0,MATCH(B$6,Data!$1:$1,0)-1,1000,1)=IF(B$7="","Yes",B$7))*ROW(Data!$C$1:$C$1002),ROW(B187)-ROW(B$7)),1),"")</f>
        <v/>
      </c>
      <c r="C187" s="43" t="str">
        <f ca="1">IF(D187="","",IF(INDEX(Data!$BR:$BR,MATCH(D187,Data!$A:$A,0),1)=0,"",INDEX(Data!$BR:$BR,MATCH(D187,Data!$A:$A,0),1)))</f>
        <v/>
      </c>
      <c r="D187" s="43" t="str">
        <f ca="1">IFERROR(INDEX(Data!$A$1:C$1002,_xlfn.AGGREGATE(15,6,(OFFSET(Data!$A$1,0,MATCH(D$6,Data!$1:$1,0)-1,1000,1)=IF(D$7="","Yes",D$7))/(OFFSET(Data!$A$1,0,MATCH(D$6,Data!$1:$1,0)-1,1000,1)=IF(D$7="","Yes",D$7))*ROW(Data!$C$1:$C$1002),ROW(D187)-ROW(D$7)),1),"")</f>
        <v/>
      </c>
      <c r="E187" s="43" t="str">
        <f ca="1">IF(F187="","",IF(INDEX(Data!$BR:$BR,MATCH(F187,Data!$A:$A,0),1)=0,"",INDEX(Data!$BR:$BR,MATCH(F187,Data!$A:$A,0),1)))</f>
        <v/>
      </c>
      <c r="F187" s="43" t="str">
        <f ca="1">IFERROR(INDEX(Data!$A$1:E$1002,_xlfn.AGGREGATE(15,6,(OFFSET(Data!$A$1,0,MATCH(F$6,Data!$1:$1,0)-1,1000,1)=IF(F$7="","Yes",F$7))/(OFFSET(Data!$A$1,0,MATCH(F$6,Data!$1:$1,0)-1,1000,1)=IF(F$7="","Yes",F$7))*ROW(Data!$C$1:$C$1002),ROW(F187)-ROW(F$7)),1),"")</f>
        <v/>
      </c>
      <c r="G187" s="43" t="str">
        <f ca="1">IF(H187="","",IF(INDEX(Data!$BR:$BR,MATCH(H187,Data!$A:$A,0),1)=0,"",INDEX(Data!$BR:$BR,MATCH(H187,Data!$A:$A,0),1)))</f>
        <v/>
      </c>
      <c r="H187" s="43" t="str">
        <f ca="1">IFERROR(INDEX(Data!$A$1:G$1002,_xlfn.AGGREGATE(15,6,(OFFSET(Data!$A$1,0,MATCH(H$6,Data!$1:$1,0)-1,1000,1)=IF(H$7="","Yes",H$7))/(OFFSET(Data!$A$1,0,MATCH(H$6,Data!$1:$1,0)-1,1000,1)=IF(H$7="","Yes",H$7))*ROW(Data!$C$1:$C$1002),ROW(H187)-ROW(H$7)),1),"")</f>
        <v/>
      </c>
      <c r="I187" s="43" t="str">
        <f ca="1">IF(J187="","",IF(INDEX(Data!$BR:$BR,MATCH(J187,Data!$A:$A,0),1)=0,"",INDEX(Data!$BR:$BR,MATCH(J187,Data!$A:$A,0),1)))</f>
        <v/>
      </c>
      <c r="J187" s="43" t="str">
        <f ca="1">IFERROR(INDEX(Data!$A$1:I$1002,_xlfn.AGGREGATE(15,6,(OFFSET(Data!$A$1,0,MATCH(J$6,Data!$1:$1,0)-1,1000,1)=IF(J$7="","Yes",J$7))/(OFFSET(Data!$A$1,0,MATCH(J$6,Data!$1:$1,0)-1,1000,1)=IF(J$7="","Yes",J$7))*ROW(Data!$C$1:$C$1002),ROW(J187)-ROW(J$7)),1),"")</f>
        <v/>
      </c>
      <c r="K187" s="43" t="str">
        <f ca="1">IF(L187="","",IF(INDEX(Data!$BR:$BR,MATCH(L187,Data!$A:$A,0),1)=0,"",INDEX(Data!$BR:$BR,MATCH(L187,Data!$A:$A,0),1)))</f>
        <v/>
      </c>
      <c r="L187" s="43" t="str">
        <f ca="1">IFERROR(INDEX(Data!$A$1:K$1002,_xlfn.AGGREGATE(15,6,(OFFSET(Data!$A$1,0,MATCH(L$6,Data!$1:$1,0)-1,1000,1)=IF(L$7="","Yes",L$7))/(OFFSET(Data!$A$1,0,MATCH(L$6,Data!$1:$1,0)-1,1000,1)=IF(L$7="","Yes",L$7))*ROW(Data!$C$1:$C$1002),ROW(L187)-ROW(L$7)),1),"")</f>
        <v/>
      </c>
      <c r="M187" s="43" t="str">
        <f ca="1">IF(N187="","",IF(INDEX(Data!$BR:$BR,MATCH(N187,Data!$A:$A,0),1)=0,"",INDEX(Data!$BR:$BR,MATCH(N187,Data!$A:$A,0),1)))</f>
        <v/>
      </c>
      <c r="N187" s="43" t="str">
        <f ca="1">IFERROR(INDEX(Data!$A$1:M$1002,_xlfn.AGGREGATE(15,6,(OFFSET(Data!$A$1,0,MATCH(N$6,Data!$1:$1,0)-1,1000,1)=IF(N$7="","Yes",N$7))/(OFFSET(Data!$A$1,0,MATCH(N$6,Data!$1:$1,0)-1,1000,1)=IF(N$7="","Yes",N$7))*ROW(Data!$C$1:$C$1002),ROW(N187)-ROW(N$7)),1),"")</f>
        <v/>
      </c>
      <c r="O187" s="43" t="str">
        <f ca="1">IF(P187="","",IF(INDEX(Data!$BR:$BR,MATCH(P187,Data!$A:$A,0),1)=0,"",INDEX(Data!$BR:$BR,MATCH(P187,Data!$A:$A,0),1)))</f>
        <v/>
      </c>
      <c r="P187" s="43" t="str">
        <f ca="1">IFERROR(INDEX(Data!$A$1:O$1002,_xlfn.AGGREGATE(15,6,(OFFSET(Data!$A$1,0,MATCH(P$6,Data!$1:$1,0)-1,1000,1)=IF(P$7="","Yes",P$7))/(OFFSET(Data!$A$1,0,MATCH(P$6,Data!$1:$1,0)-1,1000,1)=IF(P$7="","Yes",P$7))*ROW(Data!$C$1:$C$1002),ROW(P187)-ROW(P$7)),1),"")</f>
        <v/>
      </c>
      <c r="Q187" s="43" t="str">
        <f ca="1">IF(R187="","",IF(INDEX(Data!$BR:$BR,MATCH(R187,Data!$A:$A,0),1)=0,"",INDEX(Data!$BR:$BR,MATCH(R187,Data!$A:$A,0),1)))</f>
        <v/>
      </c>
      <c r="R187" s="43" t="str">
        <f ca="1">IFERROR(INDEX(Data!$A$1:Q$1002,_xlfn.AGGREGATE(15,6,(OFFSET(Data!$A$1,0,MATCH(R$6,Data!$1:$1,0)-1,1000,1)=IF(R$7="","Yes",R$7))/(OFFSET(Data!$A$1,0,MATCH(R$6,Data!$1:$1,0)-1,1000,1)=IF(R$7="","Yes",R$7))*ROW(Data!$C$1:$C$1002),ROW(R187)-ROW(R$7)),1),"")</f>
        <v/>
      </c>
      <c r="S187" s="43" t="str">
        <f ca="1">IF(T187="","",IF(INDEX(Data!$BR:$BR,MATCH(T187,Data!$A:$A,0),1)=0,"",INDEX(Data!$BR:$BR,MATCH(T187,Data!$A:$A,0),1)))</f>
        <v/>
      </c>
      <c r="T187" s="43" t="str">
        <f ca="1">IFERROR(INDEX(Data!$A$1:R$1002,_xlfn.AGGREGATE(15,6,(OFFSET(Data!$A$1,0,MATCH(T$6,Data!$1:$1,0)-1,1000,1)=IF(T$7="","Yes",T$7))/(OFFSET(Data!$A$1,0,MATCH(T$6,Data!$1:$1,0)-1,1000,1)=IF(T$7="","Yes",T$7))*ROW(Data!$C$1:$C$1002),ROW(T187)-ROW(T$7)),1),"")</f>
        <v/>
      </c>
      <c r="U187" s="43" t="str">
        <f ca="1">IF(V187="","",IF(INDEX(Data!$BR:$BR,MATCH(V187,Data!$A:$A,0),1)=0,"",INDEX(Data!$BR:$BR,MATCH(V187,Data!$A:$A,0),1)))</f>
        <v/>
      </c>
      <c r="V187" s="43" t="str">
        <f ca="1">IFERROR(INDEX(Data!$A$1:T$1002,_xlfn.AGGREGATE(15,6,(OFFSET(Data!$A$1,0,MATCH(V$6,Data!$1:$1,0)-1,1000,1)=IF(V$7="","Yes",V$7))/(OFFSET(Data!$A$1,0,MATCH(V$6,Data!$1:$1,0)-1,1000,1)=IF(V$7="","Yes",V$7))*ROW(Data!$C$1:$C$1002),ROW(V187)-ROW(V$7)),1),"")</f>
        <v/>
      </c>
      <c r="W187" s="43" t="str">
        <f ca="1">IF(X187="","",IF(INDEX(Data!$BR:$BR,MATCH(X187,Data!$A:$A,0),1)=0,"",INDEX(Data!$BR:$BR,MATCH(X187,Data!$A:$A,0),1)))</f>
        <v/>
      </c>
      <c r="X187" s="43" t="str">
        <f ca="1">IFERROR(INDEX(Data!$A$1:Y$1002,_xlfn.AGGREGATE(15,6,(OFFSET(Data!$A$1,0,MATCH(X$6,Data!$1:$1,0)-1,1000,1)=IF(X$7="","Yes",X$7))/(OFFSET(Data!$A$1,0,MATCH(X$6,Data!$1:$1,0)-1,1000,1)=IF(X$7="","Yes",X$7))*ROW(Data!$C$1:$C$1002),ROW(X187)-ROW(X$7)),1),"")</f>
        <v/>
      </c>
      <c r="Y187" s="43" t="str">
        <f ca="1">IF(Z187="","",IF(INDEX(Data!$BR:$BR,MATCH(Z187,Data!$A:$A,0),1)=0,"",INDEX(Data!$BR:$BR,MATCH(Z187,Data!$A:$A,0),1)))</f>
        <v/>
      </c>
      <c r="Z187" s="43" t="str">
        <f ca="1">IFERROR(INDEX(Data!$A$1:AA$1002,_xlfn.AGGREGATE(15,6,(OFFSET(Data!$A$1,0,MATCH(Z$6,Data!$1:$1,0)-1,1000,1)=IF(Z$7="","Yes",Z$7))/(OFFSET(Data!$A$1,0,MATCH(Z$6,Data!$1:$1,0)-1,1000,1)=IF(Z$7="","Yes",Z$7))*ROW(Data!$C$1:$C$1002),ROW(Z187)-ROW(Z$7)),1),"")</f>
        <v/>
      </c>
      <c r="AA187" s="43" t="str">
        <f ca="1">IF(AB187="","",IF(INDEX(Data!$BR:$BR,MATCH(AB187,Data!$A:$A,0),1)=0,"",INDEX(Data!$BR:$BR,MATCH(AB187,Data!$A:$A,0),1)))</f>
        <v/>
      </c>
      <c r="AB187" s="43" t="str">
        <f ca="1">IFERROR(INDEX(Data!$A$1:AC$1002,_xlfn.AGGREGATE(15,6,(OFFSET(Data!$A$1,0,MATCH(AB$6,Data!$1:$1,0)-1,1000,1)=IF(AB$7="","Yes",AB$7))/(OFFSET(Data!$A$1,0,MATCH(AB$6,Data!$1:$1,0)-1,1000,1)=IF(AB$7="","Yes",AB$7))*ROW(Data!$C$1:$C$1002),ROW(AB187)-ROW(AB$7)),1),"")</f>
        <v/>
      </c>
      <c r="AC187" s="43" t="str">
        <f ca="1">IF(AD187="","",IF(INDEX(Data!$BR:$BR,MATCH(AD187,Data!$A:$A,0),1)=0,"",INDEX(Data!$BR:$BR,MATCH(AD187,Data!$A:$A,0),1)))</f>
        <v/>
      </c>
      <c r="AD187" s="43" t="str">
        <f ca="1">IFERROR(INDEX(Data!$A$1:AE$1002,_xlfn.AGGREGATE(15,6,(OFFSET(Data!$A$1,0,MATCH(AD$6,Data!$1:$1,0)-1,1000,1)=IF(AD$7="","Yes",AD$7))/(OFFSET(Data!$A$1,0,MATCH(AD$6,Data!$1:$1,0)-1,1000,1)=IF(AD$7="","Yes",AD$7))*ROW(Data!$C$1:$C$1002),ROW(AD187)-ROW(AD$7)),1),"")</f>
        <v/>
      </c>
      <c r="AE187" s="43" t="str">
        <f ca="1">IF(AF187="","",IF(INDEX(Data!$BR:$BR,MATCH(AF187,Data!$A:$A,0),1)=0,"",INDEX(Data!$BR:$BR,MATCH(AF187,Data!$A:$A,0),1)))</f>
        <v/>
      </c>
      <c r="AF187" s="43" t="str">
        <f ca="1">IFERROR(INDEX(Data!$A$1:AM$1002,_xlfn.AGGREGATE(15,6,(OFFSET(Data!$A$1,0,MATCH(AF$6,Data!$1:$1,0)-1,1000,1)=IF(AF$7="","Yes",AF$7))/(OFFSET(Data!$A$1,0,MATCH(AF$6,Data!$1:$1,0)-1,1000,1)=IF(AF$7="","Yes",AF$7))*ROW(Data!$C$1:$C$1002),ROW(AF187)-ROW(AF$7)),1),"")</f>
        <v/>
      </c>
      <c r="AG187" s="43" t="str">
        <f ca="1">IF(AH187="","",IF(INDEX(Data!$BR:$BR,MATCH(AH187,Data!$A:$A,0),1)=0,"",INDEX(Data!$BR:$BR,MATCH(AH187,Data!$A:$A,0),1)))</f>
        <v/>
      </c>
      <c r="AH187" s="43" t="str">
        <f ca="1">IFERROR(INDEX(Data!$A$1:AO$1002,_xlfn.AGGREGATE(15,6,(OFFSET(Data!$A$1,0,MATCH(AH$6,Data!$1:$1,0)-1,1000,1)=IF(AH$7="","Yes",AH$7))/(OFFSET(Data!$A$1,0,MATCH(AH$6,Data!$1:$1,0)-1,1000,1)=IF(AH$7="","Yes",AH$7))*ROW(Data!$C$1:$C$1002),ROW(AH187)-ROW(AH$7)),1),"")</f>
        <v/>
      </c>
      <c r="AI187" s="43" t="str">
        <f ca="1">IF(AJ187="","",IF(INDEX(Data!$BR:$BR,MATCH(AJ187,Data!$A:$A,0),1)=0,"",INDEX(Data!$BR:$BR,MATCH(AJ187,Data!$A:$A,0),1)))</f>
        <v/>
      </c>
      <c r="AJ187" s="43" t="str">
        <f ca="1">IFERROR(INDEX(Data!$A$1:AQ$1002,_xlfn.AGGREGATE(15,6,(OFFSET(Data!$A$1,0,MATCH(AJ$6,Data!$1:$1,0)-1,1000,1)=IF(AJ$7="","Yes",AJ$7))/(OFFSET(Data!$A$1,0,MATCH(AJ$6,Data!$1:$1,0)-1,1000,1)=IF(AJ$7="","Yes",AJ$7))*ROW(Data!$C$1:$C$1002),ROW(AJ187)-ROW(AJ$7)),1),"")</f>
        <v/>
      </c>
      <c r="AK187" s="43" t="str">
        <f ca="1">IF(AL187="","",IF(INDEX(Data!$BR:$BR,MATCH(AL187,Data!$A:$A,0),1)=0,"",INDEX(Data!$BR:$BR,MATCH(AL187,Data!$A:$A,0),1)))</f>
        <v/>
      </c>
      <c r="AL187" s="43" t="str">
        <f ca="1">IFERROR(INDEX(Data!$A$1:AS$1002,_xlfn.AGGREGATE(15,6,(OFFSET(Data!$A$1,0,MATCH(AL$6,Data!$1:$1,0)-1,1000,1)=IF(AL$7="","Yes",AL$7))/(OFFSET(Data!$A$1,0,MATCH(AL$6,Data!$1:$1,0)-1,1000,1)=IF(AL$7="","Yes",AL$7))*ROW(Data!$C$1:$C$1002),ROW(AL187)-ROW(AL$7)),1),"")</f>
        <v/>
      </c>
      <c r="AM187" s="43" t="str">
        <f ca="1">IF(AN187="","",IF(INDEX(Data!$BR:$BR,MATCH(AN187,Data!$A:$A,0),1)=0,"",INDEX(Data!$BR:$BR,MATCH(AN187,Data!$A:$A,0),1)))</f>
        <v/>
      </c>
      <c r="AN187" s="43" t="str">
        <f ca="1">IFERROR(INDEX(Data!$A$1:AU$1002,_xlfn.AGGREGATE(15,6,(OFFSET(Data!$A$1,0,MATCH(AN$6,Data!$1:$1,0)-1,1000,1)=IF(AN$7="","Yes",AN$7))/(OFFSET(Data!$A$1,0,MATCH(AN$6,Data!$1:$1,0)-1,1000,1)=IF(AN$7="","Yes",AN$7))*ROW(Data!$C$1:$C$1002),ROW(AN187)-ROW(AN$7)),1),"")</f>
        <v/>
      </c>
    </row>
    <row r="188" spans="1:40" x14ac:dyDescent="0.4">
      <c r="A188" s="43" t="str">
        <f ca="1">IF(B188="","",IF(INDEX(Data!$BR:$BR,MATCH(B188,Data!$A:$A,0),1)=0,"",INDEX(Data!$BR:$BR,MATCH(B188,Data!$A:$A,0),1)))</f>
        <v/>
      </c>
      <c r="B188" s="43" t="str">
        <f ca="1">IFERROR(INDEX(Data!A$1:$A$1002,_xlfn.AGGREGATE(15,6,(OFFSET(Data!$A$1,0,MATCH(B$6,Data!$1:$1,0)-1,1000,1)=IF(B$7="","Yes",B$7))/(OFFSET(Data!$A$1,0,MATCH(B$6,Data!$1:$1,0)-1,1000,1)=IF(B$7="","Yes",B$7))*ROW(Data!$C$1:$C$1002),ROW(B188)-ROW(B$7)),1),"")</f>
        <v/>
      </c>
      <c r="C188" s="43" t="str">
        <f ca="1">IF(D188="","",IF(INDEX(Data!$BR:$BR,MATCH(D188,Data!$A:$A,0),1)=0,"",INDEX(Data!$BR:$BR,MATCH(D188,Data!$A:$A,0),1)))</f>
        <v/>
      </c>
      <c r="D188" s="43" t="str">
        <f ca="1">IFERROR(INDEX(Data!$A$1:C$1002,_xlfn.AGGREGATE(15,6,(OFFSET(Data!$A$1,0,MATCH(D$6,Data!$1:$1,0)-1,1000,1)=IF(D$7="","Yes",D$7))/(OFFSET(Data!$A$1,0,MATCH(D$6,Data!$1:$1,0)-1,1000,1)=IF(D$7="","Yes",D$7))*ROW(Data!$C$1:$C$1002),ROW(D188)-ROW(D$7)),1),"")</f>
        <v/>
      </c>
      <c r="E188" s="43" t="str">
        <f ca="1">IF(F188="","",IF(INDEX(Data!$BR:$BR,MATCH(F188,Data!$A:$A,0),1)=0,"",INDEX(Data!$BR:$BR,MATCH(F188,Data!$A:$A,0),1)))</f>
        <v/>
      </c>
      <c r="F188" s="43" t="str">
        <f ca="1">IFERROR(INDEX(Data!$A$1:E$1002,_xlfn.AGGREGATE(15,6,(OFFSET(Data!$A$1,0,MATCH(F$6,Data!$1:$1,0)-1,1000,1)=IF(F$7="","Yes",F$7))/(OFFSET(Data!$A$1,0,MATCH(F$6,Data!$1:$1,0)-1,1000,1)=IF(F$7="","Yes",F$7))*ROW(Data!$C$1:$C$1002),ROW(F188)-ROW(F$7)),1),"")</f>
        <v/>
      </c>
      <c r="G188" s="43" t="str">
        <f ca="1">IF(H188="","",IF(INDEX(Data!$BR:$BR,MATCH(H188,Data!$A:$A,0),1)=0,"",INDEX(Data!$BR:$BR,MATCH(H188,Data!$A:$A,0),1)))</f>
        <v/>
      </c>
      <c r="H188" s="43" t="str">
        <f ca="1">IFERROR(INDEX(Data!$A$1:G$1002,_xlfn.AGGREGATE(15,6,(OFFSET(Data!$A$1,0,MATCH(H$6,Data!$1:$1,0)-1,1000,1)=IF(H$7="","Yes",H$7))/(OFFSET(Data!$A$1,0,MATCH(H$6,Data!$1:$1,0)-1,1000,1)=IF(H$7="","Yes",H$7))*ROW(Data!$C$1:$C$1002),ROW(H188)-ROW(H$7)),1),"")</f>
        <v/>
      </c>
      <c r="I188" s="43" t="str">
        <f ca="1">IF(J188="","",IF(INDEX(Data!$BR:$BR,MATCH(J188,Data!$A:$A,0),1)=0,"",INDEX(Data!$BR:$BR,MATCH(J188,Data!$A:$A,0),1)))</f>
        <v/>
      </c>
      <c r="J188" s="43" t="str">
        <f ca="1">IFERROR(INDEX(Data!$A$1:I$1002,_xlfn.AGGREGATE(15,6,(OFFSET(Data!$A$1,0,MATCH(J$6,Data!$1:$1,0)-1,1000,1)=IF(J$7="","Yes",J$7))/(OFFSET(Data!$A$1,0,MATCH(J$6,Data!$1:$1,0)-1,1000,1)=IF(J$7="","Yes",J$7))*ROW(Data!$C$1:$C$1002),ROW(J188)-ROW(J$7)),1),"")</f>
        <v/>
      </c>
      <c r="K188" s="43" t="str">
        <f ca="1">IF(L188="","",IF(INDEX(Data!$BR:$BR,MATCH(L188,Data!$A:$A,0),1)=0,"",INDEX(Data!$BR:$BR,MATCH(L188,Data!$A:$A,0),1)))</f>
        <v/>
      </c>
      <c r="L188" s="43" t="str">
        <f ca="1">IFERROR(INDEX(Data!$A$1:K$1002,_xlfn.AGGREGATE(15,6,(OFFSET(Data!$A$1,0,MATCH(L$6,Data!$1:$1,0)-1,1000,1)=IF(L$7="","Yes",L$7))/(OFFSET(Data!$A$1,0,MATCH(L$6,Data!$1:$1,0)-1,1000,1)=IF(L$7="","Yes",L$7))*ROW(Data!$C$1:$C$1002),ROW(L188)-ROW(L$7)),1),"")</f>
        <v/>
      </c>
      <c r="M188" s="43" t="str">
        <f ca="1">IF(N188="","",IF(INDEX(Data!$BR:$BR,MATCH(N188,Data!$A:$A,0),1)=0,"",INDEX(Data!$BR:$BR,MATCH(N188,Data!$A:$A,0),1)))</f>
        <v/>
      </c>
      <c r="N188" s="43" t="str">
        <f ca="1">IFERROR(INDEX(Data!$A$1:M$1002,_xlfn.AGGREGATE(15,6,(OFFSET(Data!$A$1,0,MATCH(N$6,Data!$1:$1,0)-1,1000,1)=IF(N$7="","Yes",N$7))/(OFFSET(Data!$A$1,0,MATCH(N$6,Data!$1:$1,0)-1,1000,1)=IF(N$7="","Yes",N$7))*ROW(Data!$C$1:$C$1002),ROW(N188)-ROW(N$7)),1),"")</f>
        <v/>
      </c>
      <c r="O188" s="43" t="str">
        <f ca="1">IF(P188="","",IF(INDEX(Data!$BR:$BR,MATCH(P188,Data!$A:$A,0),1)=0,"",INDEX(Data!$BR:$BR,MATCH(P188,Data!$A:$A,0),1)))</f>
        <v/>
      </c>
      <c r="P188" s="43" t="str">
        <f ca="1">IFERROR(INDEX(Data!$A$1:O$1002,_xlfn.AGGREGATE(15,6,(OFFSET(Data!$A$1,0,MATCH(P$6,Data!$1:$1,0)-1,1000,1)=IF(P$7="","Yes",P$7))/(OFFSET(Data!$A$1,0,MATCH(P$6,Data!$1:$1,0)-1,1000,1)=IF(P$7="","Yes",P$7))*ROW(Data!$C$1:$C$1002),ROW(P188)-ROW(P$7)),1),"")</f>
        <v/>
      </c>
      <c r="Q188" s="43" t="str">
        <f ca="1">IF(R188="","",IF(INDEX(Data!$BR:$BR,MATCH(R188,Data!$A:$A,0),1)=0,"",INDEX(Data!$BR:$BR,MATCH(R188,Data!$A:$A,0),1)))</f>
        <v/>
      </c>
      <c r="R188" s="43" t="str">
        <f ca="1">IFERROR(INDEX(Data!$A$1:Q$1002,_xlfn.AGGREGATE(15,6,(OFFSET(Data!$A$1,0,MATCH(R$6,Data!$1:$1,0)-1,1000,1)=IF(R$7="","Yes",R$7))/(OFFSET(Data!$A$1,0,MATCH(R$6,Data!$1:$1,0)-1,1000,1)=IF(R$7="","Yes",R$7))*ROW(Data!$C$1:$C$1002),ROW(R188)-ROW(R$7)),1),"")</f>
        <v/>
      </c>
      <c r="S188" s="43" t="str">
        <f ca="1">IF(T188="","",IF(INDEX(Data!$BR:$BR,MATCH(T188,Data!$A:$A,0),1)=0,"",INDEX(Data!$BR:$BR,MATCH(T188,Data!$A:$A,0),1)))</f>
        <v/>
      </c>
      <c r="T188" s="43" t="str">
        <f ca="1">IFERROR(INDEX(Data!$A$1:R$1002,_xlfn.AGGREGATE(15,6,(OFFSET(Data!$A$1,0,MATCH(T$6,Data!$1:$1,0)-1,1000,1)=IF(T$7="","Yes",T$7))/(OFFSET(Data!$A$1,0,MATCH(T$6,Data!$1:$1,0)-1,1000,1)=IF(T$7="","Yes",T$7))*ROW(Data!$C$1:$C$1002),ROW(T188)-ROW(T$7)),1),"")</f>
        <v/>
      </c>
      <c r="U188" s="43" t="str">
        <f ca="1">IF(V188="","",IF(INDEX(Data!$BR:$BR,MATCH(V188,Data!$A:$A,0),1)=0,"",INDEX(Data!$BR:$BR,MATCH(V188,Data!$A:$A,0),1)))</f>
        <v/>
      </c>
      <c r="V188" s="43" t="str">
        <f ca="1">IFERROR(INDEX(Data!$A$1:T$1002,_xlfn.AGGREGATE(15,6,(OFFSET(Data!$A$1,0,MATCH(V$6,Data!$1:$1,0)-1,1000,1)=IF(V$7="","Yes",V$7))/(OFFSET(Data!$A$1,0,MATCH(V$6,Data!$1:$1,0)-1,1000,1)=IF(V$7="","Yes",V$7))*ROW(Data!$C$1:$C$1002),ROW(V188)-ROW(V$7)),1),"")</f>
        <v/>
      </c>
      <c r="W188" s="43" t="str">
        <f ca="1">IF(X188="","",IF(INDEX(Data!$BR:$BR,MATCH(X188,Data!$A:$A,0),1)=0,"",INDEX(Data!$BR:$BR,MATCH(X188,Data!$A:$A,0),1)))</f>
        <v/>
      </c>
      <c r="X188" s="43" t="str">
        <f ca="1">IFERROR(INDEX(Data!$A$1:Y$1002,_xlfn.AGGREGATE(15,6,(OFFSET(Data!$A$1,0,MATCH(X$6,Data!$1:$1,0)-1,1000,1)=IF(X$7="","Yes",X$7))/(OFFSET(Data!$A$1,0,MATCH(X$6,Data!$1:$1,0)-1,1000,1)=IF(X$7="","Yes",X$7))*ROW(Data!$C$1:$C$1002),ROW(X188)-ROW(X$7)),1),"")</f>
        <v/>
      </c>
      <c r="Y188" s="43" t="str">
        <f ca="1">IF(Z188="","",IF(INDEX(Data!$BR:$BR,MATCH(Z188,Data!$A:$A,0),1)=0,"",INDEX(Data!$BR:$BR,MATCH(Z188,Data!$A:$A,0),1)))</f>
        <v/>
      </c>
      <c r="Z188" s="43" t="str">
        <f ca="1">IFERROR(INDEX(Data!$A$1:AA$1002,_xlfn.AGGREGATE(15,6,(OFFSET(Data!$A$1,0,MATCH(Z$6,Data!$1:$1,0)-1,1000,1)=IF(Z$7="","Yes",Z$7))/(OFFSET(Data!$A$1,0,MATCH(Z$6,Data!$1:$1,0)-1,1000,1)=IF(Z$7="","Yes",Z$7))*ROW(Data!$C$1:$C$1002),ROW(Z188)-ROW(Z$7)),1),"")</f>
        <v/>
      </c>
      <c r="AA188" s="43" t="str">
        <f ca="1">IF(AB188="","",IF(INDEX(Data!$BR:$BR,MATCH(AB188,Data!$A:$A,0),1)=0,"",INDEX(Data!$BR:$BR,MATCH(AB188,Data!$A:$A,0),1)))</f>
        <v/>
      </c>
      <c r="AB188" s="43" t="str">
        <f ca="1">IFERROR(INDEX(Data!$A$1:AC$1002,_xlfn.AGGREGATE(15,6,(OFFSET(Data!$A$1,0,MATCH(AB$6,Data!$1:$1,0)-1,1000,1)=IF(AB$7="","Yes",AB$7))/(OFFSET(Data!$A$1,0,MATCH(AB$6,Data!$1:$1,0)-1,1000,1)=IF(AB$7="","Yes",AB$7))*ROW(Data!$C$1:$C$1002),ROW(AB188)-ROW(AB$7)),1),"")</f>
        <v/>
      </c>
      <c r="AC188" s="43" t="str">
        <f ca="1">IF(AD188="","",IF(INDEX(Data!$BR:$BR,MATCH(AD188,Data!$A:$A,0),1)=0,"",INDEX(Data!$BR:$BR,MATCH(AD188,Data!$A:$A,0),1)))</f>
        <v/>
      </c>
      <c r="AD188" s="43" t="str">
        <f ca="1">IFERROR(INDEX(Data!$A$1:AE$1002,_xlfn.AGGREGATE(15,6,(OFFSET(Data!$A$1,0,MATCH(AD$6,Data!$1:$1,0)-1,1000,1)=IF(AD$7="","Yes",AD$7))/(OFFSET(Data!$A$1,0,MATCH(AD$6,Data!$1:$1,0)-1,1000,1)=IF(AD$7="","Yes",AD$7))*ROW(Data!$C$1:$C$1002),ROW(AD188)-ROW(AD$7)),1),"")</f>
        <v/>
      </c>
      <c r="AE188" s="43" t="str">
        <f ca="1">IF(AF188="","",IF(INDEX(Data!$BR:$BR,MATCH(AF188,Data!$A:$A,0),1)=0,"",INDEX(Data!$BR:$BR,MATCH(AF188,Data!$A:$A,0),1)))</f>
        <v/>
      </c>
      <c r="AF188" s="43" t="str">
        <f ca="1">IFERROR(INDEX(Data!$A$1:AM$1002,_xlfn.AGGREGATE(15,6,(OFFSET(Data!$A$1,0,MATCH(AF$6,Data!$1:$1,0)-1,1000,1)=IF(AF$7="","Yes",AF$7))/(OFFSET(Data!$A$1,0,MATCH(AF$6,Data!$1:$1,0)-1,1000,1)=IF(AF$7="","Yes",AF$7))*ROW(Data!$C$1:$C$1002),ROW(AF188)-ROW(AF$7)),1),"")</f>
        <v/>
      </c>
      <c r="AG188" s="43" t="str">
        <f ca="1">IF(AH188="","",IF(INDEX(Data!$BR:$BR,MATCH(AH188,Data!$A:$A,0),1)=0,"",INDEX(Data!$BR:$BR,MATCH(AH188,Data!$A:$A,0),1)))</f>
        <v/>
      </c>
      <c r="AH188" s="43" t="str">
        <f ca="1">IFERROR(INDEX(Data!$A$1:AO$1002,_xlfn.AGGREGATE(15,6,(OFFSET(Data!$A$1,0,MATCH(AH$6,Data!$1:$1,0)-1,1000,1)=IF(AH$7="","Yes",AH$7))/(OFFSET(Data!$A$1,0,MATCH(AH$6,Data!$1:$1,0)-1,1000,1)=IF(AH$7="","Yes",AH$7))*ROW(Data!$C$1:$C$1002),ROW(AH188)-ROW(AH$7)),1),"")</f>
        <v/>
      </c>
      <c r="AI188" s="43" t="str">
        <f ca="1">IF(AJ188="","",IF(INDEX(Data!$BR:$BR,MATCH(AJ188,Data!$A:$A,0),1)=0,"",INDEX(Data!$BR:$BR,MATCH(AJ188,Data!$A:$A,0),1)))</f>
        <v/>
      </c>
      <c r="AJ188" s="43" t="str">
        <f ca="1">IFERROR(INDEX(Data!$A$1:AQ$1002,_xlfn.AGGREGATE(15,6,(OFFSET(Data!$A$1,0,MATCH(AJ$6,Data!$1:$1,0)-1,1000,1)=IF(AJ$7="","Yes",AJ$7))/(OFFSET(Data!$A$1,0,MATCH(AJ$6,Data!$1:$1,0)-1,1000,1)=IF(AJ$7="","Yes",AJ$7))*ROW(Data!$C$1:$C$1002),ROW(AJ188)-ROW(AJ$7)),1),"")</f>
        <v/>
      </c>
      <c r="AK188" s="43" t="str">
        <f ca="1">IF(AL188="","",IF(INDEX(Data!$BR:$BR,MATCH(AL188,Data!$A:$A,0),1)=0,"",INDEX(Data!$BR:$BR,MATCH(AL188,Data!$A:$A,0),1)))</f>
        <v/>
      </c>
      <c r="AL188" s="43" t="str">
        <f ca="1">IFERROR(INDEX(Data!$A$1:AS$1002,_xlfn.AGGREGATE(15,6,(OFFSET(Data!$A$1,0,MATCH(AL$6,Data!$1:$1,0)-1,1000,1)=IF(AL$7="","Yes",AL$7))/(OFFSET(Data!$A$1,0,MATCH(AL$6,Data!$1:$1,0)-1,1000,1)=IF(AL$7="","Yes",AL$7))*ROW(Data!$C$1:$C$1002),ROW(AL188)-ROW(AL$7)),1),"")</f>
        <v/>
      </c>
      <c r="AM188" s="43" t="str">
        <f ca="1">IF(AN188="","",IF(INDEX(Data!$BR:$BR,MATCH(AN188,Data!$A:$A,0),1)=0,"",INDEX(Data!$BR:$BR,MATCH(AN188,Data!$A:$A,0),1)))</f>
        <v/>
      </c>
      <c r="AN188" s="43" t="str">
        <f ca="1">IFERROR(INDEX(Data!$A$1:AU$1002,_xlfn.AGGREGATE(15,6,(OFFSET(Data!$A$1,0,MATCH(AN$6,Data!$1:$1,0)-1,1000,1)=IF(AN$7="","Yes",AN$7))/(OFFSET(Data!$A$1,0,MATCH(AN$6,Data!$1:$1,0)-1,1000,1)=IF(AN$7="","Yes",AN$7))*ROW(Data!$C$1:$C$1002),ROW(AN188)-ROW(AN$7)),1),"")</f>
        <v/>
      </c>
    </row>
    <row r="189" spans="1:40" x14ac:dyDescent="0.4">
      <c r="A189" s="43" t="str">
        <f ca="1">IF(B189="","",IF(INDEX(Data!$BR:$BR,MATCH(B189,Data!$A:$A,0),1)=0,"",INDEX(Data!$BR:$BR,MATCH(B189,Data!$A:$A,0),1)))</f>
        <v/>
      </c>
      <c r="B189" s="43" t="str">
        <f ca="1">IFERROR(INDEX(Data!A$1:$A$1002,_xlfn.AGGREGATE(15,6,(OFFSET(Data!$A$1,0,MATCH(B$6,Data!$1:$1,0)-1,1000,1)=IF(B$7="","Yes",B$7))/(OFFSET(Data!$A$1,0,MATCH(B$6,Data!$1:$1,0)-1,1000,1)=IF(B$7="","Yes",B$7))*ROW(Data!$C$1:$C$1002),ROW(B189)-ROW(B$7)),1),"")</f>
        <v/>
      </c>
      <c r="C189" s="43" t="str">
        <f ca="1">IF(D189="","",IF(INDEX(Data!$BR:$BR,MATCH(D189,Data!$A:$A,0),1)=0,"",INDEX(Data!$BR:$BR,MATCH(D189,Data!$A:$A,0),1)))</f>
        <v/>
      </c>
      <c r="D189" s="43" t="str">
        <f ca="1">IFERROR(INDEX(Data!$A$1:C$1002,_xlfn.AGGREGATE(15,6,(OFFSET(Data!$A$1,0,MATCH(D$6,Data!$1:$1,0)-1,1000,1)=IF(D$7="","Yes",D$7))/(OFFSET(Data!$A$1,0,MATCH(D$6,Data!$1:$1,0)-1,1000,1)=IF(D$7="","Yes",D$7))*ROW(Data!$C$1:$C$1002),ROW(D189)-ROW(D$7)),1),"")</f>
        <v/>
      </c>
      <c r="E189" s="43" t="str">
        <f ca="1">IF(F189="","",IF(INDEX(Data!$BR:$BR,MATCH(F189,Data!$A:$A,0),1)=0,"",INDEX(Data!$BR:$BR,MATCH(F189,Data!$A:$A,0),1)))</f>
        <v/>
      </c>
      <c r="F189" s="43" t="str">
        <f ca="1">IFERROR(INDEX(Data!$A$1:E$1002,_xlfn.AGGREGATE(15,6,(OFFSET(Data!$A$1,0,MATCH(F$6,Data!$1:$1,0)-1,1000,1)=IF(F$7="","Yes",F$7))/(OFFSET(Data!$A$1,0,MATCH(F$6,Data!$1:$1,0)-1,1000,1)=IF(F$7="","Yes",F$7))*ROW(Data!$C$1:$C$1002),ROW(F189)-ROW(F$7)),1),"")</f>
        <v/>
      </c>
      <c r="G189" s="43" t="str">
        <f ca="1">IF(H189="","",IF(INDEX(Data!$BR:$BR,MATCH(H189,Data!$A:$A,0),1)=0,"",INDEX(Data!$BR:$BR,MATCH(H189,Data!$A:$A,0),1)))</f>
        <v/>
      </c>
      <c r="H189" s="43" t="str">
        <f ca="1">IFERROR(INDEX(Data!$A$1:G$1002,_xlfn.AGGREGATE(15,6,(OFFSET(Data!$A$1,0,MATCH(H$6,Data!$1:$1,0)-1,1000,1)=IF(H$7="","Yes",H$7))/(OFFSET(Data!$A$1,0,MATCH(H$6,Data!$1:$1,0)-1,1000,1)=IF(H$7="","Yes",H$7))*ROW(Data!$C$1:$C$1002),ROW(H189)-ROW(H$7)),1),"")</f>
        <v/>
      </c>
      <c r="I189" s="43" t="str">
        <f ca="1">IF(J189="","",IF(INDEX(Data!$BR:$BR,MATCH(J189,Data!$A:$A,0),1)=0,"",INDEX(Data!$BR:$BR,MATCH(J189,Data!$A:$A,0),1)))</f>
        <v/>
      </c>
      <c r="J189" s="43" t="str">
        <f ca="1">IFERROR(INDEX(Data!$A$1:I$1002,_xlfn.AGGREGATE(15,6,(OFFSET(Data!$A$1,0,MATCH(J$6,Data!$1:$1,0)-1,1000,1)=IF(J$7="","Yes",J$7))/(OFFSET(Data!$A$1,0,MATCH(J$6,Data!$1:$1,0)-1,1000,1)=IF(J$7="","Yes",J$7))*ROW(Data!$C$1:$C$1002),ROW(J189)-ROW(J$7)),1),"")</f>
        <v/>
      </c>
      <c r="K189" s="43" t="str">
        <f ca="1">IF(L189="","",IF(INDEX(Data!$BR:$BR,MATCH(L189,Data!$A:$A,0),1)=0,"",INDEX(Data!$BR:$BR,MATCH(L189,Data!$A:$A,0),1)))</f>
        <v/>
      </c>
      <c r="L189" s="43" t="str">
        <f ca="1">IFERROR(INDEX(Data!$A$1:K$1002,_xlfn.AGGREGATE(15,6,(OFFSET(Data!$A$1,0,MATCH(L$6,Data!$1:$1,0)-1,1000,1)=IF(L$7="","Yes",L$7))/(OFFSET(Data!$A$1,0,MATCH(L$6,Data!$1:$1,0)-1,1000,1)=IF(L$7="","Yes",L$7))*ROW(Data!$C$1:$C$1002),ROW(L189)-ROW(L$7)),1),"")</f>
        <v/>
      </c>
      <c r="M189" s="43" t="str">
        <f ca="1">IF(N189="","",IF(INDEX(Data!$BR:$BR,MATCH(N189,Data!$A:$A,0),1)=0,"",INDEX(Data!$BR:$BR,MATCH(N189,Data!$A:$A,0),1)))</f>
        <v/>
      </c>
      <c r="N189" s="43" t="str">
        <f ca="1">IFERROR(INDEX(Data!$A$1:M$1002,_xlfn.AGGREGATE(15,6,(OFFSET(Data!$A$1,0,MATCH(N$6,Data!$1:$1,0)-1,1000,1)=IF(N$7="","Yes",N$7))/(OFFSET(Data!$A$1,0,MATCH(N$6,Data!$1:$1,0)-1,1000,1)=IF(N$7="","Yes",N$7))*ROW(Data!$C$1:$C$1002),ROW(N189)-ROW(N$7)),1),"")</f>
        <v/>
      </c>
      <c r="O189" s="43" t="str">
        <f ca="1">IF(P189="","",IF(INDEX(Data!$BR:$BR,MATCH(P189,Data!$A:$A,0),1)=0,"",INDEX(Data!$BR:$BR,MATCH(P189,Data!$A:$A,0),1)))</f>
        <v/>
      </c>
      <c r="P189" s="43" t="str">
        <f ca="1">IFERROR(INDEX(Data!$A$1:O$1002,_xlfn.AGGREGATE(15,6,(OFFSET(Data!$A$1,0,MATCH(P$6,Data!$1:$1,0)-1,1000,1)=IF(P$7="","Yes",P$7))/(OFFSET(Data!$A$1,0,MATCH(P$6,Data!$1:$1,0)-1,1000,1)=IF(P$7="","Yes",P$7))*ROW(Data!$C$1:$C$1002),ROW(P189)-ROW(P$7)),1),"")</f>
        <v/>
      </c>
      <c r="Q189" s="43" t="str">
        <f ca="1">IF(R189="","",IF(INDEX(Data!$BR:$BR,MATCH(R189,Data!$A:$A,0),1)=0,"",INDEX(Data!$BR:$BR,MATCH(R189,Data!$A:$A,0),1)))</f>
        <v/>
      </c>
      <c r="R189" s="43" t="str">
        <f ca="1">IFERROR(INDEX(Data!$A$1:Q$1002,_xlfn.AGGREGATE(15,6,(OFFSET(Data!$A$1,0,MATCH(R$6,Data!$1:$1,0)-1,1000,1)=IF(R$7="","Yes",R$7))/(OFFSET(Data!$A$1,0,MATCH(R$6,Data!$1:$1,0)-1,1000,1)=IF(R$7="","Yes",R$7))*ROW(Data!$C$1:$C$1002),ROW(R189)-ROW(R$7)),1),"")</f>
        <v/>
      </c>
      <c r="S189" s="43" t="str">
        <f ca="1">IF(T189="","",IF(INDEX(Data!$BR:$BR,MATCH(T189,Data!$A:$A,0),1)=0,"",INDEX(Data!$BR:$BR,MATCH(T189,Data!$A:$A,0),1)))</f>
        <v/>
      </c>
      <c r="T189" s="43" t="str">
        <f ca="1">IFERROR(INDEX(Data!$A$1:R$1002,_xlfn.AGGREGATE(15,6,(OFFSET(Data!$A$1,0,MATCH(T$6,Data!$1:$1,0)-1,1000,1)=IF(T$7="","Yes",T$7))/(OFFSET(Data!$A$1,0,MATCH(T$6,Data!$1:$1,0)-1,1000,1)=IF(T$7="","Yes",T$7))*ROW(Data!$C$1:$C$1002),ROW(T189)-ROW(T$7)),1),"")</f>
        <v/>
      </c>
      <c r="U189" s="43" t="str">
        <f ca="1">IF(V189="","",IF(INDEX(Data!$BR:$BR,MATCH(V189,Data!$A:$A,0),1)=0,"",INDEX(Data!$BR:$BR,MATCH(V189,Data!$A:$A,0),1)))</f>
        <v/>
      </c>
      <c r="V189" s="43" t="str">
        <f ca="1">IFERROR(INDEX(Data!$A$1:T$1002,_xlfn.AGGREGATE(15,6,(OFFSET(Data!$A$1,0,MATCH(V$6,Data!$1:$1,0)-1,1000,1)=IF(V$7="","Yes",V$7))/(OFFSET(Data!$A$1,0,MATCH(V$6,Data!$1:$1,0)-1,1000,1)=IF(V$7="","Yes",V$7))*ROW(Data!$C$1:$C$1002),ROW(V189)-ROW(V$7)),1),"")</f>
        <v/>
      </c>
      <c r="W189" s="43" t="str">
        <f ca="1">IF(X189="","",IF(INDEX(Data!$BR:$BR,MATCH(X189,Data!$A:$A,0),1)=0,"",INDEX(Data!$BR:$BR,MATCH(X189,Data!$A:$A,0),1)))</f>
        <v/>
      </c>
      <c r="X189" s="43" t="str">
        <f ca="1">IFERROR(INDEX(Data!$A$1:Y$1002,_xlfn.AGGREGATE(15,6,(OFFSET(Data!$A$1,0,MATCH(X$6,Data!$1:$1,0)-1,1000,1)=IF(X$7="","Yes",X$7))/(OFFSET(Data!$A$1,0,MATCH(X$6,Data!$1:$1,0)-1,1000,1)=IF(X$7="","Yes",X$7))*ROW(Data!$C$1:$C$1002),ROW(X189)-ROW(X$7)),1),"")</f>
        <v/>
      </c>
      <c r="Y189" s="43" t="str">
        <f ca="1">IF(Z189="","",IF(INDEX(Data!$BR:$BR,MATCH(Z189,Data!$A:$A,0),1)=0,"",INDEX(Data!$BR:$BR,MATCH(Z189,Data!$A:$A,0),1)))</f>
        <v/>
      </c>
      <c r="Z189" s="43" t="str">
        <f ca="1">IFERROR(INDEX(Data!$A$1:AA$1002,_xlfn.AGGREGATE(15,6,(OFFSET(Data!$A$1,0,MATCH(Z$6,Data!$1:$1,0)-1,1000,1)=IF(Z$7="","Yes",Z$7))/(OFFSET(Data!$A$1,0,MATCH(Z$6,Data!$1:$1,0)-1,1000,1)=IF(Z$7="","Yes",Z$7))*ROW(Data!$C$1:$C$1002),ROW(Z189)-ROW(Z$7)),1),"")</f>
        <v/>
      </c>
      <c r="AA189" s="43" t="str">
        <f ca="1">IF(AB189="","",IF(INDEX(Data!$BR:$BR,MATCH(AB189,Data!$A:$A,0),1)=0,"",INDEX(Data!$BR:$BR,MATCH(AB189,Data!$A:$A,0),1)))</f>
        <v/>
      </c>
      <c r="AB189" s="43" t="str">
        <f ca="1">IFERROR(INDEX(Data!$A$1:AC$1002,_xlfn.AGGREGATE(15,6,(OFFSET(Data!$A$1,0,MATCH(AB$6,Data!$1:$1,0)-1,1000,1)=IF(AB$7="","Yes",AB$7))/(OFFSET(Data!$A$1,0,MATCH(AB$6,Data!$1:$1,0)-1,1000,1)=IF(AB$7="","Yes",AB$7))*ROW(Data!$C$1:$C$1002),ROW(AB189)-ROW(AB$7)),1),"")</f>
        <v/>
      </c>
      <c r="AC189" s="43" t="str">
        <f ca="1">IF(AD189="","",IF(INDEX(Data!$BR:$BR,MATCH(AD189,Data!$A:$A,0),1)=0,"",INDEX(Data!$BR:$BR,MATCH(AD189,Data!$A:$A,0),1)))</f>
        <v/>
      </c>
      <c r="AD189" s="43" t="str">
        <f ca="1">IFERROR(INDEX(Data!$A$1:AE$1002,_xlfn.AGGREGATE(15,6,(OFFSET(Data!$A$1,0,MATCH(AD$6,Data!$1:$1,0)-1,1000,1)=IF(AD$7="","Yes",AD$7))/(OFFSET(Data!$A$1,0,MATCH(AD$6,Data!$1:$1,0)-1,1000,1)=IF(AD$7="","Yes",AD$7))*ROW(Data!$C$1:$C$1002),ROW(AD189)-ROW(AD$7)),1),"")</f>
        <v/>
      </c>
      <c r="AE189" s="43" t="str">
        <f ca="1">IF(AF189="","",IF(INDEX(Data!$BR:$BR,MATCH(AF189,Data!$A:$A,0),1)=0,"",INDEX(Data!$BR:$BR,MATCH(AF189,Data!$A:$A,0),1)))</f>
        <v/>
      </c>
      <c r="AF189" s="43" t="str">
        <f ca="1">IFERROR(INDEX(Data!$A$1:AM$1002,_xlfn.AGGREGATE(15,6,(OFFSET(Data!$A$1,0,MATCH(AF$6,Data!$1:$1,0)-1,1000,1)=IF(AF$7="","Yes",AF$7))/(OFFSET(Data!$A$1,0,MATCH(AF$6,Data!$1:$1,0)-1,1000,1)=IF(AF$7="","Yes",AF$7))*ROW(Data!$C$1:$C$1002),ROW(AF189)-ROW(AF$7)),1),"")</f>
        <v/>
      </c>
      <c r="AG189" s="43" t="str">
        <f ca="1">IF(AH189="","",IF(INDEX(Data!$BR:$BR,MATCH(AH189,Data!$A:$A,0),1)=0,"",INDEX(Data!$BR:$BR,MATCH(AH189,Data!$A:$A,0),1)))</f>
        <v/>
      </c>
      <c r="AH189" s="43" t="str">
        <f ca="1">IFERROR(INDEX(Data!$A$1:AO$1002,_xlfn.AGGREGATE(15,6,(OFFSET(Data!$A$1,0,MATCH(AH$6,Data!$1:$1,0)-1,1000,1)=IF(AH$7="","Yes",AH$7))/(OFFSET(Data!$A$1,0,MATCH(AH$6,Data!$1:$1,0)-1,1000,1)=IF(AH$7="","Yes",AH$7))*ROW(Data!$C$1:$C$1002),ROW(AH189)-ROW(AH$7)),1),"")</f>
        <v/>
      </c>
      <c r="AI189" s="43" t="str">
        <f ca="1">IF(AJ189="","",IF(INDEX(Data!$BR:$BR,MATCH(AJ189,Data!$A:$A,0),1)=0,"",INDEX(Data!$BR:$BR,MATCH(AJ189,Data!$A:$A,0),1)))</f>
        <v/>
      </c>
      <c r="AJ189" s="43" t="str">
        <f ca="1">IFERROR(INDEX(Data!$A$1:AQ$1002,_xlfn.AGGREGATE(15,6,(OFFSET(Data!$A$1,0,MATCH(AJ$6,Data!$1:$1,0)-1,1000,1)=IF(AJ$7="","Yes",AJ$7))/(OFFSET(Data!$A$1,0,MATCH(AJ$6,Data!$1:$1,0)-1,1000,1)=IF(AJ$7="","Yes",AJ$7))*ROW(Data!$C$1:$C$1002),ROW(AJ189)-ROW(AJ$7)),1),"")</f>
        <v/>
      </c>
      <c r="AK189" s="43" t="str">
        <f ca="1">IF(AL189="","",IF(INDEX(Data!$BR:$BR,MATCH(AL189,Data!$A:$A,0),1)=0,"",INDEX(Data!$BR:$BR,MATCH(AL189,Data!$A:$A,0),1)))</f>
        <v/>
      </c>
      <c r="AL189" s="43" t="str">
        <f ca="1">IFERROR(INDEX(Data!$A$1:AS$1002,_xlfn.AGGREGATE(15,6,(OFFSET(Data!$A$1,0,MATCH(AL$6,Data!$1:$1,0)-1,1000,1)=IF(AL$7="","Yes",AL$7))/(OFFSET(Data!$A$1,0,MATCH(AL$6,Data!$1:$1,0)-1,1000,1)=IF(AL$7="","Yes",AL$7))*ROW(Data!$C$1:$C$1002),ROW(AL189)-ROW(AL$7)),1),"")</f>
        <v/>
      </c>
      <c r="AM189" s="43" t="str">
        <f ca="1">IF(AN189="","",IF(INDEX(Data!$BR:$BR,MATCH(AN189,Data!$A:$A,0),1)=0,"",INDEX(Data!$BR:$BR,MATCH(AN189,Data!$A:$A,0),1)))</f>
        <v/>
      </c>
      <c r="AN189" s="43" t="str">
        <f ca="1">IFERROR(INDEX(Data!$A$1:AU$1002,_xlfn.AGGREGATE(15,6,(OFFSET(Data!$A$1,0,MATCH(AN$6,Data!$1:$1,0)-1,1000,1)=IF(AN$7="","Yes",AN$7))/(OFFSET(Data!$A$1,0,MATCH(AN$6,Data!$1:$1,0)-1,1000,1)=IF(AN$7="","Yes",AN$7))*ROW(Data!$C$1:$C$1002),ROW(AN189)-ROW(AN$7)),1),"")</f>
        <v/>
      </c>
    </row>
    <row r="190" spans="1:40" x14ac:dyDescent="0.4">
      <c r="A190" s="43" t="str">
        <f ca="1">IF(B190="","",IF(INDEX(Data!$BR:$BR,MATCH(B190,Data!$A:$A,0),1)=0,"",INDEX(Data!$BR:$BR,MATCH(B190,Data!$A:$A,0),1)))</f>
        <v/>
      </c>
      <c r="B190" s="43" t="str">
        <f ca="1">IFERROR(INDEX(Data!A$1:$A$1002,_xlfn.AGGREGATE(15,6,(OFFSET(Data!$A$1,0,MATCH(B$6,Data!$1:$1,0)-1,1000,1)=IF(B$7="","Yes",B$7))/(OFFSET(Data!$A$1,0,MATCH(B$6,Data!$1:$1,0)-1,1000,1)=IF(B$7="","Yes",B$7))*ROW(Data!$C$1:$C$1002),ROW(B190)-ROW(B$7)),1),"")</f>
        <v/>
      </c>
      <c r="C190" s="43" t="str">
        <f ca="1">IF(D190="","",IF(INDEX(Data!$BR:$BR,MATCH(D190,Data!$A:$A,0),1)=0,"",INDEX(Data!$BR:$BR,MATCH(D190,Data!$A:$A,0),1)))</f>
        <v/>
      </c>
      <c r="D190" s="43" t="str">
        <f ca="1">IFERROR(INDEX(Data!$A$1:C$1002,_xlfn.AGGREGATE(15,6,(OFFSET(Data!$A$1,0,MATCH(D$6,Data!$1:$1,0)-1,1000,1)=IF(D$7="","Yes",D$7))/(OFFSET(Data!$A$1,0,MATCH(D$6,Data!$1:$1,0)-1,1000,1)=IF(D$7="","Yes",D$7))*ROW(Data!$C$1:$C$1002),ROW(D190)-ROW(D$7)),1),"")</f>
        <v/>
      </c>
      <c r="E190" s="43" t="str">
        <f ca="1">IF(F190="","",IF(INDEX(Data!$BR:$BR,MATCH(F190,Data!$A:$A,0),1)=0,"",INDEX(Data!$BR:$BR,MATCH(F190,Data!$A:$A,0),1)))</f>
        <v/>
      </c>
      <c r="F190" s="43" t="str">
        <f ca="1">IFERROR(INDEX(Data!$A$1:E$1002,_xlfn.AGGREGATE(15,6,(OFFSET(Data!$A$1,0,MATCH(F$6,Data!$1:$1,0)-1,1000,1)=IF(F$7="","Yes",F$7))/(OFFSET(Data!$A$1,0,MATCH(F$6,Data!$1:$1,0)-1,1000,1)=IF(F$7="","Yes",F$7))*ROW(Data!$C$1:$C$1002),ROW(F190)-ROW(F$7)),1),"")</f>
        <v/>
      </c>
      <c r="G190" s="43" t="str">
        <f ca="1">IF(H190="","",IF(INDEX(Data!$BR:$BR,MATCH(H190,Data!$A:$A,0),1)=0,"",INDEX(Data!$BR:$BR,MATCH(H190,Data!$A:$A,0),1)))</f>
        <v/>
      </c>
      <c r="H190" s="43" t="str">
        <f ca="1">IFERROR(INDEX(Data!$A$1:G$1002,_xlfn.AGGREGATE(15,6,(OFFSET(Data!$A$1,0,MATCH(H$6,Data!$1:$1,0)-1,1000,1)=IF(H$7="","Yes",H$7))/(OFFSET(Data!$A$1,0,MATCH(H$6,Data!$1:$1,0)-1,1000,1)=IF(H$7="","Yes",H$7))*ROW(Data!$C$1:$C$1002),ROW(H190)-ROW(H$7)),1),"")</f>
        <v/>
      </c>
      <c r="I190" s="43" t="str">
        <f ca="1">IF(J190="","",IF(INDEX(Data!$BR:$BR,MATCH(J190,Data!$A:$A,0),1)=0,"",INDEX(Data!$BR:$BR,MATCH(J190,Data!$A:$A,0),1)))</f>
        <v/>
      </c>
      <c r="J190" s="43" t="str">
        <f ca="1">IFERROR(INDEX(Data!$A$1:I$1002,_xlfn.AGGREGATE(15,6,(OFFSET(Data!$A$1,0,MATCH(J$6,Data!$1:$1,0)-1,1000,1)=IF(J$7="","Yes",J$7))/(OFFSET(Data!$A$1,0,MATCH(J$6,Data!$1:$1,0)-1,1000,1)=IF(J$7="","Yes",J$7))*ROW(Data!$C$1:$C$1002),ROW(J190)-ROW(J$7)),1),"")</f>
        <v/>
      </c>
      <c r="K190" s="43" t="str">
        <f ca="1">IF(L190="","",IF(INDEX(Data!$BR:$BR,MATCH(L190,Data!$A:$A,0),1)=0,"",INDEX(Data!$BR:$BR,MATCH(L190,Data!$A:$A,0),1)))</f>
        <v/>
      </c>
      <c r="L190" s="43" t="str">
        <f ca="1">IFERROR(INDEX(Data!$A$1:K$1002,_xlfn.AGGREGATE(15,6,(OFFSET(Data!$A$1,0,MATCH(L$6,Data!$1:$1,0)-1,1000,1)=IF(L$7="","Yes",L$7))/(OFFSET(Data!$A$1,0,MATCH(L$6,Data!$1:$1,0)-1,1000,1)=IF(L$7="","Yes",L$7))*ROW(Data!$C$1:$C$1002),ROW(L190)-ROW(L$7)),1),"")</f>
        <v/>
      </c>
      <c r="M190" s="43" t="str">
        <f ca="1">IF(N190="","",IF(INDEX(Data!$BR:$BR,MATCH(N190,Data!$A:$A,0),1)=0,"",INDEX(Data!$BR:$BR,MATCH(N190,Data!$A:$A,0),1)))</f>
        <v/>
      </c>
      <c r="N190" s="43" t="str">
        <f ca="1">IFERROR(INDEX(Data!$A$1:M$1002,_xlfn.AGGREGATE(15,6,(OFFSET(Data!$A$1,0,MATCH(N$6,Data!$1:$1,0)-1,1000,1)=IF(N$7="","Yes",N$7))/(OFFSET(Data!$A$1,0,MATCH(N$6,Data!$1:$1,0)-1,1000,1)=IF(N$7="","Yes",N$7))*ROW(Data!$C$1:$C$1002),ROW(N190)-ROW(N$7)),1),"")</f>
        <v/>
      </c>
      <c r="O190" s="43" t="str">
        <f ca="1">IF(P190="","",IF(INDEX(Data!$BR:$BR,MATCH(P190,Data!$A:$A,0),1)=0,"",INDEX(Data!$BR:$BR,MATCH(P190,Data!$A:$A,0),1)))</f>
        <v/>
      </c>
      <c r="P190" s="43" t="str">
        <f ca="1">IFERROR(INDEX(Data!$A$1:O$1002,_xlfn.AGGREGATE(15,6,(OFFSET(Data!$A$1,0,MATCH(P$6,Data!$1:$1,0)-1,1000,1)=IF(P$7="","Yes",P$7))/(OFFSET(Data!$A$1,0,MATCH(P$6,Data!$1:$1,0)-1,1000,1)=IF(P$7="","Yes",P$7))*ROW(Data!$C$1:$C$1002),ROW(P190)-ROW(P$7)),1),"")</f>
        <v/>
      </c>
      <c r="Q190" s="43" t="str">
        <f ca="1">IF(R190="","",IF(INDEX(Data!$BR:$BR,MATCH(R190,Data!$A:$A,0),1)=0,"",INDEX(Data!$BR:$BR,MATCH(R190,Data!$A:$A,0),1)))</f>
        <v/>
      </c>
      <c r="R190" s="43" t="str">
        <f ca="1">IFERROR(INDEX(Data!$A$1:Q$1002,_xlfn.AGGREGATE(15,6,(OFFSET(Data!$A$1,0,MATCH(R$6,Data!$1:$1,0)-1,1000,1)=IF(R$7="","Yes",R$7))/(OFFSET(Data!$A$1,0,MATCH(R$6,Data!$1:$1,0)-1,1000,1)=IF(R$7="","Yes",R$7))*ROW(Data!$C$1:$C$1002),ROW(R190)-ROW(R$7)),1),"")</f>
        <v/>
      </c>
      <c r="S190" s="43" t="str">
        <f ca="1">IF(T190="","",IF(INDEX(Data!$BR:$BR,MATCH(T190,Data!$A:$A,0),1)=0,"",INDEX(Data!$BR:$BR,MATCH(T190,Data!$A:$A,0),1)))</f>
        <v/>
      </c>
      <c r="T190" s="43" t="str">
        <f ca="1">IFERROR(INDEX(Data!$A$1:R$1002,_xlfn.AGGREGATE(15,6,(OFFSET(Data!$A$1,0,MATCH(T$6,Data!$1:$1,0)-1,1000,1)=IF(T$7="","Yes",T$7))/(OFFSET(Data!$A$1,0,MATCH(T$6,Data!$1:$1,0)-1,1000,1)=IF(T$7="","Yes",T$7))*ROW(Data!$C$1:$C$1002),ROW(T190)-ROW(T$7)),1),"")</f>
        <v/>
      </c>
      <c r="U190" s="43" t="str">
        <f ca="1">IF(V190="","",IF(INDEX(Data!$BR:$BR,MATCH(V190,Data!$A:$A,0),1)=0,"",INDEX(Data!$BR:$BR,MATCH(V190,Data!$A:$A,0),1)))</f>
        <v/>
      </c>
      <c r="V190" s="43" t="str">
        <f ca="1">IFERROR(INDEX(Data!$A$1:T$1002,_xlfn.AGGREGATE(15,6,(OFFSET(Data!$A$1,0,MATCH(V$6,Data!$1:$1,0)-1,1000,1)=IF(V$7="","Yes",V$7))/(OFFSET(Data!$A$1,0,MATCH(V$6,Data!$1:$1,0)-1,1000,1)=IF(V$7="","Yes",V$7))*ROW(Data!$C$1:$C$1002),ROW(V190)-ROW(V$7)),1),"")</f>
        <v/>
      </c>
      <c r="W190" s="43" t="str">
        <f ca="1">IF(X190="","",IF(INDEX(Data!$BR:$BR,MATCH(X190,Data!$A:$A,0),1)=0,"",INDEX(Data!$BR:$BR,MATCH(X190,Data!$A:$A,0),1)))</f>
        <v/>
      </c>
      <c r="X190" s="43" t="str">
        <f ca="1">IFERROR(INDEX(Data!$A$1:Y$1002,_xlfn.AGGREGATE(15,6,(OFFSET(Data!$A$1,0,MATCH(X$6,Data!$1:$1,0)-1,1000,1)=IF(X$7="","Yes",X$7))/(OFFSET(Data!$A$1,0,MATCH(X$6,Data!$1:$1,0)-1,1000,1)=IF(X$7="","Yes",X$7))*ROW(Data!$C$1:$C$1002),ROW(X190)-ROW(X$7)),1),"")</f>
        <v/>
      </c>
      <c r="Y190" s="43" t="str">
        <f ca="1">IF(Z190="","",IF(INDEX(Data!$BR:$BR,MATCH(Z190,Data!$A:$A,0),1)=0,"",INDEX(Data!$BR:$BR,MATCH(Z190,Data!$A:$A,0),1)))</f>
        <v/>
      </c>
      <c r="Z190" s="43" t="str">
        <f ca="1">IFERROR(INDEX(Data!$A$1:AA$1002,_xlfn.AGGREGATE(15,6,(OFFSET(Data!$A$1,0,MATCH(Z$6,Data!$1:$1,0)-1,1000,1)=IF(Z$7="","Yes",Z$7))/(OFFSET(Data!$A$1,0,MATCH(Z$6,Data!$1:$1,0)-1,1000,1)=IF(Z$7="","Yes",Z$7))*ROW(Data!$C$1:$C$1002),ROW(Z190)-ROW(Z$7)),1),"")</f>
        <v/>
      </c>
      <c r="AA190" s="43" t="str">
        <f ca="1">IF(AB190="","",IF(INDEX(Data!$BR:$BR,MATCH(AB190,Data!$A:$A,0),1)=0,"",INDEX(Data!$BR:$BR,MATCH(AB190,Data!$A:$A,0),1)))</f>
        <v/>
      </c>
      <c r="AB190" s="43" t="str">
        <f ca="1">IFERROR(INDEX(Data!$A$1:AC$1002,_xlfn.AGGREGATE(15,6,(OFFSET(Data!$A$1,0,MATCH(AB$6,Data!$1:$1,0)-1,1000,1)=IF(AB$7="","Yes",AB$7))/(OFFSET(Data!$A$1,0,MATCH(AB$6,Data!$1:$1,0)-1,1000,1)=IF(AB$7="","Yes",AB$7))*ROW(Data!$C$1:$C$1002),ROW(AB190)-ROW(AB$7)),1),"")</f>
        <v/>
      </c>
      <c r="AC190" s="43" t="str">
        <f ca="1">IF(AD190="","",IF(INDEX(Data!$BR:$BR,MATCH(AD190,Data!$A:$A,0),1)=0,"",INDEX(Data!$BR:$BR,MATCH(AD190,Data!$A:$A,0),1)))</f>
        <v/>
      </c>
      <c r="AD190" s="43" t="str">
        <f ca="1">IFERROR(INDEX(Data!$A$1:AE$1002,_xlfn.AGGREGATE(15,6,(OFFSET(Data!$A$1,0,MATCH(AD$6,Data!$1:$1,0)-1,1000,1)=IF(AD$7="","Yes",AD$7))/(OFFSET(Data!$A$1,0,MATCH(AD$6,Data!$1:$1,0)-1,1000,1)=IF(AD$7="","Yes",AD$7))*ROW(Data!$C$1:$C$1002),ROW(AD190)-ROW(AD$7)),1),"")</f>
        <v/>
      </c>
      <c r="AE190" s="43" t="str">
        <f ca="1">IF(AF190="","",IF(INDEX(Data!$BR:$BR,MATCH(AF190,Data!$A:$A,0),1)=0,"",INDEX(Data!$BR:$BR,MATCH(AF190,Data!$A:$A,0),1)))</f>
        <v/>
      </c>
      <c r="AF190" s="43" t="str">
        <f ca="1">IFERROR(INDEX(Data!$A$1:AM$1002,_xlfn.AGGREGATE(15,6,(OFFSET(Data!$A$1,0,MATCH(AF$6,Data!$1:$1,0)-1,1000,1)=IF(AF$7="","Yes",AF$7))/(OFFSET(Data!$A$1,0,MATCH(AF$6,Data!$1:$1,0)-1,1000,1)=IF(AF$7="","Yes",AF$7))*ROW(Data!$C$1:$C$1002),ROW(AF190)-ROW(AF$7)),1),"")</f>
        <v/>
      </c>
      <c r="AG190" s="43" t="str">
        <f ca="1">IF(AH190="","",IF(INDEX(Data!$BR:$BR,MATCH(AH190,Data!$A:$A,0),1)=0,"",INDEX(Data!$BR:$BR,MATCH(AH190,Data!$A:$A,0),1)))</f>
        <v/>
      </c>
      <c r="AH190" s="43" t="str">
        <f ca="1">IFERROR(INDEX(Data!$A$1:AO$1002,_xlfn.AGGREGATE(15,6,(OFFSET(Data!$A$1,0,MATCH(AH$6,Data!$1:$1,0)-1,1000,1)=IF(AH$7="","Yes",AH$7))/(OFFSET(Data!$A$1,0,MATCH(AH$6,Data!$1:$1,0)-1,1000,1)=IF(AH$7="","Yes",AH$7))*ROW(Data!$C$1:$C$1002),ROW(AH190)-ROW(AH$7)),1),"")</f>
        <v/>
      </c>
      <c r="AI190" s="43" t="str">
        <f ca="1">IF(AJ190="","",IF(INDEX(Data!$BR:$BR,MATCH(AJ190,Data!$A:$A,0),1)=0,"",INDEX(Data!$BR:$BR,MATCH(AJ190,Data!$A:$A,0),1)))</f>
        <v/>
      </c>
      <c r="AJ190" s="43" t="str">
        <f ca="1">IFERROR(INDEX(Data!$A$1:AQ$1002,_xlfn.AGGREGATE(15,6,(OFFSET(Data!$A$1,0,MATCH(AJ$6,Data!$1:$1,0)-1,1000,1)=IF(AJ$7="","Yes",AJ$7))/(OFFSET(Data!$A$1,0,MATCH(AJ$6,Data!$1:$1,0)-1,1000,1)=IF(AJ$7="","Yes",AJ$7))*ROW(Data!$C$1:$C$1002),ROW(AJ190)-ROW(AJ$7)),1),"")</f>
        <v/>
      </c>
      <c r="AK190" s="43" t="str">
        <f ca="1">IF(AL190="","",IF(INDEX(Data!$BR:$BR,MATCH(AL190,Data!$A:$A,0),1)=0,"",INDEX(Data!$BR:$BR,MATCH(AL190,Data!$A:$A,0),1)))</f>
        <v/>
      </c>
      <c r="AL190" s="43" t="str">
        <f ca="1">IFERROR(INDEX(Data!$A$1:AS$1002,_xlfn.AGGREGATE(15,6,(OFFSET(Data!$A$1,0,MATCH(AL$6,Data!$1:$1,0)-1,1000,1)=IF(AL$7="","Yes",AL$7))/(OFFSET(Data!$A$1,0,MATCH(AL$6,Data!$1:$1,0)-1,1000,1)=IF(AL$7="","Yes",AL$7))*ROW(Data!$C$1:$C$1002),ROW(AL190)-ROW(AL$7)),1),"")</f>
        <v/>
      </c>
      <c r="AM190" s="43" t="str">
        <f ca="1">IF(AN190="","",IF(INDEX(Data!$BR:$BR,MATCH(AN190,Data!$A:$A,0),1)=0,"",INDEX(Data!$BR:$BR,MATCH(AN190,Data!$A:$A,0),1)))</f>
        <v/>
      </c>
      <c r="AN190" s="43" t="str">
        <f ca="1">IFERROR(INDEX(Data!$A$1:AU$1002,_xlfn.AGGREGATE(15,6,(OFFSET(Data!$A$1,0,MATCH(AN$6,Data!$1:$1,0)-1,1000,1)=IF(AN$7="","Yes",AN$7))/(OFFSET(Data!$A$1,0,MATCH(AN$6,Data!$1:$1,0)-1,1000,1)=IF(AN$7="","Yes",AN$7))*ROW(Data!$C$1:$C$1002),ROW(AN190)-ROW(AN$7)),1),"")</f>
        <v/>
      </c>
    </row>
    <row r="191" spans="1:40" x14ac:dyDescent="0.4">
      <c r="A191" s="43" t="str">
        <f ca="1">IF(B191="","",IF(INDEX(Data!$BR:$BR,MATCH(B191,Data!$A:$A,0),1)=0,"",INDEX(Data!$BR:$BR,MATCH(B191,Data!$A:$A,0),1)))</f>
        <v/>
      </c>
      <c r="B191" s="43" t="str">
        <f ca="1">IFERROR(INDEX(Data!A$1:$A$1002,_xlfn.AGGREGATE(15,6,(OFFSET(Data!$A$1,0,MATCH(B$6,Data!$1:$1,0)-1,1000,1)=IF(B$7="","Yes",B$7))/(OFFSET(Data!$A$1,0,MATCH(B$6,Data!$1:$1,0)-1,1000,1)=IF(B$7="","Yes",B$7))*ROW(Data!$C$1:$C$1002),ROW(B191)-ROW(B$7)),1),"")</f>
        <v/>
      </c>
      <c r="C191" s="43" t="str">
        <f ca="1">IF(D191="","",IF(INDEX(Data!$BR:$BR,MATCH(D191,Data!$A:$A,0),1)=0,"",INDEX(Data!$BR:$BR,MATCH(D191,Data!$A:$A,0),1)))</f>
        <v/>
      </c>
      <c r="D191" s="43" t="str">
        <f ca="1">IFERROR(INDEX(Data!$A$1:C$1002,_xlfn.AGGREGATE(15,6,(OFFSET(Data!$A$1,0,MATCH(D$6,Data!$1:$1,0)-1,1000,1)=IF(D$7="","Yes",D$7))/(OFFSET(Data!$A$1,0,MATCH(D$6,Data!$1:$1,0)-1,1000,1)=IF(D$7="","Yes",D$7))*ROW(Data!$C$1:$C$1002),ROW(D191)-ROW(D$7)),1),"")</f>
        <v/>
      </c>
      <c r="E191" s="43" t="str">
        <f ca="1">IF(F191="","",IF(INDEX(Data!$BR:$BR,MATCH(F191,Data!$A:$A,0),1)=0,"",INDEX(Data!$BR:$BR,MATCH(F191,Data!$A:$A,0),1)))</f>
        <v/>
      </c>
      <c r="F191" s="43" t="str">
        <f ca="1">IFERROR(INDEX(Data!$A$1:E$1002,_xlfn.AGGREGATE(15,6,(OFFSET(Data!$A$1,0,MATCH(F$6,Data!$1:$1,0)-1,1000,1)=IF(F$7="","Yes",F$7))/(OFFSET(Data!$A$1,0,MATCH(F$6,Data!$1:$1,0)-1,1000,1)=IF(F$7="","Yes",F$7))*ROW(Data!$C$1:$C$1002),ROW(F191)-ROW(F$7)),1),"")</f>
        <v/>
      </c>
      <c r="G191" s="43" t="str">
        <f ca="1">IF(H191="","",IF(INDEX(Data!$BR:$BR,MATCH(H191,Data!$A:$A,0),1)=0,"",INDEX(Data!$BR:$BR,MATCH(H191,Data!$A:$A,0),1)))</f>
        <v/>
      </c>
      <c r="H191" s="43" t="str">
        <f ca="1">IFERROR(INDEX(Data!$A$1:G$1002,_xlfn.AGGREGATE(15,6,(OFFSET(Data!$A$1,0,MATCH(H$6,Data!$1:$1,0)-1,1000,1)=IF(H$7="","Yes",H$7))/(OFFSET(Data!$A$1,0,MATCH(H$6,Data!$1:$1,0)-1,1000,1)=IF(H$7="","Yes",H$7))*ROW(Data!$C$1:$C$1002),ROW(H191)-ROW(H$7)),1),"")</f>
        <v/>
      </c>
      <c r="I191" s="43" t="str">
        <f ca="1">IF(J191="","",IF(INDEX(Data!$BR:$BR,MATCH(J191,Data!$A:$A,0),1)=0,"",INDEX(Data!$BR:$BR,MATCH(J191,Data!$A:$A,0),1)))</f>
        <v/>
      </c>
      <c r="J191" s="43" t="str">
        <f ca="1">IFERROR(INDEX(Data!$A$1:I$1002,_xlfn.AGGREGATE(15,6,(OFFSET(Data!$A$1,0,MATCH(J$6,Data!$1:$1,0)-1,1000,1)=IF(J$7="","Yes",J$7))/(OFFSET(Data!$A$1,0,MATCH(J$6,Data!$1:$1,0)-1,1000,1)=IF(J$7="","Yes",J$7))*ROW(Data!$C$1:$C$1002),ROW(J191)-ROW(J$7)),1),"")</f>
        <v/>
      </c>
      <c r="K191" s="43" t="str">
        <f ca="1">IF(L191="","",IF(INDEX(Data!$BR:$BR,MATCH(L191,Data!$A:$A,0),1)=0,"",INDEX(Data!$BR:$BR,MATCH(L191,Data!$A:$A,0),1)))</f>
        <v/>
      </c>
      <c r="L191" s="43" t="str">
        <f ca="1">IFERROR(INDEX(Data!$A$1:K$1002,_xlfn.AGGREGATE(15,6,(OFFSET(Data!$A$1,0,MATCH(L$6,Data!$1:$1,0)-1,1000,1)=IF(L$7="","Yes",L$7))/(OFFSET(Data!$A$1,0,MATCH(L$6,Data!$1:$1,0)-1,1000,1)=IF(L$7="","Yes",L$7))*ROW(Data!$C$1:$C$1002),ROW(L191)-ROW(L$7)),1),"")</f>
        <v/>
      </c>
      <c r="M191" s="43" t="str">
        <f ca="1">IF(N191="","",IF(INDEX(Data!$BR:$BR,MATCH(N191,Data!$A:$A,0),1)=0,"",INDEX(Data!$BR:$BR,MATCH(N191,Data!$A:$A,0),1)))</f>
        <v/>
      </c>
      <c r="N191" s="43" t="str">
        <f ca="1">IFERROR(INDEX(Data!$A$1:M$1002,_xlfn.AGGREGATE(15,6,(OFFSET(Data!$A$1,0,MATCH(N$6,Data!$1:$1,0)-1,1000,1)=IF(N$7="","Yes",N$7))/(OFFSET(Data!$A$1,0,MATCH(N$6,Data!$1:$1,0)-1,1000,1)=IF(N$7="","Yes",N$7))*ROW(Data!$C$1:$C$1002),ROW(N191)-ROW(N$7)),1),"")</f>
        <v/>
      </c>
      <c r="O191" s="43" t="str">
        <f ca="1">IF(P191="","",IF(INDEX(Data!$BR:$BR,MATCH(P191,Data!$A:$A,0),1)=0,"",INDEX(Data!$BR:$BR,MATCH(P191,Data!$A:$A,0),1)))</f>
        <v/>
      </c>
      <c r="P191" s="43" t="str">
        <f ca="1">IFERROR(INDEX(Data!$A$1:O$1002,_xlfn.AGGREGATE(15,6,(OFFSET(Data!$A$1,0,MATCH(P$6,Data!$1:$1,0)-1,1000,1)=IF(P$7="","Yes",P$7))/(OFFSET(Data!$A$1,0,MATCH(P$6,Data!$1:$1,0)-1,1000,1)=IF(P$7="","Yes",P$7))*ROW(Data!$C$1:$C$1002),ROW(P191)-ROW(P$7)),1),"")</f>
        <v/>
      </c>
      <c r="Q191" s="43" t="str">
        <f ca="1">IF(R191="","",IF(INDEX(Data!$BR:$BR,MATCH(R191,Data!$A:$A,0),1)=0,"",INDEX(Data!$BR:$BR,MATCH(R191,Data!$A:$A,0),1)))</f>
        <v/>
      </c>
      <c r="R191" s="43" t="str">
        <f ca="1">IFERROR(INDEX(Data!$A$1:Q$1002,_xlfn.AGGREGATE(15,6,(OFFSET(Data!$A$1,0,MATCH(R$6,Data!$1:$1,0)-1,1000,1)=IF(R$7="","Yes",R$7))/(OFFSET(Data!$A$1,0,MATCH(R$6,Data!$1:$1,0)-1,1000,1)=IF(R$7="","Yes",R$7))*ROW(Data!$C$1:$C$1002),ROW(R191)-ROW(R$7)),1),"")</f>
        <v/>
      </c>
      <c r="S191" s="43" t="str">
        <f ca="1">IF(T191="","",IF(INDEX(Data!$BR:$BR,MATCH(T191,Data!$A:$A,0),1)=0,"",INDEX(Data!$BR:$BR,MATCH(T191,Data!$A:$A,0),1)))</f>
        <v/>
      </c>
      <c r="T191" s="43" t="str">
        <f ca="1">IFERROR(INDEX(Data!$A$1:R$1002,_xlfn.AGGREGATE(15,6,(OFFSET(Data!$A$1,0,MATCH(T$6,Data!$1:$1,0)-1,1000,1)=IF(T$7="","Yes",T$7))/(OFFSET(Data!$A$1,0,MATCH(T$6,Data!$1:$1,0)-1,1000,1)=IF(T$7="","Yes",T$7))*ROW(Data!$C$1:$C$1002),ROW(T191)-ROW(T$7)),1),"")</f>
        <v/>
      </c>
      <c r="U191" s="43" t="str">
        <f ca="1">IF(V191="","",IF(INDEX(Data!$BR:$BR,MATCH(V191,Data!$A:$A,0),1)=0,"",INDEX(Data!$BR:$BR,MATCH(V191,Data!$A:$A,0),1)))</f>
        <v/>
      </c>
      <c r="V191" s="43" t="str">
        <f ca="1">IFERROR(INDEX(Data!$A$1:T$1002,_xlfn.AGGREGATE(15,6,(OFFSET(Data!$A$1,0,MATCH(V$6,Data!$1:$1,0)-1,1000,1)=IF(V$7="","Yes",V$7))/(OFFSET(Data!$A$1,0,MATCH(V$6,Data!$1:$1,0)-1,1000,1)=IF(V$7="","Yes",V$7))*ROW(Data!$C$1:$C$1002),ROW(V191)-ROW(V$7)),1),"")</f>
        <v/>
      </c>
      <c r="W191" s="43" t="str">
        <f ca="1">IF(X191="","",IF(INDEX(Data!$BR:$BR,MATCH(X191,Data!$A:$A,0),1)=0,"",INDEX(Data!$BR:$BR,MATCH(X191,Data!$A:$A,0),1)))</f>
        <v/>
      </c>
      <c r="X191" s="43" t="str">
        <f ca="1">IFERROR(INDEX(Data!$A$1:Y$1002,_xlfn.AGGREGATE(15,6,(OFFSET(Data!$A$1,0,MATCH(X$6,Data!$1:$1,0)-1,1000,1)=IF(X$7="","Yes",X$7))/(OFFSET(Data!$A$1,0,MATCH(X$6,Data!$1:$1,0)-1,1000,1)=IF(X$7="","Yes",X$7))*ROW(Data!$C$1:$C$1002),ROW(X191)-ROW(X$7)),1),"")</f>
        <v/>
      </c>
      <c r="Y191" s="43" t="str">
        <f ca="1">IF(Z191="","",IF(INDEX(Data!$BR:$BR,MATCH(Z191,Data!$A:$A,0),1)=0,"",INDEX(Data!$BR:$BR,MATCH(Z191,Data!$A:$A,0),1)))</f>
        <v/>
      </c>
      <c r="Z191" s="43" t="str">
        <f ca="1">IFERROR(INDEX(Data!$A$1:AA$1002,_xlfn.AGGREGATE(15,6,(OFFSET(Data!$A$1,0,MATCH(Z$6,Data!$1:$1,0)-1,1000,1)=IF(Z$7="","Yes",Z$7))/(OFFSET(Data!$A$1,0,MATCH(Z$6,Data!$1:$1,0)-1,1000,1)=IF(Z$7="","Yes",Z$7))*ROW(Data!$C$1:$C$1002),ROW(Z191)-ROW(Z$7)),1),"")</f>
        <v/>
      </c>
      <c r="AA191" s="43" t="str">
        <f ca="1">IF(AB191="","",IF(INDEX(Data!$BR:$BR,MATCH(AB191,Data!$A:$A,0),1)=0,"",INDEX(Data!$BR:$BR,MATCH(AB191,Data!$A:$A,0),1)))</f>
        <v/>
      </c>
      <c r="AB191" s="43" t="str">
        <f ca="1">IFERROR(INDEX(Data!$A$1:AC$1002,_xlfn.AGGREGATE(15,6,(OFFSET(Data!$A$1,0,MATCH(AB$6,Data!$1:$1,0)-1,1000,1)=IF(AB$7="","Yes",AB$7))/(OFFSET(Data!$A$1,0,MATCH(AB$6,Data!$1:$1,0)-1,1000,1)=IF(AB$7="","Yes",AB$7))*ROW(Data!$C$1:$C$1002),ROW(AB191)-ROW(AB$7)),1),"")</f>
        <v/>
      </c>
      <c r="AC191" s="43" t="str">
        <f ca="1">IF(AD191="","",IF(INDEX(Data!$BR:$BR,MATCH(AD191,Data!$A:$A,0),1)=0,"",INDEX(Data!$BR:$BR,MATCH(AD191,Data!$A:$A,0),1)))</f>
        <v/>
      </c>
      <c r="AD191" s="43" t="str">
        <f ca="1">IFERROR(INDEX(Data!$A$1:AE$1002,_xlfn.AGGREGATE(15,6,(OFFSET(Data!$A$1,0,MATCH(AD$6,Data!$1:$1,0)-1,1000,1)=IF(AD$7="","Yes",AD$7))/(OFFSET(Data!$A$1,0,MATCH(AD$6,Data!$1:$1,0)-1,1000,1)=IF(AD$7="","Yes",AD$7))*ROW(Data!$C$1:$C$1002),ROW(AD191)-ROW(AD$7)),1),"")</f>
        <v/>
      </c>
      <c r="AE191" s="43" t="str">
        <f ca="1">IF(AF191="","",IF(INDEX(Data!$BR:$BR,MATCH(AF191,Data!$A:$A,0),1)=0,"",INDEX(Data!$BR:$BR,MATCH(AF191,Data!$A:$A,0),1)))</f>
        <v/>
      </c>
      <c r="AF191" s="43" t="str">
        <f ca="1">IFERROR(INDEX(Data!$A$1:AM$1002,_xlfn.AGGREGATE(15,6,(OFFSET(Data!$A$1,0,MATCH(AF$6,Data!$1:$1,0)-1,1000,1)=IF(AF$7="","Yes",AF$7))/(OFFSET(Data!$A$1,0,MATCH(AF$6,Data!$1:$1,0)-1,1000,1)=IF(AF$7="","Yes",AF$7))*ROW(Data!$C$1:$C$1002),ROW(AF191)-ROW(AF$7)),1),"")</f>
        <v/>
      </c>
      <c r="AG191" s="43" t="str">
        <f ca="1">IF(AH191="","",IF(INDEX(Data!$BR:$BR,MATCH(AH191,Data!$A:$A,0),1)=0,"",INDEX(Data!$BR:$BR,MATCH(AH191,Data!$A:$A,0),1)))</f>
        <v/>
      </c>
      <c r="AH191" s="43" t="str">
        <f ca="1">IFERROR(INDEX(Data!$A$1:AO$1002,_xlfn.AGGREGATE(15,6,(OFFSET(Data!$A$1,0,MATCH(AH$6,Data!$1:$1,0)-1,1000,1)=IF(AH$7="","Yes",AH$7))/(OFFSET(Data!$A$1,0,MATCH(AH$6,Data!$1:$1,0)-1,1000,1)=IF(AH$7="","Yes",AH$7))*ROW(Data!$C$1:$C$1002),ROW(AH191)-ROW(AH$7)),1),"")</f>
        <v/>
      </c>
      <c r="AI191" s="43" t="str">
        <f ca="1">IF(AJ191="","",IF(INDEX(Data!$BR:$BR,MATCH(AJ191,Data!$A:$A,0),1)=0,"",INDEX(Data!$BR:$BR,MATCH(AJ191,Data!$A:$A,0),1)))</f>
        <v/>
      </c>
      <c r="AJ191" s="43" t="str">
        <f ca="1">IFERROR(INDEX(Data!$A$1:AQ$1002,_xlfn.AGGREGATE(15,6,(OFFSET(Data!$A$1,0,MATCH(AJ$6,Data!$1:$1,0)-1,1000,1)=IF(AJ$7="","Yes",AJ$7))/(OFFSET(Data!$A$1,0,MATCH(AJ$6,Data!$1:$1,0)-1,1000,1)=IF(AJ$7="","Yes",AJ$7))*ROW(Data!$C$1:$C$1002),ROW(AJ191)-ROW(AJ$7)),1),"")</f>
        <v/>
      </c>
      <c r="AK191" s="43" t="str">
        <f ca="1">IF(AL191="","",IF(INDEX(Data!$BR:$BR,MATCH(AL191,Data!$A:$A,0),1)=0,"",INDEX(Data!$BR:$BR,MATCH(AL191,Data!$A:$A,0),1)))</f>
        <v/>
      </c>
      <c r="AL191" s="43" t="str">
        <f ca="1">IFERROR(INDEX(Data!$A$1:AS$1002,_xlfn.AGGREGATE(15,6,(OFFSET(Data!$A$1,0,MATCH(AL$6,Data!$1:$1,0)-1,1000,1)=IF(AL$7="","Yes",AL$7))/(OFFSET(Data!$A$1,0,MATCH(AL$6,Data!$1:$1,0)-1,1000,1)=IF(AL$7="","Yes",AL$7))*ROW(Data!$C$1:$C$1002),ROW(AL191)-ROW(AL$7)),1),"")</f>
        <v/>
      </c>
      <c r="AM191" s="43" t="str">
        <f ca="1">IF(AN191="","",IF(INDEX(Data!$BR:$BR,MATCH(AN191,Data!$A:$A,0),1)=0,"",INDEX(Data!$BR:$BR,MATCH(AN191,Data!$A:$A,0),1)))</f>
        <v/>
      </c>
      <c r="AN191" s="43" t="str">
        <f ca="1">IFERROR(INDEX(Data!$A$1:AU$1002,_xlfn.AGGREGATE(15,6,(OFFSET(Data!$A$1,0,MATCH(AN$6,Data!$1:$1,0)-1,1000,1)=IF(AN$7="","Yes",AN$7))/(OFFSET(Data!$A$1,0,MATCH(AN$6,Data!$1:$1,0)-1,1000,1)=IF(AN$7="","Yes",AN$7))*ROW(Data!$C$1:$C$1002),ROW(AN191)-ROW(AN$7)),1),"")</f>
        <v/>
      </c>
    </row>
    <row r="192" spans="1:40" x14ac:dyDescent="0.4">
      <c r="A192" s="43" t="str">
        <f ca="1">IF(B192="","",IF(INDEX(Data!$BR:$BR,MATCH(B192,Data!$A:$A,0),1)=0,"",INDEX(Data!$BR:$BR,MATCH(B192,Data!$A:$A,0),1)))</f>
        <v/>
      </c>
      <c r="B192" s="43" t="str">
        <f ca="1">IFERROR(INDEX(Data!A$1:$A$1002,_xlfn.AGGREGATE(15,6,(OFFSET(Data!$A$1,0,MATCH(B$6,Data!$1:$1,0)-1,1000,1)=IF(B$7="","Yes",B$7))/(OFFSET(Data!$A$1,0,MATCH(B$6,Data!$1:$1,0)-1,1000,1)=IF(B$7="","Yes",B$7))*ROW(Data!$C$1:$C$1002),ROW(B192)-ROW(B$7)),1),"")</f>
        <v/>
      </c>
      <c r="C192" s="43" t="str">
        <f ca="1">IF(D192="","",IF(INDEX(Data!$BR:$BR,MATCH(D192,Data!$A:$A,0),1)=0,"",INDEX(Data!$BR:$BR,MATCH(D192,Data!$A:$A,0),1)))</f>
        <v/>
      </c>
      <c r="D192" s="43" t="str">
        <f ca="1">IFERROR(INDEX(Data!$A$1:C$1002,_xlfn.AGGREGATE(15,6,(OFFSET(Data!$A$1,0,MATCH(D$6,Data!$1:$1,0)-1,1000,1)=IF(D$7="","Yes",D$7))/(OFFSET(Data!$A$1,0,MATCH(D$6,Data!$1:$1,0)-1,1000,1)=IF(D$7="","Yes",D$7))*ROW(Data!$C$1:$C$1002),ROW(D192)-ROW(D$7)),1),"")</f>
        <v/>
      </c>
      <c r="E192" s="43" t="str">
        <f ca="1">IF(F192="","",IF(INDEX(Data!$BR:$BR,MATCH(F192,Data!$A:$A,0),1)=0,"",INDEX(Data!$BR:$BR,MATCH(F192,Data!$A:$A,0),1)))</f>
        <v/>
      </c>
      <c r="F192" s="43" t="str">
        <f ca="1">IFERROR(INDEX(Data!$A$1:E$1002,_xlfn.AGGREGATE(15,6,(OFFSET(Data!$A$1,0,MATCH(F$6,Data!$1:$1,0)-1,1000,1)=IF(F$7="","Yes",F$7))/(OFFSET(Data!$A$1,0,MATCH(F$6,Data!$1:$1,0)-1,1000,1)=IF(F$7="","Yes",F$7))*ROW(Data!$C$1:$C$1002),ROW(F192)-ROW(F$7)),1),"")</f>
        <v/>
      </c>
      <c r="G192" s="43" t="str">
        <f ca="1">IF(H192="","",IF(INDEX(Data!$BR:$BR,MATCH(H192,Data!$A:$A,0),1)=0,"",INDEX(Data!$BR:$BR,MATCH(H192,Data!$A:$A,0),1)))</f>
        <v/>
      </c>
      <c r="H192" s="43" t="str">
        <f ca="1">IFERROR(INDEX(Data!$A$1:G$1002,_xlfn.AGGREGATE(15,6,(OFFSET(Data!$A$1,0,MATCH(H$6,Data!$1:$1,0)-1,1000,1)=IF(H$7="","Yes",H$7))/(OFFSET(Data!$A$1,0,MATCH(H$6,Data!$1:$1,0)-1,1000,1)=IF(H$7="","Yes",H$7))*ROW(Data!$C$1:$C$1002),ROW(H192)-ROW(H$7)),1),"")</f>
        <v/>
      </c>
      <c r="I192" s="43" t="str">
        <f ca="1">IF(J192="","",IF(INDEX(Data!$BR:$BR,MATCH(J192,Data!$A:$A,0),1)=0,"",INDEX(Data!$BR:$BR,MATCH(J192,Data!$A:$A,0),1)))</f>
        <v/>
      </c>
      <c r="J192" s="43" t="str">
        <f ca="1">IFERROR(INDEX(Data!$A$1:I$1002,_xlfn.AGGREGATE(15,6,(OFFSET(Data!$A$1,0,MATCH(J$6,Data!$1:$1,0)-1,1000,1)=IF(J$7="","Yes",J$7))/(OFFSET(Data!$A$1,0,MATCH(J$6,Data!$1:$1,0)-1,1000,1)=IF(J$7="","Yes",J$7))*ROW(Data!$C$1:$C$1002),ROW(J192)-ROW(J$7)),1),"")</f>
        <v/>
      </c>
      <c r="K192" s="43" t="str">
        <f ca="1">IF(L192="","",IF(INDEX(Data!$BR:$BR,MATCH(L192,Data!$A:$A,0),1)=0,"",INDEX(Data!$BR:$BR,MATCH(L192,Data!$A:$A,0),1)))</f>
        <v/>
      </c>
      <c r="L192" s="43" t="str">
        <f ca="1">IFERROR(INDEX(Data!$A$1:K$1002,_xlfn.AGGREGATE(15,6,(OFFSET(Data!$A$1,0,MATCH(L$6,Data!$1:$1,0)-1,1000,1)=IF(L$7="","Yes",L$7))/(OFFSET(Data!$A$1,0,MATCH(L$6,Data!$1:$1,0)-1,1000,1)=IF(L$7="","Yes",L$7))*ROW(Data!$C$1:$C$1002),ROW(L192)-ROW(L$7)),1),"")</f>
        <v/>
      </c>
      <c r="M192" s="43" t="str">
        <f ca="1">IF(N192="","",IF(INDEX(Data!$BR:$BR,MATCH(N192,Data!$A:$A,0),1)=0,"",INDEX(Data!$BR:$BR,MATCH(N192,Data!$A:$A,0),1)))</f>
        <v/>
      </c>
      <c r="N192" s="43" t="str">
        <f ca="1">IFERROR(INDEX(Data!$A$1:M$1002,_xlfn.AGGREGATE(15,6,(OFFSET(Data!$A$1,0,MATCH(N$6,Data!$1:$1,0)-1,1000,1)=IF(N$7="","Yes",N$7))/(OFFSET(Data!$A$1,0,MATCH(N$6,Data!$1:$1,0)-1,1000,1)=IF(N$7="","Yes",N$7))*ROW(Data!$C$1:$C$1002),ROW(N192)-ROW(N$7)),1),"")</f>
        <v/>
      </c>
      <c r="O192" s="43" t="str">
        <f ca="1">IF(P192="","",IF(INDEX(Data!$BR:$BR,MATCH(P192,Data!$A:$A,0),1)=0,"",INDEX(Data!$BR:$BR,MATCH(P192,Data!$A:$A,0),1)))</f>
        <v/>
      </c>
      <c r="P192" s="43" t="str">
        <f ca="1">IFERROR(INDEX(Data!$A$1:O$1002,_xlfn.AGGREGATE(15,6,(OFFSET(Data!$A$1,0,MATCH(P$6,Data!$1:$1,0)-1,1000,1)=IF(P$7="","Yes",P$7))/(OFFSET(Data!$A$1,0,MATCH(P$6,Data!$1:$1,0)-1,1000,1)=IF(P$7="","Yes",P$7))*ROW(Data!$C$1:$C$1002),ROW(P192)-ROW(P$7)),1),"")</f>
        <v/>
      </c>
      <c r="Q192" s="43" t="str">
        <f ca="1">IF(R192="","",IF(INDEX(Data!$BR:$BR,MATCH(R192,Data!$A:$A,0),1)=0,"",INDEX(Data!$BR:$BR,MATCH(R192,Data!$A:$A,0),1)))</f>
        <v/>
      </c>
      <c r="R192" s="43" t="str">
        <f ca="1">IFERROR(INDEX(Data!$A$1:Q$1002,_xlfn.AGGREGATE(15,6,(OFFSET(Data!$A$1,0,MATCH(R$6,Data!$1:$1,0)-1,1000,1)=IF(R$7="","Yes",R$7))/(OFFSET(Data!$A$1,0,MATCH(R$6,Data!$1:$1,0)-1,1000,1)=IF(R$7="","Yes",R$7))*ROW(Data!$C$1:$C$1002),ROW(R192)-ROW(R$7)),1),"")</f>
        <v/>
      </c>
      <c r="S192" s="43" t="str">
        <f ca="1">IF(T192="","",IF(INDEX(Data!$BR:$BR,MATCH(T192,Data!$A:$A,0),1)=0,"",INDEX(Data!$BR:$BR,MATCH(T192,Data!$A:$A,0),1)))</f>
        <v/>
      </c>
      <c r="T192" s="43" t="str">
        <f ca="1">IFERROR(INDEX(Data!$A$1:R$1002,_xlfn.AGGREGATE(15,6,(OFFSET(Data!$A$1,0,MATCH(T$6,Data!$1:$1,0)-1,1000,1)=IF(T$7="","Yes",T$7))/(OFFSET(Data!$A$1,0,MATCH(T$6,Data!$1:$1,0)-1,1000,1)=IF(T$7="","Yes",T$7))*ROW(Data!$C$1:$C$1002),ROW(T192)-ROW(T$7)),1),"")</f>
        <v/>
      </c>
      <c r="U192" s="43" t="str">
        <f ca="1">IF(V192="","",IF(INDEX(Data!$BR:$BR,MATCH(V192,Data!$A:$A,0),1)=0,"",INDEX(Data!$BR:$BR,MATCH(V192,Data!$A:$A,0),1)))</f>
        <v/>
      </c>
      <c r="V192" s="43" t="str">
        <f ca="1">IFERROR(INDEX(Data!$A$1:T$1002,_xlfn.AGGREGATE(15,6,(OFFSET(Data!$A$1,0,MATCH(V$6,Data!$1:$1,0)-1,1000,1)=IF(V$7="","Yes",V$7))/(OFFSET(Data!$A$1,0,MATCH(V$6,Data!$1:$1,0)-1,1000,1)=IF(V$7="","Yes",V$7))*ROW(Data!$C$1:$C$1002),ROW(V192)-ROW(V$7)),1),"")</f>
        <v/>
      </c>
      <c r="W192" s="43" t="str">
        <f ca="1">IF(X192="","",IF(INDEX(Data!$BR:$BR,MATCH(X192,Data!$A:$A,0),1)=0,"",INDEX(Data!$BR:$BR,MATCH(X192,Data!$A:$A,0),1)))</f>
        <v/>
      </c>
      <c r="X192" s="43" t="str">
        <f ca="1">IFERROR(INDEX(Data!$A$1:Y$1002,_xlfn.AGGREGATE(15,6,(OFFSET(Data!$A$1,0,MATCH(X$6,Data!$1:$1,0)-1,1000,1)=IF(X$7="","Yes",X$7))/(OFFSET(Data!$A$1,0,MATCH(X$6,Data!$1:$1,0)-1,1000,1)=IF(X$7="","Yes",X$7))*ROW(Data!$C$1:$C$1002),ROW(X192)-ROW(X$7)),1),"")</f>
        <v/>
      </c>
      <c r="Y192" s="43" t="str">
        <f ca="1">IF(Z192="","",IF(INDEX(Data!$BR:$BR,MATCH(Z192,Data!$A:$A,0),1)=0,"",INDEX(Data!$BR:$BR,MATCH(Z192,Data!$A:$A,0),1)))</f>
        <v/>
      </c>
      <c r="Z192" s="43" t="str">
        <f ca="1">IFERROR(INDEX(Data!$A$1:AA$1002,_xlfn.AGGREGATE(15,6,(OFFSET(Data!$A$1,0,MATCH(Z$6,Data!$1:$1,0)-1,1000,1)=IF(Z$7="","Yes",Z$7))/(OFFSET(Data!$A$1,0,MATCH(Z$6,Data!$1:$1,0)-1,1000,1)=IF(Z$7="","Yes",Z$7))*ROW(Data!$C$1:$C$1002),ROW(Z192)-ROW(Z$7)),1),"")</f>
        <v/>
      </c>
      <c r="AA192" s="43" t="str">
        <f ca="1">IF(AB192="","",IF(INDEX(Data!$BR:$BR,MATCH(AB192,Data!$A:$A,0),1)=0,"",INDEX(Data!$BR:$BR,MATCH(AB192,Data!$A:$A,0),1)))</f>
        <v/>
      </c>
      <c r="AB192" s="43" t="str">
        <f ca="1">IFERROR(INDEX(Data!$A$1:AC$1002,_xlfn.AGGREGATE(15,6,(OFFSET(Data!$A$1,0,MATCH(AB$6,Data!$1:$1,0)-1,1000,1)=IF(AB$7="","Yes",AB$7))/(OFFSET(Data!$A$1,0,MATCH(AB$6,Data!$1:$1,0)-1,1000,1)=IF(AB$7="","Yes",AB$7))*ROW(Data!$C$1:$C$1002),ROW(AB192)-ROW(AB$7)),1),"")</f>
        <v/>
      </c>
      <c r="AC192" s="43" t="str">
        <f ca="1">IF(AD192="","",IF(INDEX(Data!$BR:$BR,MATCH(AD192,Data!$A:$A,0),1)=0,"",INDEX(Data!$BR:$BR,MATCH(AD192,Data!$A:$A,0),1)))</f>
        <v/>
      </c>
      <c r="AD192" s="43" t="str">
        <f ca="1">IFERROR(INDEX(Data!$A$1:AE$1002,_xlfn.AGGREGATE(15,6,(OFFSET(Data!$A$1,0,MATCH(AD$6,Data!$1:$1,0)-1,1000,1)=IF(AD$7="","Yes",AD$7))/(OFFSET(Data!$A$1,0,MATCH(AD$6,Data!$1:$1,0)-1,1000,1)=IF(AD$7="","Yes",AD$7))*ROW(Data!$C$1:$C$1002),ROW(AD192)-ROW(AD$7)),1),"")</f>
        <v/>
      </c>
      <c r="AE192" s="43" t="str">
        <f ca="1">IF(AF192="","",IF(INDEX(Data!$BR:$BR,MATCH(AF192,Data!$A:$A,0),1)=0,"",INDEX(Data!$BR:$BR,MATCH(AF192,Data!$A:$A,0),1)))</f>
        <v/>
      </c>
      <c r="AF192" s="43" t="str">
        <f ca="1">IFERROR(INDEX(Data!$A$1:AM$1002,_xlfn.AGGREGATE(15,6,(OFFSET(Data!$A$1,0,MATCH(AF$6,Data!$1:$1,0)-1,1000,1)=IF(AF$7="","Yes",AF$7))/(OFFSET(Data!$A$1,0,MATCH(AF$6,Data!$1:$1,0)-1,1000,1)=IF(AF$7="","Yes",AF$7))*ROW(Data!$C$1:$C$1002),ROW(AF192)-ROW(AF$7)),1),"")</f>
        <v/>
      </c>
      <c r="AG192" s="43" t="str">
        <f ca="1">IF(AH192="","",IF(INDEX(Data!$BR:$BR,MATCH(AH192,Data!$A:$A,0),1)=0,"",INDEX(Data!$BR:$BR,MATCH(AH192,Data!$A:$A,0),1)))</f>
        <v/>
      </c>
      <c r="AH192" s="43" t="str">
        <f ca="1">IFERROR(INDEX(Data!$A$1:AO$1002,_xlfn.AGGREGATE(15,6,(OFFSET(Data!$A$1,0,MATCH(AH$6,Data!$1:$1,0)-1,1000,1)=IF(AH$7="","Yes",AH$7))/(OFFSET(Data!$A$1,0,MATCH(AH$6,Data!$1:$1,0)-1,1000,1)=IF(AH$7="","Yes",AH$7))*ROW(Data!$C$1:$C$1002),ROW(AH192)-ROW(AH$7)),1),"")</f>
        <v/>
      </c>
      <c r="AI192" s="43" t="str">
        <f ca="1">IF(AJ192="","",IF(INDEX(Data!$BR:$BR,MATCH(AJ192,Data!$A:$A,0),1)=0,"",INDEX(Data!$BR:$BR,MATCH(AJ192,Data!$A:$A,0),1)))</f>
        <v/>
      </c>
      <c r="AJ192" s="43" t="str">
        <f ca="1">IFERROR(INDEX(Data!$A$1:AQ$1002,_xlfn.AGGREGATE(15,6,(OFFSET(Data!$A$1,0,MATCH(AJ$6,Data!$1:$1,0)-1,1000,1)=IF(AJ$7="","Yes",AJ$7))/(OFFSET(Data!$A$1,0,MATCH(AJ$6,Data!$1:$1,0)-1,1000,1)=IF(AJ$7="","Yes",AJ$7))*ROW(Data!$C$1:$C$1002),ROW(AJ192)-ROW(AJ$7)),1),"")</f>
        <v/>
      </c>
      <c r="AK192" s="43" t="str">
        <f ca="1">IF(AL192="","",IF(INDEX(Data!$BR:$BR,MATCH(AL192,Data!$A:$A,0),1)=0,"",INDEX(Data!$BR:$BR,MATCH(AL192,Data!$A:$A,0),1)))</f>
        <v/>
      </c>
      <c r="AL192" s="43" t="str">
        <f ca="1">IFERROR(INDEX(Data!$A$1:AS$1002,_xlfn.AGGREGATE(15,6,(OFFSET(Data!$A$1,0,MATCH(AL$6,Data!$1:$1,0)-1,1000,1)=IF(AL$7="","Yes",AL$7))/(OFFSET(Data!$A$1,0,MATCH(AL$6,Data!$1:$1,0)-1,1000,1)=IF(AL$7="","Yes",AL$7))*ROW(Data!$C$1:$C$1002),ROW(AL192)-ROW(AL$7)),1),"")</f>
        <v/>
      </c>
      <c r="AM192" s="43" t="str">
        <f ca="1">IF(AN192="","",IF(INDEX(Data!$BR:$BR,MATCH(AN192,Data!$A:$A,0),1)=0,"",INDEX(Data!$BR:$BR,MATCH(AN192,Data!$A:$A,0),1)))</f>
        <v/>
      </c>
      <c r="AN192" s="43" t="str">
        <f ca="1">IFERROR(INDEX(Data!$A$1:AU$1002,_xlfn.AGGREGATE(15,6,(OFFSET(Data!$A$1,0,MATCH(AN$6,Data!$1:$1,0)-1,1000,1)=IF(AN$7="","Yes",AN$7))/(OFFSET(Data!$A$1,0,MATCH(AN$6,Data!$1:$1,0)-1,1000,1)=IF(AN$7="","Yes",AN$7))*ROW(Data!$C$1:$C$1002),ROW(AN192)-ROW(AN$7)),1),"")</f>
        <v/>
      </c>
    </row>
    <row r="193" spans="1:40" x14ac:dyDescent="0.4">
      <c r="A193" s="43" t="str">
        <f ca="1">IF(B193="","",IF(INDEX(Data!$BR:$BR,MATCH(B193,Data!$A:$A,0),1)=0,"",INDEX(Data!$BR:$BR,MATCH(B193,Data!$A:$A,0),1)))</f>
        <v/>
      </c>
      <c r="B193" s="43" t="str">
        <f ca="1">IFERROR(INDEX(Data!A$1:$A$1002,_xlfn.AGGREGATE(15,6,(OFFSET(Data!$A$1,0,MATCH(B$6,Data!$1:$1,0)-1,1000,1)=IF(B$7="","Yes",B$7))/(OFFSET(Data!$A$1,0,MATCH(B$6,Data!$1:$1,0)-1,1000,1)=IF(B$7="","Yes",B$7))*ROW(Data!$C$1:$C$1002),ROW(B193)-ROW(B$7)),1),"")</f>
        <v/>
      </c>
      <c r="C193" s="43" t="str">
        <f ca="1">IF(D193="","",IF(INDEX(Data!$BR:$BR,MATCH(D193,Data!$A:$A,0),1)=0,"",INDEX(Data!$BR:$BR,MATCH(D193,Data!$A:$A,0),1)))</f>
        <v/>
      </c>
      <c r="D193" s="43" t="str">
        <f ca="1">IFERROR(INDEX(Data!$A$1:C$1002,_xlfn.AGGREGATE(15,6,(OFFSET(Data!$A$1,0,MATCH(D$6,Data!$1:$1,0)-1,1000,1)=IF(D$7="","Yes",D$7))/(OFFSET(Data!$A$1,0,MATCH(D$6,Data!$1:$1,0)-1,1000,1)=IF(D$7="","Yes",D$7))*ROW(Data!$C$1:$C$1002),ROW(D193)-ROW(D$7)),1),"")</f>
        <v/>
      </c>
      <c r="E193" s="43" t="str">
        <f ca="1">IF(F193="","",IF(INDEX(Data!$BR:$BR,MATCH(F193,Data!$A:$A,0),1)=0,"",INDEX(Data!$BR:$BR,MATCH(F193,Data!$A:$A,0),1)))</f>
        <v/>
      </c>
      <c r="F193" s="43" t="str">
        <f ca="1">IFERROR(INDEX(Data!$A$1:E$1002,_xlfn.AGGREGATE(15,6,(OFFSET(Data!$A$1,0,MATCH(F$6,Data!$1:$1,0)-1,1000,1)=IF(F$7="","Yes",F$7))/(OFFSET(Data!$A$1,0,MATCH(F$6,Data!$1:$1,0)-1,1000,1)=IF(F$7="","Yes",F$7))*ROW(Data!$C$1:$C$1002),ROW(F193)-ROW(F$7)),1),"")</f>
        <v/>
      </c>
      <c r="G193" s="43" t="str">
        <f ca="1">IF(H193="","",IF(INDEX(Data!$BR:$BR,MATCH(H193,Data!$A:$A,0),1)=0,"",INDEX(Data!$BR:$BR,MATCH(H193,Data!$A:$A,0),1)))</f>
        <v/>
      </c>
      <c r="H193" s="43" t="str">
        <f ca="1">IFERROR(INDEX(Data!$A$1:G$1002,_xlfn.AGGREGATE(15,6,(OFFSET(Data!$A$1,0,MATCH(H$6,Data!$1:$1,0)-1,1000,1)=IF(H$7="","Yes",H$7))/(OFFSET(Data!$A$1,0,MATCH(H$6,Data!$1:$1,0)-1,1000,1)=IF(H$7="","Yes",H$7))*ROW(Data!$C$1:$C$1002),ROW(H193)-ROW(H$7)),1),"")</f>
        <v/>
      </c>
      <c r="I193" s="43" t="str">
        <f ca="1">IF(J193="","",IF(INDEX(Data!$BR:$BR,MATCH(J193,Data!$A:$A,0),1)=0,"",INDEX(Data!$BR:$BR,MATCH(J193,Data!$A:$A,0),1)))</f>
        <v/>
      </c>
      <c r="J193" s="43" t="str">
        <f ca="1">IFERROR(INDEX(Data!$A$1:I$1002,_xlfn.AGGREGATE(15,6,(OFFSET(Data!$A$1,0,MATCH(J$6,Data!$1:$1,0)-1,1000,1)=IF(J$7="","Yes",J$7))/(OFFSET(Data!$A$1,0,MATCH(J$6,Data!$1:$1,0)-1,1000,1)=IF(J$7="","Yes",J$7))*ROW(Data!$C$1:$C$1002),ROW(J193)-ROW(J$7)),1),"")</f>
        <v/>
      </c>
      <c r="K193" s="43" t="str">
        <f ca="1">IF(L193="","",IF(INDEX(Data!$BR:$BR,MATCH(L193,Data!$A:$A,0),1)=0,"",INDEX(Data!$BR:$BR,MATCH(L193,Data!$A:$A,0),1)))</f>
        <v/>
      </c>
      <c r="L193" s="43" t="str">
        <f ca="1">IFERROR(INDEX(Data!$A$1:K$1002,_xlfn.AGGREGATE(15,6,(OFFSET(Data!$A$1,0,MATCH(L$6,Data!$1:$1,0)-1,1000,1)=IF(L$7="","Yes",L$7))/(OFFSET(Data!$A$1,0,MATCH(L$6,Data!$1:$1,0)-1,1000,1)=IF(L$7="","Yes",L$7))*ROW(Data!$C$1:$C$1002),ROW(L193)-ROW(L$7)),1),"")</f>
        <v/>
      </c>
      <c r="M193" s="43" t="str">
        <f ca="1">IF(N193="","",IF(INDEX(Data!$BR:$BR,MATCH(N193,Data!$A:$A,0),1)=0,"",INDEX(Data!$BR:$BR,MATCH(N193,Data!$A:$A,0),1)))</f>
        <v/>
      </c>
      <c r="N193" s="43" t="str">
        <f ca="1">IFERROR(INDEX(Data!$A$1:M$1002,_xlfn.AGGREGATE(15,6,(OFFSET(Data!$A$1,0,MATCH(N$6,Data!$1:$1,0)-1,1000,1)=IF(N$7="","Yes",N$7))/(OFFSET(Data!$A$1,0,MATCH(N$6,Data!$1:$1,0)-1,1000,1)=IF(N$7="","Yes",N$7))*ROW(Data!$C$1:$C$1002),ROW(N193)-ROW(N$7)),1),"")</f>
        <v/>
      </c>
      <c r="O193" s="43" t="str">
        <f ca="1">IF(P193="","",IF(INDEX(Data!$BR:$BR,MATCH(P193,Data!$A:$A,0),1)=0,"",INDEX(Data!$BR:$BR,MATCH(P193,Data!$A:$A,0),1)))</f>
        <v/>
      </c>
      <c r="P193" s="43" t="str">
        <f ca="1">IFERROR(INDEX(Data!$A$1:O$1002,_xlfn.AGGREGATE(15,6,(OFFSET(Data!$A$1,0,MATCH(P$6,Data!$1:$1,0)-1,1000,1)=IF(P$7="","Yes",P$7))/(OFFSET(Data!$A$1,0,MATCH(P$6,Data!$1:$1,0)-1,1000,1)=IF(P$7="","Yes",P$7))*ROW(Data!$C$1:$C$1002),ROW(P193)-ROW(P$7)),1),"")</f>
        <v/>
      </c>
      <c r="Q193" s="43" t="str">
        <f ca="1">IF(R193="","",IF(INDEX(Data!$BR:$BR,MATCH(R193,Data!$A:$A,0),1)=0,"",INDEX(Data!$BR:$BR,MATCH(R193,Data!$A:$A,0),1)))</f>
        <v/>
      </c>
      <c r="R193" s="43" t="str">
        <f ca="1">IFERROR(INDEX(Data!$A$1:Q$1002,_xlfn.AGGREGATE(15,6,(OFFSET(Data!$A$1,0,MATCH(R$6,Data!$1:$1,0)-1,1000,1)=IF(R$7="","Yes",R$7))/(OFFSET(Data!$A$1,0,MATCH(R$6,Data!$1:$1,0)-1,1000,1)=IF(R$7="","Yes",R$7))*ROW(Data!$C$1:$C$1002),ROW(R193)-ROW(R$7)),1),"")</f>
        <v/>
      </c>
      <c r="S193" s="43" t="str">
        <f ca="1">IF(T193="","",IF(INDEX(Data!$BR:$BR,MATCH(T193,Data!$A:$A,0),1)=0,"",INDEX(Data!$BR:$BR,MATCH(T193,Data!$A:$A,0),1)))</f>
        <v/>
      </c>
      <c r="T193" s="43" t="str">
        <f ca="1">IFERROR(INDEX(Data!$A$1:R$1002,_xlfn.AGGREGATE(15,6,(OFFSET(Data!$A$1,0,MATCH(T$6,Data!$1:$1,0)-1,1000,1)=IF(T$7="","Yes",T$7))/(OFFSET(Data!$A$1,0,MATCH(T$6,Data!$1:$1,0)-1,1000,1)=IF(T$7="","Yes",T$7))*ROW(Data!$C$1:$C$1002),ROW(T193)-ROW(T$7)),1),"")</f>
        <v/>
      </c>
      <c r="U193" s="43" t="str">
        <f ca="1">IF(V193="","",IF(INDEX(Data!$BR:$BR,MATCH(V193,Data!$A:$A,0),1)=0,"",INDEX(Data!$BR:$BR,MATCH(V193,Data!$A:$A,0),1)))</f>
        <v/>
      </c>
      <c r="V193" s="43" t="str">
        <f ca="1">IFERROR(INDEX(Data!$A$1:T$1002,_xlfn.AGGREGATE(15,6,(OFFSET(Data!$A$1,0,MATCH(V$6,Data!$1:$1,0)-1,1000,1)=IF(V$7="","Yes",V$7))/(OFFSET(Data!$A$1,0,MATCH(V$6,Data!$1:$1,0)-1,1000,1)=IF(V$7="","Yes",V$7))*ROW(Data!$C$1:$C$1002),ROW(V193)-ROW(V$7)),1),"")</f>
        <v/>
      </c>
      <c r="W193" s="43" t="str">
        <f ca="1">IF(X193="","",IF(INDEX(Data!$BR:$BR,MATCH(X193,Data!$A:$A,0),1)=0,"",INDEX(Data!$BR:$BR,MATCH(X193,Data!$A:$A,0),1)))</f>
        <v/>
      </c>
      <c r="X193" s="43" t="str">
        <f ca="1">IFERROR(INDEX(Data!$A$1:Y$1002,_xlfn.AGGREGATE(15,6,(OFFSET(Data!$A$1,0,MATCH(X$6,Data!$1:$1,0)-1,1000,1)=IF(X$7="","Yes",X$7))/(OFFSET(Data!$A$1,0,MATCH(X$6,Data!$1:$1,0)-1,1000,1)=IF(X$7="","Yes",X$7))*ROW(Data!$C$1:$C$1002),ROW(X193)-ROW(X$7)),1),"")</f>
        <v/>
      </c>
      <c r="Y193" s="43" t="str">
        <f ca="1">IF(Z193="","",IF(INDEX(Data!$BR:$BR,MATCH(Z193,Data!$A:$A,0),1)=0,"",INDEX(Data!$BR:$BR,MATCH(Z193,Data!$A:$A,0),1)))</f>
        <v/>
      </c>
      <c r="Z193" s="43" t="str">
        <f ca="1">IFERROR(INDEX(Data!$A$1:AA$1002,_xlfn.AGGREGATE(15,6,(OFFSET(Data!$A$1,0,MATCH(Z$6,Data!$1:$1,0)-1,1000,1)=IF(Z$7="","Yes",Z$7))/(OFFSET(Data!$A$1,0,MATCH(Z$6,Data!$1:$1,0)-1,1000,1)=IF(Z$7="","Yes",Z$7))*ROW(Data!$C$1:$C$1002),ROW(Z193)-ROW(Z$7)),1),"")</f>
        <v/>
      </c>
      <c r="AA193" s="43" t="str">
        <f ca="1">IF(AB193="","",IF(INDEX(Data!$BR:$BR,MATCH(AB193,Data!$A:$A,0),1)=0,"",INDEX(Data!$BR:$BR,MATCH(AB193,Data!$A:$A,0),1)))</f>
        <v/>
      </c>
      <c r="AB193" s="43" t="str">
        <f ca="1">IFERROR(INDEX(Data!$A$1:AC$1002,_xlfn.AGGREGATE(15,6,(OFFSET(Data!$A$1,0,MATCH(AB$6,Data!$1:$1,0)-1,1000,1)=IF(AB$7="","Yes",AB$7))/(OFFSET(Data!$A$1,0,MATCH(AB$6,Data!$1:$1,0)-1,1000,1)=IF(AB$7="","Yes",AB$7))*ROW(Data!$C$1:$C$1002),ROW(AB193)-ROW(AB$7)),1),"")</f>
        <v/>
      </c>
      <c r="AC193" s="43" t="str">
        <f ca="1">IF(AD193="","",IF(INDEX(Data!$BR:$BR,MATCH(AD193,Data!$A:$A,0),1)=0,"",INDEX(Data!$BR:$BR,MATCH(AD193,Data!$A:$A,0),1)))</f>
        <v/>
      </c>
      <c r="AD193" s="43" t="str">
        <f ca="1">IFERROR(INDEX(Data!$A$1:AE$1002,_xlfn.AGGREGATE(15,6,(OFFSET(Data!$A$1,0,MATCH(AD$6,Data!$1:$1,0)-1,1000,1)=IF(AD$7="","Yes",AD$7))/(OFFSET(Data!$A$1,0,MATCH(AD$6,Data!$1:$1,0)-1,1000,1)=IF(AD$7="","Yes",AD$7))*ROW(Data!$C$1:$C$1002),ROW(AD193)-ROW(AD$7)),1),"")</f>
        <v/>
      </c>
      <c r="AE193" s="43" t="str">
        <f ca="1">IF(AF193="","",IF(INDEX(Data!$BR:$BR,MATCH(AF193,Data!$A:$A,0),1)=0,"",INDEX(Data!$BR:$BR,MATCH(AF193,Data!$A:$A,0),1)))</f>
        <v/>
      </c>
      <c r="AF193" s="43" t="str">
        <f ca="1">IFERROR(INDEX(Data!$A$1:AM$1002,_xlfn.AGGREGATE(15,6,(OFFSET(Data!$A$1,0,MATCH(AF$6,Data!$1:$1,0)-1,1000,1)=IF(AF$7="","Yes",AF$7))/(OFFSET(Data!$A$1,0,MATCH(AF$6,Data!$1:$1,0)-1,1000,1)=IF(AF$7="","Yes",AF$7))*ROW(Data!$C$1:$C$1002),ROW(AF193)-ROW(AF$7)),1),"")</f>
        <v/>
      </c>
      <c r="AG193" s="43" t="str">
        <f ca="1">IF(AH193="","",IF(INDEX(Data!$BR:$BR,MATCH(AH193,Data!$A:$A,0),1)=0,"",INDEX(Data!$BR:$BR,MATCH(AH193,Data!$A:$A,0),1)))</f>
        <v/>
      </c>
      <c r="AH193" s="43" t="str">
        <f ca="1">IFERROR(INDEX(Data!$A$1:AO$1002,_xlfn.AGGREGATE(15,6,(OFFSET(Data!$A$1,0,MATCH(AH$6,Data!$1:$1,0)-1,1000,1)=IF(AH$7="","Yes",AH$7))/(OFFSET(Data!$A$1,0,MATCH(AH$6,Data!$1:$1,0)-1,1000,1)=IF(AH$7="","Yes",AH$7))*ROW(Data!$C$1:$C$1002),ROW(AH193)-ROW(AH$7)),1),"")</f>
        <v/>
      </c>
      <c r="AI193" s="43" t="str">
        <f ca="1">IF(AJ193="","",IF(INDEX(Data!$BR:$BR,MATCH(AJ193,Data!$A:$A,0),1)=0,"",INDEX(Data!$BR:$BR,MATCH(AJ193,Data!$A:$A,0),1)))</f>
        <v/>
      </c>
      <c r="AJ193" s="43" t="str">
        <f ca="1">IFERROR(INDEX(Data!$A$1:AQ$1002,_xlfn.AGGREGATE(15,6,(OFFSET(Data!$A$1,0,MATCH(AJ$6,Data!$1:$1,0)-1,1000,1)=IF(AJ$7="","Yes",AJ$7))/(OFFSET(Data!$A$1,0,MATCH(AJ$6,Data!$1:$1,0)-1,1000,1)=IF(AJ$7="","Yes",AJ$7))*ROW(Data!$C$1:$C$1002),ROW(AJ193)-ROW(AJ$7)),1),"")</f>
        <v/>
      </c>
      <c r="AK193" s="43" t="str">
        <f ca="1">IF(AL193="","",IF(INDEX(Data!$BR:$BR,MATCH(AL193,Data!$A:$A,0),1)=0,"",INDEX(Data!$BR:$BR,MATCH(AL193,Data!$A:$A,0),1)))</f>
        <v/>
      </c>
      <c r="AL193" s="43" t="str">
        <f ca="1">IFERROR(INDEX(Data!$A$1:AS$1002,_xlfn.AGGREGATE(15,6,(OFFSET(Data!$A$1,0,MATCH(AL$6,Data!$1:$1,0)-1,1000,1)=IF(AL$7="","Yes",AL$7))/(OFFSET(Data!$A$1,0,MATCH(AL$6,Data!$1:$1,0)-1,1000,1)=IF(AL$7="","Yes",AL$7))*ROW(Data!$C$1:$C$1002),ROW(AL193)-ROW(AL$7)),1),"")</f>
        <v/>
      </c>
      <c r="AM193" s="43" t="str">
        <f ca="1">IF(AN193="","",IF(INDEX(Data!$BR:$BR,MATCH(AN193,Data!$A:$A,0),1)=0,"",INDEX(Data!$BR:$BR,MATCH(AN193,Data!$A:$A,0),1)))</f>
        <v/>
      </c>
      <c r="AN193" s="43" t="str">
        <f ca="1">IFERROR(INDEX(Data!$A$1:AU$1002,_xlfn.AGGREGATE(15,6,(OFFSET(Data!$A$1,0,MATCH(AN$6,Data!$1:$1,0)-1,1000,1)=IF(AN$7="","Yes",AN$7))/(OFFSET(Data!$A$1,0,MATCH(AN$6,Data!$1:$1,0)-1,1000,1)=IF(AN$7="","Yes",AN$7))*ROW(Data!$C$1:$C$1002),ROW(AN193)-ROW(AN$7)),1),"")</f>
        <v/>
      </c>
    </row>
    <row r="194" spans="1:40" x14ac:dyDescent="0.4">
      <c r="A194" s="43" t="str">
        <f ca="1">IF(B194="","",IF(INDEX(Data!$BR:$BR,MATCH(B194,Data!$A:$A,0),1)=0,"",INDEX(Data!$BR:$BR,MATCH(B194,Data!$A:$A,0),1)))</f>
        <v/>
      </c>
      <c r="B194" s="43" t="str">
        <f ca="1">IFERROR(INDEX(Data!A$1:$A$1002,_xlfn.AGGREGATE(15,6,(OFFSET(Data!$A$1,0,MATCH(B$6,Data!$1:$1,0)-1,1000,1)=IF(B$7="","Yes",B$7))/(OFFSET(Data!$A$1,0,MATCH(B$6,Data!$1:$1,0)-1,1000,1)=IF(B$7="","Yes",B$7))*ROW(Data!$C$1:$C$1002),ROW(B194)-ROW(B$7)),1),"")</f>
        <v/>
      </c>
      <c r="C194" s="43" t="str">
        <f ca="1">IF(D194="","",IF(INDEX(Data!$BR:$BR,MATCH(D194,Data!$A:$A,0),1)=0,"",INDEX(Data!$BR:$BR,MATCH(D194,Data!$A:$A,0),1)))</f>
        <v/>
      </c>
      <c r="D194" s="43" t="str">
        <f ca="1">IFERROR(INDEX(Data!$A$1:C$1002,_xlfn.AGGREGATE(15,6,(OFFSET(Data!$A$1,0,MATCH(D$6,Data!$1:$1,0)-1,1000,1)=IF(D$7="","Yes",D$7))/(OFFSET(Data!$A$1,0,MATCH(D$6,Data!$1:$1,0)-1,1000,1)=IF(D$7="","Yes",D$7))*ROW(Data!$C$1:$C$1002),ROW(D194)-ROW(D$7)),1),"")</f>
        <v/>
      </c>
      <c r="E194" s="43" t="str">
        <f ca="1">IF(F194="","",IF(INDEX(Data!$BR:$BR,MATCH(F194,Data!$A:$A,0),1)=0,"",INDEX(Data!$BR:$BR,MATCH(F194,Data!$A:$A,0),1)))</f>
        <v/>
      </c>
      <c r="F194" s="43" t="str">
        <f ca="1">IFERROR(INDEX(Data!$A$1:E$1002,_xlfn.AGGREGATE(15,6,(OFFSET(Data!$A$1,0,MATCH(F$6,Data!$1:$1,0)-1,1000,1)=IF(F$7="","Yes",F$7))/(OFFSET(Data!$A$1,0,MATCH(F$6,Data!$1:$1,0)-1,1000,1)=IF(F$7="","Yes",F$7))*ROW(Data!$C$1:$C$1002),ROW(F194)-ROW(F$7)),1),"")</f>
        <v/>
      </c>
      <c r="G194" s="43" t="str">
        <f ca="1">IF(H194="","",IF(INDEX(Data!$BR:$BR,MATCH(H194,Data!$A:$A,0),1)=0,"",INDEX(Data!$BR:$BR,MATCH(H194,Data!$A:$A,0),1)))</f>
        <v/>
      </c>
      <c r="H194" s="43" t="str">
        <f ca="1">IFERROR(INDEX(Data!$A$1:G$1002,_xlfn.AGGREGATE(15,6,(OFFSET(Data!$A$1,0,MATCH(H$6,Data!$1:$1,0)-1,1000,1)=IF(H$7="","Yes",H$7))/(OFFSET(Data!$A$1,0,MATCH(H$6,Data!$1:$1,0)-1,1000,1)=IF(H$7="","Yes",H$7))*ROW(Data!$C$1:$C$1002),ROW(H194)-ROW(H$7)),1),"")</f>
        <v/>
      </c>
      <c r="I194" s="43" t="str">
        <f ca="1">IF(J194="","",IF(INDEX(Data!$BR:$BR,MATCH(J194,Data!$A:$A,0),1)=0,"",INDEX(Data!$BR:$BR,MATCH(J194,Data!$A:$A,0),1)))</f>
        <v/>
      </c>
      <c r="J194" s="43" t="str">
        <f ca="1">IFERROR(INDEX(Data!$A$1:I$1002,_xlfn.AGGREGATE(15,6,(OFFSET(Data!$A$1,0,MATCH(J$6,Data!$1:$1,0)-1,1000,1)=IF(J$7="","Yes",J$7))/(OFFSET(Data!$A$1,0,MATCH(J$6,Data!$1:$1,0)-1,1000,1)=IF(J$7="","Yes",J$7))*ROW(Data!$C$1:$C$1002),ROW(J194)-ROW(J$7)),1),"")</f>
        <v/>
      </c>
      <c r="K194" s="43" t="str">
        <f ca="1">IF(L194="","",IF(INDEX(Data!$BR:$BR,MATCH(L194,Data!$A:$A,0),1)=0,"",INDEX(Data!$BR:$BR,MATCH(L194,Data!$A:$A,0),1)))</f>
        <v/>
      </c>
      <c r="L194" s="43" t="str">
        <f ca="1">IFERROR(INDEX(Data!$A$1:K$1002,_xlfn.AGGREGATE(15,6,(OFFSET(Data!$A$1,0,MATCH(L$6,Data!$1:$1,0)-1,1000,1)=IF(L$7="","Yes",L$7))/(OFFSET(Data!$A$1,0,MATCH(L$6,Data!$1:$1,0)-1,1000,1)=IF(L$7="","Yes",L$7))*ROW(Data!$C$1:$C$1002),ROW(L194)-ROW(L$7)),1),"")</f>
        <v/>
      </c>
      <c r="M194" s="43" t="str">
        <f ca="1">IF(N194="","",IF(INDEX(Data!$BR:$BR,MATCH(N194,Data!$A:$A,0),1)=0,"",INDEX(Data!$BR:$BR,MATCH(N194,Data!$A:$A,0),1)))</f>
        <v/>
      </c>
      <c r="N194" s="43" t="str">
        <f ca="1">IFERROR(INDEX(Data!$A$1:M$1002,_xlfn.AGGREGATE(15,6,(OFFSET(Data!$A$1,0,MATCH(N$6,Data!$1:$1,0)-1,1000,1)=IF(N$7="","Yes",N$7))/(OFFSET(Data!$A$1,0,MATCH(N$6,Data!$1:$1,0)-1,1000,1)=IF(N$7="","Yes",N$7))*ROW(Data!$C$1:$C$1002),ROW(N194)-ROW(N$7)),1),"")</f>
        <v/>
      </c>
      <c r="O194" s="43" t="str">
        <f ca="1">IF(P194="","",IF(INDEX(Data!$BR:$BR,MATCH(P194,Data!$A:$A,0),1)=0,"",INDEX(Data!$BR:$BR,MATCH(P194,Data!$A:$A,0),1)))</f>
        <v/>
      </c>
      <c r="P194" s="43" t="str">
        <f ca="1">IFERROR(INDEX(Data!$A$1:O$1002,_xlfn.AGGREGATE(15,6,(OFFSET(Data!$A$1,0,MATCH(P$6,Data!$1:$1,0)-1,1000,1)=IF(P$7="","Yes",P$7))/(OFFSET(Data!$A$1,0,MATCH(P$6,Data!$1:$1,0)-1,1000,1)=IF(P$7="","Yes",P$7))*ROW(Data!$C$1:$C$1002),ROW(P194)-ROW(P$7)),1),"")</f>
        <v/>
      </c>
      <c r="Q194" s="43" t="str">
        <f ca="1">IF(R194="","",IF(INDEX(Data!$BR:$BR,MATCH(R194,Data!$A:$A,0),1)=0,"",INDEX(Data!$BR:$BR,MATCH(R194,Data!$A:$A,0),1)))</f>
        <v/>
      </c>
      <c r="R194" s="43" t="str">
        <f ca="1">IFERROR(INDEX(Data!$A$1:Q$1002,_xlfn.AGGREGATE(15,6,(OFFSET(Data!$A$1,0,MATCH(R$6,Data!$1:$1,0)-1,1000,1)=IF(R$7="","Yes",R$7))/(OFFSET(Data!$A$1,0,MATCH(R$6,Data!$1:$1,0)-1,1000,1)=IF(R$7="","Yes",R$7))*ROW(Data!$C$1:$C$1002),ROW(R194)-ROW(R$7)),1),"")</f>
        <v/>
      </c>
      <c r="S194" s="43" t="str">
        <f ca="1">IF(T194="","",IF(INDEX(Data!$BR:$BR,MATCH(T194,Data!$A:$A,0),1)=0,"",INDEX(Data!$BR:$BR,MATCH(T194,Data!$A:$A,0),1)))</f>
        <v/>
      </c>
      <c r="T194" s="43" t="str">
        <f ca="1">IFERROR(INDEX(Data!$A$1:R$1002,_xlfn.AGGREGATE(15,6,(OFFSET(Data!$A$1,0,MATCH(T$6,Data!$1:$1,0)-1,1000,1)=IF(T$7="","Yes",T$7))/(OFFSET(Data!$A$1,0,MATCH(T$6,Data!$1:$1,0)-1,1000,1)=IF(T$7="","Yes",T$7))*ROW(Data!$C$1:$C$1002),ROW(T194)-ROW(T$7)),1),"")</f>
        <v/>
      </c>
      <c r="U194" s="43" t="str">
        <f ca="1">IF(V194="","",IF(INDEX(Data!$BR:$BR,MATCH(V194,Data!$A:$A,0),1)=0,"",INDEX(Data!$BR:$BR,MATCH(V194,Data!$A:$A,0),1)))</f>
        <v/>
      </c>
      <c r="V194" s="43" t="str">
        <f ca="1">IFERROR(INDEX(Data!$A$1:T$1002,_xlfn.AGGREGATE(15,6,(OFFSET(Data!$A$1,0,MATCH(V$6,Data!$1:$1,0)-1,1000,1)=IF(V$7="","Yes",V$7))/(OFFSET(Data!$A$1,0,MATCH(V$6,Data!$1:$1,0)-1,1000,1)=IF(V$7="","Yes",V$7))*ROW(Data!$C$1:$C$1002),ROW(V194)-ROW(V$7)),1),"")</f>
        <v/>
      </c>
      <c r="W194" s="43" t="str">
        <f ca="1">IF(X194="","",IF(INDEX(Data!$BR:$BR,MATCH(X194,Data!$A:$A,0),1)=0,"",INDEX(Data!$BR:$BR,MATCH(X194,Data!$A:$A,0),1)))</f>
        <v/>
      </c>
      <c r="X194" s="43" t="str">
        <f ca="1">IFERROR(INDEX(Data!$A$1:Y$1002,_xlfn.AGGREGATE(15,6,(OFFSET(Data!$A$1,0,MATCH(X$6,Data!$1:$1,0)-1,1000,1)=IF(X$7="","Yes",X$7))/(OFFSET(Data!$A$1,0,MATCH(X$6,Data!$1:$1,0)-1,1000,1)=IF(X$7="","Yes",X$7))*ROW(Data!$C$1:$C$1002),ROW(X194)-ROW(X$7)),1),"")</f>
        <v/>
      </c>
      <c r="Y194" s="43" t="str">
        <f ca="1">IF(Z194="","",IF(INDEX(Data!$BR:$BR,MATCH(Z194,Data!$A:$A,0),1)=0,"",INDEX(Data!$BR:$BR,MATCH(Z194,Data!$A:$A,0),1)))</f>
        <v/>
      </c>
      <c r="Z194" s="43" t="str">
        <f ca="1">IFERROR(INDEX(Data!$A$1:AA$1002,_xlfn.AGGREGATE(15,6,(OFFSET(Data!$A$1,0,MATCH(Z$6,Data!$1:$1,0)-1,1000,1)=IF(Z$7="","Yes",Z$7))/(OFFSET(Data!$A$1,0,MATCH(Z$6,Data!$1:$1,0)-1,1000,1)=IF(Z$7="","Yes",Z$7))*ROW(Data!$C$1:$C$1002),ROW(Z194)-ROW(Z$7)),1),"")</f>
        <v/>
      </c>
      <c r="AA194" s="43" t="str">
        <f ca="1">IF(AB194="","",IF(INDEX(Data!$BR:$BR,MATCH(AB194,Data!$A:$A,0),1)=0,"",INDEX(Data!$BR:$BR,MATCH(AB194,Data!$A:$A,0),1)))</f>
        <v/>
      </c>
      <c r="AB194" s="43" t="str">
        <f ca="1">IFERROR(INDEX(Data!$A$1:AC$1002,_xlfn.AGGREGATE(15,6,(OFFSET(Data!$A$1,0,MATCH(AB$6,Data!$1:$1,0)-1,1000,1)=IF(AB$7="","Yes",AB$7))/(OFFSET(Data!$A$1,0,MATCH(AB$6,Data!$1:$1,0)-1,1000,1)=IF(AB$7="","Yes",AB$7))*ROW(Data!$C$1:$C$1002),ROW(AB194)-ROW(AB$7)),1),"")</f>
        <v/>
      </c>
      <c r="AC194" s="43" t="str">
        <f ca="1">IF(AD194="","",IF(INDEX(Data!$BR:$BR,MATCH(AD194,Data!$A:$A,0),1)=0,"",INDEX(Data!$BR:$BR,MATCH(AD194,Data!$A:$A,0),1)))</f>
        <v/>
      </c>
      <c r="AD194" s="43" t="str">
        <f ca="1">IFERROR(INDEX(Data!$A$1:AE$1002,_xlfn.AGGREGATE(15,6,(OFFSET(Data!$A$1,0,MATCH(AD$6,Data!$1:$1,0)-1,1000,1)=IF(AD$7="","Yes",AD$7))/(OFFSET(Data!$A$1,0,MATCH(AD$6,Data!$1:$1,0)-1,1000,1)=IF(AD$7="","Yes",AD$7))*ROW(Data!$C$1:$C$1002),ROW(AD194)-ROW(AD$7)),1),"")</f>
        <v/>
      </c>
      <c r="AE194" s="43" t="str">
        <f ca="1">IF(AF194="","",IF(INDEX(Data!$BR:$BR,MATCH(AF194,Data!$A:$A,0),1)=0,"",INDEX(Data!$BR:$BR,MATCH(AF194,Data!$A:$A,0),1)))</f>
        <v/>
      </c>
      <c r="AF194" s="43" t="str">
        <f ca="1">IFERROR(INDEX(Data!$A$1:AM$1002,_xlfn.AGGREGATE(15,6,(OFFSET(Data!$A$1,0,MATCH(AF$6,Data!$1:$1,0)-1,1000,1)=IF(AF$7="","Yes",AF$7))/(OFFSET(Data!$A$1,0,MATCH(AF$6,Data!$1:$1,0)-1,1000,1)=IF(AF$7="","Yes",AF$7))*ROW(Data!$C$1:$C$1002),ROW(AF194)-ROW(AF$7)),1),"")</f>
        <v/>
      </c>
      <c r="AG194" s="43" t="str">
        <f ca="1">IF(AH194="","",IF(INDEX(Data!$BR:$BR,MATCH(AH194,Data!$A:$A,0),1)=0,"",INDEX(Data!$BR:$BR,MATCH(AH194,Data!$A:$A,0),1)))</f>
        <v/>
      </c>
      <c r="AH194" s="43" t="str">
        <f ca="1">IFERROR(INDEX(Data!$A$1:AO$1002,_xlfn.AGGREGATE(15,6,(OFFSET(Data!$A$1,0,MATCH(AH$6,Data!$1:$1,0)-1,1000,1)=IF(AH$7="","Yes",AH$7))/(OFFSET(Data!$A$1,0,MATCH(AH$6,Data!$1:$1,0)-1,1000,1)=IF(AH$7="","Yes",AH$7))*ROW(Data!$C$1:$C$1002),ROW(AH194)-ROW(AH$7)),1),"")</f>
        <v/>
      </c>
      <c r="AI194" s="43" t="str">
        <f ca="1">IF(AJ194="","",IF(INDEX(Data!$BR:$BR,MATCH(AJ194,Data!$A:$A,0),1)=0,"",INDEX(Data!$BR:$BR,MATCH(AJ194,Data!$A:$A,0),1)))</f>
        <v/>
      </c>
      <c r="AJ194" s="43" t="str">
        <f ca="1">IFERROR(INDEX(Data!$A$1:AQ$1002,_xlfn.AGGREGATE(15,6,(OFFSET(Data!$A$1,0,MATCH(AJ$6,Data!$1:$1,0)-1,1000,1)=IF(AJ$7="","Yes",AJ$7))/(OFFSET(Data!$A$1,0,MATCH(AJ$6,Data!$1:$1,0)-1,1000,1)=IF(AJ$7="","Yes",AJ$7))*ROW(Data!$C$1:$C$1002),ROW(AJ194)-ROW(AJ$7)),1),"")</f>
        <v/>
      </c>
      <c r="AK194" s="43" t="str">
        <f ca="1">IF(AL194="","",IF(INDEX(Data!$BR:$BR,MATCH(AL194,Data!$A:$A,0),1)=0,"",INDEX(Data!$BR:$BR,MATCH(AL194,Data!$A:$A,0),1)))</f>
        <v/>
      </c>
      <c r="AL194" s="43" t="str">
        <f ca="1">IFERROR(INDEX(Data!$A$1:AS$1002,_xlfn.AGGREGATE(15,6,(OFFSET(Data!$A$1,0,MATCH(AL$6,Data!$1:$1,0)-1,1000,1)=IF(AL$7="","Yes",AL$7))/(OFFSET(Data!$A$1,0,MATCH(AL$6,Data!$1:$1,0)-1,1000,1)=IF(AL$7="","Yes",AL$7))*ROW(Data!$C$1:$C$1002),ROW(AL194)-ROW(AL$7)),1),"")</f>
        <v/>
      </c>
      <c r="AM194" s="43" t="str">
        <f ca="1">IF(AN194="","",IF(INDEX(Data!$BR:$BR,MATCH(AN194,Data!$A:$A,0),1)=0,"",INDEX(Data!$BR:$BR,MATCH(AN194,Data!$A:$A,0),1)))</f>
        <v/>
      </c>
      <c r="AN194" s="43" t="str">
        <f ca="1">IFERROR(INDEX(Data!$A$1:AU$1002,_xlfn.AGGREGATE(15,6,(OFFSET(Data!$A$1,0,MATCH(AN$6,Data!$1:$1,0)-1,1000,1)=IF(AN$7="","Yes",AN$7))/(OFFSET(Data!$A$1,0,MATCH(AN$6,Data!$1:$1,0)-1,1000,1)=IF(AN$7="","Yes",AN$7))*ROW(Data!$C$1:$C$1002),ROW(AN194)-ROW(AN$7)),1),"")</f>
        <v/>
      </c>
    </row>
    <row r="195" spans="1:40" x14ac:dyDescent="0.4">
      <c r="A195" s="43" t="str">
        <f ca="1">IF(B195="","",IF(INDEX(Data!$BR:$BR,MATCH(B195,Data!$A:$A,0),1)=0,"",INDEX(Data!$BR:$BR,MATCH(B195,Data!$A:$A,0),1)))</f>
        <v/>
      </c>
      <c r="B195" s="43" t="str">
        <f ca="1">IFERROR(INDEX(Data!A$1:$A$1002,_xlfn.AGGREGATE(15,6,(OFFSET(Data!$A$1,0,MATCH(B$6,Data!$1:$1,0)-1,1000,1)=IF(B$7="","Yes",B$7))/(OFFSET(Data!$A$1,0,MATCH(B$6,Data!$1:$1,0)-1,1000,1)=IF(B$7="","Yes",B$7))*ROW(Data!$C$1:$C$1002),ROW(B195)-ROW(B$7)),1),"")</f>
        <v/>
      </c>
      <c r="C195" s="43" t="str">
        <f ca="1">IF(D195="","",IF(INDEX(Data!$BR:$BR,MATCH(D195,Data!$A:$A,0),1)=0,"",INDEX(Data!$BR:$BR,MATCH(D195,Data!$A:$A,0),1)))</f>
        <v/>
      </c>
      <c r="D195" s="43" t="str">
        <f ca="1">IFERROR(INDEX(Data!$A$1:C$1002,_xlfn.AGGREGATE(15,6,(OFFSET(Data!$A$1,0,MATCH(D$6,Data!$1:$1,0)-1,1000,1)=IF(D$7="","Yes",D$7))/(OFFSET(Data!$A$1,0,MATCH(D$6,Data!$1:$1,0)-1,1000,1)=IF(D$7="","Yes",D$7))*ROW(Data!$C$1:$C$1002),ROW(D195)-ROW(D$7)),1),"")</f>
        <v/>
      </c>
      <c r="E195" s="43" t="str">
        <f ca="1">IF(F195="","",IF(INDEX(Data!$BR:$BR,MATCH(F195,Data!$A:$A,0),1)=0,"",INDEX(Data!$BR:$BR,MATCH(F195,Data!$A:$A,0),1)))</f>
        <v/>
      </c>
      <c r="F195" s="43" t="str">
        <f ca="1">IFERROR(INDEX(Data!$A$1:E$1002,_xlfn.AGGREGATE(15,6,(OFFSET(Data!$A$1,0,MATCH(F$6,Data!$1:$1,0)-1,1000,1)=IF(F$7="","Yes",F$7))/(OFFSET(Data!$A$1,0,MATCH(F$6,Data!$1:$1,0)-1,1000,1)=IF(F$7="","Yes",F$7))*ROW(Data!$C$1:$C$1002),ROW(F195)-ROW(F$7)),1),"")</f>
        <v/>
      </c>
      <c r="G195" s="43" t="str">
        <f ca="1">IF(H195="","",IF(INDEX(Data!$BR:$BR,MATCH(H195,Data!$A:$A,0),1)=0,"",INDEX(Data!$BR:$BR,MATCH(H195,Data!$A:$A,0),1)))</f>
        <v/>
      </c>
      <c r="H195" s="43" t="str">
        <f ca="1">IFERROR(INDEX(Data!$A$1:G$1002,_xlfn.AGGREGATE(15,6,(OFFSET(Data!$A$1,0,MATCH(H$6,Data!$1:$1,0)-1,1000,1)=IF(H$7="","Yes",H$7))/(OFFSET(Data!$A$1,0,MATCH(H$6,Data!$1:$1,0)-1,1000,1)=IF(H$7="","Yes",H$7))*ROW(Data!$C$1:$C$1002),ROW(H195)-ROW(H$7)),1),"")</f>
        <v/>
      </c>
      <c r="I195" s="43" t="str">
        <f ca="1">IF(J195="","",IF(INDEX(Data!$BR:$BR,MATCH(J195,Data!$A:$A,0),1)=0,"",INDEX(Data!$BR:$BR,MATCH(J195,Data!$A:$A,0),1)))</f>
        <v/>
      </c>
      <c r="J195" s="43" t="str">
        <f ca="1">IFERROR(INDEX(Data!$A$1:I$1002,_xlfn.AGGREGATE(15,6,(OFFSET(Data!$A$1,0,MATCH(J$6,Data!$1:$1,0)-1,1000,1)=IF(J$7="","Yes",J$7))/(OFFSET(Data!$A$1,0,MATCH(J$6,Data!$1:$1,0)-1,1000,1)=IF(J$7="","Yes",J$7))*ROW(Data!$C$1:$C$1002),ROW(J195)-ROW(J$7)),1),"")</f>
        <v/>
      </c>
      <c r="K195" s="43" t="str">
        <f ca="1">IF(L195="","",IF(INDEX(Data!$BR:$BR,MATCH(L195,Data!$A:$A,0),1)=0,"",INDEX(Data!$BR:$BR,MATCH(L195,Data!$A:$A,0),1)))</f>
        <v/>
      </c>
      <c r="L195" s="43" t="str">
        <f ca="1">IFERROR(INDEX(Data!$A$1:K$1002,_xlfn.AGGREGATE(15,6,(OFFSET(Data!$A$1,0,MATCH(L$6,Data!$1:$1,0)-1,1000,1)=IF(L$7="","Yes",L$7))/(OFFSET(Data!$A$1,0,MATCH(L$6,Data!$1:$1,0)-1,1000,1)=IF(L$7="","Yes",L$7))*ROW(Data!$C$1:$C$1002),ROW(L195)-ROW(L$7)),1),"")</f>
        <v/>
      </c>
      <c r="M195" s="43" t="str">
        <f ca="1">IF(N195="","",IF(INDEX(Data!$BR:$BR,MATCH(N195,Data!$A:$A,0),1)=0,"",INDEX(Data!$BR:$BR,MATCH(N195,Data!$A:$A,0),1)))</f>
        <v/>
      </c>
      <c r="N195" s="43" t="str">
        <f ca="1">IFERROR(INDEX(Data!$A$1:M$1002,_xlfn.AGGREGATE(15,6,(OFFSET(Data!$A$1,0,MATCH(N$6,Data!$1:$1,0)-1,1000,1)=IF(N$7="","Yes",N$7))/(OFFSET(Data!$A$1,0,MATCH(N$6,Data!$1:$1,0)-1,1000,1)=IF(N$7="","Yes",N$7))*ROW(Data!$C$1:$C$1002),ROW(N195)-ROW(N$7)),1),"")</f>
        <v/>
      </c>
      <c r="O195" s="43" t="str">
        <f ca="1">IF(P195="","",IF(INDEX(Data!$BR:$BR,MATCH(P195,Data!$A:$A,0),1)=0,"",INDEX(Data!$BR:$BR,MATCH(P195,Data!$A:$A,0),1)))</f>
        <v/>
      </c>
      <c r="P195" s="43" t="str">
        <f ca="1">IFERROR(INDEX(Data!$A$1:O$1002,_xlfn.AGGREGATE(15,6,(OFFSET(Data!$A$1,0,MATCH(P$6,Data!$1:$1,0)-1,1000,1)=IF(P$7="","Yes",P$7))/(OFFSET(Data!$A$1,0,MATCH(P$6,Data!$1:$1,0)-1,1000,1)=IF(P$7="","Yes",P$7))*ROW(Data!$C$1:$C$1002),ROW(P195)-ROW(P$7)),1),"")</f>
        <v/>
      </c>
      <c r="Q195" s="43" t="str">
        <f ca="1">IF(R195="","",IF(INDEX(Data!$BR:$BR,MATCH(R195,Data!$A:$A,0),1)=0,"",INDEX(Data!$BR:$BR,MATCH(R195,Data!$A:$A,0),1)))</f>
        <v/>
      </c>
      <c r="R195" s="43" t="str">
        <f ca="1">IFERROR(INDEX(Data!$A$1:Q$1002,_xlfn.AGGREGATE(15,6,(OFFSET(Data!$A$1,0,MATCH(R$6,Data!$1:$1,0)-1,1000,1)=IF(R$7="","Yes",R$7))/(OFFSET(Data!$A$1,0,MATCH(R$6,Data!$1:$1,0)-1,1000,1)=IF(R$7="","Yes",R$7))*ROW(Data!$C$1:$C$1002),ROW(R195)-ROW(R$7)),1),"")</f>
        <v/>
      </c>
      <c r="S195" s="43" t="str">
        <f ca="1">IF(T195="","",IF(INDEX(Data!$BR:$BR,MATCH(T195,Data!$A:$A,0),1)=0,"",INDEX(Data!$BR:$BR,MATCH(T195,Data!$A:$A,0),1)))</f>
        <v/>
      </c>
      <c r="T195" s="43" t="str">
        <f ca="1">IFERROR(INDEX(Data!$A$1:R$1002,_xlfn.AGGREGATE(15,6,(OFFSET(Data!$A$1,0,MATCH(T$6,Data!$1:$1,0)-1,1000,1)=IF(T$7="","Yes",T$7))/(OFFSET(Data!$A$1,0,MATCH(T$6,Data!$1:$1,0)-1,1000,1)=IF(T$7="","Yes",T$7))*ROW(Data!$C$1:$C$1002),ROW(T195)-ROW(T$7)),1),"")</f>
        <v/>
      </c>
      <c r="U195" s="43" t="str">
        <f ca="1">IF(V195="","",IF(INDEX(Data!$BR:$BR,MATCH(V195,Data!$A:$A,0),1)=0,"",INDEX(Data!$BR:$BR,MATCH(V195,Data!$A:$A,0),1)))</f>
        <v/>
      </c>
      <c r="V195" s="43" t="str">
        <f ca="1">IFERROR(INDEX(Data!$A$1:T$1002,_xlfn.AGGREGATE(15,6,(OFFSET(Data!$A$1,0,MATCH(V$6,Data!$1:$1,0)-1,1000,1)=IF(V$7="","Yes",V$7))/(OFFSET(Data!$A$1,0,MATCH(V$6,Data!$1:$1,0)-1,1000,1)=IF(V$7="","Yes",V$7))*ROW(Data!$C$1:$C$1002),ROW(V195)-ROW(V$7)),1),"")</f>
        <v/>
      </c>
      <c r="W195" s="43" t="str">
        <f ca="1">IF(X195="","",IF(INDEX(Data!$BR:$BR,MATCH(X195,Data!$A:$A,0),1)=0,"",INDEX(Data!$BR:$BR,MATCH(X195,Data!$A:$A,0),1)))</f>
        <v/>
      </c>
      <c r="X195" s="43" t="str">
        <f ca="1">IFERROR(INDEX(Data!$A$1:Y$1002,_xlfn.AGGREGATE(15,6,(OFFSET(Data!$A$1,0,MATCH(X$6,Data!$1:$1,0)-1,1000,1)=IF(X$7="","Yes",X$7))/(OFFSET(Data!$A$1,0,MATCH(X$6,Data!$1:$1,0)-1,1000,1)=IF(X$7="","Yes",X$7))*ROW(Data!$C$1:$C$1002),ROW(X195)-ROW(X$7)),1),"")</f>
        <v/>
      </c>
      <c r="Y195" s="43" t="str">
        <f ca="1">IF(Z195="","",IF(INDEX(Data!$BR:$BR,MATCH(Z195,Data!$A:$A,0),1)=0,"",INDEX(Data!$BR:$BR,MATCH(Z195,Data!$A:$A,0),1)))</f>
        <v/>
      </c>
      <c r="Z195" s="43" t="str">
        <f ca="1">IFERROR(INDEX(Data!$A$1:AA$1002,_xlfn.AGGREGATE(15,6,(OFFSET(Data!$A$1,0,MATCH(Z$6,Data!$1:$1,0)-1,1000,1)=IF(Z$7="","Yes",Z$7))/(OFFSET(Data!$A$1,0,MATCH(Z$6,Data!$1:$1,0)-1,1000,1)=IF(Z$7="","Yes",Z$7))*ROW(Data!$C$1:$C$1002),ROW(Z195)-ROW(Z$7)),1),"")</f>
        <v/>
      </c>
      <c r="AA195" s="43" t="str">
        <f ca="1">IF(AB195="","",IF(INDEX(Data!$BR:$BR,MATCH(AB195,Data!$A:$A,0),1)=0,"",INDEX(Data!$BR:$BR,MATCH(AB195,Data!$A:$A,0),1)))</f>
        <v/>
      </c>
      <c r="AB195" s="43" t="str">
        <f ca="1">IFERROR(INDEX(Data!$A$1:AC$1002,_xlfn.AGGREGATE(15,6,(OFFSET(Data!$A$1,0,MATCH(AB$6,Data!$1:$1,0)-1,1000,1)=IF(AB$7="","Yes",AB$7))/(OFFSET(Data!$A$1,0,MATCH(AB$6,Data!$1:$1,0)-1,1000,1)=IF(AB$7="","Yes",AB$7))*ROW(Data!$C$1:$C$1002),ROW(AB195)-ROW(AB$7)),1),"")</f>
        <v/>
      </c>
      <c r="AC195" s="43" t="str">
        <f ca="1">IF(AD195="","",IF(INDEX(Data!$BR:$BR,MATCH(AD195,Data!$A:$A,0),1)=0,"",INDEX(Data!$BR:$BR,MATCH(AD195,Data!$A:$A,0),1)))</f>
        <v/>
      </c>
      <c r="AD195" s="43" t="str">
        <f ca="1">IFERROR(INDEX(Data!$A$1:AE$1002,_xlfn.AGGREGATE(15,6,(OFFSET(Data!$A$1,0,MATCH(AD$6,Data!$1:$1,0)-1,1000,1)=IF(AD$7="","Yes",AD$7))/(OFFSET(Data!$A$1,0,MATCH(AD$6,Data!$1:$1,0)-1,1000,1)=IF(AD$7="","Yes",AD$7))*ROW(Data!$C$1:$C$1002),ROW(AD195)-ROW(AD$7)),1),"")</f>
        <v/>
      </c>
      <c r="AE195" s="43" t="str">
        <f ca="1">IF(AF195="","",IF(INDEX(Data!$BR:$BR,MATCH(AF195,Data!$A:$A,0),1)=0,"",INDEX(Data!$BR:$BR,MATCH(AF195,Data!$A:$A,0),1)))</f>
        <v/>
      </c>
      <c r="AF195" s="43" t="str">
        <f ca="1">IFERROR(INDEX(Data!$A$1:AM$1002,_xlfn.AGGREGATE(15,6,(OFFSET(Data!$A$1,0,MATCH(AF$6,Data!$1:$1,0)-1,1000,1)=IF(AF$7="","Yes",AF$7))/(OFFSET(Data!$A$1,0,MATCH(AF$6,Data!$1:$1,0)-1,1000,1)=IF(AF$7="","Yes",AF$7))*ROW(Data!$C$1:$C$1002),ROW(AF195)-ROW(AF$7)),1),"")</f>
        <v/>
      </c>
      <c r="AG195" s="43" t="str">
        <f ca="1">IF(AH195="","",IF(INDEX(Data!$BR:$BR,MATCH(AH195,Data!$A:$A,0),1)=0,"",INDEX(Data!$BR:$BR,MATCH(AH195,Data!$A:$A,0),1)))</f>
        <v/>
      </c>
      <c r="AH195" s="43" t="str">
        <f ca="1">IFERROR(INDEX(Data!$A$1:AO$1002,_xlfn.AGGREGATE(15,6,(OFFSET(Data!$A$1,0,MATCH(AH$6,Data!$1:$1,0)-1,1000,1)=IF(AH$7="","Yes",AH$7))/(OFFSET(Data!$A$1,0,MATCH(AH$6,Data!$1:$1,0)-1,1000,1)=IF(AH$7="","Yes",AH$7))*ROW(Data!$C$1:$C$1002),ROW(AH195)-ROW(AH$7)),1),"")</f>
        <v/>
      </c>
      <c r="AI195" s="43" t="str">
        <f ca="1">IF(AJ195="","",IF(INDEX(Data!$BR:$BR,MATCH(AJ195,Data!$A:$A,0),1)=0,"",INDEX(Data!$BR:$BR,MATCH(AJ195,Data!$A:$A,0),1)))</f>
        <v/>
      </c>
      <c r="AJ195" s="43" t="str">
        <f ca="1">IFERROR(INDEX(Data!$A$1:AQ$1002,_xlfn.AGGREGATE(15,6,(OFFSET(Data!$A$1,0,MATCH(AJ$6,Data!$1:$1,0)-1,1000,1)=IF(AJ$7="","Yes",AJ$7))/(OFFSET(Data!$A$1,0,MATCH(AJ$6,Data!$1:$1,0)-1,1000,1)=IF(AJ$7="","Yes",AJ$7))*ROW(Data!$C$1:$C$1002),ROW(AJ195)-ROW(AJ$7)),1),"")</f>
        <v/>
      </c>
      <c r="AK195" s="43" t="str">
        <f ca="1">IF(AL195="","",IF(INDEX(Data!$BR:$BR,MATCH(AL195,Data!$A:$A,0),1)=0,"",INDEX(Data!$BR:$BR,MATCH(AL195,Data!$A:$A,0),1)))</f>
        <v/>
      </c>
      <c r="AL195" s="43" t="str">
        <f ca="1">IFERROR(INDEX(Data!$A$1:AS$1002,_xlfn.AGGREGATE(15,6,(OFFSET(Data!$A$1,0,MATCH(AL$6,Data!$1:$1,0)-1,1000,1)=IF(AL$7="","Yes",AL$7))/(OFFSET(Data!$A$1,0,MATCH(AL$6,Data!$1:$1,0)-1,1000,1)=IF(AL$7="","Yes",AL$7))*ROW(Data!$C$1:$C$1002),ROW(AL195)-ROW(AL$7)),1),"")</f>
        <v/>
      </c>
      <c r="AM195" s="43" t="str">
        <f ca="1">IF(AN195="","",IF(INDEX(Data!$BR:$BR,MATCH(AN195,Data!$A:$A,0),1)=0,"",INDEX(Data!$BR:$BR,MATCH(AN195,Data!$A:$A,0),1)))</f>
        <v/>
      </c>
      <c r="AN195" s="43" t="str">
        <f ca="1">IFERROR(INDEX(Data!$A$1:AU$1002,_xlfn.AGGREGATE(15,6,(OFFSET(Data!$A$1,0,MATCH(AN$6,Data!$1:$1,0)-1,1000,1)=IF(AN$7="","Yes",AN$7))/(OFFSET(Data!$A$1,0,MATCH(AN$6,Data!$1:$1,0)-1,1000,1)=IF(AN$7="","Yes",AN$7))*ROW(Data!$C$1:$C$1002),ROW(AN195)-ROW(AN$7)),1),"")</f>
        <v/>
      </c>
    </row>
    <row r="196" spans="1:40" x14ac:dyDescent="0.4">
      <c r="A196" s="43" t="str">
        <f ca="1">IF(B196="","",IF(INDEX(Data!$BR:$BR,MATCH(B196,Data!$A:$A,0),1)=0,"",INDEX(Data!$BR:$BR,MATCH(B196,Data!$A:$A,0),1)))</f>
        <v/>
      </c>
      <c r="B196" s="43" t="str">
        <f ca="1">IFERROR(INDEX(Data!A$1:$A$1002,_xlfn.AGGREGATE(15,6,(OFFSET(Data!$A$1,0,MATCH(B$6,Data!$1:$1,0)-1,1000,1)=IF(B$7="","Yes",B$7))/(OFFSET(Data!$A$1,0,MATCH(B$6,Data!$1:$1,0)-1,1000,1)=IF(B$7="","Yes",B$7))*ROW(Data!$C$1:$C$1002),ROW(B196)-ROW(B$7)),1),"")</f>
        <v/>
      </c>
      <c r="C196" s="43" t="str">
        <f ca="1">IF(D196="","",IF(INDEX(Data!$BR:$BR,MATCH(D196,Data!$A:$A,0),1)=0,"",INDEX(Data!$BR:$BR,MATCH(D196,Data!$A:$A,0),1)))</f>
        <v/>
      </c>
      <c r="D196" s="43" t="str">
        <f ca="1">IFERROR(INDEX(Data!$A$1:C$1002,_xlfn.AGGREGATE(15,6,(OFFSET(Data!$A$1,0,MATCH(D$6,Data!$1:$1,0)-1,1000,1)=IF(D$7="","Yes",D$7))/(OFFSET(Data!$A$1,0,MATCH(D$6,Data!$1:$1,0)-1,1000,1)=IF(D$7="","Yes",D$7))*ROW(Data!$C$1:$C$1002),ROW(D196)-ROW(D$7)),1),"")</f>
        <v/>
      </c>
      <c r="E196" s="43" t="str">
        <f ca="1">IF(F196="","",IF(INDEX(Data!$BR:$BR,MATCH(F196,Data!$A:$A,0),1)=0,"",INDEX(Data!$BR:$BR,MATCH(F196,Data!$A:$A,0),1)))</f>
        <v/>
      </c>
      <c r="F196" s="43" t="str">
        <f ca="1">IFERROR(INDEX(Data!$A$1:E$1002,_xlfn.AGGREGATE(15,6,(OFFSET(Data!$A$1,0,MATCH(F$6,Data!$1:$1,0)-1,1000,1)=IF(F$7="","Yes",F$7))/(OFFSET(Data!$A$1,0,MATCH(F$6,Data!$1:$1,0)-1,1000,1)=IF(F$7="","Yes",F$7))*ROW(Data!$C$1:$C$1002),ROW(F196)-ROW(F$7)),1),"")</f>
        <v/>
      </c>
      <c r="G196" s="43" t="str">
        <f ca="1">IF(H196="","",IF(INDEX(Data!$BR:$BR,MATCH(H196,Data!$A:$A,0),1)=0,"",INDEX(Data!$BR:$BR,MATCH(H196,Data!$A:$A,0),1)))</f>
        <v/>
      </c>
      <c r="H196" s="43" t="str">
        <f ca="1">IFERROR(INDEX(Data!$A$1:G$1002,_xlfn.AGGREGATE(15,6,(OFFSET(Data!$A$1,0,MATCH(H$6,Data!$1:$1,0)-1,1000,1)=IF(H$7="","Yes",H$7))/(OFFSET(Data!$A$1,0,MATCH(H$6,Data!$1:$1,0)-1,1000,1)=IF(H$7="","Yes",H$7))*ROW(Data!$C$1:$C$1002),ROW(H196)-ROW(H$7)),1),"")</f>
        <v/>
      </c>
      <c r="I196" s="43" t="str">
        <f ca="1">IF(J196="","",IF(INDEX(Data!$BR:$BR,MATCH(J196,Data!$A:$A,0),1)=0,"",INDEX(Data!$BR:$BR,MATCH(J196,Data!$A:$A,0),1)))</f>
        <v/>
      </c>
      <c r="J196" s="43" t="str">
        <f ca="1">IFERROR(INDEX(Data!$A$1:I$1002,_xlfn.AGGREGATE(15,6,(OFFSET(Data!$A$1,0,MATCH(J$6,Data!$1:$1,0)-1,1000,1)=IF(J$7="","Yes",J$7))/(OFFSET(Data!$A$1,0,MATCH(J$6,Data!$1:$1,0)-1,1000,1)=IF(J$7="","Yes",J$7))*ROW(Data!$C$1:$C$1002),ROW(J196)-ROW(J$7)),1),"")</f>
        <v/>
      </c>
      <c r="K196" s="43" t="str">
        <f ca="1">IF(L196="","",IF(INDEX(Data!$BR:$BR,MATCH(L196,Data!$A:$A,0),1)=0,"",INDEX(Data!$BR:$BR,MATCH(L196,Data!$A:$A,0),1)))</f>
        <v/>
      </c>
      <c r="L196" s="43" t="str">
        <f ca="1">IFERROR(INDEX(Data!$A$1:K$1002,_xlfn.AGGREGATE(15,6,(OFFSET(Data!$A$1,0,MATCH(L$6,Data!$1:$1,0)-1,1000,1)=IF(L$7="","Yes",L$7))/(OFFSET(Data!$A$1,0,MATCH(L$6,Data!$1:$1,0)-1,1000,1)=IF(L$7="","Yes",L$7))*ROW(Data!$C$1:$C$1002),ROW(L196)-ROW(L$7)),1),"")</f>
        <v/>
      </c>
      <c r="M196" s="43" t="str">
        <f ca="1">IF(N196="","",IF(INDEX(Data!$BR:$BR,MATCH(N196,Data!$A:$A,0),1)=0,"",INDEX(Data!$BR:$BR,MATCH(N196,Data!$A:$A,0),1)))</f>
        <v/>
      </c>
      <c r="N196" s="43" t="str">
        <f ca="1">IFERROR(INDEX(Data!$A$1:M$1002,_xlfn.AGGREGATE(15,6,(OFFSET(Data!$A$1,0,MATCH(N$6,Data!$1:$1,0)-1,1000,1)=IF(N$7="","Yes",N$7))/(OFFSET(Data!$A$1,0,MATCH(N$6,Data!$1:$1,0)-1,1000,1)=IF(N$7="","Yes",N$7))*ROW(Data!$C$1:$C$1002),ROW(N196)-ROW(N$7)),1),"")</f>
        <v/>
      </c>
      <c r="O196" s="43" t="str">
        <f ca="1">IF(P196="","",IF(INDEX(Data!$BR:$BR,MATCH(P196,Data!$A:$A,0),1)=0,"",INDEX(Data!$BR:$BR,MATCH(P196,Data!$A:$A,0),1)))</f>
        <v/>
      </c>
      <c r="P196" s="43" t="str">
        <f ca="1">IFERROR(INDEX(Data!$A$1:O$1002,_xlfn.AGGREGATE(15,6,(OFFSET(Data!$A$1,0,MATCH(P$6,Data!$1:$1,0)-1,1000,1)=IF(P$7="","Yes",P$7))/(OFFSET(Data!$A$1,0,MATCH(P$6,Data!$1:$1,0)-1,1000,1)=IF(P$7="","Yes",P$7))*ROW(Data!$C$1:$C$1002),ROW(P196)-ROW(P$7)),1),"")</f>
        <v/>
      </c>
      <c r="Q196" s="43" t="str">
        <f ca="1">IF(R196="","",IF(INDEX(Data!$BR:$BR,MATCH(R196,Data!$A:$A,0),1)=0,"",INDEX(Data!$BR:$BR,MATCH(R196,Data!$A:$A,0),1)))</f>
        <v/>
      </c>
      <c r="R196" s="43" t="str">
        <f ca="1">IFERROR(INDEX(Data!$A$1:Q$1002,_xlfn.AGGREGATE(15,6,(OFFSET(Data!$A$1,0,MATCH(R$6,Data!$1:$1,0)-1,1000,1)=IF(R$7="","Yes",R$7))/(OFFSET(Data!$A$1,0,MATCH(R$6,Data!$1:$1,0)-1,1000,1)=IF(R$7="","Yes",R$7))*ROW(Data!$C$1:$C$1002),ROW(R196)-ROW(R$7)),1),"")</f>
        <v/>
      </c>
      <c r="S196" s="43" t="str">
        <f ca="1">IF(T196="","",IF(INDEX(Data!$BR:$BR,MATCH(T196,Data!$A:$A,0),1)=0,"",INDEX(Data!$BR:$BR,MATCH(T196,Data!$A:$A,0),1)))</f>
        <v/>
      </c>
      <c r="T196" s="43" t="str">
        <f ca="1">IFERROR(INDEX(Data!$A$1:R$1002,_xlfn.AGGREGATE(15,6,(OFFSET(Data!$A$1,0,MATCH(T$6,Data!$1:$1,0)-1,1000,1)=IF(T$7="","Yes",T$7))/(OFFSET(Data!$A$1,0,MATCH(T$6,Data!$1:$1,0)-1,1000,1)=IF(T$7="","Yes",T$7))*ROW(Data!$C$1:$C$1002),ROW(T196)-ROW(T$7)),1),"")</f>
        <v/>
      </c>
      <c r="U196" s="43" t="str">
        <f ca="1">IF(V196="","",IF(INDEX(Data!$BR:$BR,MATCH(V196,Data!$A:$A,0),1)=0,"",INDEX(Data!$BR:$BR,MATCH(V196,Data!$A:$A,0),1)))</f>
        <v/>
      </c>
      <c r="V196" s="43" t="str">
        <f ca="1">IFERROR(INDEX(Data!$A$1:T$1002,_xlfn.AGGREGATE(15,6,(OFFSET(Data!$A$1,0,MATCH(V$6,Data!$1:$1,0)-1,1000,1)=IF(V$7="","Yes",V$7))/(OFFSET(Data!$A$1,0,MATCH(V$6,Data!$1:$1,0)-1,1000,1)=IF(V$7="","Yes",V$7))*ROW(Data!$C$1:$C$1002),ROW(V196)-ROW(V$7)),1),"")</f>
        <v/>
      </c>
      <c r="W196" s="43" t="str">
        <f ca="1">IF(X196="","",IF(INDEX(Data!$BR:$BR,MATCH(X196,Data!$A:$A,0),1)=0,"",INDEX(Data!$BR:$BR,MATCH(X196,Data!$A:$A,0),1)))</f>
        <v/>
      </c>
      <c r="X196" s="43" t="str">
        <f ca="1">IFERROR(INDEX(Data!$A$1:Y$1002,_xlfn.AGGREGATE(15,6,(OFFSET(Data!$A$1,0,MATCH(X$6,Data!$1:$1,0)-1,1000,1)=IF(X$7="","Yes",X$7))/(OFFSET(Data!$A$1,0,MATCH(X$6,Data!$1:$1,0)-1,1000,1)=IF(X$7="","Yes",X$7))*ROW(Data!$C$1:$C$1002),ROW(X196)-ROW(X$7)),1),"")</f>
        <v/>
      </c>
      <c r="Y196" s="43" t="str">
        <f ca="1">IF(Z196="","",IF(INDEX(Data!$BR:$BR,MATCH(Z196,Data!$A:$A,0),1)=0,"",INDEX(Data!$BR:$BR,MATCH(Z196,Data!$A:$A,0),1)))</f>
        <v/>
      </c>
      <c r="Z196" s="43" t="str">
        <f ca="1">IFERROR(INDEX(Data!$A$1:AA$1002,_xlfn.AGGREGATE(15,6,(OFFSET(Data!$A$1,0,MATCH(Z$6,Data!$1:$1,0)-1,1000,1)=IF(Z$7="","Yes",Z$7))/(OFFSET(Data!$A$1,0,MATCH(Z$6,Data!$1:$1,0)-1,1000,1)=IF(Z$7="","Yes",Z$7))*ROW(Data!$C$1:$C$1002),ROW(Z196)-ROW(Z$7)),1),"")</f>
        <v/>
      </c>
      <c r="AA196" s="43" t="str">
        <f ca="1">IF(AB196="","",IF(INDEX(Data!$BR:$BR,MATCH(AB196,Data!$A:$A,0),1)=0,"",INDEX(Data!$BR:$BR,MATCH(AB196,Data!$A:$A,0),1)))</f>
        <v/>
      </c>
      <c r="AB196" s="43" t="str">
        <f ca="1">IFERROR(INDEX(Data!$A$1:AC$1002,_xlfn.AGGREGATE(15,6,(OFFSET(Data!$A$1,0,MATCH(AB$6,Data!$1:$1,0)-1,1000,1)=IF(AB$7="","Yes",AB$7))/(OFFSET(Data!$A$1,0,MATCH(AB$6,Data!$1:$1,0)-1,1000,1)=IF(AB$7="","Yes",AB$7))*ROW(Data!$C$1:$C$1002),ROW(AB196)-ROW(AB$7)),1),"")</f>
        <v/>
      </c>
      <c r="AC196" s="43" t="str">
        <f ca="1">IF(AD196="","",IF(INDEX(Data!$BR:$BR,MATCH(AD196,Data!$A:$A,0),1)=0,"",INDEX(Data!$BR:$BR,MATCH(AD196,Data!$A:$A,0),1)))</f>
        <v/>
      </c>
      <c r="AD196" s="43" t="str">
        <f ca="1">IFERROR(INDEX(Data!$A$1:AE$1002,_xlfn.AGGREGATE(15,6,(OFFSET(Data!$A$1,0,MATCH(AD$6,Data!$1:$1,0)-1,1000,1)=IF(AD$7="","Yes",AD$7))/(OFFSET(Data!$A$1,0,MATCH(AD$6,Data!$1:$1,0)-1,1000,1)=IF(AD$7="","Yes",AD$7))*ROW(Data!$C$1:$C$1002),ROW(AD196)-ROW(AD$7)),1),"")</f>
        <v/>
      </c>
      <c r="AE196" s="43" t="str">
        <f ca="1">IF(AF196="","",IF(INDEX(Data!$BR:$BR,MATCH(AF196,Data!$A:$A,0),1)=0,"",INDEX(Data!$BR:$BR,MATCH(AF196,Data!$A:$A,0),1)))</f>
        <v/>
      </c>
      <c r="AF196" s="43" t="str">
        <f ca="1">IFERROR(INDEX(Data!$A$1:AM$1002,_xlfn.AGGREGATE(15,6,(OFFSET(Data!$A$1,0,MATCH(AF$6,Data!$1:$1,0)-1,1000,1)=IF(AF$7="","Yes",AF$7))/(OFFSET(Data!$A$1,0,MATCH(AF$6,Data!$1:$1,0)-1,1000,1)=IF(AF$7="","Yes",AF$7))*ROW(Data!$C$1:$C$1002),ROW(AF196)-ROW(AF$7)),1),"")</f>
        <v/>
      </c>
      <c r="AG196" s="43" t="str">
        <f ca="1">IF(AH196="","",IF(INDEX(Data!$BR:$BR,MATCH(AH196,Data!$A:$A,0),1)=0,"",INDEX(Data!$BR:$BR,MATCH(AH196,Data!$A:$A,0),1)))</f>
        <v/>
      </c>
      <c r="AH196" s="43" t="str">
        <f ca="1">IFERROR(INDEX(Data!$A$1:AO$1002,_xlfn.AGGREGATE(15,6,(OFFSET(Data!$A$1,0,MATCH(AH$6,Data!$1:$1,0)-1,1000,1)=IF(AH$7="","Yes",AH$7))/(OFFSET(Data!$A$1,0,MATCH(AH$6,Data!$1:$1,0)-1,1000,1)=IF(AH$7="","Yes",AH$7))*ROW(Data!$C$1:$C$1002),ROW(AH196)-ROW(AH$7)),1),"")</f>
        <v/>
      </c>
      <c r="AI196" s="43" t="str">
        <f ca="1">IF(AJ196="","",IF(INDEX(Data!$BR:$BR,MATCH(AJ196,Data!$A:$A,0),1)=0,"",INDEX(Data!$BR:$BR,MATCH(AJ196,Data!$A:$A,0),1)))</f>
        <v/>
      </c>
      <c r="AJ196" s="43" t="str">
        <f ca="1">IFERROR(INDEX(Data!$A$1:AQ$1002,_xlfn.AGGREGATE(15,6,(OFFSET(Data!$A$1,0,MATCH(AJ$6,Data!$1:$1,0)-1,1000,1)=IF(AJ$7="","Yes",AJ$7))/(OFFSET(Data!$A$1,0,MATCH(AJ$6,Data!$1:$1,0)-1,1000,1)=IF(AJ$7="","Yes",AJ$7))*ROW(Data!$C$1:$C$1002),ROW(AJ196)-ROW(AJ$7)),1),"")</f>
        <v/>
      </c>
      <c r="AK196" s="43" t="str">
        <f ca="1">IF(AL196="","",IF(INDEX(Data!$BR:$BR,MATCH(AL196,Data!$A:$A,0),1)=0,"",INDEX(Data!$BR:$BR,MATCH(AL196,Data!$A:$A,0),1)))</f>
        <v/>
      </c>
      <c r="AL196" s="43" t="str">
        <f ca="1">IFERROR(INDEX(Data!$A$1:AS$1002,_xlfn.AGGREGATE(15,6,(OFFSET(Data!$A$1,0,MATCH(AL$6,Data!$1:$1,0)-1,1000,1)=IF(AL$7="","Yes",AL$7))/(OFFSET(Data!$A$1,0,MATCH(AL$6,Data!$1:$1,0)-1,1000,1)=IF(AL$7="","Yes",AL$7))*ROW(Data!$C$1:$C$1002),ROW(AL196)-ROW(AL$7)),1),"")</f>
        <v/>
      </c>
      <c r="AM196" s="43" t="str">
        <f ca="1">IF(AN196="","",IF(INDEX(Data!$BR:$BR,MATCH(AN196,Data!$A:$A,0),1)=0,"",INDEX(Data!$BR:$BR,MATCH(AN196,Data!$A:$A,0),1)))</f>
        <v/>
      </c>
      <c r="AN196" s="43" t="str">
        <f ca="1">IFERROR(INDEX(Data!$A$1:AU$1002,_xlfn.AGGREGATE(15,6,(OFFSET(Data!$A$1,0,MATCH(AN$6,Data!$1:$1,0)-1,1000,1)=IF(AN$7="","Yes",AN$7))/(OFFSET(Data!$A$1,0,MATCH(AN$6,Data!$1:$1,0)-1,1000,1)=IF(AN$7="","Yes",AN$7))*ROW(Data!$C$1:$C$1002),ROW(AN196)-ROW(AN$7)),1),"")</f>
        <v/>
      </c>
    </row>
    <row r="197" spans="1:40" x14ac:dyDescent="0.4">
      <c r="A197" s="43" t="str">
        <f ca="1">IF(B197="","",IF(INDEX(Data!$BR:$BR,MATCH(B197,Data!$A:$A,0),1)=0,"",INDEX(Data!$BR:$BR,MATCH(B197,Data!$A:$A,0),1)))</f>
        <v/>
      </c>
      <c r="B197" s="43" t="str">
        <f ca="1">IFERROR(INDEX(Data!A$1:$A$1002,_xlfn.AGGREGATE(15,6,(OFFSET(Data!$A$1,0,MATCH(B$6,Data!$1:$1,0)-1,1000,1)=IF(B$7="","Yes",B$7))/(OFFSET(Data!$A$1,0,MATCH(B$6,Data!$1:$1,0)-1,1000,1)=IF(B$7="","Yes",B$7))*ROW(Data!$C$1:$C$1002),ROW(B197)-ROW(B$7)),1),"")</f>
        <v/>
      </c>
      <c r="C197" s="43" t="str">
        <f ca="1">IF(D197="","",IF(INDEX(Data!$BR:$BR,MATCH(D197,Data!$A:$A,0),1)=0,"",INDEX(Data!$BR:$BR,MATCH(D197,Data!$A:$A,0),1)))</f>
        <v/>
      </c>
      <c r="D197" s="43" t="str">
        <f ca="1">IFERROR(INDEX(Data!$A$1:C$1002,_xlfn.AGGREGATE(15,6,(OFFSET(Data!$A$1,0,MATCH(D$6,Data!$1:$1,0)-1,1000,1)=IF(D$7="","Yes",D$7))/(OFFSET(Data!$A$1,0,MATCH(D$6,Data!$1:$1,0)-1,1000,1)=IF(D$7="","Yes",D$7))*ROW(Data!$C$1:$C$1002),ROW(D197)-ROW(D$7)),1),"")</f>
        <v/>
      </c>
      <c r="E197" s="43" t="str">
        <f ca="1">IF(F197="","",IF(INDEX(Data!$BR:$BR,MATCH(F197,Data!$A:$A,0),1)=0,"",INDEX(Data!$BR:$BR,MATCH(F197,Data!$A:$A,0),1)))</f>
        <v/>
      </c>
      <c r="F197" s="43" t="str">
        <f ca="1">IFERROR(INDEX(Data!$A$1:E$1002,_xlfn.AGGREGATE(15,6,(OFFSET(Data!$A$1,0,MATCH(F$6,Data!$1:$1,0)-1,1000,1)=IF(F$7="","Yes",F$7))/(OFFSET(Data!$A$1,0,MATCH(F$6,Data!$1:$1,0)-1,1000,1)=IF(F$7="","Yes",F$7))*ROW(Data!$C$1:$C$1002),ROW(F197)-ROW(F$7)),1),"")</f>
        <v/>
      </c>
      <c r="G197" s="43" t="str">
        <f ca="1">IF(H197="","",IF(INDEX(Data!$BR:$BR,MATCH(H197,Data!$A:$A,0),1)=0,"",INDEX(Data!$BR:$BR,MATCH(H197,Data!$A:$A,0),1)))</f>
        <v/>
      </c>
      <c r="H197" s="43" t="str">
        <f ca="1">IFERROR(INDEX(Data!$A$1:G$1002,_xlfn.AGGREGATE(15,6,(OFFSET(Data!$A$1,0,MATCH(H$6,Data!$1:$1,0)-1,1000,1)=IF(H$7="","Yes",H$7))/(OFFSET(Data!$A$1,0,MATCH(H$6,Data!$1:$1,0)-1,1000,1)=IF(H$7="","Yes",H$7))*ROW(Data!$C$1:$C$1002),ROW(H197)-ROW(H$7)),1),"")</f>
        <v/>
      </c>
      <c r="I197" s="43" t="str">
        <f ca="1">IF(J197="","",IF(INDEX(Data!$BR:$BR,MATCH(J197,Data!$A:$A,0),1)=0,"",INDEX(Data!$BR:$BR,MATCH(J197,Data!$A:$A,0),1)))</f>
        <v/>
      </c>
      <c r="J197" s="43" t="str">
        <f ca="1">IFERROR(INDEX(Data!$A$1:I$1002,_xlfn.AGGREGATE(15,6,(OFFSET(Data!$A$1,0,MATCH(J$6,Data!$1:$1,0)-1,1000,1)=IF(J$7="","Yes",J$7))/(OFFSET(Data!$A$1,0,MATCH(J$6,Data!$1:$1,0)-1,1000,1)=IF(J$7="","Yes",J$7))*ROW(Data!$C$1:$C$1002),ROW(J197)-ROW(J$7)),1),"")</f>
        <v/>
      </c>
      <c r="K197" s="43" t="str">
        <f ca="1">IF(L197="","",IF(INDEX(Data!$BR:$BR,MATCH(L197,Data!$A:$A,0),1)=0,"",INDEX(Data!$BR:$BR,MATCH(L197,Data!$A:$A,0),1)))</f>
        <v/>
      </c>
      <c r="L197" s="43" t="str">
        <f ca="1">IFERROR(INDEX(Data!$A$1:K$1002,_xlfn.AGGREGATE(15,6,(OFFSET(Data!$A$1,0,MATCH(L$6,Data!$1:$1,0)-1,1000,1)=IF(L$7="","Yes",L$7))/(OFFSET(Data!$A$1,0,MATCH(L$6,Data!$1:$1,0)-1,1000,1)=IF(L$7="","Yes",L$7))*ROW(Data!$C$1:$C$1002),ROW(L197)-ROW(L$7)),1),"")</f>
        <v/>
      </c>
      <c r="M197" s="43" t="str">
        <f ca="1">IF(N197="","",IF(INDEX(Data!$BR:$BR,MATCH(N197,Data!$A:$A,0),1)=0,"",INDEX(Data!$BR:$BR,MATCH(N197,Data!$A:$A,0),1)))</f>
        <v/>
      </c>
      <c r="N197" s="43" t="str">
        <f ca="1">IFERROR(INDEX(Data!$A$1:M$1002,_xlfn.AGGREGATE(15,6,(OFFSET(Data!$A$1,0,MATCH(N$6,Data!$1:$1,0)-1,1000,1)=IF(N$7="","Yes",N$7))/(OFFSET(Data!$A$1,0,MATCH(N$6,Data!$1:$1,0)-1,1000,1)=IF(N$7="","Yes",N$7))*ROW(Data!$C$1:$C$1002),ROW(N197)-ROW(N$7)),1),"")</f>
        <v/>
      </c>
      <c r="O197" s="43" t="str">
        <f ca="1">IF(P197="","",IF(INDEX(Data!$BR:$BR,MATCH(P197,Data!$A:$A,0),1)=0,"",INDEX(Data!$BR:$BR,MATCH(P197,Data!$A:$A,0),1)))</f>
        <v/>
      </c>
      <c r="P197" s="43" t="str">
        <f ca="1">IFERROR(INDEX(Data!$A$1:O$1002,_xlfn.AGGREGATE(15,6,(OFFSET(Data!$A$1,0,MATCH(P$6,Data!$1:$1,0)-1,1000,1)=IF(P$7="","Yes",P$7))/(OFFSET(Data!$A$1,0,MATCH(P$6,Data!$1:$1,0)-1,1000,1)=IF(P$7="","Yes",P$7))*ROW(Data!$C$1:$C$1002),ROW(P197)-ROW(P$7)),1),"")</f>
        <v/>
      </c>
      <c r="Q197" s="43" t="str">
        <f ca="1">IF(R197="","",IF(INDEX(Data!$BR:$BR,MATCH(R197,Data!$A:$A,0),1)=0,"",INDEX(Data!$BR:$BR,MATCH(R197,Data!$A:$A,0),1)))</f>
        <v/>
      </c>
      <c r="R197" s="43" t="str">
        <f ca="1">IFERROR(INDEX(Data!$A$1:Q$1002,_xlfn.AGGREGATE(15,6,(OFFSET(Data!$A$1,0,MATCH(R$6,Data!$1:$1,0)-1,1000,1)=IF(R$7="","Yes",R$7))/(OFFSET(Data!$A$1,0,MATCH(R$6,Data!$1:$1,0)-1,1000,1)=IF(R$7="","Yes",R$7))*ROW(Data!$C$1:$C$1002),ROW(R197)-ROW(R$7)),1),"")</f>
        <v/>
      </c>
      <c r="S197" s="43" t="str">
        <f ca="1">IF(T197="","",IF(INDEX(Data!$BR:$BR,MATCH(T197,Data!$A:$A,0),1)=0,"",INDEX(Data!$BR:$BR,MATCH(T197,Data!$A:$A,0),1)))</f>
        <v/>
      </c>
      <c r="T197" s="43" t="str">
        <f ca="1">IFERROR(INDEX(Data!$A$1:R$1002,_xlfn.AGGREGATE(15,6,(OFFSET(Data!$A$1,0,MATCH(T$6,Data!$1:$1,0)-1,1000,1)=IF(T$7="","Yes",T$7))/(OFFSET(Data!$A$1,0,MATCH(T$6,Data!$1:$1,0)-1,1000,1)=IF(T$7="","Yes",T$7))*ROW(Data!$C$1:$C$1002),ROW(T197)-ROW(T$7)),1),"")</f>
        <v/>
      </c>
      <c r="U197" s="43" t="str">
        <f ca="1">IF(V197="","",IF(INDEX(Data!$BR:$BR,MATCH(V197,Data!$A:$A,0),1)=0,"",INDEX(Data!$BR:$BR,MATCH(V197,Data!$A:$A,0),1)))</f>
        <v/>
      </c>
      <c r="V197" s="43" t="str">
        <f ca="1">IFERROR(INDEX(Data!$A$1:T$1002,_xlfn.AGGREGATE(15,6,(OFFSET(Data!$A$1,0,MATCH(V$6,Data!$1:$1,0)-1,1000,1)=IF(V$7="","Yes",V$7))/(OFFSET(Data!$A$1,0,MATCH(V$6,Data!$1:$1,0)-1,1000,1)=IF(V$7="","Yes",V$7))*ROW(Data!$C$1:$C$1002),ROW(V197)-ROW(V$7)),1),"")</f>
        <v/>
      </c>
      <c r="W197" s="43" t="str">
        <f ca="1">IF(X197="","",IF(INDEX(Data!$BR:$BR,MATCH(X197,Data!$A:$A,0),1)=0,"",INDEX(Data!$BR:$BR,MATCH(X197,Data!$A:$A,0),1)))</f>
        <v/>
      </c>
      <c r="X197" s="43" t="str">
        <f ca="1">IFERROR(INDEX(Data!$A$1:Y$1002,_xlfn.AGGREGATE(15,6,(OFFSET(Data!$A$1,0,MATCH(X$6,Data!$1:$1,0)-1,1000,1)=IF(X$7="","Yes",X$7))/(OFFSET(Data!$A$1,0,MATCH(X$6,Data!$1:$1,0)-1,1000,1)=IF(X$7="","Yes",X$7))*ROW(Data!$C$1:$C$1002),ROW(X197)-ROW(X$7)),1),"")</f>
        <v/>
      </c>
      <c r="Y197" s="43" t="str">
        <f ca="1">IF(Z197="","",IF(INDEX(Data!$BR:$BR,MATCH(Z197,Data!$A:$A,0),1)=0,"",INDEX(Data!$BR:$BR,MATCH(Z197,Data!$A:$A,0),1)))</f>
        <v/>
      </c>
      <c r="Z197" s="43" t="str">
        <f ca="1">IFERROR(INDEX(Data!$A$1:AA$1002,_xlfn.AGGREGATE(15,6,(OFFSET(Data!$A$1,0,MATCH(Z$6,Data!$1:$1,0)-1,1000,1)=IF(Z$7="","Yes",Z$7))/(OFFSET(Data!$A$1,0,MATCH(Z$6,Data!$1:$1,0)-1,1000,1)=IF(Z$7="","Yes",Z$7))*ROW(Data!$C$1:$C$1002),ROW(Z197)-ROW(Z$7)),1),"")</f>
        <v/>
      </c>
      <c r="AA197" s="43" t="str">
        <f ca="1">IF(AB197="","",IF(INDEX(Data!$BR:$BR,MATCH(AB197,Data!$A:$A,0),1)=0,"",INDEX(Data!$BR:$BR,MATCH(AB197,Data!$A:$A,0),1)))</f>
        <v/>
      </c>
      <c r="AB197" s="43" t="str">
        <f ca="1">IFERROR(INDEX(Data!$A$1:AC$1002,_xlfn.AGGREGATE(15,6,(OFFSET(Data!$A$1,0,MATCH(AB$6,Data!$1:$1,0)-1,1000,1)=IF(AB$7="","Yes",AB$7))/(OFFSET(Data!$A$1,0,MATCH(AB$6,Data!$1:$1,0)-1,1000,1)=IF(AB$7="","Yes",AB$7))*ROW(Data!$C$1:$C$1002),ROW(AB197)-ROW(AB$7)),1),"")</f>
        <v/>
      </c>
      <c r="AC197" s="43" t="str">
        <f ca="1">IF(AD197="","",IF(INDEX(Data!$BR:$BR,MATCH(AD197,Data!$A:$A,0),1)=0,"",INDEX(Data!$BR:$BR,MATCH(AD197,Data!$A:$A,0),1)))</f>
        <v/>
      </c>
      <c r="AD197" s="43" t="str">
        <f ca="1">IFERROR(INDEX(Data!$A$1:AE$1002,_xlfn.AGGREGATE(15,6,(OFFSET(Data!$A$1,0,MATCH(AD$6,Data!$1:$1,0)-1,1000,1)=IF(AD$7="","Yes",AD$7))/(OFFSET(Data!$A$1,0,MATCH(AD$6,Data!$1:$1,0)-1,1000,1)=IF(AD$7="","Yes",AD$7))*ROW(Data!$C$1:$C$1002),ROW(AD197)-ROW(AD$7)),1),"")</f>
        <v/>
      </c>
      <c r="AE197" s="43" t="str">
        <f ca="1">IF(AF197="","",IF(INDEX(Data!$BR:$BR,MATCH(AF197,Data!$A:$A,0),1)=0,"",INDEX(Data!$BR:$BR,MATCH(AF197,Data!$A:$A,0),1)))</f>
        <v/>
      </c>
      <c r="AF197" s="43" t="str">
        <f ca="1">IFERROR(INDEX(Data!$A$1:AM$1002,_xlfn.AGGREGATE(15,6,(OFFSET(Data!$A$1,0,MATCH(AF$6,Data!$1:$1,0)-1,1000,1)=IF(AF$7="","Yes",AF$7))/(OFFSET(Data!$A$1,0,MATCH(AF$6,Data!$1:$1,0)-1,1000,1)=IF(AF$7="","Yes",AF$7))*ROW(Data!$C$1:$C$1002),ROW(AF197)-ROW(AF$7)),1),"")</f>
        <v/>
      </c>
      <c r="AG197" s="43" t="str">
        <f ca="1">IF(AH197="","",IF(INDEX(Data!$BR:$BR,MATCH(AH197,Data!$A:$A,0),1)=0,"",INDEX(Data!$BR:$BR,MATCH(AH197,Data!$A:$A,0),1)))</f>
        <v/>
      </c>
      <c r="AH197" s="43" t="str">
        <f ca="1">IFERROR(INDEX(Data!$A$1:AO$1002,_xlfn.AGGREGATE(15,6,(OFFSET(Data!$A$1,0,MATCH(AH$6,Data!$1:$1,0)-1,1000,1)=IF(AH$7="","Yes",AH$7))/(OFFSET(Data!$A$1,0,MATCH(AH$6,Data!$1:$1,0)-1,1000,1)=IF(AH$7="","Yes",AH$7))*ROW(Data!$C$1:$C$1002),ROW(AH197)-ROW(AH$7)),1),"")</f>
        <v/>
      </c>
      <c r="AI197" s="43" t="str">
        <f ca="1">IF(AJ197="","",IF(INDEX(Data!$BR:$BR,MATCH(AJ197,Data!$A:$A,0),1)=0,"",INDEX(Data!$BR:$BR,MATCH(AJ197,Data!$A:$A,0),1)))</f>
        <v/>
      </c>
      <c r="AJ197" s="43" t="str">
        <f ca="1">IFERROR(INDEX(Data!$A$1:AQ$1002,_xlfn.AGGREGATE(15,6,(OFFSET(Data!$A$1,0,MATCH(AJ$6,Data!$1:$1,0)-1,1000,1)=IF(AJ$7="","Yes",AJ$7))/(OFFSET(Data!$A$1,0,MATCH(AJ$6,Data!$1:$1,0)-1,1000,1)=IF(AJ$7="","Yes",AJ$7))*ROW(Data!$C$1:$C$1002),ROW(AJ197)-ROW(AJ$7)),1),"")</f>
        <v/>
      </c>
      <c r="AK197" s="43" t="str">
        <f ca="1">IF(AL197="","",IF(INDEX(Data!$BR:$BR,MATCH(AL197,Data!$A:$A,0),1)=0,"",INDEX(Data!$BR:$BR,MATCH(AL197,Data!$A:$A,0),1)))</f>
        <v/>
      </c>
      <c r="AL197" s="43" t="str">
        <f ca="1">IFERROR(INDEX(Data!$A$1:AS$1002,_xlfn.AGGREGATE(15,6,(OFFSET(Data!$A$1,0,MATCH(AL$6,Data!$1:$1,0)-1,1000,1)=IF(AL$7="","Yes",AL$7))/(OFFSET(Data!$A$1,0,MATCH(AL$6,Data!$1:$1,0)-1,1000,1)=IF(AL$7="","Yes",AL$7))*ROW(Data!$C$1:$C$1002),ROW(AL197)-ROW(AL$7)),1),"")</f>
        <v/>
      </c>
      <c r="AM197" s="43" t="str">
        <f ca="1">IF(AN197="","",IF(INDEX(Data!$BR:$BR,MATCH(AN197,Data!$A:$A,0),1)=0,"",INDEX(Data!$BR:$BR,MATCH(AN197,Data!$A:$A,0),1)))</f>
        <v/>
      </c>
      <c r="AN197" s="43" t="str">
        <f ca="1">IFERROR(INDEX(Data!$A$1:AU$1002,_xlfn.AGGREGATE(15,6,(OFFSET(Data!$A$1,0,MATCH(AN$6,Data!$1:$1,0)-1,1000,1)=IF(AN$7="","Yes",AN$7))/(OFFSET(Data!$A$1,0,MATCH(AN$6,Data!$1:$1,0)-1,1000,1)=IF(AN$7="","Yes",AN$7))*ROW(Data!$C$1:$C$1002),ROW(AN197)-ROW(AN$7)),1),"")</f>
        <v/>
      </c>
    </row>
    <row r="198" spans="1:40" x14ac:dyDescent="0.4">
      <c r="A198" s="43" t="str">
        <f ca="1">IF(B198="","",IF(INDEX(Data!$BR:$BR,MATCH(B198,Data!$A:$A,0),1)=0,"",INDEX(Data!$BR:$BR,MATCH(B198,Data!$A:$A,0),1)))</f>
        <v/>
      </c>
      <c r="B198" s="43" t="str">
        <f ca="1">IFERROR(INDEX(Data!A$1:$A$1002,_xlfn.AGGREGATE(15,6,(OFFSET(Data!$A$1,0,MATCH(B$6,Data!$1:$1,0)-1,1000,1)=IF(B$7="","Yes",B$7))/(OFFSET(Data!$A$1,0,MATCH(B$6,Data!$1:$1,0)-1,1000,1)=IF(B$7="","Yes",B$7))*ROW(Data!$C$1:$C$1002),ROW(B198)-ROW(B$7)),1),"")</f>
        <v/>
      </c>
      <c r="C198" s="43" t="str">
        <f ca="1">IF(D198="","",IF(INDEX(Data!$BR:$BR,MATCH(D198,Data!$A:$A,0),1)=0,"",INDEX(Data!$BR:$BR,MATCH(D198,Data!$A:$A,0),1)))</f>
        <v/>
      </c>
      <c r="D198" s="43" t="str">
        <f ca="1">IFERROR(INDEX(Data!$A$1:C$1002,_xlfn.AGGREGATE(15,6,(OFFSET(Data!$A$1,0,MATCH(D$6,Data!$1:$1,0)-1,1000,1)=IF(D$7="","Yes",D$7))/(OFFSET(Data!$A$1,0,MATCH(D$6,Data!$1:$1,0)-1,1000,1)=IF(D$7="","Yes",D$7))*ROW(Data!$C$1:$C$1002),ROW(D198)-ROW(D$7)),1),"")</f>
        <v/>
      </c>
      <c r="E198" s="43" t="str">
        <f ca="1">IF(F198="","",IF(INDEX(Data!$BR:$BR,MATCH(F198,Data!$A:$A,0),1)=0,"",INDEX(Data!$BR:$BR,MATCH(F198,Data!$A:$A,0),1)))</f>
        <v/>
      </c>
      <c r="F198" s="43" t="str">
        <f ca="1">IFERROR(INDEX(Data!$A$1:E$1002,_xlfn.AGGREGATE(15,6,(OFFSET(Data!$A$1,0,MATCH(F$6,Data!$1:$1,0)-1,1000,1)=IF(F$7="","Yes",F$7))/(OFFSET(Data!$A$1,0,MATCH(F$6,Data!$1:$1,0)-1,1000,1)=IF(F$7="","Yes",F$7))*ROW(Data!$C$1:$C$1002),ROW(F198)-ROW(F$7)),1),"")</f>
        <v/>
      </c>
      <c r="G198" s="43" t="str">
        <f ca="1">IF(H198="","",IF(INDEX(Data!$BR:$BR,MATCH(H198,Data!$A:$A,0),1)=0,"",INDEX(Data!$BR:$BR,MATCH(H198,Data!$A:$A,0),1)))</f>
        <v/>
      </c>
      <c r="H198" s="43" t="str">
        <f ca="1">IFERROR(INDEX(Data!$A$1:G$1002,_xlfn.AGGREGATE(15,6,(OFFSET(Data!$A$1,0,MATCH(H$6,Data!$1:$1,0)-1,1000,1)=IF(H$7="","Yes",H$7))/(OFFSET(Data!$A$1,0,MATCH(H$6,Data!$1:$1,0)-1,1000,1)=IF(H$7="","Yes",H$7))*ROW(Data!$C$1:$C$1002),ROW(H198)-ROW(H$7)),1),"")</f>
        <v/>
      </c>
      <c r="I198" s="43" t="str">
        <f ca="1">IF(J198="","",IF(INDEX(Data!$BR:$BR,MATCH(J198,Data!$A:$A,0),1)=0,"",INDEX(Data!$BR:$BR,MATCH(J198,Data!$A:$A,0),1)))</f>
        <v/>
      </c>
      <c r="J198" s="43" t="str">
        <f ca="1">IFERROR(INDEX(Data!$A$1:I$1002,_xlfn.AGGREGATE(15,6,(OFFSET(Data!$A$1,0,MATCH(J$6,Data!$1:$1,0)-1,1000,1)=IF(J$7="","Yes",J$7))/(OFFSET(Data!$A$1,0,MATCH(J$6,Data!$1:$1,0)-1,1000,1)=IF(J$7="","Yes",J$7))*ROW(Data!$C$1:$C$1002),ROW(J198)-ROW(J$7)),1),"")</f>
        <v/>
      </c>
      <c r="K198" s="43" t="str">
        <f ca="1">IF(L198="","",IF(INDEX(Data!$BR:$BR,MATCH(L198,Data!$A:$A,0),1)=0,"",INDEX(Data!$BR:$BR,MATCH(L198,Data!$A:$A,0),1)))</f>
        <v/>
      </c>
      <c r="L198" s="43" t="str">
        <f ca="1">IFERROR(INDEX(Data!$A$1:K$1002,_xlfn.AGGREGATE(15,6,(OFFSET(Data!$A$1,0,MATCH(L$6,Data!$1:$1,0)-1,1000,1)=IF(L$7="","Yes",L$7))/(OFFSET(Data!$A$1,0,MATCH(L$6,Data!$1:$1,0)-1,1000,1)=IF(L$7="","Yes",L$7))*ROW(Data!$C$1:$C$1002),ROW(L198)-ROW(L$7)),1),"")</f>
        <v/>
      </c>
      <c r="M198" s="43" t="str">
        <f ca="1">IF(N198="","",IF(INDEX(Data!$BR:$BR,MATCH(N198,Data!$A:$A,0),1)=0,"",INDEX(Data!$BR:$BR,MATCH(N198,Data!$A:$A,0),1)))</f>
        <v/>
      </c>
      <c r="N198" s="43" t="str">
        <f ca="1">IFERROR(INDEX(Data!$A$1:M$1002,_xlfn.AGGREGATE(15,6,(OFFSET(Data!$A$1,0,MATCH(N$6,Data!$1:$1,0)-1,1000,1)=IF(N$7="","Yes",N$7))/(OFFSET(Data!$A$1,0,MATCH(N$6,Data!$1:$1,0)-1,1000,1)=IF(N$7="","Yes",N$7))*ROW(Data!$C$1:$C$1002),ROW(N198)-ROW(N$7)),1),"")</f>
        <v/>
      </c>
      <c r="O198" s="43" t="str">
        <f ca="1">IF(P198="","",IF(INDEX(Data!$BR:$BR,MATCH(P198,Data!$A:$A,0),1)=0,"",INDEX(Data!$BR:$BR,MATCH(P198,Data!$A:$A,0),1)))</f>
        <v/>
      </c>
      <c r="P198" s="43" t="str">
        <f ca="1">IFERROR(INDEX(Data!$A$1:O$1002,_xlfn.AGGREGATE(15,6,(OFFSET(Data!$A$1,0,MATCH(P$6,Data!$1:$1,0)-1,1000,1)=IF(P$7="","Yes",P$7))/(OFFSET(Data!$A$1,0,MATCH(P$6,Data!$1:$1,0)-1,1000,1)=IF(P$7="","Yes",P$7))*ROW(Data!$C$1:$C$1002),ROW(P198)-ROW(P$7)),1),"")</f>
        <v/>
      </c>
      <c r="Q198" s="43" t="str">
        <f ca="1">IF(R198="","",IF(INDEX(Data!$BR:$BR,MATCH(R198,Data!$A:$A,0),1)=0,"",INDEX(Data!$BR:$BR,MATCH(R198,Data!$A:$A,0),1)))</f>
        <v/>
      </c>
      <c r="R198" s="43" t="str">
        <f ca="1">IFERROR(INDEX(Data!$A$1:Q$1002,_xlfn.AGGREGATE(15,6,(OFFSET(Data!$A$1,0,MATCH(R$6,Data!$1:$1,0)-1,1000,1)=IF(R$7="","Yes",R$7))/(OFFSET(Data!$A$1,0,MATCH(R$6,Data!$1:$1,0)-1,1000,1)=IF(R$7="","Yes",R$7))*ROW(Data!$C$1:$C$1002),ROW(R198)-ROW(R$7)),1),"")</f>
        <v/>
      </c>
      <c r="S198" s="43" t="str">
        <f ca="1">IF(T198="","",IF(INDEX(Data!$BR:$BR,MATCH(T198,Data!$A:$A,0),1)=0,"",INDEX(Data!$BR:$BR,MATCH(T198,Data!$A:$A,0),1)))</f>
        <v/>
      </c>
      <c r="T198" s="43" t="str">
        <f ca="1">IFERROR(INDEX(Data!$A$1:R$1002,_xlfn.AGGREGATE(15,6,(OFFSET(Data!$A$1,0,MATCH(T$6,Data!$1:$1,0)-1,1000,1)=IF(T$7="","Yes",T$7))/(OFFSET(Data!$A$1,0,MATCH(T$6,Data!$1:$1,0)-1,1000,1)=IF(T$7="","Yes",T$7))*ROW(Data!$C$1:$C$1002),ROW(T198)-ROW(T$7)),1),"")</f>
        <v/>
      </c>
      <c r="U198" s="43" t="str">
        <f ca="1">IF(V198="","",IF(INDEX(Data!$BR:$BR,MATCH(V198,Data!$A:$A,0),1)=0,"",INDEX(Data!$BR:$BR,MATCH(V198,Data!$A:$A,0),1)))</f>
        <v/>
      </c>
      <c r="V198" s="43" t="str">
        <f ca="1">IFERROR(INDEX(Data!$A$1:T$1002,_xlfn.AGGREGATE(15,6,(OFFSET(Data!$A$1,0,MATCH(V$6,Data!$1:$1,0)-1,1000,1)=IF(V$7="","Yes",V$7))/(OFFSET(Data!$A$1,0,MATCH(V$6,Data!$1:$1,0)-1,1000,1)=IF(V$7="","Yes",V$7))*ROW(Data!$C$1:$C$1002),ROW(V198)-ROW(V$7)),1),"")</f>
        <v/>
      </c>
      <c r="W198" s="43" t="str">
        <f ca="1">IF(X198="","",IF(INDEX(Data!$BR:$BR,MATCH(X198,Data!$A:$A,0),1)=0,"",INDEX(Data!$BR:$BR,MATCH(X198,Data!$A:$A,0),1)))</f>
        <v/>
      </c>
      <c r="X198" s="43" t="str">
        <f ca="1">IFERROR(INDEX(Data!$A$1:Y$1002,_xlfn.AGGREGATE(15,6,(OFFSET(Data!$A$1,0,MATCH(X$6,Data!$1:$1,0)-1,1000,1)=IF(X$7="","Yes",X$7))/(OFFSET(Data!$A$1,0,MATCH(X$6,Data!$1:$1,0)-1,1000,1)=IF(X$7="","Yes",X$7))*ROW(Data!$C$1:$C$1002),ROW(X198)-ROW(X$7)),1),"")</f>
        <v/>
      </c>
      <c r="Y198" s="43" t="str">
        <f ca="1">IF(Z198="","",IF(INDEX(Data!$BR:$BR,MATCH(Z198,Data!$A:$A,0),1)=0,"",INDEX(Data!$BR:$BR,MATCH(Z198,Data!$A:$A,0),1)))</f>
        <v/>
      </c>
      <c r="Z198" s="43" t="str">
        <f ca="1">IFERROR(INDEX(Data!$A$1:AA$1002,_xlfn.AGGREGATE(15,6,(OFFSET(Data!$A$1,0,MATCH(Z$6,Data!$1:$1,0)-1,1000,1)=IF(Z$7="","Yes",Z$7))/(OFFSET(Data!$A$1,0,MATCH(Z$6,Data!$1:$1,0)-1,1000,1)=IF(Z$7="","Yes",Z$7))*ROW(Data!$C$1:$C$1002),ROW(Z198)-ROW(Z$7)),1),"")</f>
        <v/>
      </c>
      <c r="AA198" s="43" t="str">
        <f ca="1">IF(AB198="","",IF(INDEX(Data!$BR:$BR,MATCH(AB198,Data!$A:$A,0),1)=0,"",INDEX(Data!$BR:$BR,MATCH(AB198,Data!$A:$A,0),1)))</f>
        <v/>
      </c>
      <c r="AB198" s="43" t="str">
        <f ca="1">IFERROR(INDEX(Data!$A$1:AC$1002,_xlfn.AGGREGATE(15,6,(OFFSET(Data!$A$1,0,MATCH(AB$6,Data!$1:$1,0)-1,1000,1)=IF(AB$7="","Yes",AB$7))/(OFFSET(Data!$A$1,0,MATCH(AB$6,Data!$1:$1,0)-1,1000,1)=IF(AB$7="","Yes",AB$7))*ROW(Data!$C$1:$C$1002),ROW(AB198)-ROW(AB$7)),1),"")</f>
        <v/>
      </c>
      <c r="AC198" s="43" t="str">
        <f ca="1">IF(AD198="","",IF(INDEX(Data!$BR:$BR,MATCH(AD198,Data!$A:$A,0),1)=0,"",INDEX(Data!$BR:$BR,MATCH(AD198,Data!$A:$A,0),1)))</f>
        <v/>
      </c>
      <c r="AD198" s="43" t="str">
        <f ca="1">IFERROR(INDEX(Data!$A$1:AE$1002,_xlfn.AGGREGATE(15,6,(OFFSET(Data!$A$1,0,MATCH(AD$6,Data!$1:$1,0)-1,1000,1)=IF(AD$7="","Yes",AD$7))/(OFFSET(Data!$A$1,0,MATCH(AD$6,Data!$1:$1,0)-1,1000,1)=IF(AD$7="","Yes",AD$7))*ROW(Data!$C$1:$C$1002),ROW(AD198)-ROW(AD$7)),1),"")</f>
        <v/>
      </c>
      <c r="AE198" s="43" t="str">
        <f ca="1">IF(AF198="","",IF(INDEX(Data!$BR:$BR,MATCH(AF198,Data!$A:$A,0),1)=0,"",INDEX(Data!$BR:$BR,MATCH(AF198,Data!$A:$A,0),1)))</f>
        <v/>
      </c>
      <c r="AF198" s="43" t="str">
        <f ca="1">IFERROR(INDEX(Data!$A$1:AM$1002,_xlfn.AGGREGATE(15,6,(OFFSET(Data!$A$1,0,MATCH(AF$6,Data!$1:$1,0)-1,1000,1)=IF(AF$7="","Yes",AF$7))/(OFFSET(Data!$A$1,0,MATCH(AF$6,Data!$1:$1,0)-1,1000,1)=IF(AF$7="","Yes",AF$7))*ROW(Data!$C$1:$C$1002),ROW(AF198)-ROW(AF$7)),1),"")</f>
        <v/>
      </c>
      <c r="AG198" s="43" t="str">
        <f ca="1">IF(AH198="","",IF(INDEX(Data!$BR:$BR,MATCH(AH198,Data!$A:$A,0),1)=0,"",INDEX(Data!$BR:$BR,MATCH(AH198,Data!$A:$A,0),1)))</f>
        <v/>
      </c>
      <c r="AH198" s="43" t="str">
        <f ca="1">IFERROR(INDEX(Data!$A$1:AO$1002,_xlfn.AGGREGATE(15,6,(OFFSET(Data!$A$1,0,MATCH(AH$6,Data!$1:$1,0)-1,1000,1)=IF(AH$7="","Yes",AH$7))/(OFFSET(Data!$A$1,0,MATCH(AH$6,Data!$1:$1,0)-1,1000,1)=IF(AH$7="","Yes",AH$7))*ROW(Data!$C$1:$C$1002),ROW(AH198)-ROW(AH$7)),1),"")</f>
        <v/>
      </c>
      <c r="AI198" s="43" t="str">
        <f ca="1">IF(AJ198="","",IF(INDEX(Data!$BR:$BR,MATCH(AJ198,Data!$A:$A,0),1)=0,"",INDEX(Data!$BR:$BR,MATCH(AJ198,Data!$A:$A,0),1)))</f>
        <v/>
      </c>
      <c r="AJ198" s="43" t="str">
        <f ca="1">IFERROR(INDEX(Data!$A$1:AQ$1002,_xlfn.AGGREGATE(15,6,(OFFSET(Data!$A$1,0,MATCH(AJ$6,Data!$1:$1,0)-1,1000,1)=IF(AJ$7="","Yes",AJ$7))/(OFFSET(Data!$A$1,0,MATCH(AJ$6,Data!$1:$1,0)-1,1000,1)=IF(AJ$7="","Yes",AJ$7))*ROW(Data!$C$1:$C$1002),ROW(AJ198)-ROW(AJ$7)),1),"")</f>
        <v/>
      </c>
      <c r="AK198" s="43" t="str">
        <f ca="1">IF(AL198="","",IF(INDEX(Data!$BR:$BR,MATCH(AL198,Data!$A:$A,0),1)=0,"",INDEX(Data!$BR:$BR,MATCH(AL198,Data!$A:$A,0),1)))</f>
        <v/>
      </c>
      <c r="AL198" s="43" t="str">
        <f ca="1">IFERROR(INDEX(Data!$A$1:AS$1002,_xlfn.AGGREGATE(15,6,(OFFSET(Data!$A$1,0,MATCH(AL$6,Data!$1:$1,0)-1,1000,1)=IF(AL$7="","Yes",AL$7))/(OFFSET(Data!$A$1,0,MATCH(AL$6,Data!$1:$1,0)-1,1000,1)=IF(AL$7="","Yes",AL$7))*ROW(Data!$C$1:$C$1002),ROW(AL198)-ROW(AL$7)),1),"")</f>
        <v/>
      </c>
      <c r="AM198" s="43" t="str">
        <f ca="1">IF(AN198="","",IF(INDEX(Data!$BR:$BR,MATCH(AN198,Data!$A:$A,0),1)=0,"",INDEX(Data!$BR:$BR,MATCH(AN198,Data!$A:$A,0),1)))</f>
        <v/>
      </c>
      <c r="AN198" s="43" t="str">
        <f ca="1">IFERROR(INDEX(Data!$A$1:AU$1002,_xlfn.AGGREGATE(15,6,(OFFSET(Data!$A$1,0,MATCH(AN$6,Data!$1:$1,0)-1,1000,1)=IF(AN$7="","Yes",AN$7))/(OFFSET(Data!$A$1,0,MATCH(AN$6,Data!$1:$1,0)-1,1000,1)=IF(AN$7="","Yes",AN$7))*ROW(Data!$C$1:$C$1002),ROW(AN198)-ROW(AN$7)),1),"")</f>
        <v/>
      </c>
    </row>
    <row r="199" spans="1:40" x14ac:dyDescent="0.4">
      <c r="A199" s="43" t="str">
        <f ca="1">IF(B199="","",IF(INDEX(Data!$BR:$BR,MATCH(B199,Data!$A:$A,0),1)=0,"",INDEX(Data!$BR:$BR,MATCH(B199,Data!$A:$A,0),1)))</f>
        <v/>
      </c>
      <c r="B199" s="43" t="str">
        <f ca="1">IFERROR(INDEX(Data!A$1:$A$1002,_xlfn.AGGREGATE(15,6,(OFFSET(Data!$A$1,0,MATCH(B$6,Data!$1:$1,0)-1,1000,1)=IF(B$7="","Yes",B$7))/(OFFSET(Data!$A$1,0,MATCH(B$6,Data!$1:$1,0)-1,1000,1)=IF(B$7="","Yes",B$7))*ROW(Data!$C$1:$C$1002),ROW(B199)-ROW(B$7)),1),"")</f>
        <v/>
      </c>
      <c r="C199" s="43" t="str">
        <f ca="1">IF(D199="","",IF(INDEX(Data!$BR:$BR,MATCH(D199,Data!$A:$A,0),1)=0,"",INDEX(Data!$BR:$BR,MATCH(D199,Data!$A:$A,0),1)))</f>
        <v/>
      </c>
      <c r="D199" s="43" t="str">
        <f ca="1">IFERROR(INDEX(Data!$A$1:C$1002,_xlfn.AGGREGATE(15,6,(OFFSET(Data!$A$1,0,MATCH(D$6,Data!$1:$1,0)-1,1000,1)=IF(D$7="","Yes",D$7))/(OFFSET(Data!$A$1,0,MATCH(D$6,Data!$1:$1,0)-1,1000,1)=IF(D$7="","Yes",D$7))*ROW(Data!$C$1:$C$1002),ROW(D199)-ROW(D$7)),1),"")</f>
        <v/>
      </c>
      <c r="E199" s="43" t="str">
        <f ca="1">IF(F199="","",IF(INDEX(Data!$BR:$BR,MATCH(F199,Data!$A:$A,0),1)=0,"",INDEX(Data!$BR:$BR,MATCH(F199,Data!$A:$A,0),1)))</f>
        <v/>
      </c>
      <c r="F199" s="43" t="str">
        <f ca="1">IFERROR(INDEX(Data!$A$1:E$1002,_xlfn.AGGREGATE(15,6,(OFFSET(Data!$A$1,0,MATCH(F$6,Data!$1:$1,0)-1,1000,1)=IF(F$7="","Yes",F$7))/(OFFSET(Data!$A$1,0,MATCH(F$6,Data!$1:$1,0)-1,1000,1)=IF(F$7="","Yes",F$7))*ROW(Data!$C$1:$C$1002),ROW(F199)-ROW(F$7)),1),"")</f>
        <v/>
      </c>
      <c r="G199" s="43" t="str">
        <f ca="1">IF(H199="","",IF(INDEX(Data!$BR:$BR,MATCH(H199,Data!$A:$A,0),1)=0,"",INDEX(Data!$BR:$BR,MATCH(H199,Data!$A:$A,0),1)))</f>
        <v/>
      </c>
      <c r="H199" s="43" t="str">
        <f ca="1">IFERROR(INDEX(Data!$A$1:G$1002,_xlfn.AGGREGATE(15,6,(OFFSET(Data!$A$1,0,MATCH(H$6,Data!$1:$1,0)-1,1000,1)=IF(H$7="","Yes",H$7))/(OFFSET(Data!$A$1,0,MATCH(H$6,Data!$1:$1,0)-1,1000,1)=IF(H$7="","Yes",H$7))*ROW(Data!$C$1:$C$1002),ROW(H199)-ROW(H$7)),1),"")</f>
        <v/>
      </c>
      <c r="I199" s="43" t="str">
        <f ca="1">IF(J199="","",IF(INDEX(Data!$BR:$BR,MATCH(J199,Data!$A:$A,0),1)=0,"",INDEX(Data!$BR:$BR,MATCH(J199,Data!$A:$A,0),1)))</f>
        <v/>
      </c>
      <c r="J199" s="43" t="str">
        <f ca="1">IFERROR(INDEX(Data!$A$1:I$1002,_xlfn.AGGREGATE(15,6,(OFFSET(Data!$A$1,0,MATCH(J$6,Data!$1:$1,0)-1,1000,1)=IF(J$7="","Yes",J$7))/(OFFSET(Data!$A$1,0,MATCH(J$6,Data!$1:$1,0)-1,1000,1)=IF(J$7="","Yes",J$7))*ROW(Data!$C$1:$C$1002),ROW(J199)-ROW(J$7)),1),"")</f>
        <v/>
      </c>
      <c r="K199" s="43" t="str">
        <f ca="1">IF(L199="","",IF(INDEX(Data!$BR:$BR,MATCH(L199,Data!$A:$A,0),1)=0,"",INDEX(Data!$BR:$BR,MATCH(L199,Data!$A:$A,0),1)))</f>
        <v/>
      </c>
      <c r="L199" s="43" t="str">
        <f ca="1">IFERROR(INDEX(Data!$A$1:K$1002,_xlfn.AGGREGATE(15,6,(OFFSET(Data!$A$1,0,MATCH(L$6,Data!$1:$1,0)-1,1000,1)=IF(L$7="","Yes",L$7))/(OFFSET(Data!$A$1,0,MATCH(L$6,Data!$1:$1,0)-1,1000,1)=IF(L$7="","Yes",L$7))*ROW(Data!$C$1:$C$1002),ROW(L199)-ROW(L$7)),1),"")</f>
        <v/>
      </c>
      <c r="M199" s="43" t="str">
        <f ca="1">IF(N199="","",IF(INDEX(Data!$BR:$BR,MATCH(N199,Data!$A:$A,0),1)=0,"",INDEX(Data!$BR:$BR,MATCH(N199,Data!$A:$A,0),1)))</f>
        <v/>
      </c>
      <c r="N199" s="43" t="str">
        <f ca="1">IFERROR(INDEX(Data!$A$1:M$1002,_xlfn.AGGREGATE(15,6,(OFFSET(Data!$A$1,0,MATCH(N$6,Data!$1:$1,0)-1,1000,1)=IF(N$7="","Yes",N$7))/(OFFSET(Data!$A$1,0,MATCH(N$6,Data!$1:$1,0)-1,1000,1)=IF(N$7="","Yes",N$7))*ROW(Data!$C$1:$C$1002),ROW(N199)-ROW(N$7)),1),"")</f>
        <v/>
      </c>
      <c r="O199" s="43" t="str">
        <f ca="1">IF(P199="","",IF(INDEX(Data!$BR:$BR,MATCH(P199,Data!$A:$A,0),1)=0,"",INDEX(Data!$BR:$BR,MATCH(P199,Data!$A:$A,0),1)))</f>
        <v/>
      </c>
      <c r="P199" s="43" t="str">
        <f ca="1">IFERROR(INDEX(Data!$A$1:O$1002,_xlfn.AGGREGATE(15,6,(OFFSET(Data!$A$1,0,MATCH(P$6,Data!$1:$1,0)-1,1000,1)=IF(P$7="","Yes",P$7))/(OFFSET(Data!$A$1,0,MATCH(P$6,Data!$1:$1,0)-1,1000,1)=IF(P$7="","Yes",P$7))*ROW(Data!$C$1:$C$1002),ROW(P199)-ROW(P$7)),1),"")</f>
        <v/>
      </c>
      <c r="Q199" s="43" t="str">
        <f ca="1">IF(R199="","",IF(INDEX(Data!$BR:$BR,MATCH(R199,Data!$A:$A,0),1)=0,"",INDEX(Data!$BR:$BR,MATCH(R199,Data!$A:$A,0),1)))</f>
        <v/>
      </c>
      <c r="R199" s="43" t="str">
        <f ca="1">IFERROR(INDEX(Data!$A$1:Q$1002,_xlfn.AGGREGATE(15,6,(OFFSET(Data!$A$1,0,MATCH(R$6,Data!$1:$1,0)-1,1000,1)=IF(R$7="","Yes",R$7))/(OFFSET(Data!$A$1,0,MATCH(R$6,Data!$1:$1,0)-1,1000,1)=IF(R$7="","Yes",R$7))*ROW(Data!$C$1:$C$1002),ROW(R199)-ROW(R$7)),1),"")</f>
        <v/>
      </c>
      <c r="S199" s="43" t="str">
        <f ca="1">IF(T199="","",IF(INDEX(Data!$BR:$BR,MATCH(T199,Data!$A:$A,0),1)=0,"",INDEX(Data!$BR:$BR,MATCH(T199,Data!$A:$A,0),1)))</f>
        <v/>
      </c>
      <c r="T199" s="43" t="str">
        <f ca="1">IFERROR(INDEX(Data!$A$1:R$1002,_xlfn.AGGREGATE(15,6,(OFFSET(Data!$A$1,0,MATCH(T$6,Data!$1:$1,0)-1,1000,1)=IF(T$7="","Yes",T$7))/(OFFSET(Data!$A$1,0,MATCH(T$6,Data!$1:$1,0)-1,1000,1)=IF(T$7="","Yes",T$7))*ROW(Data!$C$1:$C$1002),ROW(T199)-ROW(T$7)),1),"")</f>
        <v/>
      </c>
      <c r="U199" s="43" t="str">
        <f ca="1">IF(V199="","",IF(INDEX(Data!$BR:$BR,MATCH(V199,Data!$A:$A,0),1)=0,"",INDEX(Data!$BR:$BR,MATCH(V199,Data!$A:$A,0),1)))</f>
        <v/>
      </c>
      <c r="V199" s="43" t="str">
        <f ca="1">IFERROR(INDEX(Data!$A$1:T$1002,_xlfn.AGGREGATE(15,6,(OFFSET(Data!$A$1,0,MATCH(V$6,Data!$1:$1,0)-1,1000,1)=IF(V$7="","Yes",V$7))/(OFFSET(Data!$A$1,0,MATCH(V$6,Data!$1:$1,0)-1,1000,1)=IF(V$7="","Yes",V$7))*ROW(Data!$C$1:$C$1002),ROW(V199)-ROW(V$7)),1),"")</f>
        <v/>
      </c>
      <c r="W199" s="43" t="str">
        <f ca="1">IF(X199="","",IF(INDEX(Data!$BR:$BR,MATCH(X199,Data!$A:$A,0),1)=0,"",INDEX(Data!$BR:$BR,MATCH(X199,Data!$A:$A,0),1)))</f>
        <v/>
      </c>
      <c r="X199" s="43" t="str">
        <f ca="1">IFERROR(INDEX(Data!$A$1:Y$1002,_xlfn.AGGREGATE(15,6,(OFFSET(Data!$A$1,0,MATCH(X$6,Data!$1:$1,0)-1,1000,1)=IF(X$7="","Yes",X$7))/(OFFSET(Data!$A$1,0,MATCH(X$6,Data!$1:$1,0)-1,1000,1)=IF(X$7="","Yes",X$7))*ROW(Data!$C$1:$C$1002),ROW(X199)-ROW(X$7)),1),"")</f>
        <v/>
      </c>
      <c r="Y199" s="43" t="str">
        <f ca="1">IF(Z199="","",IF(INDEX(Data!$BR:$BR,MATCH(Z199,Data!$A:$A,0),1)=0,"",INDEX(Data!$BR:$BR,MATCH(Z199,Data!$A:$A,0),1)))</f>
        <v/>
      </c>
      <c r="Z199" s="43" t="str">
        <f ca="1">IFERROR(INDEX(Data!$A$1:AA$1002,_xlfn.AGGREGATE(15,6,(OFFSET(Data!$A$1,0,MATCH(Z$6,Data!$1:$1,0)-1,1000,1)=IF(Z$7="","Yes",Z$7))/(OFFSET(Data!$A$1,0,MATCH(Z$6,Data!$1:$1,0)-1,1000,1)=IF(Z$7="","Yes",Z$7))*ROW(Data!$C$1:$C$1002),ROW(Z199)-ROW(Z$7)),1),"")</f>
        <v/>
      </c>
      <c r="AA199" s="43" t="str">
        <f ca="1">IF(AB199="","",IF(INDEX(Data!$BR:$BR,MATCH(AB199,Data!$A:$A,0),1)=0,"",INDEX(Data!$BR:$BR,MATCH(AB199,Data!$A:$A,0),1)))</f>
        <v/>
      </c>
      <c r="AB199" s="43" t="str">
        <f ca="1">IFERROR(INDEX(Data!$A$1:AC$1002,_xlfn.AGGREGATE(15,6,(OFFSET(Data!$A$1,0,MATCH(AB$6,Data!$1:$1,0)-1,1000,1)=IF(AB$7="","Yes",AB$7))/(OFFSET(Data!$A$1,0,MATCH(AB$6,Data!$1:$1,0)-1,1000,1)=IF(AB$7="","Yes",AB$7))*ROW(Data!$C$1:$C$1002),ROW(AB199)-ROW(AB$7)),1),"")</f>
        <v/>
      </c>
      <c r="AC199" s="43" t="str">
        <f ca="1">IF(AD199="","",IF(INDEX(Data!$BR:$BR,MATCH(AD199,Data!$A:$A,0),1)=0,"",INDEX(Data!$BR:$BR,MATCH(AD199,Data!$A:$A,0),1)))</f>
        <v/>
      </c>
      <c r="AD199" s="43" t="str">
        <f ca="1">IFERROR(INDEX(Data!$A$1:AE$1002,_xlfn.AGGREGATE(15,6,(OFFSET(Data!$A$1,0,MATCH(AD$6,Data!$1:$1,0)-1,1000,1)=IF(AD$7="","Yes",AD$7))/(OFFSET(Data!$A$1,0,MATCH(AD$6,Data!$1:$1,0)-1,1000,1)=IF(AD$7="","Yes",AD$7))*ROW(Data!$C$1:$C$1002),ROW(AD199)-ROW(AD$7)),1),"")</f>
        <v/>
      </c>
      <c r="AE199" s="43" t="str">
        <f ca="1">IF(AF199="","",IF(INDEX(Data!$BR:$BR,MATCH(AF199,Data!$A:$A,0),1)=0,"",INDEX(Data!$BR:$BR,MATCH(AF199,Data!$A:$A,0),1)))</f>
        <v/>
      </c>
      <c r="AF199" s="43" t="str">
        <f ca="1">IFERROR(INDEX(Data!$A$1:AM$1002,_xlfn.AGGREGATE(15,6,(OFFSET(Data!$A$1,0,MATCH(AF$6,Data!$1:$1,0)-1,1000,1)=IF(AF$7="","Yes",AF$7))/(OFFSET(Data!$A$1,0,MATCH(AF$6,Data!$1:$1,0)-1,1000,1)=IF(AF$7="","Yes",AF$7))*ROW(Data!$C$1:$C$1002),ROW(AF199)-ROW(AF$7)),1),"")</f>
        <v/>
      </c>
      <c r="AG199" s="43" t="str">
        <f ca="1">IF(AH199="","",IF(INDEX(Data!$BR:$BR,MATCH(AH199,Data!$A:$A,0),1)=0,"",INDEX(Data!$BR:$BR,MATCH(AH199,Data!$A:$A,0),1)))</f>
        <v/>
      </c>
      <c r="AH199" s="43" t="str">
        <f ca="1">IFERROR(INDEX(Data!$A$1:AO$1002,_xlfn.AGGREGATE(15,6,(OFFSET(Data!$A$1,0,MATCH(AH$6,Data!$1:$1,0)-1,1000,1)=IF(AH$7="","Yes",AH$7))/(OFFSET(Data!$A$1,0,MATCH(AH$6,Data!$1:$1,0)-1,1000,1)=IF(AH$7="","Yes",AH$7))*ROW(Data!$C$1:$C$1002),ROW(AH199)-ROW(AH$7)),1),"")</f>
        <v/>
      </c>
      <c r="AI199" s="43" t="str">
        <f ca="1">IF(AJ199="","",IF(INDEX(Data!$BR:$BR,MATCH(AJ199,Data!$A:$A,0),1)=0,"",INDEX(Data!$BR:$BR,MATCH(AJ199,Data!$A:$A,0),1)))</f>
        <v/>
      </c>
      <c r="AJ199" s="43" t="str">
        <f ca="1">IFERROR(INDEX(Data!$A$1:AQ$1002,_xlfn.AGGREGATE(15,6,(OFFSET(Data!$A$1,0,MATCH(AJ$6,Data!$1:$1,0)-1,1000,1)=IF(AJ$7="","Yes",AJ$7))/(OFFSET(Data!$A$1,0,MATCH(AJ$6,Data!$1:$1,0)-1,1000,1)=IF(AJ$7="","Yes",AJ$7))*ROW(Data!$C$1:$C$1002),ROW(AJ199)-ROW(AJ$7)),1),"")</f>
        <v/>
      </c>
      <c r="AK199" s="43" t="str">
        <f ca="1">IF(AL199="","",IF(INDEX(Data!$BR:$BR,MATCH(AL199,Data!$A:$A,0),1)=0,"",INDEX(Data!$BR:$BR,MATCH(AL199,Data!$A:$A,0),1)))</f>
        <v/>
      </c>
      <c r="AL199" s="43" t="str">
        <f ca="1">IFERROR(INDEX(Data!$A$1:AS$1002,_xlfn.AGGREGATE(15,6,(OFFSET(Data!$A$1,0,MATCH(AL$6,Data!$1:$1,0)-1,1000,1)=IF(AL$7="","Yes",AL$7))/(OFFSET(Data!$A$1,0,MATCH(AL$6,Data!$1:$1,0)-1,1000,1)=IF(AL$7="","Yes",AL$7))*ROW(Data!$C$1:$C$1002),ROW(AL199)-ROW(AL$7)),1),"")</f>
        <v/>
      </c>
      <c r="AM199" s="43" t="str">
        <f ca="1">IF(AN199="","",IF(INDEX(Data!$BR:$BR,MATCH(AN199,Data!$A:$A,0),1)=0,"",INDEX(Data!$BR:$BR,MATCH(AN199,Data!$A:$A,0),1)))</f>
        <v/>
      </c>
      <c r="AN199" s="43" t="str">
        <f ca="1">IFERROR(INDEX(Data!$A$1:AU$1002,_xlfn.AGGREGATE(15,6,(OFFSET(Data!$A$1,0,MATCH(AN$6,Data!$1:$1,0)-1,1000,1)=IF(AN$7="","Yes",AN$7))/(OFFSET(Data!$A$1,0,MATCH(AN$6,Data!$1:$1,0)-1,1000,1)=IF(AN$7="","Yes",AN$7))*ROW(Data!$C$1:$C$1002),ROW(AN199)-ROW(AN$7)),1),"")</f>
        <v/>
      </c>
    </row>
    <row r="200" spans="1:40" x14ac:dyDescent="0.4">
      <c r="A200" s="43" t="str">
        <f ca="1">IF(B200="","",IF(INDEX(Data!$BR:$BR,MATCH(B200,Data!$A:$A,0),1)=0,"",INDEX(Data!$BR:$BR,MATCH(B200,Data!$A:$A,0),1)))</f>
        <v/>
      </c>
      <c r="B200" s="43" t="str">
        <f ca="1">IFERROR(INDEX(Data!A$1:$A$1002,_xlfn.AGGREGATE(15,6,(OFFSET(Data!$A$1,0,MATCH(B$6,Data!$1:$1,0)-1,1000,1)=IF(B$7="","Yes",B$7))/(OFFSET(Data!$A$1,0,MATCH(B$6,Data!$1:$1,0)-1,1000,1)=IF(B$7="","Yes",B$7))*ROW(Data!$C$1:$C$1002),ROW(B200)-ROW(B$7)),1),"")</f>
        <v/>
      </c>
      <c r="C200" s="43" t="str">
        <f ca="1">IF(D200="","",IF(INDEX(Data!$BR:$BR,MATCH(D200,Data!$A:$A,0),1)=0,"",INDEX(Data!$BR:$BR,MATCH(D200,Data!$A:$A,0),1)))</f>
        <v/>
      </c>
      <c r="D200" s="43" t="str">
        <f ca="1">IFERROR(INDEX(Data!$A$1:C$1002,_xlfn.AGGREGATE(15,6,(OFFSET(Data!$A$1,0,MATCH(D$6,Data!$1:$1,0)-1,1000,1)=IF(D$7="","Yes",D$7))/(OFFSET(Data!$A$1,0,MATCH(D$6,Data!$1:$1,0)-1,1000,1)=IF(D$7="","Yes",D$7))*ROW(Data!$C$1:$C$1002),ROW(D200)-ROW(D$7)),1),"")</f>
        <v/>
      </c>
      <c r="E200" s="43" t="str">
        <f ca="1">IF(F200="","",IF(INDEX(Data!$BR:$BR,MATCH(F200,Data!$A:$A,0),1)=0,"",INDEX(Data!$BR:$BR,MATCH(F200,Data!$A:$A,0),1)))</f>
        <v/>
      </c>
      <c r="F200" s="43" t="str">
        <f ca="1">IFERROR(INDEX(Data!$A$1:E$1002,_xlfn.AGGREGATE(15,6,(OFFSET(Data!$A$1,0,MATCH(F$6,Data!$1:$1,0)-1,1000,1)=IF(F$7="","Yes",F$7))/(OFFSET(Data!$A$1,0,MATCH(F$6,Data!$1:$1,0)-1,1000,1)=IF(F$7="","Yes",F$7))*ROW(Data!$C$1:$C$1002),ROW(F200)-ROW(F$7)),1),"")</f>
        <v/>
      </c>
      <c r="G200" s="43" t="str">
        <f ca="1">IF(H200="","",IF(INDEX(Data!$BR:$BR,MATCH(H200,Data!$A:$A,0),1)=0,"",INDEX(Data!$BR:$BR,MATCH(H200,Data!$A:$A,0),1)))</f>
        <v/>
      </c>
      <c r="H200" s="43" t="str">
        <f ca="1">IFERROR(INDEX(Data!$A$1:G$1002,_xlfn.AGGREGATE(15,6,(OFFSET(Data!$A$1,0,MATCH(H$6,Data!$1:$1,0)-1,1000,1)=IF(H$7="","Yes",H$7))/(OFFSET(Data!$A$1,0,MATCH(H$6,Data!$1:$1,0)-1,1000,1)=IF(H$7="","Yes",H$7))*ROW(Data!$C$1:$C$1002),ROW(H200)-ROW(H$7)),1),"")</f>
        <v/>
      </c>
      <c r="I200" s="43" t="str">
        <f ca="1">IF(J200="","",IF(INDEX(Data!$BR:$BR,MATCH(J200,Data!$A:$A,0),1)=0,"",INDEX(Data!$BR:$BR,MATCH(J200,Data!$A:$A,0),1)))</f>
        <v/>
      </c>
      <c r="J200" s="43" t="str">
        <f ca="1">IFERROR(INDEX(Data!$A$1:I$1002,_xlfn.AGGREGATE(15,6,(OFFSET(Data!$A$1,0,MATCH(J$6,Data!$1:$1,0)-1,1000,1)=IF(J$7="","Yes",J$7))/(OFFSET(Data!$A$1,0,MATCH(J$6,Data!$1:$1,0)-1,1000,1)=IF(J$7="","Yes",J$7))*ROW(Data!$C$1:$C$1002),ROW(J200)-ROW(J$7)),1),"")</f>
        <v/>
      </c>
      <c r="K200" s="43" t="str">
        <f ca="1">IF(L200="","",IF(INDEX(Data!$BR:$BR,MATCH(L200,Data!$A:$A,0),1)=0,"",INDEX(Data!$BR:$BR,MATCH(L200,Data!$A:$A,0),1)))</f>
        <v/>
      </c>
      <c r="L200" s="43" t="str">
        <f ca="1">IFERROR(INDEX(Data!$A$1:K$1002,_xlfn.AGGREGATE(15,6,(OFFSET(Data!$A$1,0,MATCH(L$6,Data!$1:$1,0)-1,1000,1)=IF(L$7="","Yes",L$7))/(OFFSET(Data!$A$1,0,MATCH(L$6,Data!$1:$1,0)-1,1000,1)=IF(L$7="","Yes",L$7))*ROW(Data!$C$1:$C$1002),ROW(L200)-ROW(L$7)),1),"")</f>
        <v/>
      </c>
      <c r="M200" s="43" t="str">
        <f ca="1">IF(N200="","",IF(INDEX(Data!$BR:$BR,MATCH(N200,Data!$A:$A,0),1)=0,"",INDEX(Data!$BR:$BR,MATCH(N200,Data!$A:$A,0),1)))</f>
        <v/>
      </c>
      <c r="N200" s="43" t="str">
        <f ca="1">IFERROR(INDEX(Data!$A$1:M$1002,_xlfn.AGGREGATE(15,6,(OFFSET(Data!$A$1,0,MATCH(N$6,Data!$1:$1,0)-1,1000,1)=IF(N$7="","Yes",N$7))/(OFFSET(Data!$A$1,0,MATCH(N$6,Data!$1:$1,0)-1,1000,1)=IF(N$7="","Yes",N$7))*ROW(Data!$C$1:$C$1002),ROW(N200)-ROW(N$7)),1),"")</f>
        <v/>
      </c>
      <c r="O200" s="43" t="str">
        <f ca="1">IF(P200="","",IF(INDEX(Data!$BR:$BR,MATCH(P200,Data!$A:$A,0),1)=0,"",INDEX(Data!$BR:$BR,MATCH(P200,Data!$A:$A,0),1)))</f>
        <v/>
      </c>
      <c r="P200" s="43" t="str">
        <f ca="1">IFERROR(INDEX(Data!$A$1:O$1002,_xlfn.AGGREGATE(15,6,(OFFSET(Data!$A$1,0,MATCH(P$6,Data!$1:$1,0)-1,1000,1)=IF(P$7="","Yes",P$7))/(OFFSET(Data!$A$1,0,MATCH(P$6,Data!$1:$1,0)-1,1000,1)=IF(P$7="","Yes",P$7))*ROW(Data!$C$1:$C$1002),ROW(P200)-ROW(P$7)),1),"")</f>
        <v/>
      </c>
      <c r="Q200" s="43" t="str">
        <f ca="1">IF(R200="","",IF(INDEX(Data!$BR:$BR,MATCH(R200,Data!$A:$A,0),1)=0,"",INDEX(Data!$BR:$BR,MATCH(R200,Data!$A:$A,0),1)))</f>
        <v/>
      </c>
      <c r="R200" s="43" t="str">
        <f ca="1">IFERROR(INDEX(Data!$A$1:Q$1002,_xlfn.AGGREGATE(15,6,(OFFSET(Data!$A$1,0,MATCH(R$6,Data!$1:$1,0)-1,1000,1)=IF(R$7="","Yes",R$7))/(OFFSET(Data!$A$1,0,MATCH(R$6,Data!$1:$1,0)-1,1000,1)=IF(R$7="","Yes",R$7))*ROW(Data!$C$1:$C$1002),ROW(R200)-ROW(R$7)),1),"")</f>
        <v/>
      </c>
      <c r="S200" s="43" t="str">
        <f ca="1">IF(T200="","",IF(INDEX(Data!$BR:$BR,MATCH(T200,Data!$A:$A,0),1)=0,"",INDEX(Data!$BR:$BR,MATCH(T200,Data!$A:$A,0),1)))</f>
        <v/>
      </c>
      <c r="T200" s="43" t="str">
        <f ca="1">IFERROR(INDEX(Data!$A$1:R$1002,_xlfn.AGGREGATE(15,6,(OFFSET(Data!$A$1,0,MATCH(T$6,Data!$1:$1,0)-1,1000,1)=IF(T$7="","Yes",T$7))/(OFFSET(Data!$A$1,0,MATCH(T$6,Data!$1:$1,0)-1,1000,1)=IF(T$7="","Yes",T$7))*ROW(Data!$C$1:$C$1002),ROW(T200)-ROW(T$7)),1),"")</f>
        <v/>
      </c>
      <c r="U200" s="43" t="str">
        <f ca="1">IF(V200="","",IF(INDEX(Data!$BR:$BR,MATCH(V200,Data!$A:$A,0),1)=0,"",INDEX(Data!$BR:$BR,MATCH(V200,Data!$A:$A,0),1)))</f>
        <v/>
      </c>
      <c r="V200" s="43" t="str">
        <f ca="1">IFERROR(INDEX(Data!$A$1:T$1002,_xlfn.AGGREGATE(15,6,(OFFSET(Data!$A$1,0,MATCH(V$6,Data!$1:$1,0)-1,1000,1)=IF(V$7="","Yes",V$7))/(OFFSET(Data!$A$1,0,MATCH(V$6,Data!$1:$1,0)-1,1000,1)=IF(V$7="","Yes",V$7))*ROW(Data!$C$1:$C$1002),ROW(V200)-ROW(V$7)),1),"")</f>
        <v/>
      </c>
      <c r="W200" s="43" t="str">
        <f ca="1">IF(X200="","",IF(INDEX(Data!$BR:$BR,MATCH(X200,Data!$A:$A,0),1)=0,"",INDEX(Data!$BR:$BR,MATCH(X200,Data!$A:$A,0),1)))</f>
        <v/>
      </c>
      <c r="X200" s="43" t="str">
        <f ca="1">IFERROR(INDEX(Data!$A$1:Y$1002,_xlfn.AGGREGATE(15,6,(OFFSET(Data!$A$1,0,MATCH(X$6,Data!$1:$1,0)-1,1000,1)=IF(X$7="","Yes",X$7))/(OFFSET(Data!$A$1,0,MATCH(X$6,Data!$1:$1,0)-1,1000,1)=IF(X$7="","Yes",X$7))*ROW(Data!$C$1:$C$1002),ROW(X200)-ROW(X$7)),1),"")</f>
        <v/>
      </c>
      <c r="Y200" s="43" t="str">
        <f ca="1">IF(Z200="","",IF(INDEX(Data!$BR:$BR,MATCH(Z200,Data!$A:$A,0),1)=0,"",INDEX(Data!$BR:$BR,MATCH(Z200,Data!$A:$A,0),1)))</f>
        <v/>
      </c>
      <c r="Z200" s="43" t="str">
        <f ca="1">IFERROR(INDEX(Data!$A$1:AA$1002,_xlfn.AGGREGATE(15,6,(OFFSET(Data!$A$1,0,MATCH(Z$6,Data!$1:$1,0)-1,1000,1)=IF(Z$7="","Yes",Z$7))/(OFFSET(Data!$A$1,0,MATCH(Z$6,Data!$1:$1,0)-1,1000,1)=IF(Z$7="","Yes",Z$7))*ROW(Data!$C$1:$C$1002),ROW(Z200)-ROW(Z$7)),1),"")</f>
        <v/>
      </c>
      <c r="AA200" s="43" t="str">
        <f ca="1">IF(AB200="","",IF(INDEX(Data!$BR:$BR,MATCH(AB200,Data!$A:$A,0),1)=0,"",INDEX(Data!$BR:$BR,MATCH(AB200,Data!$A:$A,0),1)))</f>
        <v/>
      </c>
      <c r="AB200" s="43" t="str">
        <f ca="1">IFERROR(INDEX(Data!$A$1:AC$1002,_xlfn.AGGREGATE(15,6,(OFFSET(Data!$A$1,0,MATCH(AB$6,Data!$1:$1,0)-1,1000,1)=IF(AB$7="","Yes",AB$7))/(OFFSET(Data!$A$1,0,MATCH(AB$6,Data!$1:$1,0)-1,1000,1)=IF(AB$7="","Yes",AB$7))*ROW(Data!$C$1:$C$1002),ROW(AB200)-ROW(AB$7)),1),"")</f>
        <v/>
      </c>
      <c r="AC200" s="43" t="str">
        <f ca="1">IF(AD200="","",IF(INDEX(Data!$BR:$BR,MATCH(AD200,Data!$A:$A,0),1)=0,"",INDEX(Data!$BR:$BR,MATCH(AD200,Data!$A:$A,0),1)))</f>
        <v/>
      </c>
      <c r="AD200" s="43" t="str">
        <f ca="1">IFERROR(INDEX(Data!$A$1:AE$1002,_xlfn.AGGREGATE(15,6,(OFFSET(Data!$A$1,0,MATCH(AD$6,Data!$1:$1,0)-1,1000,1)=IF(AD$7="","Yes",AD$7))/(OFFSET(Data!$A$1,0,MATCH(AD$6,Data!$1:$1,0)-1,1000,1)=IF(AD$7="","Yes",AD$7))*ROW(Data!$C$1:$C$1002),ROW(AD200)-ROW(AD$7)),1),"")</f>
        <v/>
      </c>
      <c r="AE200" s="43" t="str">
        <f ca="1">IF(AF200="","",IF(INDEX(Data!$BR:$BR,MATCH(AF200,Data!$A:$A,0),1)=0,"",INDEX(Data!$BR:$BR,MATCH(AF200,Data!$A:$A,0),1)))</f>
        <v/>
      </c>
      <c r="AF200" s="43" t="str">
        <f ca="1">IFERROR(INDEX(Data!$A$1:AM$1002,_xlfn.AGGREGATE(15,6,(OFFSET(Data!$A$1,0,MATCH(AF$6,Data!$1:$1,0)-1,1000,1)=IF(AF$7="","Yes",AF$7))/(OFFSET(Data!$A$1,0,MATCH(AF$6,Data!$1:$1,0)-1,1000,1)=IF(AF$7="","Yes",AF$7))*ROW(Data!$C$1:$C$1002),ROW(AF200)-ROW(AF$7)),1),"")</f>
        <v/>
      </c>
      <c r="AG200" s="43" t="str">
        <f ca="1">IF(AH200="","",IF(INDEX(Data!$BR:$BR,MATCH(AH200,Data!$A:$A,0),1)=0,"",INDEX(Data!$BR:$BR,MATCH(AH200,Data!$A:$A,0),1)))</f>
        <v/>
      </c>
      <c r="AH200" s="43" t="str">
        <f ca="1">IFERROR(INDEX(Data!$A$1:AO$1002,_xlfn.AGGREGATE(15,6,(OFFSET(Data!$A$1,0,MATCH(AH$6,Data!$1:$1,0)-1,1000,1)=IF(AH$7="","Yes",AH$7))/(OFFSET(Data!$A$1,0,MATCH(AH$6,Data!$1:$1,0)-1,1000,1)=IF(AH$7="","Yes",AH$7))*ROW(Data!$C$1:$C$1002),ROW(AH200)-ROW(AH$7)),1),"")</f>
        <v/>
      </c>
      <c r="AI200" s="43" t="str">
        <f ca="1">IF(AJ200="","",IF(INDEX(Data!$BR:$BR,MATCH(AJ200,Data!$A:$A,0),1)=0,"",INDEX(Data!$BR:$BR,MATCH(AJ200,Data!$A:$A,0),1)))</f>
        <v/>
      </c>
      <c r="AJ200" s="43" t="str">
        <f ca="1">IFERROR(INDEX(Data!$A$1:AQ$1002,_xlfn.AGGREGATE(15,6,(OFFSET(Data!$A$1,0,MATCH(AJ$6,Data!$1:$1,0)-1,1000,1)=IF(AJ$7="","Yes",AJ$7))/(OFFSET(Data!$A$1,0,MATCH(AJ$6,Data!$1:$1,0)-1,1000,1)=IF(AJ$7="","Yes",AJ$7))*ROW(Data!$C$1:$C$1002),ROW(AJ200)-ROW(AJ$7)),1),"")</f>
        <v/>
      </c>
      <c r="AK200" s="43" t="str">
        <f ca="1">IF(AL200="","",IF(INDEX(Data!$BR:$BR,MATCH(AL200,Data!$A:$A,0),1)=0,"",INDEX(Data!$BR:$BR,MATCH(AL200,Data!$A:$A,0),1)))</f>
        <v/>
      </c>
      <c r="AL200" s="43" t="str">
        <f ca="1">IFERROR(INDEX(Data!$A$1:AS$1002,_xlfn.AGGREGATE(15,6,(OFFSET(Data!$A$1,0,MATCH(AL$6,Data!$1:$1,0)-1,1000,1)=IF(AL$7="","Yes",AL$7))/(OFFSET(Data!$A$1,0,MATCH(AL$6,Data!$1:$1,0)-1,1000,1)=IF(AL$7="","Yes",AL$7))*ROW(Data!$C$1:$C$1002),ROW(AL200)-ROW(AL$7)),1),"")</f>
        <v/>
      </c>
      <c r="AM200" s="43" t="str">
        <f ca="1">IF(AN200="","",IF(INDEX(Data!$BR:$BR,MATCH(AN200,Data!$A:$A,0),1)=0,"",INDEX(Data!$BR:$BR,MATCH(AN200,Data!$A:$A,0),1)))</f>
        <v/>
      </c>
      <c r="AN200" s="43" t="str">
        <f ca="1">IFERROR(INDEX(Data!$A$1:AU$1002,_xlfn.AGGREGATE(15,6,(OFFSET(Data!$A$1,0,MATCH(AN$6,Data!$1:$1,0)-1,1000,1)=IF(AN$7="","Yes",AN$7))/(OFFSET(Data!$A$1,0,MATCH(AN$6,Data!$1:$1,0)-1,1000,1)=IF(AN$7="","Yes",AN$7))*ROW(Data!$C$1:$C$1002),ROW(AN200)-ROW(AN$7)),1),"")</f>
        <v/>
      </c>
    </row>
    <row r="201" spans="1:40" x14ac:dyDescent="0.4">
      <c r="A201" s="43" t="str">
        <f ca="1">IF(B201="","",IF(INDEX(Data!$BR:$BR,MATCH(B201,Data!$A:$A,0),1)=0,"",INDEX(Data!$BR:$BR,MATCH(B201,Data!$A:$A,0),1)))</f>
        <v/>
      </c>
      <c r="B201" s="43" t="str">
        <f ca="1">IFERROR(INDEX(Data!A$1:$A$1002,_xlfn.AGGREGATE(15,6,(OFFSET(Data!$A$1,0,MATCH(B$6,Data!$1:$1,0)-1,1000,1)=IF(B$7="","Yes",B$7))/(OFFSET(Data!$A$1,0,MATCH(B$6,Data!$1:$1,0)-1,1000,1)=IF(B$7="","Yes",B$7))*ROW(Data!$C$1:$C$1002),ROW(B201)-ROW(B$7)),1),"")</f>
        <v/>
      </c>
      <c r="C201" s="43" t="str">
        <f ca="1">IF(D201="","",IF(INDEX(Data!$BR:$BR,MATCH(D201,Data!$A:$A,0),1)=0,"",INDEX(Data!$BR:$BR,MATCH(D201,Data!$A:$A,0),1)))</f>
        <v/>
      </c>
      <c r="D201" s="43" t="str">
        <f ca="1">IFERROR(INDEX(Data!$A$1:C$1002,_xlfn.AGGREGATE(15,6,(OFFSET(Data!$A$1,0,MATCH(D$6,Data!$1:$1,0)-1,1000,1)=IF(D$7="","Yes",D$7))/(OFFSET(Data!$A$1,0,MATCH(D$6,Data!$1:$1,0)-1,1000,1)=IF(D$7="","Yes",D$7))*ROW(Data!$C$1:$C$1002),ROW(D201)-ROW(D$7)),1),"")</f>
        <v/>
      </c>
      <c r="E201" s="43" t="str">
        <f ca="1">IF(F201="","",IF(INDEX(Data!$BR:$BR,MATCH(F201,Data!$A:$A,0),1)=0,"",INDEX(Data!$BR:$BR,MATCH(F201,Data!$A:$A,0),1)))</f>
        <v/>
      </c>
      <c r="F201" s="43" t="str">
        <f ca="1">IFERROR(INDEX(Data!$A$1:E$1002,_xlfn.AGGREGATE(15,6,(OFFSET(Data!$A$1,0,MATCH(F$6,Data!$1:$1,0)-1,1000,1)=IF(F$7="","Yes",F$7))/(OFFSET(Data!$A$1,0,MATCH(F$6,Data!$1:$1,0)-1,1000,1)=IF(F$7="","Yes",F$7))*ROW(Data!$C$1:$C$1002),ROW(F201)-ROW(F$7)),1),"")</f>
        <v/>
      </c>
      <c r="G201" s="43" t="str">
        <f ca="1">IF(H201="","",IF(INDEX(Data!$BR:$BR,MATCH(H201,Data!$A:$A,0),1)=0,"",INDEX(Data!$BR:$BR,MATCH(H201,Data!$A:$A,0),1)))</f>
        <v/>
      </c>
      <c r="H201" s="43" t="str">
        <f ca="1">IFERROR(INDEX(Data!$A$1:G$1002,_xlfn.AGGREGATE(15,6,(OFFSET(Data!$A$1,0,MATCH(H$6,Data!$1:$1,0)-1,1000,1)=IF(H$7="","Yes",H$7))/(OFFSET(Data!$A$1,0,MATCH(H$6,Data!$1:$1,0)-1,1000,1)=IF(H$7="","Yes",H$7))*ROW(Data!$C$1:$C$1002),ROW(H201)-ROW(H$7)),1),"")</f>
        <v/>
      </c>
      <c r="I201" s="43" t="str">
        <f ca="1">IF(J201="","",IF(INDEX(Data!$BR:$BR,MATCH(J201,Data!$A:$A,0),1)=0,"",INDEX(Data!$BR:$BR,MATCH(J201,Data!$A:$A,0),1)))</f>
        <v/>
      </c>
      <c r="J201" s="43" t="str">
        <f ca="1">IFERROR(INDEX(Data!$A$1:I$1002,_xlfn.AGGREGATE(15,6,(OFFSET(Data!$A$1,0,MATCH(J$6,Data!$1:$1,0)-1,1000,1)=IF(J$7="","Yes",J$7))/(OFFSET(Data!$A$1,0,MATCH(J$6,Data!$1:$1,0)-1,1000,1)=IF(J$7="","Yes",J$7))*ROW(Data!$C$1:$C$1002),ROW(J201)-ROW(J$7)),1),"")</f>
        <v/>
      </c>
      <c r="K201" s="43" t="str">
        <f ca="1">IF(L201="","",IF(INDEX(Data!$BR:$BR,MATCH(L201,Data!$A:$A,0),1)=0,"",INDEX(Data!$BR:$BR,MATCH(L201,Data!$A:$A,0),1)))</f>
        <v/>
      </c>
      <c r="L201" s="43" t="str">
        <f ca="1">IFERROR(INDEX(Data!$A$1:K$1002,_xlfn.AGGREGATE(15,6,(OFFSET(Data!$A$1,0,MATCH(L$6,Data!$1:$1,0)-1,1000,1)=IF(L$7="","Yes",L$7))/(OFFSET(Data!$A$1,0,MATCH(L$6,Data!$1:$1,0)-1,1000,1)=IF(L$7="","Yes",L$7))*ROW(Data!$C$1:$C$1002),ROW(L201)-ROW(L$7)),1),"")</f>
        <v/>
      </c>
      <c r="M201" s="43" t="str">
        <f ca="1">IF(N201="","",IF(INDEX(Data!$BR:$BR,MATCH(N201,Data!$A:$A,0),1)=0,"",INDEX(Data!$BR:$BR,MATCH(N201,Data!$A:$A,0),1)))</f>
        <v/>
      </c>
      <c r="N201" s="43" t="str">
        <f ca="1">IFERROR(INDEX(Data!$A$1:M$1002,_xlfn.AGGREGATE(15,6,(OFFSET(Data!$A$1,0,MATCH(N$6,Data!$1:$1,0)-1,1000,1)=IF(N$7="","Yes",N$7))/(OFFSET(Data!$A$1,0,MATCH(N$6,Data!$1:$1,0)-1,1000,1)=IF(N$7="","Yes",N$7))*ROW(Data!$C$1:$C$1002),ROW(N201)-ROW(N$7)),1),"")</f>
        <v/>
      </c>
      <c r="O201" s="43" t="str">
        <f ca="1">IF(P201="","",IF(INDEX(Data!$BR:$BR,MATCH(P201,Data!$A:$A,0),1)=0,"",INDEX(Data!$BR:$BR,MATCH(P201,Data!$A:$A,0),1)))</f>
        <v/>
      </c>
      <c r="P201" s="43" t="str">
        <f ca="1">IFERROR(INDEX(Data!$A$1:O$1002,_xlfn.AGGREGATE(15,6,(OFFSET(Data!$A$1,0,MATCH(P$6,Data!$1:$1,0)-1,1000,1)=IF(P$7="","Yes",P$7))/(OFFSET(Data!$A$1,0,MATCH(P$6,Data!$1:$1,0)-1,1000,1)=IF(P$7="","Yes",P$7))*ROW(Data!$C$1:$C$1002),ROW(P201)-ROW(P$7)),1),"")</f>
        <v/>
      </c>
      <c r="Q201" s="43" t="str">
        <f ca="1">IF(R201="","",IF(INDEX(Data!$BR:$BR,MATCH(R201,Data!$A:$A,0),1)=0,"",INDEX(Data!$BR:$BR,MATCH(R201,Data!$A:$A,0),1)))</f>
        <v/>
      </c>
      <c r="R201" s="43" t="str">
        <f ca="1">IFERROR(INDEX(Data!$A$1:Q$1002,_xlfn.AGGREGATE(15,6,(OFFSET(Data!$A$1,0,MATCH(R$6,Data!$1:$1,0)-1,1000,1)=IF(R$7="","Yes",R$7))/(OFFSET(Data!$A$1,0,MATCH(R$6,Data!$1:$1,0)-1,1000,1)=IF(R$7="","Yes",R$7))*ROW(Data!$C$1:$C$1002),ROW(R201)-ROW(R$7)),1),"")</f>
        <v/>
      </c>
      <c r="S201" s="43" t="str">
        <f ca="1">IF(T201="","",IF(INDEX(Data!$BR:$BR,MATCH(T201,Data!$A:$A,0),1)=0,"",INDEX(Data!$BR:$BR,MATCH(T201,Data!$A:$A,0),1)))</f>
        <v/>
      </c>
      <c r="T201" s="43" t="str">
        <f ca="1">IFERROR(INDEX(Data!$A$1:R$1002,_xlfn.AGGREGATE(15,6,(OFFSET(Data!$A$1,0,MATCH(T$6,Data!$1:$1,0)-1,1000,1)=IF(T$7="","Yes",T$7))/(OFFSET(Data!$A$1,0,MATCH(T$6,Data!$1:$1,0)-1,1000,1)=IF(T$7="","Yes",T$7))*ROW(Data!$C$1:$C$1002),ROW(T201)-ROW(T$7)),1),"")</f>
        <v/>
      </c>
      <c r="U201" s="43" t="str">
        <f ca="1">IF(V201="","",IF(INDEX(Data!$BR:$BR,MATCH(V201,Data!$A:$A,0),1)=0,"",INDEX(Data!$BR:$BR,MATCH(V201,Data!$A:$A,0),1)))</f>
        <v/>
      </c>
      <c r="V201" s="43" t="str">
        <f ca="1">IFERROR(INDEX(Data!$A$1:T$1002,_xlfn.AGGREGATE(15,6,(OFFSET(Data!$A$1,0,MATCH(V$6,Data!$1:$1,0)-1,1000,1)=IF(V$7="","Yes",V$7))/(OFFSET(Data!$A$1,0,MATCH(V$6,Data!$1:$1,0)-1,1000,1)=IF(V$7="","Yes",V$7))*ROW(Data!$C$1:$C$1002),ROW(V201)-ROW(V$7)),1),"")</f>
        <v/>
      </c>
      <c r="W201" s="43" t="str">
        <f ca="1">IF(X201="","",IF(INDEX(Data!$BR:$BR,MATCH(X201,Data!$A:$A,0),1)=0,"",INDEX(Data!$BR:$BR,MATCH(X201,Data!$A:$A,0),1)))</f>
        <v/>
      </c>
      <c r="X201" s="43" t="str">
        <f ca="1">IFERROR(INDEX(Data!$A$1:Y$1002,_xlfn.AGGREGATE(15,6,(OFFSET(Data!$A$1,0,MATCH(X$6,Data!$1:$1,0)-1,1000,1)=IF(X$7="","Yes",X$7))/(OFFSET(Data!$A$1,0,MATCH(X$6,Data!$1:$1,0)-1,1000,1)=IF(X$7="","Yes",X$7))*ROW(Data!$C$1:$C$1002),ROW(X201)-ROW(X$7)),1),"")</f>
        <v/>
      </c>
      <c r="Y201" s="43" t="str">
        <f ca="1">IF(Z201="","",IF(INDEX(Data!$BR:$BR,MATCH(Z201,Data!$A:$A,0),1)=0,"",INDEX(Data!$BR:$BR,MATCH(Z201,Data!$A:$A,0),1)))</f>
        <v/>
      </c>
      <c r="Z201" s="43" t="str">
        <f ca="1">IFERROR(INDEX(Data!$A$1:AA$1002,_xlfn.AGGREGATE(15,6,(OFFSET(Data!$A$1,0,MATCH(Z$6,Data!$1:$1,0)-1,1000,1)=IF(Z$7="","Yes",Z$7))/(OFFSET(Data!$A$1,0,MATCH(Z$6,Data!$1:$1,0)-1,1000,1)=IF(Z$7="","Yes",Z$7))*ROW(Data!$C$1:$C$1002),ROW(Z201)-ROW(Z$7)),1),"")</f>
        <v/>
      </c>
      <c r="AA201" s="43" t="str">
        <f ca="1">IF(AB201="","",IF(INDEX(Data!$BR:$BR,MATCH(AB201,Data!$A:$A,0),1)=0,"",INDEX(Data!$BR:$BR,MATCH(AB201,Data!$A:$A,0),1)))</f>
        <v/>
      </c>
      <c r="AB201" s="43" t="str">
        <f ca="1">IFERROR(INDEX(Data!$A$1:AC$1002,_xlfn.AGGREGATE(15,6,(OFFSET(Data!$A$1,0,MATCH(AB$6,Data!$1:$1,0)-1,1000,1)=IF(AB$7="","Yes",AB$7))/(OFFSET(Data!$A$1,0,MATCH(AB$6,Data!$1:$1,0)-1,1000,1)=IF(AB$7="","Yes",AB$7))*ROW(Data!$C$1:$C$1002),ROW(AB201)-ROW(AB$7)),1),"")</f>
        <v/>
      </c>
      <c r="AC201" s="43" t="str">
        <f ca="1">IF(AD201="","",IF(INDEX(Data!$BR:$BR,MATCH(AD201,Data!$A:$A,0),1)=0,"",INDEX(Data!$BR:$BR,MATCH(AD201,Data!$A:$A,0),1)))</f>
        <v/>
      </c>
      <c r="AD201" s="43" t="str">
        <f ca="1">IFERROR(INDEX(Data!$A$1:AE$1002,_xlfn.AGGREGATE(15,6,(OFFSET(Data!$A$1,0,MATCH(AD$6,Data!$1:$1,0)-1,1000,1)=IF(AD$7="","Yes",AD$7))/(OFFSET(Data!$A$1,0,MATCH(AD$6,Data!$1:$1,0)-1,1000,1)=IF(AD$7="","Yes",AD$7))*ROW(Data!$C$1:$C$1002),ROW(AD201)-ROW(AD$7)),1),"")</f>
        <v/>
      </c>
      <c r="AE201" s="43" t="str">
        <f ca="1">IF(AF201="","",IF(INDEX(Data!$BR:$BR,MATCH(AF201,Data!$A:$A,0),1)=0,"",INDEX(Data!$BR:$BR,MATCH(AF201,Data!$A:$A,0),1)))</f>
        <v/>
      </c>
      <c r="AF201" s="43" t="str">
        <f ca="1">IFERROR(INDEX(Data!$A$1:AM$1002,_xlfn.AGGREGATE(15,6,(OFFSET(Data!$A$1,0,MATCH(AF$6,Data!$1:$1,0)-1,1000,1)=IF(AF$7="","Yes",AF$7))/(OFFSET(Data!$A$1,0,MATCH(AF$6,Data!$1:$1,0)-1,1000,1)=IF(AF$7="","Yes",AF$7))*ROW(Data!$C$1:$C$1002),ROW(AF201)-ROW(AF$7)),1),"")</f>
        <v/>
      </c>
      <c r="AG201" s="43" t="str">
        <f ca="1">IF(AH201="","",IF(INDEX(Data!$BR:$BR,MATCH(AH201,Data!$A:$A,0),1)=0,"",INDEX(Data!$BR:$BR,MATCH(AH201,Data!$A:$A,0),1)))</f>
        <v/>
      </c>
      <c r="AH201" s="43" t="str">
        <f ca="1">IFERROR(INDEX(Data!$A$1:AO$1002,_xlfn.AGGREGATE(15,6,(OFFSET(Data!$A$1,0,MATCH(AH$6,Data!$1:$1,0)-1,1000,1)=IF(AH$7="","Yes",AH$7))/(OFFSET(Data!$A$1,0,MATCH(AH$6,Data!$1:$1,0)-1,1000,1)=IF(AH$7="","Yes",AH$7))*ROW(Data!$C$1:$C$1002),ROW(AH201)-ROW(AH$7)),1),"")</f>
        <v/>
      </c>
      <c r="AI201" s="43" t="str">
        <f ca="1">IF(AJ201="","",IF(INDEX(Data!$BR:$BR,MATCH(AJ201,Data!$A:$A,0),1)=0,"",INDEX(Data!$BR:$BR,MATCH(AJ201,Data!$A:$A,0),1)))</f>
        <v/>
      </c>
      <c r="AJ201" s="43" t="str">
        <f ca="1">IFERROR(INDEX(Data!$A$1:AQ$1002,_xlfn.AGGREGATE(15,6,(OFFSET(Data!$A$1,0,MATCH(AJ$6,Data!$1:$1,0)-1,1000,1)=IF(AJ$7="","Yes",AJ$7))/(OFFSET(Data!$A$1,0,MATCH(AJ$6,Data!$1:$1,0)-1,1000,1)=IF(AJ$7="","Yes",AJ$7))*ROW(Data!$C$1:$C$1002),ROW(AJ201)-ROW(AJ$7)),1),"")</f>
        <v/>
      </c>
      <c r="AK201" s="43" t="str">
        <f ca="1">IF(AL201="","",IF(INDEX(Data!$BR:$BR,MATCH(AL201,Data!$A:$A,0),1)=0,"",INDEX(Data!$BR:$BR,MATCH(AL201,Data!$A:$A,0),1)))</f>
        <v/>
      </c>
      <c r="AL201" s="43" t="str">
        <f ca="1">IFERROR(INDEX(Data!$A$1:AS$1002,_xlfn.AGGREGATE(15,6,(OFFSET(Data!$A$1,0,MATCH(AL$6,Data!$1:$1,0)-1,1000,1)=IF(AL$7="","Yes",AL$7))/(OFFSET(Data!$A$1,0,MATCH(AL$6,Data!$1:$1,0)-1,1000,1)=IF(AL$7="","Yes",AL$7))*ROW(Data!$C$1:$C$1002),ROW(AL201)-ROW(AL$7)),1),"")</f>
        <v/>
      </c>
      <c r="AM201" s="43" t="str">
        <f ca="1">IF(AN201="","",IF(INDEX(Data!$BR:$BR,MATCH(AN201,Data!$A:$A,0),1)=0,"",INDEX(Data!$BR:$BR,MATCH(AN201,Data!$A:$A,0),1)))</f>
        <v/>
      </c>
      <c r="AN201" s="43" t="str">
        <f ca="1">IFERROR(INDEX(Data!$A$1:AU$1002,_xlfn.AGGREGATE(15,6,(OFFSET(Data!$A$1,0,MATCH(AN$6,Data!$1:$1,0)-1,1000,1)=IF(AN$7="","Yes",AN$7))/(OFFSET(Data!$A$1,0,MATCH(AN$6,Data!$1:$1,0)-1,1000,1)=IF(AN$7="","Yes",AN$7))*ROW(Data!$C$1:$C$1002),ROW(AN201)-ROW(AN$7)),1),"")</f>
        <v/>
      </c>
    </row>
    <row r="202" spans="1:40" x14ac:dyDescent="0.4">
      <c r="A202" s="43" t="str">
        <f ca="1">IF(B202="","",IF(INDEX(Data!$BR:$BR,MATCH(B202,Data!$A:$A,0),1)=0,"",INDEX(Data!$BR:$BR,MATCH(B202,Data!$A:$A,0),1)))</f>
        <v/>
      </c>
      <c r="B202" s="43" t="str">
        <f ca="1">IFERROR(INDEX(Data!A$1:$A$1002,_xlfn.AGGREGATE(15,6,(OFFSET(Data!$A$1,0,MATCH(B$6,Data!$1:$1,0)-1,1000,1)=IF(B$7="","Yes",B$7))/(OFFSET(Data!$A$1,0,MATCH(B$6,Data!$1:$1,0)-1,1000,1)=IF(B$7="","Yes",B$7))*ROW(Data!$C$1:$C$1002),ROW(B202)-ROW(B$7)),1),"")</f>
        <v/>
      </c>
      <c r="C202" s="43" t="str">
        <f ca="1">IF(D202="","",IF(INDEX(Data!$BR:$BR,MATCH(D202,Data!$A:$A,0),1)=0,"",INDEX(Data!$BR:$BR,MATCH(D202,Data!$A:$A,0),1)))</f>
        <v/>
      </c>
      <c r="D202" s="43" t="str">
        <f ca="1">IFERROR(INDEX(Data!$A$1:C$1002,_xlfn.AGGREGATE(15,6,(OFFSET(Data!$A$1,0,MATCH(D$6,Data!$1:$1,0)-1,1000,1)=IF(D$7="","Yes",D$7))/(OFFSET(Data!$A$1,0,MATCH(D$6,Data!$1:$1,0)-1,1000,1)=IF(D$7="","Yes",D$7))*ROW(Data!$C$1:$C$1002),ROW(D202)-ROW(D$7)),1),"")</f>
        <v/>
      </c>
      <c r="E202" s="43" t="str">
        <f ca="1">IF(F202="","",IF(INDEX(Data!$BR:$BR,MATCH(F202,Data!$A:$A,0),1)=0,"",INDEX(Data!$BR:$BR,MATCH(F202,Data!$A:$A,0),1)))</f>
        <v/>
      </c>
      <c r="F202" s="43" t="str">
        <f ca="1">IFERROR(INDEX(Data!$A$1:E$1002,_xlfn.AGGREGATE(15,6,(OFFSET(Data!$A$1,0,MATCH(F$6,Data!$1:$1,0)-1,1000,1)=IF(F$7="","Yes",F$7))/(OFFSET(Data!$A$1,0,MATCH(F$6,Data!$1:$1,0)-1,1000,1)=IF(F$7="","Yes",F$7))*ROW(Data!$C$1:$C$1002),ROW(F202)-ROW(F$7)),1),"")</f>
        <v/>
      </c>
      <c r="G202" s="43" t="str">
        <f ca="1">IF(H202="","",IF(INDEX(Data!$BR:$BR,MATCH(H202,Data!$A:$A,0),1)=0,"",INDEX(Data!$BR:$BR,MATCH(H202,Data!$A:$A,0),1)))</f>
        <v/>
      </c>
      <c r="H202" s="43" t="str">
        <f ca="1">IFERROR(INDEX(Data!$A$1:G$1002,_xlfn.AGGREGATE(15,6,(OFFSET(Data!$A$1,0,MATCH(H$6,Data!$1:$1,0)-1,1000,1)=IF(H$7="","Yes",H$7))/(OFFSET(Data!$A$1,0,MATCH(H$6,Data!$1:$1,0)-1,1000,1)=IF(H$7="","Yes",H$7))*ROW(Data!$C$1:$C$1002),ROW(H202)-ROW(H$7)),1),"")</f>
        <v/>
      </c>
      <c r="I202" s="43" t="str">
        <f ca="1">IF(J202="","",IF(INDEX(Data!$BR:$BR,MATCH(J202,Data!$A:$A,0),1)=0,"",INDEX(Data!$BR:$BR,MATCH(J202,Data!$A:$A,0),1)))</f>
        <v/>
      </c>
      <c r="J202" s="43" t="str">
        <f ca="1">IFERROR(INDEX(Data!$A$1:I$1002,_xlfn.AGGREGATE(15,6,(OFFSET(Data!$A$1,0,MATCH(J$6,Data!$1:$1,0)-1,1000,1)=IF(J$7="","Yes",J$7))/(OFFSET(Data!$A$1,0,MATCH(J$6,Data!$1:$1,0)-1,1000,1)=IF(J$7="","Yes",J$7))*ROW(Data!$C$1:$C$1002),ROW(J202)-ROW(J$7)),1),"")</f>
        <v/>
      </c>
      <c r="K202" s="43" t="str">
        <f ca="1">IF(L202="","",IF(INDEX(Data!$BR:$BR,MATCH(L202,Data!$A:$A,0),1)=0,"",INDEX(Data!$BR:$BR,MATCH(L202,Data!$A:$A,0),1)))</f>
        <v/>
      </c>
      <c r="L202" s="43" t="str">
        <f ca="1">IFERROR(INDEX(Data!$A$1:K$1002,_xlfn.AGGREGATE(15,6,(OFFSET(Data!$A$1,0,MATCH(L$6,Data!$1:$1,0)-1,1000,1)=IF(L$7="","Yes",L$7))/(OFFSET(Data!$A$1,0,MATCH(L$6,Data!$1:$1,0)-1,1000,1)=IF(L$7="","Yes",L$7))*ROW(Data!$C$1:$C$1002),ROW(L202)-ROW(L$7)),1),"")</f>
        <v/>
      </c>
      <c r="M202" s="43" t="str">
        <f ca="1">IF(N202="","",IF(INDEX(Data!$BR:$BR,MATCH(N202,Data!$A:$A,0),1)=0,"",INDEX(Data!$BR:$BR,MATCH(N202,Data!$A:$A,0),1)))</f>
        <v/>
      </c>
      <c r="N202" s="43" t="str">
        <f ca="1">IFERROR(INDEX(Data!$A$1:M$1002,_xlfn.AGGREGATE(15,6,(OFFSET(Data!$A$1,0,MATCH(N$6,Data!$1:$1,0)-1,1000,1)=IF(N$7="","Yes",N$7))/(OFFSET(Data!$A$1,0,MATCH(N$6,Data!$1:$1,0)-1,1000,1)=IF(N$7="","Yes",N$7))*ROW(Data!$C$1:$C$1002),ROW(N202)-ROW(N$7)),1),"")</f>
        <v/>
      </c>
      <c r="O202" s="43" t="str">
        <f ca="1">IF(P202="","",IF(INDEX(Data!$BR:$BR,MATCH(P202,Data!$A:$A,0),1)=0,"",INDEX(Data!$BR:$BR,MATCH(P202,Data!$A:$A,0),1)))</f>
        <v/>
      </c>
      <c r="P202" s="43" t="str">
        <f ca="1">IFERROR(INDEX(Data!$A$1:O$1002,_xlfn.AGGREGATE(15,6,(OFFSET(Data!$A$1,0,MATCH(P$6,Data!$1:$1,0)-1,1000,1)=IF(P$7="","Yes",P$7))/(OFFSET(Data!$A$1,0,MATCH(P$6,Data!$1:$1,0)-1,1000,1)=IF(P$7="","Yes",P$7))*ROW(Data!$C$1:$C$1002),ROW(P202)-ROW(P$7)),1),"")</f>
        <v/>
      </c>
      <c r="Q202" s="43" t="str">
        <f ca="1">IF(R202="","",IF(INDEX(Data!$BR:$BR,MATCH(R202,Data!$A:$A,0),1)=0,"",INDEX(Data!$BR:$BR,MATCH(R202,Data!$A:$A,0),1)))</f>
        <v/>
      </c>
      <c r="R202" s="43" t="str">
        <f ca="1">IFERROR(INDEX(Data!$A$1:Q$1002,_xlfn.AGGREGATE(15,6,(OFFSET(Data!$A$1,0,MATCH(R$6,Data!$1:$1,0)-1,1000,1)=IF(R$7="","Yes",R$7))/(OFFSET(Data!$A$1,0,MATCH(R$6,Data!$1:$1,0)-1,1000,1)=IF(R$7="","Yes",R$7))*ROW(Data!$C$1:$C$1002),ROW(R202)-ROW(R$7)),1),"")</f>
        <v/>
      </c>
      <c r="S202" s="43" t="str">
        <f ca="1">IF(T202="","",IF(INDEX(Data!$BR:$BR,MATCH(T202,Data!$A:$A,0),1)=0,"",INDEX(Data!$BR:$BR,MATCH(T202,Data!$A:$A,0),1)))</f>
        <v/>
      </c>
      <c r="T202" s="43" t="str">
        <f ca="1">IFERROR(INDEX(Data!$A$1:R$1002,_xlfn.AGGREGATE(15,6,(OFFSET(Data!$A$1,0,MATCH(T$6,Data!$1:$1,0)-1,1000,1)=IF(T$7="","Yes",T$7))/(OFFSET(Data!$A$1,0,MATCH(T$6,Data!$1:$1,0)-1,1000,1)=IF(T$7="","Yes",T$7))*ROW(Data!$C$1:$C$1002),ROW(T202)-ROW(T$7)),1),"")</f>
        <v/>
      </c>
      <c r="U202" s="43" t="str">
        <f ca="1">IF(V202="","",IF(INDEX(Data!$BR:$BR,MATCH(V202,Data!$A:$A,0),1)=0,"",INDEX(Data!$BR:$BR,MATCH(V202,Data!$A:$A,0),1)))</f>
        <v/>
      </c>
      <c r="V202" s="43" t="str">
        <f ca="1">IFERROR(INDEX(Data!$A$1:T$1002,_xlfn.AGGREGATE(15,6,(OFFSET(Data!$A$1,0,MATCH(V$6,Data!$1:$1,0)-1,1000,1)=IF(V$7="","Yes",V$7))/(OFFSET(Data!$A$1,0,MATCH(V$6,Data!$1:$1,0)-1,1000,1)=IF(V$7="","Yes",V$7))*ROW(Data!$C$1:$C$1002),ROW(V202)-ROW(V$7)),1),"")</f>
        <v/>
      </c>
      <c r="W202" s="43" t="str">
        <f ca="1">IF(X202="","",IF(INDEX(Data!$BR:$BR,MATCH(X202,Data!$A:$A,0),1)=0,"",INDEX(Data!$BR:$BR,MATCH(X202,Data!$A:$A,0),1)))</f>
        <v/>
      </c>
      <c r="X202" s="43" t="str">
        <f ca="1">IFERROR(INDEX(Data!$A$1:Y$1002,_xlfn.AGGREGATE(15,6,(OFFSET(Data!$A$1,0,MATCH(X$6,Data!$1:$1,0)-1,1000,1)=IF(X$7="","Yes",X$7))/(OFFSET(Data!$A$1,0,MATCH(X$6,Data!$1:$1,0)-1,1000,1)=IF(X$7="","Yes",X$7))*ROW(Data!$C$1:$C$1002),ROW(X202)-ROW(X$7)),1),"")</f>
        <v/>
      </c>
      <c r="Y202" s="43" t="str">
        <f ca="1">IF(Z202="","",IF(INDEX(Data!$BR:$BR,MATCH(Z202,Data!$A:$A,0),1)=0,"",INDEX(Data!$BR:$BR,MATCH(Z202,Data!$A:$A,0),1)))</f>
        <v/>
      </c>
      <c r="Z202" s="43" t="str">
        <f ca="1">IFERROR(INDEX(Data!$A$1:AA$1002,_xlfn.AGGREGATE(15,6,(OFFSET(Data!$A$1,0,MATCH(Z$6,Data!$1:$1,0)-1,1000,1)=IF(Z$7="","Yes",Z$7))/(OFFSET(Data!$A$1,0,MATCH(Z$6,Data!$1:$1,0)-1,1000,1)=IF(Z$7="","Yes",Z$7))*ROW(Data!$C$1:$C$1002),ROW(Z202)-ROW(Z$7)),1),"")</f>
        <v/>
      </c>
      <c r="AA202" s="43" t="str">
        <f ca="1">IF(AB202="","",IF(INDEX(Data!$BR:$BR,MATCH(AB202,Data!$A:$A,0),1)=0,"",INDEX(Data!$BR:$BR,MATCH(AB202,Data!$A:$A,0),1)))</f>
        <v/>
      </c>
      <c r="AB202" s="43" t="str">
        <f ca="1">IFERROR(INDEX(Data!$A$1:AC$1002,_xlfn.AGGREGATE(15,6,(OFFSET(Data!$A$1,0,MATCH(AB$6,Data!$1:$1,0)-1,1000,1)=IF(AB$7="","Yes",AB$7))/(OFFSET(Data!$A$1,0,MATCH(AB$6,Data!$1:$1,0)-1,1000,1)=IF(AB$7="","Yes",AB$7))*ROW(Data!$C$1:$C$1002),ROW(AB202)-ROW(AB$7)),1),"")</f>
        <v/>
      </c>
      <c r="AC202" s="43" t="str">
        <f ca="1">IF(AD202="","",IF(INDEX(Data!$BR:$BR,MATCH(AD202,Data!$A:$A,0),1)=0,"",INDEX(Data!$BR:$BR,MATCH(AD202,Data!$A:$A,0),1)))</f>
        <v/>
      </c>
      <c r="AD202" s="43" t="str">
        <f ca="1">IFERROR(INDEX(Data!$A$1:AE$1002,_xlfn.AGGREGATE(15,6,(OFFSET(Data!$A$1,0,MATCH(AD$6,Data!$1:$1,0)-1,1000,1)=IF(AD$7="","Yes",AD$7))/(OFFSET(Data!$A$1,0,MATCH(AD$6,Data!$1:$1,0)-1,1000,1)=IF(AD$7="","Yes",AD$7))*ROW(Data!$C$1:$C$1002),ROW(AD202)-ROW(AD$7)),1),"")</f>
        <v/>
      </c>
      <c r="AE202" s="43" t="str">
        <f ca="1">IF(AF202="","",IF(INDEX(Data!$BR:$BR,MATCH(AF202,Data!$A:$A,0),1)=0,"",INDEX(Data!$BR:$BR,MATCH(AF202,Data!$A:$A,0),1)))</f>
        <v/>
      </c>
      <c r="AF202" s="43" t="str">
        <f ca="1">IFERROR(INDEX(Data!$A$1:AM$1002,_xlfn.AGGREGATE(15,6,(OFFSET(Data!$A$1,0,MATCH(AF$6,Data!$1:$1,0)-1,1000,1)=IF(AF$7="","Yes",AF$7))/(OFFSET(Data!$A$1,0,MATCH(AF$6,Data!$1:$1,0)-1,1000,1)=IF(AF$7="","Yes",AF$7))*ROW(Data!$C$1:$C$1002),ROW(AF202)-ROW(AF$7)),1),"")</f>
        <v/>
      </c>
      <c r="AG202" s="43" t="str">
        <f ca="1">IF(AH202="","",IF(INDEX(Data!$BR:$BR,MATCH(AH202,Data!$A:$A,0),1)=0,"",INDEX(Data!$BR:$BR,MATCH(AH202,Data!$A:$A,0),1)))</f>
        <v/>
      </c>
      <c r="AH202" s="43" t="str">
        <f ca="1">IFERROR(INDEX(Data!$A$1:AO$1002,_xlfn.AGGREGATE(15,6,(OFFSET(Data!$A$1,0,MATCH(AH$6,Data!$1:$1,0)-1,1000,1)=IF(AH$7="","Yes",AH$7))/(OFFSET(Data!$A$1,0,MATCH(AH$6,Data!$1:$1,0)-1,1000,1)=IF(AH$7="","Yes",AH$7))*ROW(Data!$C$1:$C$1002),ROW(AH202)-ROW(AH$7)),1),"")</f>
        <v/>
      </c>
      <c r="AI202" s="43" t="str">
        <f ca="1">IF(AJ202="","",IF(INDEX(Data!$BR:$BR,MATCH(AJ202,Data!$A:$A,0),1)=0,"",INDEX(Data!$BR:$BR,MATCH(AJ202,Data!$A:$A,0),1)))</f>
        <v/>
      </c>
      <c r="AJ202" s="43" t="str">
        <f ca="1">IFERROR(INDEX(Data!$A$1:AQ$1002,_xlfn.AGGREGATE(15,6,(OFFSET(Data!$A$1,0,MATCH(AJ$6,Data!$1:$1,0)-1,1000,1)=IF(AJ$7="","Yes",AJ$7))/(OFFSET(Data!$A$1,0,MATCH(AJ$6,Data!$1:$1,0)-1,1000,1)=IF(AJ$7="","Yes",AJ$7))*ROW(Data!$C$1:$C$1002),ROW(AJ202)-ROW(AJ$7)),1),"")</f>
        <v/>
      </c>
      <c r="AK202" s="43" t="str">
        <f ca="1">IF(AL202="","",IF(INDEX(Data!$BR:$BR,MATCH(AL202,Data!$A:$A,0),1)=0,"",INDEX(Data!$BR:$BR,MATCH(AL202,Data!$A:$A,0),1)))</f>
        <v/>
      </c>
      <c r="AL202" s="43" t="str">
        <f ca="1">IFERROR(INDEX(Data!$A$1:AS$1002,_xlfn.AGGREGATE(15,6,(OFFSET(Data!$A$1,0,MATCH(AL$6,Data!$1:$1,0)-1,1000,1)=IF(AL$7="","Yes",AL$7))/(OFFSET(Data!$A$1,0,MATCH(AL$6,Data!$1:$1,0)-1,1000,1)=IF(AL$7="","Yes",AL$7))*ROW(Data!$C$1:$C$1002),ROW(AL202)-ROW(AL$7)),1),"")</f>
        <v/>
      </c>
      <c r="AM202" s="43" t="str">
        <f ca="1">IF(AN202="","",IF(INDEX(Data!$BR:$BR,MATCH(AN202,Data!$A:$A,0),1)=0,"",INDEX(Data!$BR:$BR,MATCH(AN202,Data!$A:$A,0),1)))</f>
        <v/>
      </c>
      <c r="AN202" s="43" t="str">
        <f ca="1">IFERROR(INDEX(Data!$A$1:AU$1002,_xlfn.AGGREGATE(15,6,(OFFSET(Data!$A$1,0,MATCH(AN$6,Data!$1:$1,0)-1,1000,1)=IF(AN$7="","Yes",AN$7))/(OFFSET(Data!$A$1,0,MATCH(AN$6,Data!$1:$1,0)-1,1000,1)=IF(AN$7="","Yes",AN$7))*ROW(Data!$C$1:$C$1002),ROW(AN202)-ROW(AN$7)),1),"")</f>
        <v/>
      </c>
    </row>
    <row r="203" spans="1:40" x14ac:dyDescent="0.4">
      <c r="A203" s="43" t="str">
        <f ca="1">IF(B203="","",IF(INDEX(Data!$BR:$BR,MATCH(B203,Data!$A:$A,0),1)=0,"",INDEX(Data!$BR:$BR,MATCH(B203,Data!$A:$A,0),1)))</f>
        <v/>
      </c>
      <c r="B203" s="43" t="str">
        <f ca="1">IFERROR(INDEX(Data!A$1:$A$1002,_xlfn.AGGREGATE(15,6,(OFFSET(Data!$A$1,0,MATCH(B$6,Data!$1:$1,0)-1,1000,1)=IF(B$7="","Yes",B$7))/(OFFSET(Data!$A$1,0,MATCH(B$6,Data!$1:$1,0)-1,1000,1)=IF(B$7="","Yes",B$7))*ROW(Data!$C$1:$C$1002),ROW(B203)-ROW(B$7)),1),"")</f>
        <v/>
      </c>
      <c r="C203" s="43" t="str">
        <f ca="1">IF(D203="","",IF(INDEX(Data!$BR:$BR,MATCH(D203,Data!$A:$A,0),1)=0,"",INDEX(Data!$BR:$BR,MATCH(D203,Data!$A:$A,0),1)))</f>
        <v/>
      </c>
      <c r="D203" s="43" t="str">
        <f ca="1">IFERROR(INDEX(Data!$A$1:C$1002,_xlfn.AGGREGATE(15,6,(OFFSET(Data!$A$1,0,MATCH(D$6,Data!$1:$1,0)-1,1000,1)=IF(D$7="","Yes",D$7))/(OFFSET(Data!$A$1,0,MATCH(D$6,Data!$1:$1,0)-1,1000,1)=IF(D$7="","Yes",D$7))*ROW(Data!$C$1:$C$1002),ROW(D203)-ROW(D$7)),1),"")</f>
        <v/>
      </c>
      <c r="E203" s="43" t="str">
        <f ca="1">IF(F203="","",IF(INDEX(Data!$BR:$BR,MATCH(F203,Data!$A:$A,0),1)=0,"",INDEX(Data!$BR:$BR,MATCH(F203,Data!$A:$A,0),1)))</f>
        <v/>
      </c>
      <c r="F203" s="43" t="str">
        <f ca="1">IFERROR(INDEX(Data!$A$1:E$1002,_xlfn.AGGREGATE(15,6,(OFFSET(Data!$A$1,0,MATCH(F$6,Data!$1:$1,0)-1,1000,1)=IF(F$7="","Yes",F$7))/(OFFSET(Data!$A$1,0,MATCH(F$6,Data!$1:$1,0)-1,1000,1)=IF(F$7="","Yes",F$7))*ROW(Data!$C$1:$C$1002),ROW(F203)-ROW(F$7)),1),"")</f>
        <v/>
      </c>
      <c r="G203" s="43" t="str">
        <f ca="1">IF(H203="","",IF(INDEX(Data!$BR:$BR,MATCH(H203,Data!$A:$A,0),1)=0,"",INDEX(Data!$BR:$BR,MATCH(H203,Data!$A:$A,0),1)))</f>
        <v/>
      </c>
      <c r="H203" s="43" t="str">
        <f ca="1">IFERROR(INDEX(Data!$A$1:G$1002,_xlfn.AGGREGATE(15,6,(OFFSET(Data!$A$1,0,MATCH(H$6,Data!$1:$1,0)-1,1000,1)=IF(H$7="","Yes",H$7))/(OFFSET(Data!$A$1,0,MATCH(H$6,Data!$1:$1,0)-1,1000,1)=IF(H$7="","Yes",H$7))*ROW(Data!$C$1:$C$1002),ROW(H203)-ROW(H$7)),1),"")</f>
        <v/>
      </c>
      <c r="I203" s="43" t="str">
        <f ca="1">IF(J203="","",IF(INDEX(Data!$BR:$BR,MATCH(J203,Data!$A:$A,0),1)=0,"",INDEX(Data!$BR:$BR,MATCH(J203,Data!$A:$A,0),1)))</f>
        <v/>
      </c>
      <c r="J203" s="43" t="str">
        <f ca="1">IFERROR(INDEX(Data!$A$1:I$1002,_xlfn.AGGREGATE(15,6,(OFFSET(Data!$A$1,0,MATCH(J$6,Data!$1:$1,0)-1,1000,1)=IF(J$7="","Yes",J$7))/(OFFSET(Data!$A$1,0,MATCH(J$6,Data!$1:$1,0)-1,1000,1)=IF(J$7="","Yes",J$7))*ROW(Data!$C$1:$C$1002),ROW(J203)-ROW(J$7)),1),"")</f>
        <v/>
      </c>
      <c r="K203" s="43" t="str">
        <f ca="1">IF(L203="","",IF(INDEX(Data!$BR:$BR,MATCH(L203,Data!$A:$A,0),1)=0,"",INDEX(Data!$BR:$BR,MATCH(L203,Data!$A:$A,0),1)))</f>
        <v/>
      </c>
      <c r="L203" s="43" t="str">
        <f ca="1">IFERROR(INDEX(Data!$A$1:K$1002,_xlfn.AGGREGATE(15,6,(OFFSET(Data!$A$1,0,MATCH(L$6,Data!$1:$1,0)-1,1000,1)=IF(L$7="","Yes",L$7))/(OFFSET(Data!$A$1,0,MATCH(L$6,Data!$1:$1,0)-1,1000,1)=IF(L$7="","Yes",L$7))*ROW(Data!$C$1:$C$1002),ROW(L203)-ROW(L$7)),1),"")</f>
        <v/>
      </c>
      <c r="M203" s="43" t="str">
        <f ca="1">IF(N203="","",IF(INDEX(Data!$BR:$BR,MATCH(N203,Data!$A:$A,0),1)=0,"",INDEX(Data!$BR:$BR,MATCH(N203,Data!$A:$A,0),1)))</f>
        <v/>
      </c>
      <c r="N203" s="43" t="str">
        <f ca="1">IFERROR(INDEX(Data!$A$1:M$1002,_xlfn.AGGREGATE(15,6,(OFFSET(Data!$A$1,0,MATCH(N$6,Data!$1:$1,0)-1,1000,1)=IF(N$7="","Yes",N$7))/(OFFSET(Data!$A$1,0,MATCH(N$6,Data!$1:$1,0)-1,1000,1)=IF(N$7="","Yes",N$7))*ROW(Data!$C$1:$C$1002),ROW(N203)-ROW(N$7)),1),"")</f>
        <v/>
      </c>
      <c r="O203" s="43" t="str">
        <f ca="1">IF(P203="","",IF(INDEX(Data!$BR:$BR,MATCH(P203,Data!$A:$A,0),1)=0,"",INDEX(Data!$BR:$BR,MATCH(P203,Data!$A:$A,0),1)))</f>
        <v/>
      </c>
      <c r="P203" s="43" t="str">
        <f ca="1">IFERROR(INDEX(Data!$A$1:O$1002,_xlfn.AGGREGATE(15,6,(OFFSET(Data!$A$1,0,MATCH(P$6,Data!$1:$1,0)-1,1000,1)=IF(P$7="","Yes",P$7))/(OFFSET(Data!$A$1,0,MATCH(P$6,Data!$1:$1,0)-1,1000,1)=IF(P$7="","Yes",P$7))*ROW(Data!$C$1:$C$1002),ROW(P203)-ROW(P$7)),1),"")</f>
        <v/>
      </c>
      <c r="Q203" s="43" t="str">
        <f ca="1">IF(R203="","",IF(INDEX(Data!$BR:$BR,MATCH(R203,Data!$A:$A,0),1)=0,"",INDEX(Data!$BR:$BR,MATCH(R203,Data!$A:$A,0),1)))</f>
        <v/>
      </c>
      <c r="R203" s="43" t="str">
        <f ca="1">IFERROR(INDEX(Data!$A$1:Q$1002,_xlfn.AGGREGATE(15,6,(OFFSET(Data!$A$1,0,MATCH(R$6,Data!$1:$1,0)-1,1000,1)=IF(R$7="","Yes",R$7))/(OFFSET(Data!$A$1,0,MATCH(R$6,Data!$1:$1,0)-1,1000,1)=IF(R$7="","Yes",R$7))*ROW(Data!$C$1:$C$1002),ROW(R203)-ROW(R$7)),1),"")</f>
        <v/>
      </c>
      <c r="S203" s="43" t="str">
        <f ca="1">IF(T203="","",IF(INDEX(Data!$BR:$BR,MATCH(T203,Data!$A:$A,0),1)=0,"",INDEX(Data!$BR:$BR,MATCH(T203,Data!$A:$A,0),1)))</f>
        <v/>
      </c>
      <c r="T203" s="43" t="str">
        <f ca="1">IFERROR(INDEX(Data!$A$1:R$1002,_xlfn.AGGREGATE(15,6,(OFFSET(Data!$A$1,0,MATCH(T$6,Data!$1:$1,0)-1,1000,1)=IF(T$7="","Yes",T$7))/(OFFSET(Data!$A$1,0,MATCH(T$6,Data!$1:$1,0)-1,1000,1)=IF(T$7="","Yes",T$7))*ROW(Data!$C$1:$C$1002),ROW(T203)-ROW(T$7)),1),"")</f>
        <v/>
      </c>
      <c r="U203" s="43" t="str">
        <f ca="1">IF(V203="","",IF(INDEX(Data!$BR:$BR,MATCH(V203,Data!$A:$A,0),1)=0,"",INDEX(Data!$BR:$BR,MATCH(V203,Data!$A:$A,0),1)))</f>
        <v/>
      </c>
      <c r="V203" s="43" t="str">
        <f ca="1">IFERROR(INDEX(Data!$A$1:T$1002,_xlfn.AGGREGATE(15,6,(OFFSET(Data!$A$1,0,MATCH(V$6,Data!$1:$1,0)-1,1000,1)=IF(V$7="","Yes",V$7))/(OFFSET(Data!$A$1,0,MATCH(V$6,Data!$1:$1,0)-1,1000,1)=IF(V$7="","Yes",V$7))*ROW(Data!$C$1:$C$1002),ROW(V203)-ROW(V$7)),1),"")</f>
        <v/>
      </c>
      <c r="W203" s="43" t="str">
        <f ca="1">IF(X203="","",IF(INDEX(Data!$BR:$BR,MATCH(X203,Data!$A:$A,0),1)=0,"",INDEX(Data!$BR:$BR,MATCH(X203,Data!$A:$A,0),1)))</f>
        <v/>
      </c>
      <c r="X203" s="43" t="str">
        <f ca="1">IFERROR(INDEX(Data!$A$1:Y$1002,_xlfn.AGGREGATE(15,6,(OFFSET(Data!$A$1,0,MATCH(X$6,Data!$1:$1,0)-1,1000,1)=IF(X$7="","Yes",X$7))/(OFFSET(Data!$A$1,0,MATCH(X$6,Data!$1:$1,0)-1,1000,1)=IF(X$7="","Yes",X$7))*ROW(Data!$C$1:$C$1002),ROW(X203)-ROW(X$7)),1),"")</f>
        <v/>
      </c>
      <c r="Y203" s="43" t="str">
        <f ca="1">IF(Z203="","",IF(INDEX(Data!$BR:$BR,MATCH(Z203,Data!$A:$A,0),1)=0,"",INDEX(Data!$BR:$BR,MATCH(Z203,Data!$A:$A,0),1)))</f>
        <v/>
      </c>
      <c r="Z203" s="43" t="str">
        <f ca="1">IFERROR(INDEX(Data!$A$1:AA$1002,_xlfn.AGGREGATE(15,6,(OFFSET(Data!$A$1,0,MATCH(Z$6,Data!$1:$1,0)-1,1000,1)=IF(Z$7="","Yes",Z$7))/(OFFSET(Data!$A$1,0,MATCH(Z$6,Data!$1:$1,0)-1,1000,1)=IF(Z$7="","Yes",Z$7))*ROW(Data!$C$1:$C$1002),ROW(Z203)-ROW(Z$7)),1),"")</f>
        <v/>
      </c>
      <c r="AA203" s="43" t="str">
        <f ca="1">IF(AB203="","",IF(INDEX(Data!$BR:$BR,MATCH(AB203,Data!$A:$A,0),1)=0,"",INDEX(Data!$BR:$BR,MATCH(AB203,Data!$A:$A,0),1)))</f>
        <v/>
      </c>
      <c r="AB203" s="43" t="str">
        <f ca="1">IFERROR(INDEX(Data!$A$1:AC$1002,_xlfn.AGGREGATE(15,6,(OFFSET(Data!$A$1,0,MATCH(AB$6,Data!$1:$1,0)-1,1000,1)=IF(AB$7="","Yes",AB$7))/(OFFSET(Data!$A$1,0,MATCH(AB$6,Data!$1:$1,0)-1,1000,1)=IF(AB$7="","Yes",AB$7))*ROW(Data!$C$1:$C$1002),ROW(AB203)-ROW(AB$7)),1),"")</f>
        <v/>
      </c>
      <c r="AC203" s="43" t="str">
        <f ca="1">IF(AD203="","",IF(INDEX(Data!$BR:$BR,MATCH(AD203,Data!$A:$A,0),1)=0,"",INDEX(Data!$BR:$BR,MATCH(AD203,Data!$A:$A,0),1)))</f>
        <v/>
      </c>
      <c r="AD203" s="43" t="str">
        <f ca="1">IFERROR(INDEX(Data!$A$1:AE$1002,_xlfn.AGGREGATE(15,6,(OFFSET(Data!$A$1,0,MATCH(AD$6,Data!$1:$1,0)-1,1000,1)=IF(AD$7="","Yes",AD$7))/(OFFSET(Data!$A$1,0,MATCH(AD$6,Data!$1:$1,0)-1,1000,1)=IF(AD$7="","Yes",AD$7))*ROW(Data!$C$1:$C$1002),ROW(AD203)-ROW(AD$7)),1),"")</f>
        <v/>
      </c>
      <c r="AE203" s="43" t="str">
        <f ca="1">IF(AF203="","",IF(INDEX(Data!$BR:$BR,MATCH(AF203,Data!$A:$A,0),1)=0,"",INDEX(Data!$BR:$BR,MATCH(AF203,Data!$A:$A,0),1)))</f>
        <v/>
      </c>
      <c r="AF203" s="43" t="str">
        <f ca="1">IFERROR(INDEX(Data!$A$1:AM$1002,_xlfn.AGGREGATE(15,6,(OFFSET(Data!$A$1,0,MATCH(AF$6,Data!$1:$1,0)-1,1000,1)=IF(AF$7="","Yes",AF$7))/(OFFSET(Data!$A$1,0,MATCH(AF$6,Data!$1:$1,0)-1,1000,1)=IF(AF$7="","Yes",AF$7))*ROW(Data!$C$1:$C$1002),ROW(AF203)-ROW(AF$7)),1),"")</f>
        <v/>
      </c>
      <c r="AG203" s="43" t="str">
        <f ca="1">IF(AH203="","",IF(INDEX(Data!$BR:$BR,MATCH(AH203,Data!$A:$A,0),1)=0,"",INDEX(Data!$BR:$BR,MATCH(AH203,Data!$A:$A,0),1)))</f>
        <v/>
      </c>
      <c r="AH203" s="43" t="str">
        <f ca="1">IFERROR(INDEX(Data!$A$1:AO$1002,_xlfn.AGGREGATE(15,6,(OFFSET(Data!$A$1,0,MATCH(AH$6,Data!$1:$1,0)-1,1000,1)=IF(AH$7="","Yes",AH$7))/(OFFSET(Data!$A$1,0,MATCH(AH$6,Data!$1:$1,0)-1,1000,1)=IF(AH$7="","Yes",AH$7))*ROW(Data!$C$1:$C$1002),ROW(AH203)-ROW(AH$7)),1),"")</f>
        <v/>
      </c>
      <c r="AI203" s="43" t="str">
        <f ca="1">IF(AJ203="","",IF(INDEX(Data!$BR:$BR,MATCH(AJ203,Data!$A:$A,0),1)=0,"",INDEX(Data!$BR:$BR,MATCH(AJ203,Data!$A:$A,0),1)))</f>
        <v/>
      </c>
      <c r="AJ203" s="43" t="str">
        <f ca="1">IFERROR(INDEX(Data!$A$1:AQ$1002,_xlfn.AGGREGATE(15,6,(OFFSET(Data!$A$1,0,MATCH(AJ$6,Data!$1:$1,0)-1,1000,1)=IF(AJ$7="","Yes",AJ$7))/(OFFSET(Data!$A$1,0,MATCH(AJ$6,Data!$1:$1,0)-1,1000,1)=IF(AJ$7="","Yes",AJ$7))*ROW(Data!$C$1:$C$1002),ROW(AJ203)-ROW(AJ$7)),1),"")</f>
        <v/>
      </c>
      <c r="AK203" s="43" t="str">
        <f ca="1">IF(AL203="","",IF(INDEX(Data!$BR:$BR,MATCH(AL203,Data!$A:$A,0),1)=0,"",INDEX(Data!$BR:$BR,MATCH(AL203,Data!$A:$A,0),1)))</f>
        <v/>
      </c>
      <c r="AL203" s="43" t="str">
        <f ca="1">IFERROR(INDEX(Data!$A$1:AS$1002,_xlfn.AGGREGATE(15,6,(OFFSET(Data!$A$1,0,MATCH(AL$6,Data!$1:$1,0)-1,1000,1)=IF(AL$7="","Yes",AL$7))/(OFFSET(Data!$A$1,0,MATCH(AL$6,Data!$1:$1,0)-1,1000,1)=IF(AL$7="","Yes",AL$7))*ROW(Data!$C$1:$C$1002),ROW(AL203)-ROW(AL$7)),1),"")</f>
        <v/>
      </c>
      <c r="AM203" s="43" t="str">
        <f ca="1">IF(AN203="","",IF(INDEX(Data!$BR:$BR,MATCH(AN203,Data!$A:$A,0),1)=0,"",INDEX(Data!$BR:$BR,MATCH(AN203,Data!$A:$A,0),1)))</f>
        <v/>
      </c>
      <c r="AN203" s="43" t="str">
        <f ca="1">IFERROR(INDEX(Data!$A$1:AU$1002,_xlfn.AGGREGATE(15,6,(OFFSET(Data!$A$1,0,MATCH(AN$6,Data!$1:$1,0)-1,1000,1)=IF(AN$7="","Yes",AN$7))/(OFFSET(Data!$A$1,0,MATCH(AN$6,Data!$1:$1,0)-1,1000,1)=IF(AN$7="","Yes",AN$7))*ROW(Data!$C$1:$C$1002),ROW(AN203)-ROW(AN$7)),1),"")</f>
        <v/>
      </c>
    </row>
    <row r="204" spans="1:40" x14ac:dyDescent="0.4">
      <c r="A204" s="43" t="str">
        <f ca="1">IF(B204="","",IF(INDEX(Data!$BR:$BR,MATCH(B204,Data!$A:$A,0),1)=0,"",INDEX(Data!$BR:$BR,MATCH(B204,Data!$A:$A,0),1)))</f>
        <v/>
      </c>
      <c r="B204" s="43" t="str">
        <f ca="1">IFERROR(INDEX(Data!A$1:$A$1002,_xlfn.AGGREGATE(15,6,(OFFSET(Data!$A$1,0,MATCH(B$6,Data!$1:$1,0)-1,1000,1)=IF(B$7="","Yes",B$7))/(OFFSET(Data!$A$1,0,MATCH(B$6,Data!$1:$1,0)-1,1000,1)=IF(B$7="","Yes",B$7))*ROW(Data!$C$1:$C$1002),ROW(B204)-ROW(B$7)),1),"")</f>
        <v/>
      </c>
      <c r="C204" s="43" t="str">
        <f ca="1">IF(D204="","",IF(INDEX(Data!$BR:$BR,MATCH(D204,Data!$A:$A,0),1)=0,"",INDEX(Data!$BR:$BR,MATCH(D204,Data!$A:$A,0),1)))</f>
        <v/>
      </c>
      <c r="D204" s="43" t="str">
        <f ca="1">IFERROR(INDEX(Data!$A$1:C$1002,_xlfn.AGGREGATE(15,6,(OFFSET(Data!$A$1,0,MATCH(D$6,Data!$1:$1,0)-1,1000,1)=IF(D$7="","Yes",D$7))/(OFFSET(Data!$A$1,0,MATCH(D$6,Data!$1:$1,0)-1,1000,1)=IF(D$7="","Yes",D$7))*ROW(Data!$C$1:$C$1002),ROW(D204)-ROW(D$7)),1),"")</f>
        <v/>
      </c>
      <c r="E204" s="43" t="str">
        <f ca="1">IF(F204="","",IF(INDEX(Data!$BR:$BR,MATCH(F204,Data!$A:$A,0),1)=0,"",INDEX(Data!$BR:$BR,MATCH(F204,Data!$A:$A,0),1)))</f>
        <v/>
      </c>
      <c r="F204" s="43" t="str">
        <f ca="1">IFERROR(INDEX(Data!$A$1:E$1002,_xlfn.AGGREGATE(15,6,(OFFSET(Data!$A$1,0,MATCH(F$6,Data!$1:$1,0)-1,1000,1)=IF(F$7="","Yes",F$7))/(OFFSET(Data!$A$1,0,MATCH(F$6,Data!$1:$1,0)-1,1000,1)=IF(F$7="","Yes",F$7))*ROW(Data!$C$1:$C$1002),ROW(F204)-ROW(F$7)),1),"")</f>
        <v/>
      </c>
      <c r="G204" s="43" t="str">
        <f ca="1">IF(H204="","",IF(INDEX(Data!$BR:$BR,MATCH(H204,Data!$A:$A,0),1)=0,"",INDEX(Data!$BR:$BR,MATCH(H204,Data!$A:$A,0),1)))</f>
        <v/>
      </c>
      <c r="H204" s="43" t="str">
        <f ca="1">IFERROR(INDEX(Data!$A$1:G$1002,_xlfn.AGGREGATE(15,6,(OFFSET(Data!$A$1,0,MATCH(H$6,Data!$1:$1,0)-1,1000,1)=IF(H$7="","Yes",H$7))/(OFFSET(Data!$A$1,0,MATCH(H$6,Data!$1:$1,0)-1,1000,1)=IF(H$7="","Yes",H$7))*ROW(Data!$C$1:$C$1002),ROW(H204)-ROW(H$7)),1),"")</f>
        <v/>
      </c>
      <c r="I204" s="43" t="str">
        <f ca="1">IF(J204="","",IF(INDEX(Data!$BR:$BR,MATCH(J204,Data!$A:$A,0),1)=0,"",INDEX(Data!$BR:$BR,MATCH(J204,Data!$A:$A,0),1)))</f>
        <v/>
      </c>
      <c r="J204" s="43" t="str">
        <f ca="1">IFERROR(INDEX(Data!$A$1:I$1002,_xlfn.AGGREGATE(15,6,(OFFSET(Data!$A$1,0,MATCH(J$6,Data!$1:$1,0)-1,1000,1)=IF(J$7="","Yes",J$7))/(OFFSET(Data!$A$1,0,MATCH(J$6,Data!$1:$1,0)-1,1000,1)=IF(J$7="","Yes",J$7))*ROW(Data!$C$1:$C$1002),ROW(J204)-ROW(J$7)),1),"")</f>
        <v/>
      </c>
      <c r="K204" s="43" t="str">
        <f ca="1">IF(L204="","",IF(INDEX(Data!$BR:$BR,MATCH(L204,Data!$A:$A,0),1)=0,"",INDEX(Data!$BR:$BR,MATCH(L204,Data!$A:$A,0),1)))</f>
        <v/>
      </c>
      <c r="L204" s="43" t="str">
        <f ca="1">IFERROR(INDEX(Data!$A$1:K$1002,_xlfn.AGGREGATE(15,6,(OFFSET(Data!$A$1,0,MATCH(L$6,Data!$1:$1,0)-1,1000,1)=IF(L$7="","Yes",L$7))/(OFFSET(Data!$A$1,0,MATCH(L$6,Data!$1:$1,0)-1,1000,1)=IF(L$7="","Yes",L$7))*ROW(Data!$C$1:$C$1002),ROW(L204)-ROW(L$7)),1),"")</f>
        <v/>
      </c>
      <c r="M204" s="43" t="str">
        <f ca="1">IF(N204="","",IF(INDEX(Data!$BR:$BR,MATCH(N204,Data!$A:$A,0),1)=0,"",INDEX(Data!$BR:$BR,MATCH(N204,Data!$A:$A,0),1)))</f>
        <v/>
      </c>
      <c r="N204" s="43" t="str">
        <f ca="1">IFERROR(INDEX(Data!$A$1:M$1002,_xlfn.AGGREGATE(15,6,(OFFSET(Data!$A$1,0,MATCH(N$6,Data!$1:$1,0)-1,1000,1)=IF(N$7="","Yes",N$7))/(OFFSET(Data!$A$1,0,MATCH(N$6,Data!$1:$1,0)-1,1000,1)=IF(N$7="","Yes",N$7))*ROW(Data!$C$1:$C$1002),ROW(N204)-ROW(N$7)),1),"")</f>
        <v/>
      </c>
      <c r="O204" s="43" t="str">
        <f ca="1">IF(P204="","",IF(INDEX(Data!$BR:$BR,MATCH(P204,Data!$A:$A,0),1)=0,"",INDEX(Data!$BR:$BR,MATCH(P204,Data!$A:$A,0),1)))</f>
        <v/>
      </c>
      <c r="P204" s="43" t="str">
        <f ca="1">IFERROR(INDEX(Data!$A$1:O$1002,_xlfn.AGGREGATE(15,6,(OFFSET(Data!$A$1,0,MATCH(P$6,Data!$1:$1,0)-1,1000,1)=IF(P$7="","Yes",P$7))/(OFFSET(Data!$A$1,0,MATCH(P$6,Data!$1:$1,0)-1,1000,1)=IF(P$7="","Yes",P$7))*ROW(Data!$C$1:$C$1002),ROW(P204)-ROW(P$7)),1),"")</f>
        <v/>
      </c>
      <c r="Q204" s="43" t="str">
        <f ca="1">IF(R204="","",IF(INDEX(Data!$BR:$BR,MATCH(R204,Data!$A:$A,0),1)=0,"",INDEX(Data!$BR:$BR,MATCH(R204,Data!$A:$A,0),1)))</f>
        <v/>
      </c>
      <c r="R204" s="43" t="str">
        <f ca="1">IFERROR(INDEX(Data!$A$1:Q$1002,_xlfn.AGGREGATE(15,6,(OFFSET(Data!$A$1,0,MATCH(R$6,Data!$1:$1,0)-1,1000,1)=IF(R$7="","Yes",R$7))/(OFFSET(Data!$A$1,0,MATCH(R$6,Data!$1:$1,0)-1,1000,1)=IF(R$7="","Yes",R$7))*ROW(Data!$C$1:$C$1002),ROW(R204)-ROW(R$7)),1),"")</f>
        <v/>
      </c>
      <c r="S204" s="43" t="str">
        <f ca="1">IF(T204="","",IF(INDEX(Data!$BR:$BR,MATCH(T204,Data!$A:$A,0),1)=0,"",INDEX(Data!$BR:$BR,MATCH(T204,Data!$A:$A,0),1)))</f>
        <v/>
      </c>
      <c r="T204" s="43" t="str">
        <f ca="1">IFERROR(INDEX(Data!$A$1:R$1002,_xlfn.AGGREGATE(15,6,(OFFSET(Data!$A$1,0,MATCH(T$6,Data!$1:$1,0)-1,1000,1)=IF(T$7="","Yes",T$7))/(OFFSET(Data!$A$1,0,MATCH(T$6,Data!$1:$1,0)-1,1000,1)=IF(T$7="","Yes",T$7))*ROW(Data!$C$1:$C$1002),ROW(T204)-ROW(T$7)),1),"")</f>
        <v/>
      </c>
      <c r="U204" s="43" t="str">
        <f ca="1">IF(V204="","",IF(INDEX(Data!$BR:$BR,MATCH(V204,Data!$A:$A,0),1)=0,"",INDEX(Data!$BR:$BR,MATCH(V204,Data!$A:$A,0),1)))</f>
        <v/>
      </c>
      <c r="V204" s="43" t="str">
        <f ca="1">IFERROR(INDEX(Data!$A$1:T$1002,_xlfn.AGGREGATE(15,6,(OFFSET(Data!$A$1,0,MATCH(V$6,Data!$1:$1,0)-1,1000,1)=IF(V$7="","Yes",V$7))/(OFFSET(Data!$A$1,0,MATCH(V$6,Data!$1:$1,0)-1,1000,1)=IF(V$7="","Yes",V$7))*ROW(Data!$C$1:$C$1002),ROW(V204)-ROW(V$7)),1),"")</f>
        <v/>
      </c>
      <c r="W204" s="43" t="str">
        <f ca="1">IF(X204="","",IF(INDEX(Data!$BR:$BR,MATCH(X204,Data!$A:$A,0),1)=0,"",INDEX(Data!$BR:$BR,MATCH(X204,Data!$A:$A,0),1)))</f>
        <v/>
      </c>
      <c r="X204" s="43" t="str">
        <f ca="1">IFERROR(INDEX(Data!$A$1:Y$1002,_xlfn.AGGREGATE(15,6,(OFFSET(Data!$A$1,0,MATCH(X$6,Data!$1:$1,0)-1,1000,1)=IF(X$7="","Yes",X$7))/(OFFSET(Data!$A$1,0,MATCH(X$6,Data!$1:$1,0)-1,1000,1)=IF(X$7="","Yes",X$7))*ROW(Data!$C$1:$C$1002),ROW(X204)-ROW(X$7)),1),"")</f>
        <v/>
      </c>
      <c r="Y204" s="43" t="str">
        <f ca="1">IF(Z204="","",IF(INDEX(Data!$BR:$BR,MATCH(Z204,Data!$A:$A,0),1)=0,"",INDEX(Data!$BR:$BR,MATCH(Z204,Data!$A:$A,0),1)))</f>
        <v/>
      </c>
      <c r="Z204" s="43" t="str">
        <f ca="1">IFERROR(INDEX(Data!$A$1:AA$1002,_xlfn.AGGREGATE(15,6,(OFFSET(Data!$A$1,0,MATCH(Z$6,Data!$1:$1,0)-1,1000,1)=IF(Z$7="","Yes",Z$7))/(OFFSET(Data!$A$1,0,MATCH(Z$6,Data!$1:$1,0)-1,1000,1)=IF(Z$7="","Yes",Z$7))*ROW(Data!$C$1:$C$1002),ROW(Z204)-ROW(Z$7)),1),"")</f>
        <v/>
      </c>
      <c r="AA204" s="43" t="str">
        <f ca="1">IF(AB204="","",IF(INDEX(Data!$BR:$BR,MATCH(AB204,Data!$A:$A,0),1)=0,"",INDEX(Data!$BR:$BR,MATCH(AB204,Data!$A:$A,0),1)))</f>
        <v/>
      </c>
      <c r="AB204" s="43" t="str">
        <f ca="1">IFERROR(INDEX(Data!$A$1:AC$1002,_xlfn.AGGREGATE(15,6,(OFFSET(Data!$A$1,0,MATCH(AB$6,Data!$1:$1,0)-1,1000,1)=IF(AB$7="","Yes",AB$7))/(OFFSET(Data!$A$1,0,MATCH(AB$6,Data!$1:$1,0)-1,1000,1)=IF(AB$7="","Yes",AB$7))*ROW(Data!$C$1:$C$1002),ROW(AB204)-ROW(AB$7)),1),"")</f>
        <v/>
      </c>
      <c r="AC204" s="43" t="str">
        <f ca="1">IF(AD204="","",IF(INDEX(Data!$BR:$BR,MATCH(AD204,Data!$A:$A,0),1)=0,"",INDEX(Data!$BR:$BR,MATCH(AD204,Data!$A:$A,0),1)))</f>
        <v/>
      </c>
      <c r="AD204" s="43" t="str">
        <f ca="1">IFERROR(INDEX(Data!$A$1:AE$1002,_xlfn.AGGREGATE(15,6,(OFFSET(Data!$A$1,0,MATCH(AD$6,Data!$1:$1,0)-1,1000,1)=IF(AD$7="","Yes",AD$7))/(OFFSET(Data!$A$1,0,MATCH(AD$6,Data!$1:$1,0)-1,1000,1)=IF(AD$7="","Yes",AD$7))*ROW(Data!$C$1:$C$1002),ROW(AD204)-ROW(AD$7)),1),"")</f>
        <v/>
      </c>
      <c r="AE204" s="43" t="str">
        <f ca="1">IF(AF204="","",IF(INDEX(Data!$BR:$BR,MATCH(AF204,Data!$A:$A,0),1)=0,"",INDEX(Data!$BR:$BR,MATCH(AF204,Data!$A:$A,0),1)))</f>
        <v/>
      </c>
      <c r="AF204" s="43" t="str">
        <f ca="1">IFERROR(INDEX(Data!$A$1:AM$1002,_xlfn.AGGREGATE(15,6,(OFFSET(Data!$A$1,0,MATCH(AF$6,Data!$1:$1,0)-1,1000,1)=IF(AF$7="","Yes",AF$7))/(OFFSET(Data!$A$1,0,MATCH(AF$6,Data!$1:$1,0)-1,1000,1)=IF(AF$7="","Yes",AF$7))*ROW(Data!$C$1:$C$1002),ROW(AF204)-ROW(AF$7)),1),"")</f>
        <v/>
      </c>
      <c r="AG204" s="43" t="str">
        <f ca="1">IF(AH204="","",IF(INDEX(Data!$BR:$BR,MATCH(AH204,Data!$A:$A,0),1)=0,"",INDEX(Data!$BR:$BR,MATCH(AH204,Data!$A:$A,0),1)))</f>
        <v/>
      </c>
      <c r="AH204" s="43" t="str">
        <f ca="1">IFERROR(INDEX(Data!$A$1:AO$1002,_xlfn.AGGREGATE(15,6,(OFFSET(Data!$A$1,0,MATCH(AH$6,Data!$1:$1,0)-1,1000,1)=IF(AH$7="","Yes",AH$7))/(OFFSET(Data!$A$1,0,MATCH(AH$6,Data!$1:$1,0)-1,1000,1)=IF(AH$7="","Yes",AH$7))*ROW(Data!$C$1:$C$1002),ROW(AH204)-ROW(AH$7)),1),"")</f>
        <v/>
      </c>
      <c r="AI204" s="43" t="str">
        <f ca="1">IF(AJ204="","",IF(INDEX(Data!$BR:$BR,MATCH(AJ204,Data!$A:$A,0),1)=0,"",INDEX(Data!$BR:$BR,MATCH(AJ204,Data!$A:$A,0),1)))</f>
        <v/>
      </c>
      <c r="AJ204" s="43" t="str">
        <f ca="1">IFERROR(INDEX(Data!$A$1:AQ$1002,_xlfn.AGGREGATE(15,6,(OFFSET(Data!$A$1,0,MATCH(AJ$6,Data!$1:$1,0)-1,1000,1)=IF(AJ$7="","Yes",AJ$7))/(OFFSET(Data!$A$1,0,MATCH(AJ$6,Data!$1:$1,0)-1,1000,1)=IF(AJ$7="","Yes",AJ$7))*ROW(Data!$C$1:$C$1002),ROW(AJ204)-ROW(AJ$7)),1),"")</f>
        <v/>
      </c>
      <c r="AK204" s="43" t="str">
        <f ca="1">IF(AL204="","",IF(INDEX(Data!$BR:$BR,MATCH(AL204,Data!$A:$A,0),1)=0,"",INDEX(Data!$BR:$BR,MATCH(AL204,Data!$A:$A,0),1)))</f>
        <v/>
      </c>
      <c r="AL204" s="43" t="str">
        <f ca="1">IFERROR(INDEX(Data!$A$1:AS$1002,_xlfn.AGGREGATE(15,6,(OFFSET(Data!$A$1,0,MATCH(AL$6,Data!$1:$1,0)-1,1000,1)=IF(AL$7="","Yes",AL$7))/(OFFSET(Data!$A$1,0,MATCH(AL$6,Data!$1:$1,0)-1,1000,1)=IF(AL$7="","Yes",AL$7))*ROW(Data!$C$1:$C$1002),ROW(AL204)-ROW(AL$7)),1),"")</f>
        <v/>
      </c>
      <c r="AM204" s="43" t="str">
        <f ca="1">IF(AN204="","",IF(INDEX(Data!$BR:$BR,MATCH(AN204,Data!$A:$A,0),1)=0,"",INDEX(Data!$BR:$BR,MATCH(AN204,Data!$A:$A,0),1)))</f>
        <v/>
      </c>
      <c r="AN204" s="43" t="str">
        <f ca="1">IFERROR(INDEX(Data!$A$1:AU$1002,_xlfn.AGGREGATE(15,6,(OFFSET(Data!$A$1,0,MATCH(AN$6,Data!$1:$1,0)-1,1000,1)=IF(AN$7="","Yes",AN$7))/(OFFSET(Data!$A$1,0,MATCH(AN$6,Data!$1:$1,0)-1,1000,1)=IF(AN$7="","Yes",AN$7))*ROW(Data!$C$1:$C$1002),ROW(AN204)-ROW(AN$7)),1),"")</f>
        <v/>
      </c>
    </row>
    <row r="205" spans="1:40" x14ac:dyDescent="0.4">
      <c r="A205" s="43" t="str">
        <f ca="1">IF(B205="","",IF(INDEX(Data!$BR:$BR,MATCH(B205,Data!$A:$A,0),1)=0,"",INDEX(Data!$BR:$BR,MATCH(B205,Data!$A:$A,0),1)))</f>
        <v/>
      </c>
      <c r="B205" s="43" t="str">
        <f ca="1">IFERROR(INDEX(Data!A$1:$A$1002,_xlfn.AGGREGATE(15,6,(OFFSET(Data!$A$1,0,MATCH(B$6,Data!$1:$1,0)-1,1000,1)=IF(B$7="","Yes",B$7))/(OFFSET(Data!$A$1,0,MATCH(B$6,Data!$1:$1,0)-1,1000,1)=IF(B$7="","Yes",B$7))*ROW(Data!$C$1:$C$1002),ROW(B205)-ROW(B$7)),1),"")</f>
        <v/>
      </c>
      <c r="C205" s="43" t="str">
        <f ca="1">IF(D205="","",IF(INDEX(Data!$BR:$BR,MATCH(D205,Data!$A:$A,0),1)=0,"",INDEX(Data!$BR:$BR,MATCH(D205,Data!$A:$A,0),1)))</f>
        <v/>
      </c>
      <c r="D205" s="43" t="str">
        <f ca="1">IFERROR(INDEX(Data!$A$1:C$1002,_xlfn.AGGREGATE(15,6,(OFFSET(Data!$A$1,0,MATCH(D$6,Data!$1:$1,0)-1,1000,1)=IF(D$7="","Yes",D$7))/(OFFSET(Data!$A$1,0,MATCH(D$6,Data!$1:$1,0)-1,1000,1)=IF(D$7="","Yes",D$7))*ROW(Data!$C$1:$C$1002),ROW(D205)-ROW(D$7)),1),"")</f>
        <v/>
      </c>
      <c r="E205" s="43" t="str">
        <f ca="1">IF(F205="","",IF(INDEX(Data!$BR:$BR,MATCH(F205,Data!$A:$A,0),1)=0,"",INDEX(Data!$BR:$BR,MATCH(F205,Data!$A:$A,0),1)))</f>
        <v/>
      </c>
      <c r="F205" s="43" t="str">
        <f ca="1">IFERROR(INDEX(Data!$A$1:E$1002,_xlfn.AGGREGATE(15,6,(OFFSET(Data!$A$1,0,MATCH(F$6,Data!$1:$1,0)-1,1000,1)=IF(F$7="","Yes",F$7))/(OFFSET(Data!$A$1,0,MATCH(F$6,Data!$1:$1,0)-1,1000,1)=IF(F$7="","Yes",F$7))*ROW(Data!$C$1:$C$1002),ROW(F205)-ROW(F$7)),1),"")</f>
        <v/>
      </c>
      <c r="G205" s="43" t="str">
        <f ca="1">IF(H205="","",IF(INDEX(Data!$BR:$BR,MATCH(H205,Data!$A:$A,0),1)=0,"",INDEX(Data!$BR:$BR,MATCH(H205,Data!$A:$A,0),1)))</f>
        <v/>
      </c>
      <c r="H205" s="43" t="str">
        <f ca="1">IFERROR(INDEX(Data!$A$1:G$1002,_xlfn.AGGREGATE(15,6,(OFFSET(Data!$A$1,0,MATCH(H$6,Data!$1:$1,0)-1,1000,1)=IF(H$7="","Yes",H$7))/(OFFSET(Data!$A$1,0,MATCH(H$6,Data!$1:$1,0)-1,1000,1)=IF(H$7="","Yes",H$7))*ROW(Data!$C$1:$C$1002),ROW(H205)-ROW(H$7)),1),"")</f>
        <v/>
      </c>
      <c r="I205" s="43" t="str">
        <f ca="1">IF(J205="","",IF(INDEX(Data!$BR:$BR,MATCH(J205,Data!$A:$A,0),1)=0,"",INDEX(Data!$BR:$BR,MATCH(J205,Data!$A:$A,0),1)))</f>
        <v/>
      </c>
      <c r="J205" s="43" t="str">
        <f ca="1">IFERROR(INDEX(Data!$A$1:I$1002,_xlfn.AGGREGATE(15,6,(OFFSET(Data!$A$1,0,MATCH(J$6,Data!$1:$1,0)-1,1000,1)=IF(J$7="","Yes",J$7))/(OFFSET(Data!$A$1,0,MATCH(J$6,Data!$1:$1,0)-1,1000,1)=IF(J$7="","Yes",J$7))*ROW(Data!$C$1:$C$1002),ROW(J205)-ROW(J$7)),1),"")</f>
        <v/>
      </c>
      <c r="K205" s="43" t="str">
        <f ca="1">IF(L205="","",IF(INDEX(Data!$BR:$BR,MATCH(L205,Data!$A:$A,0),1)=0,"",INDEX(Data!$BR:$BR,MATCH(L205,Data!$A:$A,0),1)))</f>
        <v/>
      </c>
      <c r="L205" s="43" t="str">
        <f ca="1">IFERROR(INDEX(Data!$A$1:K$1002,_xlfn.AGGREGATE(15,6,(OFFSET(Data!$A$1,0,MATCH(L$6,Data!$1:$1,0)-1,1000,1)=IF(L$7="","Yes",L$7))/(OFFSET(Data!$A$1,0,MATCH(L$6,Data!$1:$1,0)-1,1000,1)=IF(L$7="","Yes",L$7))*ROW(Data!$C$1:$C$1002),ROW(L205)-ROW(L$7)),1),"")</f>
        <v/>
      </c>
      <c r="M205" s="43" t="str">
        <f ca="1">IF(N205="","",IF(INDEX(Data!$BR:$BR,MATCH(N205,Data!$A:$A,0),1)=0,"",INDEX(Data!$BR:$BR,MATCH(N205,Data!$A:$A,0),1)))</f>
        <v/>
      </c>
      <c r="N205" s="43" t="str">
        <f ca="1">IFERROR(INDEX(Data!$A$1:M$1002,_xlfn.AGGREGATE(15,6,(OFFSET(Data!$A$1,0,MATCH(N$6,Data!$1:$1,0)-1,1000,1)=IF(N$7="","Yes",N$7))/(OFFSET(Data!$A$1,0,MATCH(N$6,Data!$1:$1,0)-1,1000,1)=IF(N$7="","Yes",N$7))*ROW(Data!$C$1:$C$1002),ROW(N205)-ROW(N$7)),1),"")</f>
        <v/>
      </c>
      <c r="O205" s="43" t="str">
        <f ca="1">IF(P205="","",IF(INDEX(Data!$BR:$BR,MATCH(P205,Data!$A:$A,0),1)=0,"",INDEX(Data!$BR:$BR,MATCH(P205,Data!$A:$A,0),1)))</f>
        <v/>
      </c>
      <c r="P205" s="43" t="str">
        <f ca="1">IFERROR(INDEX(Data!$A$1:O$1002,_xlfn.AGGREGATE(15,6,(OFFSET(Data!$A$1,0,MATCH(P$6,Data!$1:$1,0)-1,1000,1)=IF(P$7="","Yes",P$7))/(OFFSET(Data!$A$1,0,MATCH(P$6,Data!$1:$1,0)-1,1000,1)=IF(P$7="","Yes",P$7))*ROW(Data!$C$1:$C$1002),ROW(P205)-ROW(P$7)),1),"")</f>
        <v/>
      </c>
      <c r="Q205" s="43" t="str">
        <f ca="1">IF(R205="","",IF(INDEX(Data!$BR:$BR,MATCH(R205,Data!$A:$A,0),1)=0,"",INDEX(Data!$BR:$BR,MATCH(R205,Data!$A:$A,0),1)))</f>
        <v/>
      </c>
      <c r="R205" s="43" t="str">
        <f ca="1">IFERROR(INDEX(Data!$A$1:Q$1002,_xlfn.AGGREGATE(15,6,(OFFSET(Data!$A$1,0,MATCH(R$6,Data!$1:$1,0)-1,1000,1)=IF(R$7="","Yes",R$7))/(OFFSET(Data!$A$1,0,MATCH(R$6,Data!$1:$1,0)-1,1000,1)=IF(R$7="","Yes",R$7))*ROW(Data!$C$1:$C$1002),ROW(R205)-ROW(R$7)),1),"")</f>
        <v/>
      </c>
      <c r="S205" s="43" t="str">
        <f ca="1">IF(T205="","",IF(INDEX(Data!$BR:$BR,MATCH(T205,Data!$A:$A,0),1)=0,"",INDEX(Data!$BR:$BR,MATCH(T205,Data!$A:$A,0),1)))</f>
        <v/>
      </c>
      <c r="T205" s="43" t="str">
        <f ca="1">IFERROR(INDEX(Data!$A$1:R$1002,_xlfn.AGGREGATE(15,6,(OFFSET(Data!$A$1,0,MATCH(T$6,Data!$1:$1,0)-1,1000,1)=IF(T$7="","Yes",T$7))/(OFFSET(Data!$A$1,0,MATCH(T$6,Data!$1:$1,0)-1,1000,1)=IF(T$7="","Yes",T$7))*ROW(Data!$C$1:$C$1002),ROW(T205)-ROW(T$7)),1),"")</f>
        <v/>
      </c>
      <c r="U205" s="43" t="str">
        <f ca="1">IF(V205="","",IF(INDEX(Data!$BR:$BR,MATCH(V205,Data!$A:$A,0),1)=0,"",INDEX(Data!$BR:$BR,MATCH(V205,Data!$A:$A,0),1)))</f>
        <v/>
      </c>
      <c r="V205" s="43" t="str">
        <f ca="1">IFERROR(INDEX(Data!$A$1:T$1002,_xlfn.AGGREGATE(15,6,(OFFSET(Data!$A$1,0,MATCH(V$6,Data!$1:$1,0)-1,1000,1)=IF(V$7="","Yes",V$7))/(OFFSET(Data!$A$1,0,MATCH(V$6,Data!$1:$1,0)-1,1000,1)=IF(V$7="","Yes",V$7))*ROW(Data!$C$1:$C$1002),ROW(V205)-ROW(V$7)),1),"")</f>
        <v/>
      </c>
      <c r="W205" s="43" t="str">
        <f ca="1">IF(X205="","",IF(INDEX(Data!$BR:$BR,MATCH(X205,Data!$A:$A,0),1)=0,"",INDEX(Data!$BR:$BR,MATCH(X205,Data!$A:$A,0),1)))</f>
        <v/>
      </c>
      <c r="X205" s="43" t="str">
        <f ca="1">IFERROR(INDEX(Data!$A$1:Y$1002,_xlfn.AGGREGATE(15,6,(OFFSET(Data!$A$1,0,MATCH(X$6,Data!$1:$1,0)-1,1000,1)=IF(X$7="","Yes",X$7))/(OFFSET(Data!$A$1,0,MATCH(X$6,Data!$1:$1,0)-1,1000,1)=IF(X$7="","Yes",X$7))*ROW(Data!$C$1:$C$1002),ROW(X205)-ROW(X$7)),1),"")</f>
        <v/>
      </c>
      <c r="Y205" s="43" t="str">
        <f ca="1">IF(Z205="","",IF(INDEX(Data!$BR:$BR,MATCH(Z205,Data!$A:$A,0),1)=0,"",INDEX(Data!$BR:$BR,MATCH(Z205,Data!$A:$A,0),1)))</f>
        <v/>
      </c>
      <c r="Z205" s="43" t="str">
        <f ca="1">IFERROR(INDEX(Data!$A$1:AA$1002,_xlfn.AGGREGATE(15,6,(OFFSET(Data!$A$1,0,MATCH(Z$6,Data!$1:$1,0)-1,1000,1)=IF(Z$7="","Yes",Z$7))/(OFFSET(Data!$A$1,0,MATCH(Z$6,Data!$1:$1,0)-1,1000,1)=IF(Z$7="","Yes",Z$7))*ROW(Data!$C$1:$C$1002),ROW(Z205)-ROW(Z$7)),1),"")</f>
        <v/>
      </c>
      <c r="AA205" s="43" t="str">
        <f ca="1">IF(AB205="","",IF(INDEX(Data!$BR:$BR,MATCH(AB205,Data!$A:$A,0),1)=0,"",INDEX(Data!$BR:$BR,MATCH(AB205,Data!$A:$A,0),1)))</f>
        <v/>
      </c>
      <c r="AB205" s="43" t="str">
        <f ca="1">IFERROR(INDEX(Data!$A$1:AC$1002,_xlfn.AGGREGATE(15,6,(OFFSET(Data!$A$1,0,MATCH(AB$6,Data!$1:$1,0)-1,1000,1)=IF(AB$7="","Yes",AB$7))/(OFFSET(Data!$A$1,0,MATCH(AB$6,Data!$1:$1,0)-1,1000,1)=IF(AB$7="","Yes",AB$7))*ROW(Data!$C$1:$C$1002),ROW(AB205)-ROW(AB$7)),1),"")</f>
        <v/>
      </c>
      <c r="AC205" s="43" t="str">
        <f ca="1">IF(AD205="","",IF(INDEX(Data!$BR:$BR,MATCH(AD205,Data!$A:$A,0),1)=0,"",INDEX(Data!$BR:$BR,MATCH(AD205,Data!$A:$A,0),1)))</f>
        <v/>
      </c>
      <c r="AD205" s="43" t="str">
        <f ca="1">IFERROR(INDEX(Data!$A$1:AE$1002,_xlfn.AGGREGATE(15,6,(OFFSET(Data!$A$1,0,MATCH(AD$6,Data!$1:$1,0)-1,1000,1)=IF(AD$7="","Yes",AD$7))/(OFFSET(Data!$A$1,0,MATCH(AD$6,Data!$1:$1,0)-1,1000,1)=IF(AD$7="","Yes",AD$7))*ROW(Data!$C$1:$C$1002),ROW(AD205)-ROW(AD$7)),1),"")</f>
        <v/>
      </c>
      <c r="AE205" s="43" t="str">
        <f ca="1">IF(AF205="","",IF(INDEX(Data!$BR:$BR,MATCH(AF205,Data!$A:$A,0),1)=0,"",INDEX(Data!$BR:$BR,MATCH(AF205,Data!$A:$A,0),1)))</f>
        <v/>
      </c>
      <c r="AF205" s="43" t="str">
        <f ca="1">IFERROR(INDEX(Data!$A$1:AM$1002,_xlfn.AGGREGATE(15,6,(OFFSET(Data!$A$1,0,MATCH(AF$6,Data!$1:$1,0)-1,1000,1)=IF(AF$7="","Yes",AF$7))/(OFFSET(Data!$A$1,0,MATCH(AF$6,Data!$1:$1,0)-1,1000,1)=IF(AF$7="","Yes",AF$7))*ROW(Data!$C$1:$C$1002),ROW(AF205)-ROW(AF$7)),1),"")</f>
        <v/>
      </c>
      <c r="AG205" s="43" t="str">
        <f ca="1">IF(AH205="","",IF(INDEX(Data!$BR:$BR,MATCH(AH205,Data!$A:$A,0),1)=0,"",INDEX(Data!$BR:$BR,MATCH(AH205,Data!$A:$A,0),1)))</f>
        <v/>
      </c>
      <c r="AH205" s="43" t="str">
        <f ca="1">IFERROR(INDEX(Data!$A$1:AO$1002,_xlfn.AGGREGATE(15,6,(OFFSET(Data!$A$1,0,MATCH(AH$6,Data!$1:$1,0)-1,1000,1)=IF(AH$7="","Yes",AH$7))/(OFFSET(Data!$A$1,0,MATCH(AH$6,Data!$1:$1,0)-1,1000,1)=IF(AH$7="","Yes",AH$7))*ROW(Data!$C$1:$C$1002),ROW(AH205)-ROW(AH$7)),1),"")</f>
        <v/>
      </c>
      <c r="AI205" s="43" t="str">
        <f ca="1">IF(AJ205="","",IF(INDEX(Data!$BR:$BR,MATCH(AJ205,Data!$A:$A,0),1)=0,"",INDEX(Data!$BR:$BR,MATCH(AJ205,Data!$A:$A,0),1)))</f>
        <v/>
      </c>
      <c r="AJ205" s="43" t="str">
        <f ca="1">IFERROR(INDEX(Data!$A$1:AQ$1002,_xlfn.AGGREGATE(15,6,(OFFSET(Data!$A$1,0,MATCH(AJ$6,Data!$1:$1,0)-1,1000,1)=IF(AJ$7="","Yes",AJ$7))/(OFFSET(Data!$A$1,0,MATCH(AJ$6,Data!$1:$1,0)-1,1000,1)=IF(AJ$7="","Yes",AJ$7))*ROW(Data!$C$1:$C$1002),ROW(AJ205)-ROW(AJ$7)),1),"")</f>
        <v/>
      </c>
      <c r="AK205" s="43" t="str">
        <f ca="1">IF(AL205="","",IF(INDEX(Data!$BR:$BR,MATCH(AL205,Data!$A:$A,0),1)=0,"",INDEX(Data!$BR:$BR,MATCH(AL205,Data!$A:$A,0),1)))</f>
        <v/>
      </c>
      <c r="AL205" s="43" t="str">
        <f ca="1">IFERROR(INDEX(Data!$A$1:AS$1002,_xlfn.AGGREGATE(15,6,(OFFSET(Data!$A$1,0,MATCH(AL$6,Data!$1:$1,0)-1,1000,1)=IF(AL$7="","Yes",AL$7))/(OFFSET(Data!$A$1,0,MATCH(AL$6,Data!$1:$1,0)-1,1000,1)=IF(AL$7="","Yes",AL$7))*ROW(Data!$C$1:$C$1002),ROW(AL205)-ROW(AL$7)),1),"")</f>
        <v/>
      </c>
      <c r="AM205" s="43" t="str">
        <f ca="1">IF(AN205="","",IF(INDEX(Data!$BR:$BR,MATCH(AN205,Data!$A:$A,0),1)=0,"",INDEX(Data!$BR:$BR,MATCH(AN205,Data!$A:$A,0),1)))</f>
        <v/>
      </c>
      <c r="AN205" s="43" t="str">
        <f ca="1">IFERROR(INDEX(Data!$A$1:AU$1002,_xlfn.AGGREGATE(15,6,(OFFSET(Data!$A$1,0,MATCH(AN$6,Data!$1:$1,0)-1,1000,1)=IF(AN$7="","Yes",AN$7))/(OFFSET(Data!$A$1,0,MATCH(AN$6,Data!$1:$1,0)-1,1000,1)=IF(AN$7="","Yes",AN$7))*ROW(Data!$C$1:$C$1002),ROW(AN205)-ROW(AN$7)),1),"")</f>
        <v/>
      </c>
    </row>
    <row r="206" spans="1:40" x14ac:dyDescent="0.4">
      <c r="A206" s="43" t="str">
        <f ca="1">IF(B206="","",IF(INDEX(Data!$BR:$BR,MATCH(B206,Data!$A:$A,0),1)=0,"",INDEX(Data!$BR:$BR,MATCH(B206,Data!$A:$A,0),1)))</f>
        <v/>
      </c>
      <c r="B206" s="43" t="str">
        <f ca="1">IFERROR(INDEX(Data!A$1:$A$1002,_xlfn.AGGREGATE(15,6,(OFFSET(Data!$A$1,0,MATCH(B$6,Data!$1:$1,0)-1,1000,1)=IF(B$7="","Yes",B$7))/(OFFSET(Data!$A$1,0,MATCH(B$6,Data!$1:$1,0)-1,1000,1)=IF(B$7="","Yes",B$7))*ROW(Data!$C$1:$C$1002),ROW(B206)-ROW(B$7)),1),"")</f>
        <v/>
      </c>
      <c r="C206" s="43" t="str">
        <f ca="1">IF(D206="","",IF(INDEX(Data!$BR:$BR,MATCH(D206,Data!$A:$A,0),1)=0,"",INDEX(Data!$BR:$BR,MATCH(D206,Data!$A:$A,0),1)))</f>
        <v/>
      </c>
      <c r="D206" s="43" t="str">
        <f ca="1">IFERROR(INDEX(Data!$A$1:C$1002,_xlfn.AGGREGATE(15,6,(OFFSET(Data!$A$1,0,MATCH(D$6,Data!$1:$1,0)-1,1000,1)=IF(D$7="","Yes",D$7))/(OFFSET(Data!$A$1,0,MATCH(D$6,Data!$1:$1,0)-1,1000,1)=IF(D$7="","Yes",D$7))*ROW(Data!$C$1:$C$1002),ROW(D206)-ROW(D$7)),1),"")</f>
        <v/>
      </c>
      <c r="E206" s="43" t="str">
        <f ca="1">IF(F206="","",IF(INDEX(Data!$BR:$BR,MATCH(F206,Data!$A:$A,0),1)=0,"",INDEX(Data!$BR:$BR,MATCH(F206,Data!$A:$A,0),1)))</f>
        <v/>
      </c>
      <c r="F206" s="43" t="str">
        <f ca="1">IFERROR(INDEX(Data!$A$1:E$1002,_xlfn.AGGREGATE(15,6,(OFFSET(Data!$A$1,0,MATCH(F$6,Data!$1:$1,0)-1,1000,1)=IF(F$7="","Yes",F$7))/(OFFSET(Data!$A$1,0,MATCH(F$6,Data!$1:$1,0)-1,1000,1)=IF(F$7="","Yes",F$7))*ROW(Data!$C$1:$C$1002),ROW(F206)-ROW(F$7)),1),"")</f>
        <v/>
      </c>
      <c r="G206" s="43" t="str">
        <f ca="1">IF(H206="","",IF(INDEX(Data!$BR:$BR,MATCH(H206,Data!$A:$A,0),1)=0,"",INDEX(Data!$BR:$BR,MATCH(H206,Data!$A:$A,0),1)))</f>
        <v/>
      </c>
      <c r="H206" s="43" t="str">
        <f ca="1">IFERROR(INDEX(Data!$A$1:G$1002,_xlfn.AGGREGATE(15,6,(OFFSET(Data!$A$1,0,MATCH(H$6,Data!$1:$1,0)-1,1000,1)=IF(H$7="","Yes",H$7))/(OFFSET(Data!$A$1,0,MATCH(H$6,Data!$1:$1,0)-1,1000,1)=IF(H$7="","Yes",H$7))*ROW(Data!$C$1:$C$1002),ROW(H206)-ROW(H$7)),1),"")</f>
        <v/>
      </c>
      <c r="I206" s="43" t="str">
        <f ca="1">IF(J206="","",IF(INDEX(Data!$BR:$BR,MATCH(J206,Data!$A:$A,0),1)=0,"",INDEX(Data!$BR:$BR,MATCH(J206,Data!$A:$A,0),1)))</f>
        <v/>
      </c>
      <c r="J206" s="43" t="str">
        <f ca="1">IFERROR(INDEX(Data!$A$1:I$1002,_xlfn.AGGREGATE(15,6,(OFFSET(Data!$A$1,0,MATCH(J$6,Data!$1:$1,0)-1,1000,1)=IF(J$7="","Yes",J$7))/(OFFSET(Data!$A$1,0,MATCH(J$6,Data!$1:$1,0)-1,1000,1)=IF(J$7="","Yes",J$7))*ROW(Data!$C$1:$C$1002),ROW(J206)-ROW(J$7)),1),"")</f>
        <v/>
      </c>
      <c r="K206" s="43" t="str">
        <f ca="1">IF(L206="","",IF(INDEX(Data!$BR:$BR,MATCH(L206,Data!$A:$A,0),1)=0,"",INDEX(Data!$BR:$BR,MATCH(L206,Data!$A:$A,0),1)))</f>
        <v/>
      </c>
      <c r="L206" s="43" t="str">
        <f ca="1">IFERROR(INDEX(Data!$A$1:K$1002,_xlfn.AGGREGATE(15,6,(OFFSET(Data!$A$1,0,MATCH(L$6,Data!$1:$1,0)-1,1000,1)=IF(L$7="","Yes",L$7))/(OFFSET(Data!$A$1,0,MATCH(L$6,Data!$1:$1,0)-1,1000,1)=IF(L$7="","Yes",L$7))*ROW(Data!$C$1:$C$1002),ROW(L206)-ROW(L$7)),1),"")</f>
        <v/>
      </c>
      <c r="M206" s="43" t="str">
        <f ca="1">IF(N206="","",IF(INDEX(Data!$BR:$BR,MATCH(N206,Data!$A:$A,0),1)=0,"",INDEX(Data!$BR:$BR,MATCH(N206,Data!$A:$A,0),1)))</f>
        <v/>
      </c>
      <c r="N206" s="43" t="str">
        <f ca="1">IFERROR(INDEX(Data!$A$1:M$1002,_xlfn.AGGREGATE(15,6,(OFFSET(Data!$A$1,0,MATCH(N$6,Data!$1:$1,0)-1,1000,1)=IF(N$7="","Yes",N$7))/(OFFSET(Data!$A$1,0,MATCH(N$6,Data!$1:$1,0)-1,1000,1)=IF(N$7="","Yes",N$7))*ROW(Data!$C$1:$C$1002),ROW(N206)-ROW(N$7)),1),"")</f>
        <v/>
      </c>
      <c r="O206" s="43" t="str">
        <f ca="1">IF(P206="","",IF(INDEX(Data!$BR:$BR,MATCH(P206,Data!$A:$A,0),1)=0,"",INDEX(Data!$BR:$BR,MATCH(P206,Data!$A:$A,0),1)))</f>
        <v/>
      </c>
      <c r="P206" s="43" t="str">
        <f ca="1">IFERROR(INDEX(Data!$A$1:O$1002,_xlfn.AGGREGATE(15,6,(OFFSET(Data!$A$1,0,MATCH(P$6,Data!$1:$1,0)-1,1000,1)=IF(P$7="","Yes",P$7))/(OFFSET(Data!$A$1,0,MATCH(P$6,Data!$1:$1,0)-1,1000,1)=IF(P$7="","Yes",P$7))*ROW(Data!$C$1:$C$1002),ROW(P206)-ROW(P$7)),1),"")</f>
        <v/>
      </c>
      <c r="Q206" s="43" t="str">
        <f ca="1">IF(R206="","",IF(INDEX(Data!$BR:$BR,MATCH(R206,Data!$A:$A,0),1)=0,"",INDEX(Data!$BR:$BR,MATCH(R206,Data!$A:$A,0),1)))</f>
        <v/>
      </c>
      <c r="R206" s="43" t="str">
        <f ca="1">IFERROR(INDEX(Data!$A$1:Q$1002,_xlfn.AGGREGATE(15,6,(OFFSET(Data!$A$1,0,MATCH(R$6,Data!$1:$1,0)-1,1000,1)=IF(R$7="","Yes",R$7))/(OFFSET(Data!$A$1,0,MATCH(R$6,Data!$1:$1,0)-1,1000,1)=IF(R$7="","Yes",R$7))*ROW(Data!$C$1:$C$1002),ROW(R206)-ROW(R$7)),1),"")</f>
        <v/>
      </c>
      <c r="S206" s="43" t="str">
        <f ca="1">IF(T206="","",IF(INDEX(Data!$BR:$BR,MATCH(T206,Data!$A:$A,0),1)=0,"",INDEX(Data!$BR:$BR,MATCH(T206,Data!$A:$A,0),1)))</f>
        <v/>
      </c>
      <c r="T206" s="43" t="str">
        <f ca="1">IFERROR(INDEX(Data!$A$1:R$1002,_xlfn.AGGREGATE(15,6,(OFFSET(Data!$A$1,0,MATCH(T$6,Data!$1:$1,0)-1,1000,1)=IF(T$7="","Yes",T$7))/(OFFSET(Data!$A$1,0,MATCH(T$6,Data!$1:$1,0)-1,1000,1)=IF(T$7="","Yes",T$7))*ROW(Data!$C$1:$C$1002),ROW(T206)-ROW(T$7)),1),"")</f>
        <v/>
      </c>
      <c r="U206" s="43" t="str">
        <f ca="1">IF(V206="","",IF(INDEX(Data!$BR:$BR,MATCH(V206,Data!$A:$A,0),1)=0,"",INDEX(Data!$BR:$BR,MATCH(V206,Data!$A:$A,0),1)))</f>
        <v/>
      </c>
      <c r="V206" s="43" t="str">
        <f ca="1">IFERROR(INDEX(Data!$A$1:T$1002,_xlfn.AGGREGATE(15,6,(OFFSET(Data!$A$1,0,MATCH(V$6,Data!$1:$1,0)-1,1000,1)=IF(V$7="","Yes",V$7))/(OFFSET(Data!$A$1,0,MATCH(V$6,Data!$1:$1,0)-1,1000,1)=IF(V$7="","Yes",V$7))*ROW(Data!$C$1:$C$1002),ROW(V206)-ROW(V$7)),1),"")</f>
        <v/>
      </c>
      <c r="W206" s="43" t="str">
        <f ca="1">IF(X206="","",IF(INDEX(Data!$BR:$BR,MATCH(X206,Data!$A:$A,0),1)=0,"",INDEX(Data!$BR:$BR,MATCH(X206,Data!$A:$A,0),1)))</f>
        <v/>
      </c>
      <c r="X206" s="43" t="str">
        <f ca="1">IFERROR(INDEX(Data!$A$1:Y$1002,_xlfn.AGGREGATE(15,6,(OFFSET(Data!$A$1,0,MATCH(X$6,Data!$1:$1,0)-1,1000,1)=IF(X$7="","Yes",X$7))/(OFFSET(Data!$A$1,0,MATCH(X$6,Data!$1:$1,0)-1,1000,1)=IF(X$7="","Yes",X$7))*ROW(Data!$C$1:$C$1002),ROW(X206)-ROW(X$7)),1),"")</f>
        <v/>
      </c>
      <c r="Y206" s="43" t="str">
        <f ca="1">IF(Z206="","",IF(INDEX(Data!$BR:$BR,MATCH(Z206,Data!$A:$A,0),1)=0,"",INDEX(Data!$BR:$BR,MATCH(Z206,Data!$A:$A,0),1)))</f>
        <v/>
      </c>
      <c r="Z206" s="43" t="str">
        <f ca="1">IFERROR(INDEX(Data!$A$1:AA$1002,_xlfn.AGGREGATE(15,6,(OFFSET(Data!$A$1,0,MATCH(Z$6,Data!$1:$1,0)-1,1000,1)=IF(Z$7="","Yes",Z$7))/(OFFSET(Data!$A$1,0,MATCH(Z$6,Data!$1:$1,0)-1,1000,1)=IF(Z$7="","Yes",Z$7))*ROW(Data!$C$1:$C$1002),ROW(Z206)-ROW(Z$7)),1),"")</f>
        <v/>
      </c>
      <c r="AA206" s="43" t="str">
        <f ca="1">IF(AB206="","",IF(INDEX(Data!$BR:$BR,MATCH(AB206,Data!$A:$A,0),1)=0,"",INDEX(Data!$BR:$BR,MATCH(AB206,Data!$A:$A,0),1)))</f>
        <v/>
      </c>
      <c r="AB206" s="43" t="str">
        <f ca="1">IFERROR(INDEX(Data!$A$1:AC$1002,_xlfn.AGGREGATE(15,6,(OFFSET(Data!$A$1,0,MATCH(AB$6,Data!$1:$1,0)-1,1000,1)=IF(AB$7="","Yes",AB$7))/(OFFSET(Data!$A$1,0,MATCH(AB$6,Data!$1:$1,0)-1,1000,1)=IF(AB$7="","Yes",AB$7))*ROW(Data!$C$1:$C$1002),ROW(AB206)-ROW(AB$7)),1),"")</f>
        <v/>
      </c>
      <c r="AC206" s="43" t="str">
        <f ca="1">IF(AD206="","",IF(INDEX(Data!$BR:$BR,MATCH(AD206,Data!$A:$A,0),1)=0,"",INDEX(Data!$BR:$BR,MATCH(AD206,Data!$A:$A,0),1)))</f>
        <v/>
      </c>
      <c r="AD206" s="43" t="str">
        <f ca="1">IFERROR(INDEX(Data!$A$1:AE$1002,_xlfn.AGGREGATE(15,6,(OFFSET(Data!$A$1,0,MATCH(AD$6,Data!$1:$1,0)-1,1000,1)=IF(AD$7="","Yes",AD$7))/(OFFSET(Data!$A$1,0,MATCH(AD$6,Data!$1:$1,0)-1,1000,1)=IF(AD$7="","Yes",AD$7))*ROW(Data!$C$1:$C$1002),ROW(AD206)-ROW(AD$7)),1),"")</f>
        <v/>
      </c>
      <c r="AE206" s="43" t="str">
        <f ca="1">IF(AF206="","",IF(INDEX(Data!$BR:$BR,MATCH(AF206,Data!$A:$A,0),1)=0,"",INDEX(Data!$BR:$BR,MATCH(AF206,Data!$A:$A,0),1)))</f>
        <v/>
      </c>
      <c r="AF206" s="43" t="str">
        <f ca="1">IFERROR(INDEX(Data!$A$1:AM$1002,_xlfn.AGGREGATE(15,6,(OFFSET(Data!$A$1,0,MATCH(AF$6,Data!$1:$1,0)-1,1000,1)=IF(AF$7="","Yes",AF$7))/(OFFSET(Data!$A$1,0,MATCH(AF$6,Data!$1:$1,0)-1,1000,1)=IF(AF$7="","Yes",AF$7))*ROW(Data!$C$1:$C$1002),ROW(AF206)-ROW(AF$7)),1),"")</f>
        <v/>
      </c>
      <c r="AG206" s="43" t="str">
        <f ca="1">IF(AH206="","",IF(INDEX(Data!$BR:$BR,MATCH(AH206,Data!$A:$A,0),1)=0,"",INDEX(Data!$BR:$BR,MATCH(AH206,Data!$A:$A,0),1)))</f>
        <v/>
      </c>
      <c r="AH206" s="43" t="str">
        <f ca="1">IFERROR(INDEX(Data!$A$1:AO$1002,_xlfn.AGGREGATE(15,6,(OFFSET(Data!$A$1,0,MATCH(AH$6,Data!$1:$1,0)-1,1000,1)=IF(AH$7="","Yes",AH$7))/(OFFSET(Data!$A$1,0,MATCH(AH$6,Data!$1:$1,0)-1,1000,1)=IF(AH$7="","Yes",AH$7))*ROW(Data!$C$1:$C$1002),ROW(AH206)-ROW(AH$7)),1),"")</f>
        <v/>
      </c>
      <c r="AI206" s="43" t="str">
        <f ca="1">IF(AJ206="","",IF(INDEX(Data!$BR:$BR,MATCH(AJ206,Data!$A:$A,0),1)=0,"",INDEX(Data!$BR:$BR,MATCH(AJ206,Data!$A:$A,0),1)))</f>
        <v/>
      </c>
      <c r="AJ206" s="43" t="str">
        <f ca="1">IFERROR(INDEX(Data!$A$1:AQ$1002,_xlfn.AGGREGATE(15,6,(OFFSET(Data!$A$1,0,MATCH(AJ$6,Data!$1:$1,0)-1,1000,1)=IF(AJ$7="","Yes",AJ$7))/(OFFSET(Data!$A$1,0,MATCH(AJ$6,Data!$1:$1,0)-1,1000,1)=IF(AJ$7="","Yes",AJ$7))*ROW(Data!$C$1:$C$1002),ROW(AJ206)-ROW(AJ$7)),1),"")</f>
        <v/>
      </c>
      <c r="AK206" s="43" t="str">
        <f ca="1">IF(AL206="","",IF(INDEX(Data!$BR:$BR,MATCH(AL206,Data!$A:$A,0),1)=0,"",INDEX(Data!$BR:$BR,MATCH(AL206,Data!$A:$A,0),1)))</f>
        <v/>
      </c>
      <c r="AL206" s="43" t="str">
        <f ca="1">IFERROR(INDEX(Data!$A$1:AS$1002,_xlfn.AGGREGATE(15,6,(OFFSET(Data!$A$1,0,MATCH(AL$6,Data!$1:$1,0)-1,1000,1)=IF(AL$7="","Yes",AL$7))/(OFFSET(Data!$A$1,0,MATCH(AL$6,Data!$1:$1,0)-1,1000,1)=IF(AL$7="","Yes",AL$7))*ROW(Data!$C$1:$C$1002),ROW(AL206)-ROW(AL$7)),1),"")</f>
        <v/>
      </c>
      <c r="AM206" s="43" t="str">
        <f ca="1">IF(AN206="","",IF(INDEX(Data!$BR:$BR,MATCH(AN206,Data!$A:$A,0),1)=0,"",INDEX(Data!$BR:$BR,MATCH(AN206,Data!$A:$A,0),1)))</f>
        <v/>
      </c>
      <c r="AN206" s="43" t="str">
        <f ca="1">IFERROR(INDEX(Data!$A$1:AU$1002,_xlfn.AGGREGATE(15,6,(OFFSET(Data!$A$1,0,MATCH(AN$6,Data!$1:$1,0)-1,1000,1)=IF(AN$7="","Yes",AN$7))/(OFFSET(Data!$A$1,0,MATCH(AN$6,Data!$1:$1,0)-1,1000,1)=IF(AN$7="","Yes",AN$7))*ROW(Data!$C$1:$C$1002),ROW(AN206)-ROW(AN$7)),1),"")</f>
        <v/>
      </c>
    </row>
    <row r="207" spans="1:40" x14ac:dyDescent="0.4">
      <c r="A207" s="43" t="str">
        <f ca="1">IF(B207="","",IF(INDEX(Data!$BR:$BR,MATCH(B207,Data!$A:$A,0),1)=0,"",INDEX(Data!$BR:$BR,MATCH(B207,Data!$A:$A,0),1)))</f>
        <v/>
      </c>
      <c r="B207" s="43" t="str">
        <f ca="1">IFERROR(INDEX(Data!A$1:$A$1002,_xlfn.AGGREGATE(15,6,(OFFSET(Data!$A$1,0,MATCH(B$6,Data!$1:$1,0)-1,1000,1)=IF(B$7="","Yes",B$7))/(OFFSET(Data!$A$1,0,MATCH(B$6,Data!$1:$1,0)-1,1000,1)=IF(B$7="","Yes",B$7))*ROW(Data!$C$1:$C$1002),ROW(B207)-ROW(B$7)),1),"")</f>
        <v/>
      </c>
      <c r="C207" s="43" t="str">
        <f ca="1">IF(D207="","",IF(INDEX(Data!$BR:$BR,MATCH(D207,Data!$A:$A,0),1)=0,"",INDEX(Data!$BR:$BR,MATCH(D207,Data!$A:$A,0),1)))</f>
        <v/>
      </c>
      <c r="D207" s="43" t="str">
        <f ca="1">IFERROR(INDEX(Data!$A$1:C$1002,_xlfn.AGGREGATE(15,6,(OFFSET(Data!$A$1,0,MATCH(D$6,Data!$1:$1,0)-1,1000,1)=IF(D$7="","Yes",D$7))/(OFFSET(Data!$A$1,0,MATCH(D$6,Data!$1:$1,0)-1,1000,1)=IF(D$7="","Yes",D$7))*ROW(Data!$C$1:$C$1002),ROW(D207)-ROW(D$7)),1),"")</f>
        <v/>
      </c>
      <c r="E207" s="43" t="str">
        <f ca="1">IF(F207="","",IF(INDEX(Data!$BR:$BR,MATCH(F207,Data!$A:$A,0),1)=0,"",INDEX(Data!$BR:$BR,MATCH(F207,Data!$A:$A,0),1)))</f>
        <v/>
      </c>
      <c r="F207" s="43" t="str">
        <f ca="1">IFERROR(INDEX(Data!$A$1:E$1002,_xlfn.AGGREGATE(15,6,(OFFSET(Data!$A$1,0,MATCH(F$6,Data!$1:$1,0)-1,1000,1)=IF(F$7="","Yes",F$7))/(OFFSET(Data!$A$1,0,MATCH(F$6,Data!$1:$1,0)-1,1000,1)=IF(F$7="","Yes",F$7))*ROW(Data!$C$1:$C$1002),ROW(F207)-ROW(F$7)),1),"")</f>
        <v/>
      </c>
      <c r="G207" s="43" t="str">
        <f ca="1">IF(H207="","",IF(INDEX(Data!$BR:$BR,MATCH(H207,Data!$A:$A,0),1)=0,"",INDEX(Data!$BR:$BR,MATCH(H207,Data!$A:$A,0),1)))</f>
        <v/>
      </c>
      <c r="H207" s="43" t="str">
        <f ca="1">IFERROR(INDEX(Data!$A$1:G$1002,_xlfn.AGGREGATE(15,6,(OFFSET(Data!$A$1,0,MATCH(H$6,Data!$1:$1,0)-1,1000,1)=IF(H$7="","Yes",H$7))/(OFFSET(Data!$A$1,0,MATCH(H$6,Data!$1:$1,0)-1,1000,1)=IF(H$7="","Yes",H$7))*ROW(Data!$C$1:$C$1002),ROW(H207)-ROW(H$7)),1),"")</f>
        <v/>
      </c>
      <c r="I207" s="43" t="str">
        <f ca="1">IF(J207="","",IF(INDEX(Data!$BR:$BR,MATCH(J207,Data!$A:$A,0),1)=0,"",INDEX(Data!$BR:$BR,MATCH(J207,Data!$A:$A,0),1)))</f>
        <v/>
      </c>
      <c r="J207" s="43" t="str">
        <f ca="1">IFERROR(INDEX(Data!$A$1:I$1002,_xlfn.AGGREGATE(15,6,(OFFSET(Data!$A$1,0,MATCH(J$6,Data!$1:$1,0)-1,1000,1)=IF(J$7="","Yes",J$7))/(OFFSET(Data!$A$1,0,MATCH(J$6,Data!$1:$1,0)-1,1000,1)=IF(J$7="","Yes",J$7))*ROW(Data!$C$1:$C$1002),ROW(J207)-ROW(J$7)),1),"")</f>
        <v/>
      </c>
      <c r="K207" s="43" t="str">
        <f ca="1">IF(L207="","",IF(INDEX(Data!$BR:$BR,MATCH(L207,Data!$A:$A,0),1)=0,"",INDEX(Data!$BR:$BR,MATCH(L207,Data!$A:$A,0),1)))</f>
        <v/>
      </c>
      <c r="L207" s="43" t="str">
        <f ca="1">IFERROR(INDEX(Data!$A$1:K$1002,_xlfn.AGGREGATE(15,6,(OFFSET(Data!$A$1,0,MATCH(L$6,Data!$1:$1,0)-1,1000,1)=IF(L$7="","Yes",L$7))/(OFFSET(Data!$A$1,0,MATCH(L$6,Data!$1:$1,0)-1,1000,1)=IF(L$7="","Yes",L$7))*ROW(Data!$C$1:$C$1002),ROW(L207)-ROW(L$7)),1),"")</f>
        <v/>
      </c>
      <c r="M207" s="43" t="str">
        <f ca="1">IF(N207="","",IF(INDEX(Data!$BR:$BR,MATCH(N207,Data!$A:$A,0),1)=0,"",INDEX(Data!$BR:$BR,MATCH(N207,Data!$A:$A,0),1)))</f>
        <v/>
      </c>
      <c r="N207" s="43" t="str">
        <f ca="1">IFERROR(INDEX(Data!$A$1:M$1002,_xlfn.AGGREGATE(15,6,(OFFSET(Data!$A$1,0,MATCH(N$6,Data!$1:$1,0)-1,1000,1)=IF(N$7="","Yes",N$7))/(OFFSET(Data!$A$1,0,MATCH(N$6,Data!$1:$1,0)-1,1000,1)=IF(N$7="","Yes",N$7))*ROW(Data!$C$1:$C$1002),ROW(N207)-ROW(N$7)),1),"")</f>
        <v/>
      </c>
      <c r="O207" s="43" t="str">
        <f ca="1">IF(P207="","",IF(INDEX(Data!$BR:$BR,MATCH(P207,Data!$A:$A,0),1)=0,"",INDEX(Data!$BR:$BR,MATCH(P207,Data!$A:$A,0),1)))</f>
        <v/>
      </c>
      <c r="P207" s="43" t="str">
        <f ca="1">IFERROR(INDEX(Data!$A$1:O$1002,_xlfn.AGGREGATE(15,6,(OFFSET(Data!$A$1,0,MATCH(P$6,Data!$1:$1,0)-1,1000,1)=IF(P$7="","Yes",P$7))/(OFFSET(Data!$A$1,0,MATCH(P$6,Data!$1:$1,0)-1,1000,1)=IF(P$7="","Yes",P$7))*ROW(Data!$C$1:$C$1002),ROW(P207)-ROW(P$7)),1),"")</f>
        <v/>
      </c>
      <c r="Q207" s="43" t="str">
        <f ca="1">IF(R207="","",IF(INDEX(Data!$BR:$BR,MATCH(R207,Data!$A:$A,0),1)=0,"",INDEX(Data!$BR:$BR,MATCH(R207,Data!$A:$A,0),1)))</f>
        <v/>
      </c>
      <c r="R207" s="43" t="str">
        <f ca="1">IFERROR(INDEX(Data!$A$1:Q$1002,_xlfn.AGGREGATE(15,6,(OFFSET(Data!$A$1,0,MATCH(R$6,Data!$1:$1,0)-1,1000,1)=IF(R$7="","Yes",R$7))/(OFFSET(Data!$A$1,0,MATCH(R$6,Data!$1:$1,0)-1,1000,1)=IF(R$7="","Yes",R$7))*ROW(Data!$C$1:$C$1002),ROW(R207)-ROW(R$7)),1),"")</f>
        <v/>
      </c>
      <c r="S207" s="43" t="str">
        <f ca="1">IF(T207="","",IF(INDEX(Data!$BR:$BR,MATCH(T207,Data!$A:$A,0),1)=0,"",INDEX(Data!$BR:$BR,MATCH(T207,Data!$A:$A,0),1)))</f>
        <v/>
      </c>
      <c r="T207" s="43" t="str">
        <f ca="1">IFERROR(INDEX(Data!$A$1:R$1002,_xlfn.AGGREGATE(15,6,(OFFSET(Data!$A$1,0,MATCH(T$6,Data!$1:$1,0)-1,1000,1)=IF(T$7="","Yes",T$7))/(OFFSET(Data!$A$1,0,MATCH(T$6,Data!$1:$1,0)-1,1000,1)=IF(T$7="","Yes",T$7))*ROW(Data!$C$1:$C$1002),ROW(T207)-ROW(T$7)),1),"")</f>
        <v/>
      </c>
      <c r="U207" s="43" t="str">
        <f ca="1">IF(V207="","",IF(INDEX(Data!$BR:$BR,MATCH(V207,Data!$A:$A,0),1)=0,"",INDEX(Data!$BR:$BR,MATCH(V207,Data!$A:$A,0),1)))</f>
        <v/>
      </c>
      <c r="V207" s="43" t="str">
        <f ca="1">IFERROR(INDEX(Data!$A$1:T$1002,_xlfn.AGGREGATE(15,6,(OFFSET(Data!$A$1,0,MATCH(V$6,Data!$1:$1,0)-1,1000,1)=IF(V$7="","Yes",V$7))/(OFFSET(Data!$A$1,0,MATCH(V$6,Data!$1:$1,0)-1,1000,1)=IF(V$7="","Yes",V$7))*ROW(Data!$C$1:$C$1002),ROW(V207)-ROW(V$7)),1),"")</f>
        <v/>
      </c>
      <c r="W207" s="43" t="str">
        <f ca="1">IF(X207="","",IF(INDEX(Data!$BR:$BR,MATCH(X207,Data!$A:$A,0),1)=0,"",INDEX(Data!$BR:$BR,MATCH(X207,Data!$A:$A,0),1)))</f>
        <v/>
      </c>
      <c r="X207" s="43" t="str">
        <f ca="1">IFERROR(INDEX(Data!$A$1:Y$1002,_xlfn.AGGREGATE(15,6,(OFFSET(Data!$A$1,0,MATCH(X$6,Data!$1:$1,0)-1,1000,1)=IF(X$7="","Yes",X$7))/(OFFSET(Data!$A$1,0,MATCH(X$6,Data!$1:$1,0)-1,1000,1)=IF(X$7="","Yes",X$7))*ROW(Data!$C$1:$C$1002),ROW(X207)-ROW(X$7)),1),"")</f>
        <v/>
      </c>
      <c r="Y207" s="43" t="str">
        <f ca="1">IF(Z207="","",IF(INDEX(Data!$BR:$BR,MATCH(Z207,Data!$A:$A,0),1)=0,"",INDEX(Data!$BR:$BR,MATCH(Z207,Data!$A:$A,0),1)))</f>
        <v/>
      </c>
      <c r="Z207" s="43" t="str">
        <f ca="1">IFERROR(INDEX(Data!$A$1:AA$1002,_xlfn.AGGREGATE(15,6,(OFFSET(Data!$A$1,0,MATCH(Z$6,Data!$1:$1,0)-1,1000,1)=IF(Z$7="","Yes",Z$7))/(OFFSET(Data!$A$1,0,MATCH(Z$6,Data!$1:$1,0)-1,1000,1)=IF(Z$7="","Yes",Z$7))*ROW(Data!$C$1:$C$1002),ROW(Z207)-ROW(Z$7)),1),"")</f>
        <v/>
      </c>
      <c r="AA207" s="43" t="str">
        <f ca="1">IF(AB207="","",IF(INDEX(Data!$BR:$BR,MATCH(AB207,Data!$A:$A,0),1)=0,"",INDEX(Data!$BR:$BR,MATCH(AB207,Data!$A:$A,0),1)))</f>
        <v/>
      </c>
      <c r="AB207" s="43" t="str">
        <f ca="1">IFERROR(INDEX(Data!$A$1:AC$1002,_xlfn.AGGREGATE(15,6,(OFFSET(Data!$A$1,0,MATCH(AB$6,Data!$1:$1,0)-1,1000,1)=IF(AB$7="","Yes",AB$7))/(OFFSET(Data!$A$1,0,MATCH(AB$6,Data!$1:$1,0)-1,1000,1)=IF(AB$7="","Yes",AB$7))*ROW(Data!$C$1:$C$1002),ROW(AB207)-ROW(AB$7)),1),"")</f>
        <v/>
      </c>
      <c r="AC207" s="43" t="str">
        <f ca="1">IF(AD207="","",IF(INDEX(Data!$BR:$BR,MATCH(AD207,Data!$A:$A,0),1)=0,"",INDEX(Data!$BR:$BR,MATCH(AD207,Data!$A:$A,0),1)))</f>
        <v/>
      </c>
      <c r="AD207" s="43" t="str">
        <f ca="1">IFERROR(INDEX(Data!$A$1:AE$1002,_xlfn.AGGREGATE(15,6,(OFFSET(Data!$A$1,0,MATCH(AD$6,Data!$1:$1,0)-1,1000,1)=IF(AD$7="","Yes",AD$7))/(OFFSET(Data!$A$1,0,MATCH(AD$6,Data!$1:$1,0)-1,1000,1)=IF(AD$7="","Yes",AD$7))*ROW(Data!$C$1:$C$1002),ROW(AD207)-ROW(AD$7)),1),"")</f>
        <v/>
      </c>
      <c r="AE207" s="43" t="str">
        <f ca="1">IF(AF207="","",IF(INDEX(Data!$BR:$BR,MATCH(AF207,Data!$A:$A,0),1)=0,"",INDEX(Data!$BR:$BR,MATCH(AF207,Data!$A:$A,0),1)))</f>
        <v/>
      </c>
      <c r="AF207" s="43" t="str">
        <f ca="1">IFERROR(INDEX(Data!$A$1:AM$1002,_xlfn.AGGREGATE(15,6,(OFFSET(Data!$A$1,0,MATCH(AF$6,Data!$1:$1,0)-1,1000,1)=IF(AF$7="","Yes",AF$7))/(OFFSET(Data!$A$1,0,MATCH(AF$6,Data!$1:$1,0)-1,1000,1)=IF(AF$7="","Yes",AF$7))*ROW(Data!$C$1:$C$1002),ROW(AF207)-ROW(AF$7)),1),"")</f>
        <v/>
      </c>
      <c r="AG207" s="43" t="str">
        <f ca="1">IF(AH207="","",IF(INDEX(Data!$BR:$BR,MATCH(AH207,Data!$A:$A,0),1)=0,"",INDEX(Data!$BR:$BR,MATCH(AH207,Data!$A:$A,0),1)))</f>
        <v/>
      </c>
      <c r="AH207" s="43" t="str">
        <f ca="1">IFERROR(INDEX(Data!$A$1:AO$1002,_xlfn.AGGREGATE(15,6,(OFFSET(Data!$A$1,0,MATCH(AH$6,Data!$1:$1,0)-1,1000,1)=IF(AH$7="","Yes",AH$7))/(OFFSET(Data!$A$1,0,MATCH(AH$6,Data!$1:$1,0)-1,1000,1)=IF(AH$7="","Yes",AH$7))*ROW(Data!$C$1:$C$1002),ROW(AH207)-ROW(AH$7)),1),"")</f>
        <v/>
      </c>
      <c r="AI207" s="43" t="str">
        <f ca="1">IF(AJ207="","",IF(INDEX(Data!$BR:$BR,MATCH(AJ207,Data!$A:$A,0),1)=0,"",INDEX(Data!$BR:$BR,MATCH(AJ207,Data!$A:$A,0),1)))</f>
        <v/>
      </c>
      <c r="AJ207" s="43" t="str">
        <f ca="1">IFERROR(INDEX(Data!$A$1:AQ$1002,_xlfn.AGGREGATE(15,6,(OFFSET(Data!$A$1,0,MATCH(AJ$6,Data!$1:$1,0)-1,1000,1)=IF(AJ$7="","Yes",AJ$7))/(OFFSET(Data!$A$1,0,MATCH(AJ$6,Data!$1:$1,0)-1,1000,1)=IF(AJ$7="","Yes",AJ$7))*ROW(Data!$C$1:$C$1002),ROW(AJ207)-ROW(AJ$7)),1),"")</f>
        <v/>
      </c>
      <c r="AK207" s="43" t="str">
        <f ca="1">IF(AL207="","",IF(INDEX(Data!$BR:$BR,MATCH(AL207,Data!$A:$A,0),1)=0,"",INDEX(Data!$BR:$BR,MATCH(AL207,Data!$A:$A,0),1)))</f>
        <v/>
      </c>
      <c r="AL207" s="43" t="str">
        <f ca="1">IFERROR(INDEX(Data!$A$1:AS$1002,_xlfn.AGGREGATE(15,6,(OFFSET(Data!$A$1,0,MATCH(AL$6,Data!$1:$1,0)-1,1000,1)=IF(AL$7="","Yes",AL$7))/(OFFSET(Data!$A$1,0,MATCH(AL$6,Data!$1:$1,0)-1,1000,1)=IF(AL$7="","Yes",AL$7))*ROW(Data!$C$1:$C$1002),ROW(AL207)-ROW(AL$7)),1),"")</f>
        <v/>
      </c>
      <c r="AM207" s="43" t="str">
        <f ca="1">IF(AN207="","",IF(INDEX(Data!$BR:$BR,MATCH(AN207,Data!$A:$A,0),1)=0,"",INDEX(Data!$BR:$BR,MATCH(AN207,Data!$A:$A,0),1)))</f>
        <v/>
      </c>
      <c r="AN207" s="43" t="str">
        <f ca="1">IFERROR(INDEX(Data!$A$1:AU$1002,_xlfn.AGGREGATE(15,6,(OFFSET(Data!$A$1,0,MATCH(AN$6,Data!$1:$1,0)-1,1000,1)=IF(AN$7="","Yes",AN$7))/(OFFSET(Data!$A$1,0,MATCH(AN$6,Data!$1:$1,0)-1,1000,1)=IF(AN$7="","Yes",AN$7))*ROW(Data!$C$1:$C$1002),ROW(AN207)-ROW(AN$7)),1),"")</f>
        <v/>
      </c>
    </row>
    <row r="208" spans="1:40" x14ac:dyDescent="0.4">
      <c r="A208" s="43" t="str">
        <f ca="1">IF(B208="","",IF(INDEX(Data!$BR:$BR,MATCH(B208,Data!$A:$A,0),1)=0,"",INDEX(Data!$BR:$BR,MATCH(B208,Data!$A:$A,0),1)))</f>
        <v/>
      </c>
      <c r="B208" s="43" t="str">
        <f ca="1">IFERROR(INDEX(Data!A$1:$A$1002,_xlfn.AGGREGATE(15,6,(OFFSET(Data!$A$1,0,MATCH(B$6,Data!$1:$1,0)-1,1000,1)=IF(B$7="","Yes",B$7))/(OFFSET(Data!$A$1,0,MATCH(B$6,Data!$1:$1,0)-1,1000,1)=IF(B$7="","Yes",B$7))*ROW(Data!$C$1:$C$1002),ROW(B208)-ROW(B$7)),1),"")</f>
        <v/>
      </c>
      <c r="C208" s="43" t="str">
        <f ca="1">IF(D208="","",IF(INDEX(Data!$BR:$BR,MATCH(D208,Data!$A:$A,0),1)=0,"",INDEX(Data!$BR:$BR,MATCH(D208,Data!$A:$A,0),1)))</f>
        <v/>
      </c>
      <c r="D208" s="43" t="str">
        <f ca="1">IFERROR(INDEX(Data!$A$1:C$1002,_xlfn.AGGREGATE(15,6,(OFFSET(Data!$A$1,0,MATCH(D$6,Data!$1:$1,0)-1,1000,1)=IF(D$7="","Yes",D$7))/(OFFSET(Data!$A$1,0,MATCH(D$6,Data!$1:$1,0)-1,1000,1)=IF(D$7="","Yes",D$7))*ROW(Data!$C$1:$C$1002),ROW(D208)-ROW(D$7)),1),"")</f>
        <v/>
      </c>
      <c r="E208" s="43" t="str">
        <f ca="1">IF(F208="","",IF(INDEX(Data!$BR:$BR,MATCH(F208,Data!$A:$A,0),1)=0,"",INDEX(Data!$BR:$BR,MATCH(F208,Data!$A:$A,0),1)))</f>
        <v/>
      </c>
      <c r="F208" s="43" t="str">
        <f ca="1">IFERROR(INDEX(Data!$A$1:E$1002,_xlfn.AGGREGATE(15,6,(OFFSET(Data!$A$1,0,MATCH(F$6,Data!$1:$1,0)-1,1000,1)=IF(F$7="","Yes",F$7))/(OFFSET(Data!$A$1,0,MATCH(F$6,Data!$1:$1,0)-1,1000,1)=IF(F$7="","Yes",F$7))*ROW(Data!$C$1:$C$1002),ROW(F208)-ROW(F$7)),1),"")</f>
        <v/>
      </c>
      <c r="G208" s="43" t="str">
        <f ca="1">IF(H208="","",IF(INDEX(Data!$BR:$BR,MATCH(H208,Data!$A:$A,0),1)=0,"",INDEX(Data!$BR:$BR,MATCH(H208,Data!$A:$A,0),1)))</f>
        <v/>
      </c>
      <c r="H208" s="43" t="str">
        <f ca="1">IFERROR(INDEX(Data!$A$1:G$1002,_xlfn.AGGREGATE(15,6,(OFFSET(Data!$A$1,0,MATCH(H$6,Data!$1:$1,0)-1,1000,1)=IF(H$7="","Yes",H$7))/(OFFSET(Data!$A$1,0,MATCH(H$6,Data!$1:$1,0)-1,1000,1)=IF(H$7="","Yes",H$7))*ROW(Data!$C$1:$C$1002),ROW(H208)-ROW(H$7)),1),"")</f>
        <v/>
      </c>
      <c r="I208" s="43" t="str">
        <f ca="1">IF(J208="","",IF(INDEX(Data!$BR:$BR,MATCH(J208,Data!$A:$A,0),1)=0,"",INDEX(Data!$BR:$BR,MATCH(J208,Data!$A:$A,0),1)))</f>
        <v/>
      </c>
      <c r="J208" s="43" t="str">
        <f ca="1">IFERROR(INDEX(Data!$A$1:I$1002,_xlfn.AGGREGATE(15,6,(OFFSET(Data!$A$1,0,MATCH(J$6,Data!$1:$1,0)-1,1000,1)=IF(J$7="","Yes",J$7))/(OFFSET(Data!$A$1,0,MATCH(J$6,Data!$1:$1,0)-1,1000,1)=IF(J$7="","Yes",J$7))*ROW(Data!$C$1:$C$1002),ROW(J208)-ROW(J$7)),1),"")</f>
        <v/>
      </c>
      <c r="K208" s="43" t="str">
        <f ca="1">IF(L208="","",IF(INDEX(Data!$BR:$BR,MATCH(L208,Data!$A:$A,0),1)=0,"",INDEX(Data!$BR:$BR,MATCH(L208,Data!$A:$A,0),1)))</f>
        <v/>
      </c>
      <c r="L208" s="43" t="str">
        <f ca="1">IFERROR(INDEX(Data!$A$1:K$1002,_xlfn.AGGREGATE(15,6,(OFFSET(Data!$A$1,0,MATCH(L$6,Data!$1:$1,0)-1,1000,1)=IF(L$7="","Yes",L$7))/(OFFSET(Data!$A$1,0,MATCH(L$6,Data!$1:$1,0)-1,1000,1)=IF(L$7="","Yes",L$7))*ROW(Data!$C$1:$C$1002),ROW(L208)-ROW(L$7)),1),"")</f>
        <v/>
      </c>
      <c r="M208" s="43" t="str">
        <f ca="1">IF(N208="","",IF(INDEX(Data!$BR:$BR,MATCH(N208,Data!$A:$A,0),1)=0,"",INDEX(Data!$BR:$BR,MATCH(N208,Data!$A:$A,0),1)))</f>
        <v/>
      </c>
      <c r="N208" s="43" t="str">
        <f ca="1">IFERROR(INDEX(Data!$A$1:M$1002,_xlfn.AGGREGATE(15,6,(OFFSET(Data!$A$1,0,MATCH(N$6,Data!$1:$1,0)-1,1000,1)=IF(N$7="","Yes",N$7))/(OFFSET(Data!$A$1,0,MATCH(N$6,Data!$1:$1,0)-1,1000,1)=IF(N$7="","Yes",N$7))*ROW(Data!$C$1:$C$1002),ROW(N208)-ROW(N$7)),1),"")</f>
        <v/>
      </c>
      <c r="O208" s="43" t="str">
        <f ca="1">IF(P208="","",IF(INDEX(Data!$BR:$BR,MATCH(P208,Data!$A:$A,0),1)=0,"",INDEX(Data!$BR:$BR,MATCH(P208,Data!$A:$A,0),1)))</f>
        <v/>
      </c>
      <c r="P208" s="43" t="str">
        <f ca="1">IFERROR(INDEX(Data!$A$1:O$1002,_xlfn.AGGREGATE(15,6,(OFFSET(Data!$A$1,0,MATCH(P$6,Data!$1:$1,0)-1,1000,1)=IF(P$7="","Yes",P$7))/(OFFSET(Data!$A$1,0,MATCH(P$6,Data!$1:$1,0)-1,1000,1)=IF(P$7="","Yes",P$7))*ROW(Data!$C$1:$C$1002),ROW(P208)-ROW(P$7)),1),"")</f>
        <v/>
      </c>
      <c r="Q208" s="43" t="str">
        <f ca="1">IF(R208="","",IF(INDEX(Data!$BR:$BR,MATCH(R208,Data!$A:$A,0),1)=0,"",INDEX(Data!$BR:$BR,MATCH(R208,Data!$A:$A,0),1)))</f>
        <v/>
      </c>
      <c r="R208" s="43" t="str">
        <f ca="1">IFERROR(INDEX(Data!$A$1:Q$1002,_xlfn.AGGREGATE(15,6,(OFFSET(Data!$A$1,0,MATCH(R$6,Data!$1:$1,0)-1,1000,1)=IF(R$7="","Yes",R$7))/(OFFSET(Data!$A$1,0,MATCH(R$6,Data!$1:$1,0)-1,1000,1)=IF(R$7="","Yes",R$7))*ROW(Data!$C$1:$C$1002),ROW(R208)-ROW(R$7)),1),"")</f>
        <v/>
      </c>
      <c r="S208" s="43" t="str">
        <f ca="1">IF(T208="","",IF(INDEX(Data!$BR:$BR,MATCH(T208,Data!$A:$A,0),1)=0,"",INDEX(Data!$BR:$BR,MATCH(T208,Data!$A:$A,0),1)))</f>
        <v/>
      </c>
      <c r="T208" s="43" t="str">
        <f ca="1">IFERROR(INDEX(Data!$A$1:R$1002,_xlfn.AGGREGATE(15,6,(OFFSET(Data!$A$1,0,MATCH(T$6,Data!$1:$1,0)-1,1000,1)=IF(T$7="","Yes",T$7))/(OFFSET(Data!$A$1,0,MATCH(T$6,Data!$1:$1,0)-1,1000,1)=IF(T$7="","Yes",T$7))*ROW(Data!$C$1:$C$1002),ROW(T208)-ROW(T$7)),1),"")</f>
        <v/>
      </c>
      <c r="U208" s="43" t="str">
        <f ca="1">IF(V208="","",IF(INDEX(Data!$BR:$BR,MATCH(V208,Data!$A:$A,0),1)=0,"",INDEX(Data!$BR:$BR,MATCH(V208,Data!$A:$A,0),1)))</f>
        <v/>
      </c>
      <c r="V208" s="43" t="str">
        <f ca="1">IFERROR(INDEX(Data!$A$1:T$1002,_xlfn.AGGREGATE(15,6,(OFFSET(Data!$A$1,0,MATCH(V$6,Data!$1:$1,0)-1,1000,1)=IF(V$7="","Yes",V$7))/(OFFSET(Data!$A$1,0,MATCH(V$6,Data!$1:$1,0)-1,1000,1)=IF(V$7="","Yes",V$7))*ROW(Data!$C$1:$C$1002),ROW(V208)-ROW(V$7)),1),"")</f>
        <v/>
      </c>
      <c r="W208" s="43" t="str">
        <f ca="1">IF(X208="","",IF(INDEX(Data!$BR:$BR,MATCH(X208,Data!$A:$A,0),1)=0,"",INDEX(Data!$BR:$BR,MATCH(X208,Data!$A:$A,0),1)))</f>
        <v/>
      </c>
      <c r="X208" s="43" t="str">
        <f ca="1">IFERROR(INDEX(Data!$A$1:Y$1002,_xlfn.AGGREGATE(15,6,(OFFSET(Data!$A$1,0,MATCH(X$6,Data!$1:$1,0)-1,1000,1)=IF(X$7="","Yes",X$7))/(OFFSET(Data!$A$1,0,MATCH(X$6,Data!$1:$1,0)-1,1000,1)=IF(X$7="","Yes",X$7))*ROW(Data!$C$1:$C$1002),ROW(X208)-ROW(X$7)),1),"")</f>
        <v/>
      </c>
      <c r="Y208" s="43" t="str">
        <f ca="1">IF(Z208="","",IF(INDEX(Data!$BR:$BR,MATCH(Z208,Data!$A:$A,0),1)=0,"",INDEX(Data!$BR:$BR,MATCH(Z208,Data!$A:$A,0),1)))</f>
        <v/>
      </c>
      <c r="Z208" s="43" t="str">
        <f ca="1">IFERROR(INDEX(Data!$A$1:AA$1002,_xlfn.AGGREGATE(15,6,(OFFSET(Data!$A$1,0,MATCH(Z$6,Data!$1:$1,0)-1,1000,1)=IF(Z$7="","Yes",Z$7))/(OFFSET(Data!$A$1,0,MATCH(Z$6,Data!$1:$1,0)-1,1000,1)=IF(Z$7="","Yes",Z$7))*ROW(Data!$C$1:$C$1002),ROW(Z208)-ROW(Z$7)),1),"")</f>
        <v/>
      </c>
      <c r="AA208" s="43" t="str">
        <f ca="1">IF(AB208="","",IF(INDEX(Data!$BR:$BR,MATCH(AB208,Data!$A:$A,0),1)=0,"",INDEX(Data!$BR:$BR,MATCH(AB208,Data!$A:$A,0),1)))</f>
        <v/>
      </c>
      <c r="AB208" s="43" t="str">
        <f ca="1">IFERROR(INDEX(Data!$A$1:AC$1002,_xlfn.AGGREGATE(15,6,(OFFSET(Data!$A$1,0,MATCH(AB$6,Data!$1:$1,0)-1,1000,1)=IF(AB$7="","Yes",AB$7))/(OFFSET(Data!$A$1,0,MATCH(AB$6,Data!$1:$1,0)-1,1000,1)=IF(AB$7="","Yes",AB$7))*ROW(Data!$C$1:$C$1002),ROW(AB208)-ROW(AB$7)),1),"")</f>
        <v/>
      </c>
      <c r="AC208" s="43" t="str">
        <f ca="1">IF(AD208="","",IF(INDEX(Data!$BR:$BR,MATCH(AD208,Data!$A:$A,0),1)=0,"",INDEX(Data!$BR:$BR,MATCH(AD208,Data!$A:$A,0),1)))</f>
        <v/>
      </c>
      <c r="AD208" s="43" t="str">
        <f ca="1">IFERROR(INDEX(Data!$A$1:AE$1002,_xlfn.AGGREGATE(15,6,(OFFSET(Data!$A$1,0,MATCH(AD$6,Data!$1:$1,0)-1,1000,1)=IF(AD$7="","Yes",AD$7))/(OFFSET(Data!$A$1,0,MATCH(AD$6,Data!$1:$1,0)-1,1000,1)=IF(AD$7="","Yes",AD$7))*ROW(Data!$C$1:$C$1002),ROW(AD208)-ROW(AD$7)),1),"")</f>
        <v/>
      </c>
      <c r="AE208" s="43" t="str">
        <f ca="1">IF(AF208="","",IF(INDEX(Data!$BR:$BR,MATCH(AF208,Data!$A:$A,0),1)=0,"",INDEX(Data!$BR:$BR,MATCH(AF208,Data!$A:$A,0),1)))</f>
        <v/>
      </c>
      <c r="AF208" s="43" t="str">
        <f ca="1">IFERROR(INDEX(Data!$A$1:AM$1002,_xlfn.AGGREGATE(15,6,(OFFSET(Data!$A$1,0,MATCH(AF$6,Data!$1:$1,0)-1,1000,1)=IF(AF$7="","Yes",AF$7))/(OFFSET(Data!$A$1,0,MATCH(AF$6,Data!$1:$1,0)-1,1000,1)=IF(AF$7="","Yes",AF$7))*ROW(Data!$C$1:$C$1002),ROW(AF208)-ROW(AF$7)),1),"")</f>
        <v/>
      </c>
      <c r="AG208" s="43" t="str">
        <f ca="1">IF(AH208="","",IF(INDEX(Data!$BR:$BR,MATCH(AH208,Data!$A:$A,0),1)=0,"",INDEX(Data!$BR:$BR,MATCH(AH208,Data!$A:$A,0),1)))</f>
        <v/>
      </c>
      <c r="AH208" s="43" t="str">
        <f ca="1">IFERROR(INDEX(Data!$A$1:AO$1002,_xlfn.AGGREGATE(15,6,(OFFSET(Data!$A$1,0,MATCH(AH$6,Data!$1:$1,0)-1,1000,1)=IF(AH$7="","Yes",AH$7))/(OFFSET(Data!$A$1,0,MATCH(AH$6,Data!$1:$1,0)-1,1000,1)=IF(AH$7="","Yes",AH$7))*ROW(Data!$C$1:$C$1002),ROW(AH208)-ROW(AH$7)),1),"")</f>
        <v/>
      </c>
      <c r="AI208" s="43" t="str">
        <f ca="1">IF(AJ208="","",IF(INDEX(Data!$BR:$BR,MATCH(AJ208,Data!$A:$A,0),1)=0,"",INDEX(Data!$BR:$BR,MATCH(AJ208,Data!$A:$A,0),1)))</f>
        <v/>
      </c>
      <c r="AJ208" s="43" t="str">
        <f ca="1">IFERROR(INDEX(Data!$A$1:AQ$1002,_xlfn.AGGREGATE(15,6,(OFFSET(Data!$A$1,0,MATCH(AJ$6,Data!$1:$1,0)-1,1000,1)=IF(AJ$7="","Yes",AJ$7))/(OFFSET(Data!$A$1,0,MATCH(AJ$6,Data!$1:$1,0)-1,1000,1)=IF(AJ$7="","Yes",AJ$7))*ROW(Data!$C$1:$C$1002),ROW(AJ208)-ROW(AJ$7)),1),"")</f>
        <v/>
      </c>
      <c r="AK208" s="43" t="str">
        <f ca="1">IF(AL208="","",IF(INDEX(Data!$BR:$BR,MATCH(AL208,Data!$A:$A,0),1)=0,"",INDEX(Data!$BR:$BR,MATCH(AL208,Data!$A:$A,0),1)))</f>
        <v/>
      </c>
      <c r="AL208" s="43" t="str">
        <f ca="1">IFERROR(INDEX(Data!$A$1:AS$1002,_xlfn.AGGREGATE(15,6,(OFFSET(Data!$A$1,0,MATCH(AL$6,Data!$1:$1,0)-1,1000,1)=IF(AL$7="","Yes",AL$7))/(OFFSET(Data!$A$1,0,MATCH(AL$6,Data!$1:$1,0)-1,1000,1)=IF(AL$7="","Yes",AL$7))*ROW(Data!$C$1:$C$1002),ROW(AL208)-ROW(AL$7)),1),"")</f>
        <v/>
      </c>
      <c r="AM208" s="43" t="str">
        <f ca="1">IF(AN208="","",IF(INDEX(Data!$BR:$BR,MATCH(AN208,Data!$A:$A,0),1)=0,"",INDEX(Data!$BR:$BR,MATCH(AN208,Data!$A:$A,0),1)))</f>
        <v/>
      </c>
      <c r="AN208" s="43" t="str">
        <f ca="1">IFERROR(INDEX(Data!$A$1:AU$1002,_xlfn.AGGREGATE(15,6,(OFFSET(Data!$A$1,0,MATCH(AN$6,Data!$1:$1,0)-1,1000,1)=IF(AN$7="","Yes",AN$7))/(OFFSET(Data!$A$1,0,MATCH(AN$6,Data!$1:$1,0)-1,1000,1)=IF(AN$7="","Yes",AN$7))*ROW(Data!$C$1:$C$1002),ROW(AN208)-ROW(AN$7)),1),"")</f>
        <v/>
      </c>
    </row>
  </sheetData>
  <conditionalFormatting sqref="A2:A4">
    <cfRule type="expression" dxfId="918" priority="194">
      <formula>A2=3</formula>
    </cfRule>
    <cfRule type="expression" dxfId="917" priority="195">
      <formula>A2=2</formula>
    </cfRule>
    <cfRule type="expression" dxfId="916" priority="196">
      <formula>A2=1</formula>
    </cfRule>
  </conditionalFormatting>
  <conditionalFormatting sqref="A8:A208">
    <cfRule type="expression" dxfId="915" priority="189">
      <formula>A8=3</formula>
    </cfRule>
    <cfRule type="expression" dxfId="914" priority="190">
      <formula>A8=2</formula>
    </cfRule>
    <cfRule type="expression" dxfId="913" priority="191">
      <formula>A8=1</formula>
    </cfRule>
  </conditionalFormatting>
  <conditionalFormatting sqref="F4">
    <cfRule type="expression" dxfId="912" priority="182">
      <formula>OR($F$2="Select",$F$2="")</formula>
    </cfRule>
  </conditionalFormatting>
  <conditionalFormatting sqref="D4">
    <cfRule type="expression" dxfId="911" priority="138">
      <formula>OR($D$2="Select",$D$2="")</formula>
    </cfRule>
  </conditionalFormatting>
  <conditionalFormatting sqref="C8:C208">
    <cfRule type="expression" dxfId="910" priority="97">
      <formula>C8=3</formula>
    </cfRule>
    <cfRule type="expression" dxfId="909" priority="98">
      <formula>C8=2</formula>
    </cfRule>
    <cfRule type="expression" dxfId="908" priority="99">
      <formula>C8=1</formula>
    </cfRule>
  </conditionalFormatting>
  <conditionalFormatting sqref="AE8:AE208 AA8:AA208 Y8:Y208 W8:W208 U8:U208 S8:S208 Q8:Q208 O8:O208 M8:M208 K8:K208 I8:I208 G8:G208 E8:E208">
    <cfRule type="expression" dxfId="907" priority="59">
      <formula>E8=3</formula>
    </cfRule>
    <cfRule type="expression" dxfId="906" priority="60">
      <formula>E8=2</formula>
    </cfRule>
    <cfRule type="expression" dxfId="905" priority="61">
      <formula>E8=1</formula>
    </cfRule>
  </conditionalFormatting>
  <conditionalFormatting sqref="B8:B208">
    <cfRule type="expression" dxfId="904" priority="57">
      <formula>AND($D$2&lt;&gt;"",ISNUMBER(SEARCH("*"&amp;$D$2&amp;"*",B8)))</formula>
    </cfRule>
  </conditionalFormatting>
  <conditionalFormatting sqref="X8:X208 AF8:AF208 AB8:AB208 Z8:Z208 V8:V208 T8:T208 R8:R208 P8:P208 N8:N208 L8:L208 J8:J208 H8:H208 F8:F208 D8:D208">
    <cfRule type="expression" dxfId="903" priority="49">
      <formula>AND($D$2&lt;&gt;"",ISNUMBER(SEARCH("*"&amp;$D$2&amp;"*",D8)))</formula>
    </cfRule>
  </conditionalFormatting>
  <conditionalFormatting sqref="AC8:AC208">
    <cfRule type="expression" dxfId="902" priority="45">
      <formula>AC8=3</formula>
    </cfRule>
    <cfRule type="expression" dxfId="901" priority="46">
      <formula>AC8=2</formula>
    </cfRule>
    <cfRule type="expression" dxfId="900" priority="47">
      <formula>AC8=1</formula>
    </cfRule>
  </conditionalFormatting>
  <conditionalFormatting sqref="AD8:AD208">
    <cfRule type="expression" dxfId="899" priority="43">
      <formula>AND($D$2&lt;&gt;"",ISNUMBER(SEARCH("*"&amp;$D$2&amp;"*",AD8)))</formula>
    </cfRule>
  </conditionalFormatting>
  <conditionalFormatting sqref="AI8:AI208">
    <cfRule type="expression" dxfId="898" priority="17">
      <formula>AI8=3</formula>
    </cfRule>
    <cfRule type="expression" dxfId="897" priority="18">
      <formula>AI8=2</formula>
    </cfRule>
    <cfRule type="expression" dxfId="896" priority="19">
      <formula>AI8=1</formula>
    </cfRule>
  </conditionalFormatting>
  <conditionalFormatting sqref="AJ8:AJ208">
    <cfRule type="expression" dxfId="895" priority="15">
      <formula>AND($D$2&lt;&gt;"",ISNUMBER(SEARCH("*"&amp;$D$2&amp;"*",AJ8)))</formula>
    </cfRule>
  </conditionalFormatting>
  <conditionalFormatting sqref="AG8:AG208">
    <cfRule type="expression" dxfId="894" priority="24">
      <formula>AG8=3</formula>
    </cfRule>
    <cfRule type="expression" dxfId="893" priority="25">
      <formula>AG8=2</formula>
    </cfRule>
    <cfRule type="expression" dxfId="892" priority="26">
      <formula>AG8=1</formula>
    </cfRule>
  </conditionalFormatting>
  <conditionalFormatting sqref="AH8:AH208">
    <cfRule type="expression" dxfId="891" priority="22">
      <formula>AND($D$2&lt;&gt;"",ISNUMBER(SEARCH("*"&amp;$D$2&amp;"*",AH8)))</formula>
    </cfRule>
  </conditionalFormatting>
  <conditionalFormatting sqref="AK8:AK208">
    <cfRule type="expression" dxfId="890" priority="10">
      <formula>AK8=3</formula>
    </cfRule>
    <cfRule type="expression" dxfId="889" priority="11">
      <formula>AK8=2</formula>
    </cfRule>
    <cfRule type="expression" dxfId="888" priority="12">
      <formula>AK8=1</formula>
    </cfRule>
  </conditionalFormatting>
  <conditionalFormatting sqref="AL8:AL208">
    <cfRule type="expression" dxfId="887" priority="8">
      <formula>AND($D$2&lt;&gt;"",ISNUMBER(SEARCH("*"&amp;$D$2&amp;"*",AL8)))</formula>
    </cfRule>
  </conditionalFormatting>
  <conditionalFormatting sqref="AM8:AM208">
    <cfRule type="expression" dxfId="886" priority="3">
      <formula>AM8=3</formula>
    </cfRule>
    <cfRule type="expression" dxfId="885" priority="4">
      <formula>AM8=2</formula>
    </cfRule>
    <cfRule type="expression" dxfId="884" priority="5">
      <formula>AM8=1</formula>
    </cfRule>
  </conditionalFormatting>
  <conditionalFormatting sqref="AN8:AN208">
    <cfRule type="expression" dxfId="883"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B6:N6 V6:W6 T6 P6:R6 Y6:AB6</xm:sqref>
        </x14:conditionalFormatting>
        <x14:conditionalFormatting xmlns:xm="http://schemas.microsoft.com/office/excel/2006/main">
          <x14:cfRule type="expression" priority="112" id="{F1244438-3135-4E27-A8EE-19F7B06E3D5E}">
            <xm:f>VLOOKUP(O6,Services!$A$1:$B$22,2,0)="Exclude"</xm:f>
            <x14:dxf>
              <font>
                <strike/>
                <color theme="0"/>
              </font>
              <fill>
                <patternFill>
                  <bgColor rgb="FFFF0000"/>
                </patternFill>
              </fill>
            </x14:dxf>
          </x14:cfRule>
          <xm:sqref>O6</xm:sqref>
        </x14:conditionalFormatting>
        <x14:conditionalFormatting xmlns:xm="http://schemas.microsoft.com/office/excel/2006/main">
          <x14:cfRule type="expression" priority="106" id="{65F021A1-6138-4E98-9073-E000FD0AAB40}">
            <xm:f>VLOOKUP(S6,Services!$A$1:$B$22,2,0)="Exclude"</xm:f>
            <x14:dxf>
              <font>
                <strike/>
                <color theme="0"/>
              </font>
              <fill>
                <patternFill>
                  <bgColor rgb="FFFF0000"/>
                </patternFill>
              </fill>
            </x14:dxf>
          </x14:cfRule>
          <xm:sqref>S6</xm:sqref>
        </x14:conditionalFormatting>
        <x14:conditionalFormatting xmlns:xm="http://schemas.microsoft.com/office/excel/2006/main">
          <x14:cfRule type="expression" priority="100" id="{016CB747-8289-45ED-983D-677BCF41528B}">
            <xm:f>VLOOKUP(U6,Services!$A$1:$B$22,2,0)="Exclude"</xm:f>
            <x14:dxf>
              <font>
                <strike/>
                <color theme="0"/>
              </font>
              <fill>
                <patternFill>
                  <bgColor rgb="FFFF0000"/>
                </patternFill>
              </fill>
            </x14:dxf>
          </x14:cfRule>
          <xm:sqref>U6</xm:sqref>
        </x14:conditionalFormatting>
        <x14:conditionalFormatting xmlns:xm="http://schemas.microsoft.com/office/excel/2006/main">
          <x14:cfRule type="expression" priority="86" id="{622F942C-E45A-46C1-BA27-47E071C057F5}">
            <xm:f>VLOOKUP(X6,Services!$A$1:$B$22,2,0)="Exclude"</xm:f>
            <x14:dxf>
              <font>
                <strike/>
                <color theme="0"/>
              </font>
              <fill>
                <patternFill>
                  <bgColor rgb="FFFF0000"/>
                </patternFill>
              </fill>
            </x14:dxf>
          </x14:cfRule>
          <xm:sqref>X6</xm:sqref>
        </x14:conditionalFormatting>
        <x14:conditionalFormatting xmlns:xm="http://schemas.microsoft.com/office/excel/2006/main">
          <x14:cfRule type="expression" priority="70" id="{16607462-5FE4-4D84-AC07-BB318BB293A1}">
            <xm:f>VLOOKUP(AE6,Services!$A$1:$B$22,2,0)="Exclude"</xm:f>
            <x14:dxf>
              <font>
                <strike/>
                <color theme="0"/>
              </font>
              <fill>
                <patternFill>
                  <bgColor rgb="FFFF0000"/>
                </patternFill>
              </fill>
            </x14:dxf>
          </x14:cfRule>
          <xm:sqref>AE6</xm:sqref>
        </x14:conditionalFormatting>
        <x14:conditionalFormatting xmlns:xm="http://schemas.microsoft.com/office/excel/2006/main">
          <x14:cfRule type="expression" priority="66" id="{A54909B5-622A-4279-8D8E-950E1B0BE13F}">
            <xm:f>VLOOKUP(AF6,Services!$A$1:$B$22,2,0)="Exclude"</xm:f>
            <x14:dxf>
              <font>
                <strike/>
                <color theme="0"/>
              </font>
              <fill>
                <patternFill>
                  <bgColor rgb="FFFF0000"/>
                </patternFill>
              </fill>
            </x14:dxf>
          </x14:cfRule>
          <xm:sqref>AF6</xm:sqref>
        </x14:conditionalFormatting>
        <x14:conditionalFormatting xmlns:xm="http://schemas.microsoft.com/office/excel/2006/main">
          <x14:cfRule type="expression" priority="48" id="{18D016F4-1C9B-4D9B-8D56-5AA06EC9A9BE}">
            <xm:f>VLOOKUP(AC6,Services!$A$1:$B$22,2,0)="Exclude"</xm:f>
            <x14:dxf>
              <font>
                <strike/>
                <color theme="0"/>
              </font>
              <fill>
                <patternFill>
                  <bgColor rgb="FFFF0000"/>
                </patternFill>
              </fill>
            </x14:dxf>
          </x14:cfRule>
          <xm:sqref>AC6:AD6</xm:sqref>
        </x14:conditionalFormatting>
        <x14:conditionalFormatting xmlns:xm="http://schemas.microsoft.com/office/excel/2006/main">
          <x14:cfRule type="expression" priority="21" id="{C259BDFB-F36D-4636-9B46-CB5FDDFDD81A}">
            <xm:f>VLOOKUP(AI6,Services!$A$1:$B$22,2,0)="Exclude"</xm:f>
            <x14:dxf>
              <font>
                <strike/>
                <color theme="0"/>
              </font>
              <fill>
                <patternFill>
                  <bgColor rgb="FFFF0000"/>
                </patternFill>
              </fill>
            </x14:dxf>
          </x14:cfRule>
          <xm:sqref>AI6</xm:sqref>
        </x14:conditionalFormatting>
        <x14:conditionalFormatting xmlns:xm="http://schemas.microsoft.com/office/excel/2006/main">
          <x14:cfRule type="expression" priority="20" id="{1E6F6982-45E2-4575-9A04-0B19EE91AB35}">
            <xm:f>VLOOKUP(AJ6,Services!$A$1:$B$22,2,0)="Exclude"</xm:f>
            <x14:dxf>
              <font>
                <strike/>
                <color theme="0"/>
              </font>
              <fill>
                <patternFill>
                  <bgColor rgb="FFFF0000"/>
                </patternFill>
              </fill>
            </x14:dxf>
          </x14:cfRule>
          <xm:sqref>AJ6</xm:sqref>
        </x14:conditionalFormatting>
        <x14:conditionalFormatting xmlns:xm="http://schemas.microsoft.com/office/excel/2006/main">
          <x14:cfRule type="expression" priority="28" id="{E43A574F-1825-4A93-8BFE-C5DB0114CCA6}">
            <xm:f>VLOOKUP(AG6,Services!$A$1:$B$22,2,0)="Exclude"</xm:f>
            <x14:dxf>
              <font>
                <strike/>
                <color theme="0"/>
              </font>
              <fill>
                <patternFill>
                  <bgColor rgb="FFFF0000"/>
                </patternFill>
              </fill>
            </x14:dxf>
          </x14:cfRule>
          <xm:sqref>AG6</xm:sqref>
        </x14:conditionalFormatting>
        <x14:conditionalFormatting xmlns:xm="http://schemas.microsoft.com/office/excel/2006/main">
          <x14:cfRule type="expression" priority="27" id="{5B623926-41EA-45FE-BB83-16717F209763}">
            <xm:f>VLOOKUP(AH6,Services!$A$1:$B$22,2,0)="Exclude"</xm:f>
            <x14:dxf>
              <font>
                <strike/>
                <color theme="0"/>
              </font>
              <fill>
                <patternFill>
                  <bgColor rgb="FFFF0000"/>
                </patternFill>
              </fill>
            </x14:dxf>
          </x14:cfRule>
          <xm:sqref>AH6</xm:sqref>
        </x14:conditionalFormatting>
        <x14:conditionalFormatting xmlns:xm="http://schemas.microsoft.com/office/excel/2006/main">
          <x14:cfRule type="expression" priority="14" id="{A9704B9C-29CB-4EC2-8724-5347981BCD7F}">
            <xm:f>VLOOKUP(AK6,Services!$A$1:$B$22,2,0)="Exclude"</xm:f>
            <x14:dxf>
              <font>
                <strike/>
                <color theme="0"/>
              </font>
              <fill>
                <patternFill>
                  <bgColor rgb="FFFF0000"/>
                </patternFill>
              </fill>
            </x14:dxf>
          </x14:cfRule>
          <xm:sqref>AK6</xm:sqref>
        </x14:conditionalFormatting>
        <x14:conditionalFormatting xmlns:xm="http://schemas.microsoft.com/office/excel/2006/main">
          <x14:cfRule type="expression" priority="13" id="{8DCB8CEE-FE33-42D9-A8C8-4B96601B31A3}">
            <xm:f>VLOOKUP(AL6,Services!$A$1:$B$22,2,0)="Exclude"</xm:f>
            <x14:dxf>
              <font>
                <strike/>
                <color theme="0"/>
              </font>
              <fill>
                <patternFill>
                  <bgColor rgb="FFFF0000"/>
                </patternFill>
              </fill>
            </x14:dxf>
          </x14:cfRule>
          <xm:sqref>AL6</xm:sqref>
        </x14:conditionalFormatting>
        <x14:conditionalFormatting xmlns:xm="http://schemas.microsoft.com/office/excel/2006/main">
          <x14:cfRule type="expression" priority="7" id="{5C8F484B-95EC-4C88-9D75-4E5D5053E215}">
            <xm:f>VLOOKUP(AM6,Services!$A$1:$B$22,2,0)="Exclude"</xm:f>
            <x14:dxf>
              <font>
                <strike/>
                <color theme="0"/>
              </font>
              <fill>
                <patternFill>
                  <bgColor rgb="FFFF0000"/>
                </patternFill>
              </fill>
            </x14:dxf>
          </x14:cfRule>
          <xm:sqref>AM6</xm:sqref>
        </x14:conditionalFormatting>
        <x14:conditionalFormatting xmlns:xm="http://schemas.microsoft.com/office/excel/2006/main">
          <x14:cfRule type="expression" priority="6" id="{FB4FE12A-75EE-410C-AF91-142FAAC1549B}">
            <xm:f>VLOOKUP(AN6,Services!$A$1:$B$22,2,0)="Exclude"</xm:f>
            <x14:dxf>
              <font>
                <strike/>
                <color theme="0"/>
              </font>
              <fill>
                <patternFill>
                  <bgColor rgb="FFFF0000"/>
                </patternFill>
              </fill>
            </x14:dxf>
          </x14:cfRule>
          <xm:sqref>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460</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671</v>
      </c>
    </row>
    <row r="4" spans="2:5" x14ac:dyDescent="0.4">
      <c r="B4" s="1"/>
    </row>
    <row r="5" spans="2:5" x14ac:dyDescent="0.4">
      <c r="C5" s="63">
        <v>1</v>
      </c>
      <c r="D5" s="63">
        <v>2</v>
      </c>
      <c r="E5" s="63">
        <v>3</v>
      </c>
    </row>
    <row r="6" spans="2:5" x14ac:dyDescent="0.4">
      <c r="B6" s="63" t="s">
        <v>279</v>
      </c>
      <c r="C6" s="8">
        <f ca="1">IFERROR(MATCH(1,$BF$22:$BF$81,0),"No result")</f>
        <v>1</v>
      </c>
      <c r="D6" s="8">
        <f ca="1">IFERROR(MATCH(2,$BF$22:$BF$81,0),"No result")</f>
        <v>4</v>
      </c>
      <c r="E6" s="8">
        <f ca="1">IFERROR(MATCH(3,$BF$22:$BF$81,0),"No result")</f>
        <v>5</v>
      </c>
    </row>
    <row r="7" spans="2:5" s="1" customFormat="1" ht="29.15" x14ac:dyDescent="0.4">
      <c r="B7" s="63" t="s">
        <v>676</v>
      </c>
      <c r="C7" s="49" t="str">
        <f t="shared" ref="C7:E17" ca="1" si="0">IF(C$6="No result","",INDEX($A$22:$CB$81,C$6,MATCH($B7,$21:$21,0)))</f>
        <v>Philo</v>
      </c>
      <c r="D7" s="49" t="str">
        <f t="shared" ca="1" si="0"/>
        <v>AT&amp;T TV Now Plus</v>
      </c>
      <c r="E7" s="49" t="str">
        <f t="shared" ca="1" si="0"/>
        <v>AT&amp;T TV Now Max</v>
      </c>
    </row>
    <row r="8" spans="2:5" s="1" customFormat="1" x14ac:dyDescent="0.4">
      <c r="B8" s="63" t="s">
        <v>677</v>
      </c>
      <c r="C8" s="49">
        <f t="shared" ca="1" si="0"/>
        <v>0</v>
      </c>
      <c r="D8" s="49">
        <f t="shared" ca="1" si="0"/>
        <v>0</v>
      </c>
      <c r="E8" s="49">
        <f t="shared" ca="1" si="0"/>
        <v>0</v>
      </c>
    </row>
    <row r="9" spans="2:5" s="1" customFormat="1" x14ac:dyDescent="0.4">
      <c r="B9" s="63" t="s">
        <v>694</v>
      </c>
      <c r="C9" s="49" t="str">
        <f t="shared" ca="1" si="0"/>
        <v/>
      </c>
      <c r="D9" s="49" t="str">
        <f t="shared" ca="1" si="0"/>
        <v/>
      </c>
      <c r="E9" s="49" t="str">
        <f t="shared" ca="1" si="0"/>
        <v/>
      </c>
    </row>
    <row r="10" spans="2:5" s="1" customFormat="1" ht="29.15" x14ac:dyDescent="0.4">
      <c r="B10" s="63" t="s">
        <v>684</v>
      </c>
      <c r="C10" s="49" t="str">
        <f t="shared" ca="1" si="0"/>
        <v>YouTube TV</v>
      </c>
      <c r="D10" s="49" t="str">
        <f t="shared" ca="1" si="0"/>
        <v>Philo</v>
      </c>
      <c r="E10" s="49" t="str">
        <f t="shared" ca="1" si="0"/>
        <v>Philo</v>
      </c>
    </row>
    <row r="11" spans="2:5" s="1" customFormat="1" x14ac:dyDescent="0.4">
      <c r="B11" s="63" t="s">
        <v>685</v>
      </c>
      <c r="C11" s="49">
        <f t="shared" ca="1" si="0"/>
        <v>0</v>
      </c>
      <c r="D11" s="49">
        <f t="shared" ca="1" si="0"/>
        <v>0</v>
      </c>
      <c r="E11" s="49">
        <f t="shared" ca="1" si="0"/>
        <v>0</v>
      </c>
    </row>
    <row r="12" spans="2:5" s="1" customFormat="1" x14ac:dyDescent="0.4">
      <c r="B12" s="63" t="s">
        <v>695</v>
      </c>
      <c r="C12" s="49" t="str">
        <f t="shared" ca="1" si="0"/>
        <v/>
      </c>
      <c r="D12" s="49" t="str">
        <f t="shared" ca="1" si="0"/>
        <v/>
      </c>
      <c r="E12" s="49" t="str">
        <f t="shared" ca="1" si="0"/>
        <v/>
      </c>
    </row>
    <row r="13" spans="2:5" s="1" customFormat="1" x14ac:dyDescent="0.4">
      <c r="B13" s="63" t="s">
        <v>399</v>
      </c>
      <c r="C13" s="50">
        <f t="shared" ca="1" si="0"/>
        <v>70</v>
      </c>
      <c r="D13" s="50">
        <f t="shared" ca="1" si="0"/>
        <v>85</v>
      </c>
      <c r="E13" s="50">
        <f t="shared" ca="1" si="0"/>
        <v>100</v>
      </c>
    </row>
    <row r="14" spans="2:5" s="1" customFormat="1" x14ac:dyDescent="0.4">
      <c r="B14" s="63" t="s">
        <v>400</v>
      </c>
      <c r="C14" s="49">
        <f t="shared" ca="1" si="0"/>
        <v>130</v>
      </c>
      <c r="D14" s="49">
        <f t="shared" ca="1" si="0"/>
        <v>108</v>
      </c>
      <c r="E14" s="49">
        <f t="shared" ca="1" si="0"/>
        <v>122</v>
      </c>
    </row>
    <row r="15" spans="2:5" s="1" customFormat="1" x14ac:dyDescent="0.4">
      <c r="B15" s="63" t="s">
        <v>414</v>
      </c>
      <c r="C15" s="49">
        <f t="shared" ca="1" si="0"/>
        <v>9</v>
      </c>
      <c r="D15" s="49">
        <f t="shared" ca="1" si="0"/>
        <v>9</v>
      </c>
      <c r="E15" s="49">
        <f t="shared" ca="1" si="0"/>
        <v>9</v>
      </c>
    </row>
    <row r="16" spans="2:5" s="1" customFormat="1" x14ac:dyDescent="0.4">
      <c r="B16" s="17" t="s">
        <v>459</v>
      </c>
      <c r="C16" s="51">
        <f t="shared" ca="1" si="0"/>
        <v>1</v>
      </c>
      <c r="D16" s="51">
        <f t="shared" ca="1" si="0"/>
        <v>1</v>
      </c>
      <c r="E16" s="51">
        <f t="shared" ca="1" si="0"/>
        <v>1</v>
      </c>
    </row>
    <row r="17" spans="1:64" s="1" customFormat="1" x14ac:dyDescent="0.4">
      <c r="B17" s="63" t="s">
        <v>475</v>
      </c>
      <c r="C17" s="69">
        <f t="shared" ca="1" si="0"/>
        <v>7.7777777777777777</v>
      </c>
      <c r="D17" s="69">
        <f t="shared" ca="1" si="0"/>
        <v>9.4444444444444446</v>
      </c>
      <c r="E17" s="69">
        <f t="shared" ca="1" si="0"/>
        <v>11.111111111111111</v>
      </c>
    </row>
    <row r="18" spans="1:64" x14ac:dyDescent="0.4">
      <c r="B18" s="63" t="s">
        <v>281</v>
      </c>
      <c r="C18" s="64" t="str">
        <f ca="1">IF(C6="No result","(#"&amp;C$5&amp;") No Result",IF(C10="","(#"&amp;C$5&amp;") "&amp;C7&amp;" by itself (+"&amp;C8&amp;" Add-Ons)","(#"&amp;C$5&amp;") "&amp;C7&amp;" with (+"&amp;C8&amp;" Add-Ons) / "&amp;C10&amp;" (+"&amp;C11&amp;" Add-Ons) ")&amp;" ["&amp;TEXT(C16,"%0")&amp;" of marked] for "&amp;TEXT(C13,"$0"))</f>
        <v>(#1) Philo with (+0 Add-Ons) / YouTube TV (+0 Add-Ons)  [%100 of marked] for $70</v>
      </c>
      <c r="D18" s="64" t="str">
        <f ca="1">IF(D6="No result","(#"&amp;D$5&amp;") No Result",IF(D10="","(#"&amp;D$5&amp;") "&amp;D7&amp;" by itself (+"&amp;D8&amp;" Add-Ons)","(#"&amp;D$5&amp;") "&amp;D7&amp;" with (+"&amp;D8&amp;" Add-Ons) / "&amp;D10&amp;" (+"&amp;D11&amp;" Add-Ons) ")&amp;" ["&amp;TEXT(D16,"%0")&amp;" of marked] for "&amp;TEXT(D13,"$0"))</f>
        <v>(#2) AT&amp;T TV Now Plus with (+0 Add-Ons) / Philo (+0 Add-Ons)  [%100 of marked] for $85</v>
      </c>
      <c r="E18" s="64" t="str">
        <f ca="1">IF(E6="No result","(#"&amp;E$5&amp;") No Result",IF(E10="","(#"&amp;E$5&amp;") "&amp;E7&amp;" by itself (+"&amp;E8&amp;" Add-Ons)","(#"&amp;E$5&amp;") "&amp;E7&amp;" with (+"&amp;E8&amp;" Add-Ons) / "&amp;E10&amp;" (+"&amp;E11&amp;" Add-Ons) ")&amp;" ["&amp;TEXT(E16,"%0")&amp;" of marked] for "&amp;TEXT(E13,"$0"))</f>
        <v>(#3) AT&amp;T TV Now Max with (+0 Add-Ons) / Philo (+0 Add-Ons)  [%100 of marked] for $100</v>
      </c>
    </row>
    <row r="19" spans="1:64" x14ac:dyDescent="0.4">
      <c r="AY19" t="s">
        <v>602</v>
      </c>
      <c r="AZ19" t="s">
        <v>603</v>
      </c>
      <c r="BA19" t="s">
        <v>604</v>
      </c>
      <c r="BB19" t="s">
        <v>603</v>
      </c>
    </row>
    <row r="20" spans="1:64" x14ac:dyDescent="0.4">
      <c r="B20" s="17" t="s">
        <v>238</v>
      </c>
      <c r="C20" s="14">
        <f t="shared" ref="C20:V20" si="1">IF(C21="","",VLOOKUP(C21,Service_DB,3,0))</f>
        <v>20</v>
      </c>
      <c r="D20" s="14">
        <f t="shared" si="1"/>
        <v>30</v>
      </c>
      <c r="E20" s="14">
        <f t="shared" si="1"/>
        <v>30</v>
      </c>
      <c r="F20" s="14">
        <f t="shared" si="1"/>
        <v>65</v>
      </c>
      <c r="G20" s="14">
        <f t="shared" si="1"/>
        <v>80</v>
      </c>
      <c r="H20" s="14">
        <f t="shared" si="1"/>
        <v>93</v>
      </c>
      <c r="I20" s="14">
        <f t="shared" si="1"/>
        <v>110</v>
      </c>
      <c r="J20" s="14">
        <f t="shared" si="1"/>
        <v>124</v>
      </c>
      <c r="K20" s="14">
        <f t="shared" si="1"/>
        <v>135</v>
      </c>
      <c r="L20" s="14">
        <f t="shared" si="1"/>
        <v>86</v>
      </c>
      <c r="M20" s="14">
        <f t="shared" si="1"/>
        <v>50</v>
      </c>
      <c r="N20" s="14">
        <f t="shared" si="1"/>
        <v>55</v>
      </c>
      <c r="O20" s="14">
        <f t="shared" si="1"/>
        <v>50</v>
      </c>
      <c r="P20" s="14">
        <f t="shared" si="1"/>
        <v>55</v>
      </c>
      <c r="Q20" s="14">
        <f t="shared" si="1"/>
        <v>15</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Lifestyle Extra</v>
      </c>
      <c r="AB20">
        <f t="array" aca="1" ref="AB20" ca="1">SUMPRODUCT(--(FREQUENCY(MATCH(IF(OFFSET(Data!$A$1,0,MATCH(W23&amp;" qualify",Data!$1:$1,0)-1,1000,1)=2,OFFSET(Data!$A$1,0,MATCH(W23,Data!$1:$1,0)-1,1000,1),""),IF(OFFSET(Data!$A$1,0,MATCH(W23&amp;" qualify",Data!$1:$1,0)-1,1000,1)=2,OFFSET(Data!$A$1,0,MATCH(W23,Data!$1:$1,0)-1,1000,1),""),0),ROW(Data!$A$1:$A$1002))&gt;0))-1</f>
        <v>1</v>
      </c>
      <c r="AY20" s="159">
        <f ca="1">MIN(AU22:AU81)</f>
        <v>15</v>
      </c>
      <c r="AZ20" s="160">
        <f ca="1">MAX(AV22:AV81)</f>
        <v>1</v>
      </c>
      <c r="BA20" s="159">
        <f ca="1">MAX(AU22:AU81)</f>
        <v>187</v>
      </c>
      <c r="BB20" s="160">
        <f ca="1">MAX(AV22:AV81)</f>
        <v>1</v>
      </c>
    </row>
    <row r="21" spans="1:64" s="1" customFormat="1" ht="72.900000000000006" x14ac:dyDescent="0.4">
      <c r="A21" s="8" t="s">
        <v>672</v>
      </c>
      <c r="B21" s="8" t="s">
        <v>464</v>
      </c>
      <c r="C21" s="129" t="str">
        <f>Services!R1</f>
        <v>Philo</v>
      </c>
      <c r="D21" s="116" t="str">
        <f>Services!S1</f>
        <v>Sling Orange</v>
      </c>
      <c r="E21" s="116" t="str">
        <f>Services!T1</f>
        <v>Sling Blue</v>
      </c>
      <c r="F21" s="116" t="str">
        <f>Services!U1</f>
        <v>AT&amp;T TV Now Plus</v>
      </c>
      <c r="G21" s="116" t="str">
        <f>Services!V1</f>
        <v>AT&amp;T TV Now Max</v>
      </c>
      <c r="H21" s="116" t="str">
        <f>Services!W1</f>
        <v>AT&amp;T TV Now Entertainment</v>
      </c>
      <c r="I21" s="116" t="str">
        <f>Services!X1</f>
        <v>AT&amp;T TV Now Choice</v>
      </c>
      <c r="J21" s="116" t="str">
        <f>Services!Y1</f>
        <v>AT&amp;T TV Now Xtra</v>
      </c>
      <c r="K21" s="116" t="str">
        <f>Services!Z1</f>
        <v>AT&amp;T TV Now Ultimate</v>
      </c>
      <c r="L21" s="116" t="str">
        <f>Services!AA1</f>
        <v>AT&amp;T TV Now Optimo Mas</v>
      </c>
      <c r="M21" s="116" t="str">
        <f>Services!AB1</f>
        <v>YouTube TV</v>
      </c>
      <c r="N21" s="116" t="str">
        <f>Services!AC1</f>
        <v>Hulu with Live TV</v>
      </c>
      <c r="O21" s="116" t="str">
        <f>Services!AD1</f>
        <v>PS Vue</v>
      </c>
      <c r="P21" s="116" t="str">
        <f>Services!AE1</f>
        <v>Fubo TV</v>
      </c>
      <c r="Q21" s="116" t="str">
        <f>Services!AF1</f>
        <v>AT&amp;T Watch TV</v>
      </c>
      <c r="R21" s="116" t="str">
        <f>Services!AG1</f>
        <v>KlowdTV</v>
      </c>
      <c r="S21" s="116" t="str">
        <f>Services!AH1</f>
        <v>Frndly TV</v>
      </c>
      <c r="T21" s="116" t="str">
        <f>Services!AI1</f>
        <v>Vidgo</v>
      </c>
      <c r="U21" s="116" t="str">
        <f>Services!AJ1</f>
        <v>Vidgo Latino</v>
      </c>
      <c r="V21" s="116" t="str">
        <f>Services!AK1</f>
        <v>Spectrum TV Essentials</v>
      </c>
      <c r="W21" s="20" t="s">
        <v>676</v>
      </c>
      <c r="X21" s="20" t="s">
        <v>678</v>
      </c>
      <c r="Y21" s="20" t="s">
        <v>679</v>
      </c>
      <c r="Z21" s="20" t="s">
        <v>680</v>
      </c>
      <c r="AA21" s="20" t="s">
        <v>681</v>
      </c>
      <c r="AB21" s="20" t="s">
        <v>677</v>
      </c>
      <c r="AC21" s="20" t="s">
        <v>683</v>
      </c>
      <c r="AD21" s="20" t="s">
        <v>694</v>
      </c>
      <c r="AE21" s="20" t="s">
        <v>682</v>
      </c>
      <c r="AF21" s="21" t="s">
        <v>463</v>
      </c>
      <c r="AG21" s="21" t="s">
        <v>684</v>
      </c>
      <c r="AH21" s="21" t="s">
        <v>686</v>
      </c>
      <c r="AI21" s="21" t="s">
        <v>687</v>
      </c>
      <c r="AJ21" s="21" t="s">
        <v>688</v>
      </c>
      <c r="AK21" s="21" t="s">
        <v>689</v>
      </c>
      <c r="AL21" s="21" t="s">
        <v>685</v>
      </c>
      <c r="AM21" s="21" t="s">
        <v>691</v>
      </c>
      <c r="AN21" s="21" t="s">
        <v>695</v>
      </c>
      <c r="AO21" s="21" t="s">
        <v>690</v>
      </c>
      <c r="AP21" s="21" t="s">
        <v>697</v>
      </c>
      <c r="AQ21" s="21" t="s">
        <v>698</v>
      </c>
      <c r="AR21" s="22" t="s">
        <v>418</v>
      </c>
      <c r="AS21" s="22" t="s">
        <v>400</v>
      </c>
      <c r="AT21" s="22" t="s">
        <v>414</v>
      </c>
      <c r="AU21" s="22" t="s">
        <v>399</v>
      </c>
      <c r="AV21" s="22" t="s">
        <v>459</v>
      </c>
      <c r="AW21" s="22" t="s">
        <v>475</v>
      </c>
      <c r="AX21" s="22" t="s">
        <v>699</v>
      </c>
      <c r="AY21" s="38" t="s">
        <v>594</v>
      </c>
      <c r="AZ21" s="38" t="s">
        <v>595</v>
      </c>
      <c r="BA21" s="38" t="s">
        <v>596</v>
      </c>
      <c r="BB21" s="38" t="s">
        <v>597</v>
      </c>
      <c r="BC21" s="38" t="s">
        <v>599</v>
      </c>
      <c r="BD21" s="38" t="s">
        <v>600</v>
      </c>
      <c r="BE21" s="38" t="s">
        <v>598</v>
      </c>
      <c r="BF21" s="38" t="s">
        <v>601</v>
      </c>
    </row>
    <row r="22" spans="1:64" x14ac:dyDescent="0.4">
      <c r="A22" s="23" t="s">
        <v>673</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3</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0</v>
      </c>
      <c r="P22" s="9">
        <f ca="1">IF(MID($B22,1,3)=MID(P$21,1,3),"",IF($A22="1a","",COUNTIFS(OFFSET(Data!$A$1,0,MATCH($B22&amp;" qualify",Data!$1:$1,0)-1,1000,1),IF($A22="12aa","&lt;&gt;1",""),OFFSET(Data!$A$1,0,MATCH(P$21&amp;" qualify",Data!$1:$1,0)-1,1000,1),1)))</f>
        <v>4</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2</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60</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2">
        <f t="array" aca="1" ref="AE22" ca="1">SUM(IF(OFFSET(Service_DB,,,,1)=W22,IF(ISNUMBER(SEARCH(OFFSET(Service_DB,,1,,1),AD22)),OFFSET(Service_DB,,2,,1),0),0))</f>
        <v>0</v>
      </c>
      <c r="AF22" s="9">
        <f t="array" aca="1" ref="AF22" ca="1">IF(SUM(C22:V22)=0,0,MIN(IF(IF(C22:V22=MAX(C22:V22),(C$20:V$20))=MIN(IF(C22:V22=MAX(C22:V22),(C$20:V$20))),COLUMN(C$20:V$20))))</f>
        <v>13</v>
      </c>
      <c r="AG22" s="9" t="str">
        <f t="shared" ref="AG22:AG53" ca="1" si="6">IF(AF22=0,"",INDEX(C$21:V$21,AF22-2))</f>
        <v>YouTube TV</v>
      </c>
      <c r="AH22" s="9">
        <f ca="1">IF(AG22="",0,COUNTIFS(OFFSET(Data!$A$1,0,MATCH(W22,Data!$1:$1,0)-1,1000,1),"&lt;&gt;Yes",OFFSET(Data!$A$1,0,MATCH(AG22,Data!$1:$1,0)-1,1000,1),"Yes"))</f>
        <v>70</v>
      </c>
      <c r="AI22" s="9">
        <f t="shared" ref="AI22:AI53" ca="1" si="7">IF(AG22="",0,INDEX(C22:V22,AF22-2))</f>
        <v>6</v>
      </c>
      <c r="AJ22" s="14">
        <f t="shared" ref="AJ22:AJ55" ca="1" si="8">IF(AG22="",0,VLOOKUP(AG22,Service_DB,3,0))</f>
        <v>50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2">
        <f t="array" aca="1" ref="AO22" ca="1">SUM(IF(OFFSET(Service_DB,,,,1)=AG22,IF(ISNUMBER(SEARCH(OFFSET(Service_DB,,1,,1),AN22)),OFFSET(Service_DB,,2,,1),0),0))</f>
        <v>0</v>
      </c>
      <c r="AP22" s="23" t="str">
        <f ca="1">W22&amp;AG22&amp;Y22+AA22+AI22+AK22&amp;Z22+AE22+AJ22+AO22</f>
        <v>PhiloYouTube TV970</v>
      </c>
      <c r="AQ22" s="23" t="str">
        <f ca="1">AG22&amp;W22&amp;Y22+AA22+AI22+AK22&amp;Z22+AE22+AJ22+AO22</f>
        <v>YouTube TVPhilo970</v>
      </c>
      <c r="AR22" s="9" t="str">
        <f ca="1">IF(AND(Y22=0,AA22=0),"",IF(A22="1a",W22,IF(AG22="","",IF(OR(ISNUMBER(MATCH(AP22,AP$21:AP21,0)),ISNUMBER(MATCH(AQ22,AP$21:AP21,0))),"",W22&amp;"/"&amp;AG22))))</f>
        <v>Philo/YouTube TV</v>
      </c>
      <c r="AS22" s="9">
        <f t="shared" ref="AS22:AS55" ca="1" si="11">IF(AR22="","",X22+AH22)</f>
        <v>130</v>
      </c>
      <c r="AT22" s="9">
        <f t="shared" ref="AT22:AT55" ca="1" si="12">IF(AR22="","",Y22+AA22+AI22+AK22)</f>
        <v>9</v>
      </c>
      <c r="AU22" s="14">
        <f t="shared" ref="AU22:AU55" ca="1" si="13">IF(AR22="","",Z22+AE22+AJ22+AO22)</f>
        <v>70</v>
      </c>
      <c r="AV22" s="23">
        <f t="shared" ref="AV22:AV55" ca="1" si="14">IF(AR22="","",IF($B$2=0,0,AT22/$B$2))</f>
        <v>1</v>
      </c>
      <c r="AW22" s="68">
        <f t="shared" ref="AW22:AW55" ca="1" si="15">IF(AT22=0,"",IF(AT22="","",AU22/AT22))</f>
        <v>7.7777777777777777</v>
      </c>
      <c r="AX22" s="8">
        <f ca="1">AB22+AK22</f>
        <v>0</v>
      </c>
      <c r="AY22" s="117">
        <f t="shared" ref="AY22:AY55" ca="1" si="16">IF($AR22="","",ABS(AU22-AY$20))</f>
        <v>55</v>
      </c>
      <c r="AZ22" s="118">
        <f t="shared" ref="AZ22:AZ55" ca="1" si="17">IF($AR22="","",ABS(AV22-AZ$20))</f>
        <v>0</v>
      </c>
      <c r="BA22" s="118">
        <f t="shared" ref="BA22:BA55" ca="1" si="18">IF($AR22="","",AY22/BA$20)</f>
        <v>0.29411764705882354</v>
      </c>
      <c r="BB22" s="118">
        <f t="shared" ref="BB22:BB55" ca="1" si="19">IF($AR22="","",AZ22/BB$20)</f>
        <v>0</v>
      </c>
      <c r="BC22" s="118">
        <f t="shared" ref="BC22:BC55" ca="1" si="20">IF($AR22="","",AVERAGE(BA22:BB22))</f>
        <v>0.14705882352941177</v>
      </c>
      <c r="BD22" s="9">
        <f ca="1">IF($AR22="","",RANK(BC22,BC$22:BC$81,1)+COUNTIF(BC$22:BC22,BC22)-1)</f>
        <v>1</v>
      </c>
      <c r="BE22" s="118">
        <f t="shared" ref="BE22:BE55" ca="1" si="21">IF($AR22="","",(BA22*(price_weight_used/100))+(BB22*(100-price_weight_used)/100))</f>
        <v>0.14705882352941177</v>
      </c>
      <c r="BF22" s="9">
        <f ca="1">IF($AR22="","",RANK(BE22,BE$22:BE$81,1)+COUNTIF(BE$22:BE22,BE22)-1)</f>
        <v>1</v>
      </c>
      <c r="BG22" s="1"/>
      <c r="BH22" s="1"/>
      <c r="BI22" s="1"/>
      <c r="BJ22" s="1"/>
      <c r="BK22" s="1"/>
      <c r="BL22" s="1"/>
    </row>
    <row r="23" spans="1:64" x14ac:dyDescent="0.4">
      <c r="A23" s="23" t="s">
        <v>673</v>
      </c>
      <c r="B23" s="116"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0</v>
      </c>
      <c r="P23" s="9">
        <f ca="1">IF(MID($B23,1,3)=MID(P$21,1,3),"",IF($A23="1a","",COUNTIFS(OFFSET(Data!$A$1,0,MATCH($B23&amp;" qualify",Data!$1:$1,0)-1,1000,1),IF($A23="12aa","&lt;&gt;1",""),OFFSET(Data!$A$1,0,MATCH(P$21&amp;" qualify",Data!$1:$1,0)-1,1000,1),1)))</f>
        <v>3</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33</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1</v>
      </c>
      <c r="AB23" s="9">
        <f t="shared" ca="1" si="4"/>
        <v>1</v>
      </c>
      <c r="AC23" s="23">
        <f t="shared" ca="1" si="5"/>
        <v>0.33333333333333331</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Lifestyle Extra</v>
      </c>
      <c r="AE23" s="162">
        <f t="array" aca="1" ref="AE23" ca="1">SUM(IF(OFFSET(Service_DB,,,,1)=W23,IF(ISNUMBER(SEARCH(OFFSET(Service_DB,,1,,1),AD23)),OFFSET(Service_DB,,2,,1),0),0))</f>
        <v>5</v>
      </c>
      <c r="AF23" s="9">
        <f t="array" aca="1" ref="AF23" ca="1">IF(SUM(C23:V23)=0,0,MIN(IF(IF(C23:V23=MAX(C23:V23),(C$20:V$20))=MIN(IF(C23:V23=MAX(C23:V23),(C$20:V$20))),COLUMN(C$20:V$20))))</f>
        <v>10</v>
      </c>
      <c r="AG23" s="9" t="str">
        <f t="shared" ca="1" si="6"/>
        <v>AT&amp;T TV Now Xtra</v>
      </c>
      <c r="AH23" s="9">
        <f ca="1">IF(AG23="",0,COUNTIFS(OFFSET(Data!$A$1,0,MATCH(W23,Data!$1:$1,0)-1,1000,1),"&lt;&gt;Yes",OFFSET(Data!$A$1,0,MATCH(AG23,Data!$1:$1,0)-1,1000,1),"Yes"))</f>
        <v>102</v>
      </c>
      <c r="AI23" s="9">
        <f t="shared" ca="1" si="7"/>
        <v>6</v>
      </c>
      <c r="AJ23" s="14">
        <f t="shared" ca="1" si="8"/>
        <v>124</v>
      </c>
      <c r="AK23" s="9">
        <f ca="1">IF(AG23="",0,COUNTIFS(OFFSET(Data!$A$1,0,MATCH(W23&amp;" qualify",Data!$1:$1,0)-1,1000,1),"",OFFSET(Data!$A$1,0,MATCH(AG23&amp;" qualify",Data!$1:$1,0)-1,1000,1),2))</f>
        <v>0</v>
      </c>
      <c r="AL23" s="9">
        <f t="shared" ca="1" si="9"/>
        <v>0</v>
      </c>
      <c r="AM23" s="23">
        <f t="shared" ca="1" si="10"/>
        <v>0.66666666666666663</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2">
        <f t="array" aca="1" ref="AO23" ca="1">SUM(IF(OFFSET(Service_DB,,,,1)=AG23,IF(ISNUMBER(SEARCH(OFFSET(Service_DB,,1,,1),AN23)),OFFSET(Service_DB,,2,,1),0),0))</f>
        <v>0</v>
      </c>
      <c r="AP23" s="23" t="str">
        <f t="shared" ref="AP23:AP81" ca="1" si="23">W23&amp;AG23&amp;Y23+AA23+AI23+AK23&amp;Z23+AE23+AJ23+AO23</f>
        <v>Sling OrangeAT&amp;T TV Now Xtra9159</v>
      </c>
      <c r="AQ23" s="23" t="str">
        <f t="shared" ref="AQ23:AQ81" ca="1" si="24">AG23&amp;W23&amp;Y23+AA23+AI23+AK23&amp;Z23+AE23+AJ23+AO23</f>
        <v>AT&amp;T TV Now XtraSling Orange9159</v>
      </c>
      <c r="AR23" s="9" t="str">
        <f ca="1">IF(AND(Y23=0,AA23=0),"",IF(A23="1a",W23,IF(AG23="","",IF(OR(ISNUMBER(MATCH(AP23,AP$21:AP22,0)),ISNUMBER(MATCH(AQ23,AP$21:AP22,0))),"",W23&amp;"/"&amp;AG23))))</f>
        <v>Sling Orange/AT&amp;T TV Now Xtra</v>
      </c>
      <c r="AS23" s="9">
        <f t="shared" ca="1" si="11"/>
        <v>135</v>
      </c>
      <c r="AT23" s="9">
        <f t="shared" ca="1" si="12"/>
        <v>9</v>
      </c>
      <c r="AU23" s="14">
        <f t="shared" ca="1" si="13"/>
        <v>159</v>
      </c>
      <c r="AV23" s="23">
        <f t="shared" ca="1" si="14"/>
        <v>1</v>
      </c>
      <c r="AW23" s="68">
        <f t="shared" ca="1" si="15"/>
        <v>17.666666666666668</v>
      </c>
      <c r="AX23" s="8">
        <f t="shared" ref="AX23:AX81" ca="1" si="25">AB23+AK23</f>
        <v>1</v>
      </c>
      <c r="AY23" s="117">
        <f t="shared" ca="1" si="16"/>
        <v>144</v>
      </c>
      <c r="AZ23" s="118">
        <f t="shared" ca="1" si="17"/>
        <v>0</v>
      </c>
      <c r="BA23" s="118">
        <f t="shared" ca="1" si="18"/>
        <v>0.77005347593582885</v>
      </c>
      <c r="BB23" s="118">
        <f t="shared" ca="1" si="19"/>
        <v>0</v>
      </c>
      <c r="BC23" s="118">
        <f t="shared" ca="1" si="20"/>
        <v>0.38502673796791442</v>
      </c>
      <c r="BD23" s="9">
        <f ca="1">IF($AR23="","",RANK(BC23,BC$22:BC$81,1)+COUNTIF(BC$22:BC23,BC23)-1)</f>
        <v>26</v>
      </c>
      <c r="BE23" s="118">
        <f t="shared" ca="1" si="21"/>
        <v>0.38502673796791442</v>
      </c>
      <c r="BF23" s="9">
        <f ca="1">IF($AR23="","",RANK(BE23,BE$22:BE$81,1)+COUNTIF(BE$22:BE23,BE23)-1)</f>
        <v>26</v>
      </c>
    </row>
    <row r="24" spans="1:64" x14ac:dyDescent="0.4">
      <c r="A24" s="23" t="s">
        <v>673</v>
      </c>
      <c r="B24" s="116"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0</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2</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48</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Lifestyle Extra</v>
      </c>
      <c r="AE24" s="162">
        <f t="array" aca="1" ref="AE24" ca="1">SUM(IF(OFFSET(Service_DB,,,,1)=W24,IF(ISNUMBER(SEARCH(OFFSET(Service_DB,,1,,1),AD24)),OFFSET(Service_DB,,2,,1),0),0))</f>
        <v>5</v>
      </c>
      <c r="AF24" s="9">
        <f t="array" aca="1" ref="AF24" ca="1">IF(SUM(C24:V24)=0,0,MIN(IF(IF(C24:V24=MAX(C24:V24),(C$20:V$20))=MIN(IF(C24:V24=MAX(C24:V24),(C$20:V$20))),COLUMN(C$20:V$20))))</f>
        <v>10</v>
      </c>
      <c r="AG24" s="9" t="str">
        <f t="shared" ca="1" si="6"/>
        <v>AT&amp;T TV Now Xtra</v>
      </c>
      <c r="AH24" s="9">
        <f ca="1">IF(AG24="",0,COUNTIFS(OFFSET(Data!$A$1,0,MATCH(W24,Data!$1:$1,0)-1,1000,1),"&lt;&gt;Yes",OFFSET(Data!$A$1,0,MATCH(AG24,Data!$1:$1,0)-1,1000,1),"Yes"))</f>
        <v>88</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2">
        <f t="array" aca="1" ref="AO24" ca="1">SUM(IF(OFFSET(Service_DB,,,,1)=AG24,IF(ISNUMBER(SEARCH(OFFSET(Service_DB,,1,,1),AN24)),OFFSET(Service_DB,,2,,1),0),0))</f>
        <v>0</v>
      </c>
      <c r="AP24" s="23" t="str">
        <f t="shared" ca="1" si="23"/>
        <v>Sling BlueAT&amp;T TV Now Xtra9159</v>
      </c>
      <c r="AQ24" s="23" t="str">
        <f t="shared" ca="1" si="24"/>
        <v>AT&amp;T TV Now XtraSling Blue9159</v>
      </c>
      <c r="AR24" s="9" t="str">
        <f ca="1">IF(AND(Y24=0,AA24=0),"",IF(A24="1a",W24,IF(AG24="","",IF(OR(ISNUMBER(MATCH(AP24,AP$21:AP23,0)),ISNUMBER(MATCH(AQ24,AP$21:AP23,0))),"",W24&amp;"/"&amp;AG24))))</f>
        <v>Sling Blue/AT&amp;T TV Now Xtra</v>
      </c>
      <c r="AS24" s="9">
        <f t="shared" ca="1" si="11"/>
        <v>136</v>
      </c>
      <c r="AT24" s="9">
        <f t="shared" ca="1" si="12"/>
        <v>9</v>
      </c>
      <c r="AU24" s="14">
        <f t="shared" ca="1" si="13"/>
        <v>159</v>
      </c>
      <c r="AV24" s="23">
        <f t="shared" ca="1" si="14"/>
        <v>1</v>
      </c>
      <c r="AW24" s="68">
        <f t="shared" ca="1" si="15"/>
        <v>17.666666666666668</v>
      </c>
      <c r="AX24" s="8">
        <f t="shared" ca="1" si="25"/>
        <v>1</v>
      </c>
      <c r="AY24" s="117">
        <f t="shared" ca="1" si="16"/>
        <v>144</v>
      </c>
      <c r="AZ24" s="118">
        <f t="shared" ca="1" si="17"/>
        <v>0</v>
      </c>
      <c r="BA24" s="118">
        <f t="shared" ca="1" si="18"/>
        <v>0.77005347593582885</v>
      </c>
      <c r="BB24" s="118">
        <f t="shared" ca="1" si="19"/>
        <v>0</v>
      </c>
      <c r="BC24" s="118">
        <f t="shared" ca="1" si="20"/>
        <v>0.38502673796791442</v>
      </c>
      <c r="BD24" s="9">
        <f ca="1">IF($AR24="","",RANK(BC24,BC$22:BC$81,1)+COUNTIF(BC$22:BC24,BC24)-1)</f>
        <v>27</v>
      </c>
      <c r="BE24" s="118">
        <f t="shared" ca="1" si="21"/>
        <v>0.38502673796791442</v>
      </c>
      <c r="BF24" s="9">
        <f ca="1">IF($AR24="","",RANK(BE24,BE$22:BE$81,1)+COUNTIF(BE$22:BE24,BE24)-1)</f>
        <v>27</v>
      </c>
    </row>
    <row r="25" spans="1:64" x14ac:dyDescent="0.4">
      <c r="A25" s="23" t="s">
        <v>673</v>
      </c>
      <c r="B25" s="116"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2</v>
      </c>
      <c r="W25" s="9" t="str">
        <f t="shared" si="2"/>
        <v>AT&amp;T TV Now Plus</v>
      </c>
      <c r="X25" s="9">
        <f ca="1">COUNTIFS(OFFSET(Data!$A$1,0,MATCH(W25,Data!$1:$1,0)-1,1000,1),"Yes")</f>
        <v>58</v>
      </c>
      <c r="Y25" s="9">
        <f ca="1">COUNTIFS(OFFSET(Data!$A$1,0,MATCH($W25&amp;" qualify",Data!$1:$1,0)-1,1000,1),1)</f>
        <v>6</v>
      </c>
      <c r="Z25" s="14">
        <f t="shared" si="22"/>
        <v>65</v>
      </c>
      <c r="AA25" s="9">
        <f ca="1">IF(OR(A25="1a2a",AG25=""),COUNTIFS(OFFSET(Data!$A$1,0,MATCH(W25&amp;" qualify",Data!$1:$1,0)-1,1000,1),2),IF(A25="12aa",COUNTIFS(OFFSET(Data!$A$1,0,MATCH(W25&amp;" qualify",Data!$1:$1,0)-1,1000,1),2,OFFSET(Data!$A$1,0,MATCH(AG25&amp;" qualify",Data!$1:$1,0)-1,1000,1),"&lt;&gt;1"),""))</f>
        <v>0</v>
      </c>
      <c r="AB25" s="9">
        <f t="shared" ca="1" si="4"/>
        <v>0</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
      </c>
      <c r="AE25" s="162">
        <f t="array" aca="1" ref="AE25" ca="1">SUM(IF(OFFSET(Service_DB,,,,1)=W25,IF(ISNUMBER(SEARCH(OFFSET(Service_DB,,1,,1),AD25)),OFFSET(Service_DB,,2,,1),0),0))</f>
        <v>0</v>
      </c>
      <c r="AF25" s="9">
        <f t="array" aca="1" ref="AF25" ca="1">IF(SUM(C25:V25)=0,0,MIN(IF(IF(C25:V25=MAX(C25:V25),(C$20:V$20))=MIN(IF(C25:V25=MAX(C25:V25),(C$20:V$20))),COLUMN(C$20:V$20))))</f>
        <v>3</v>
      </c>
      <c r="AG25" s="9" t="str">
        <f t="shared" ca="1" si="6"/>
        <v>Philo</v>
      </c>
      <c r="AH25" s="9">
        <f ca="1">IF(AG25="",0,COUNTIFS(OFFSET(Data!$A$1,0,MATCH(W25,Data!$1:$1,0)-1,1000,1),"&lt;&gt;Yes",OFFSET(Data!$A$1,0,MATCH(AG25,Data!$1:$1,0)-1,1000,1),"Yes"))</f>
        <v>50</v>
      </c>
      <c r="AI25" s="9">
        <f t="shared" ca="1" si="7"/>
        <v>3</v>
      </c>
      <c r="AJ25" s="14">
        <f t="shared" ca="1" si="8"/>
        <v>20</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2">
        <f t="array" aca="1" ref="AO25" ca="1">SUM(IF(OFFSET(Service_DB,,,,1)=AG25,IF(ISNUMBER(SEARCH(OFFSET(Service_DB,,1,,1),AN25)),OFFSET(Service_DB,,2,,1),0),0))</f>
        <v>0</v>
      </c>
      <c r="AP25" s="23" t="str">
        <f t="shared" ca="1" si="23"/>
        <v>AT&amp;T TV Now PlusPhilo985</v>
      </c>
      <c r="AQ25" s="23" t="str">
        <f t="shared" ca="1" si="24"/>
        <v>PhiloAT&amp;T TV Now Plus985</v>
      </c>
      <c r="AR25" s="9" t="str">
        <f ca="1">IF(AND(Y25=0,AA25=0),"",IF(A25="1a",W25,IF(AG25="","",IF(OR(ISNUMBER(MATCH(AP25,AP$21:AP24,0)),ISNUMBER(MATCH(AQ25,AP$21:AP24,0))),"",W25&amp;"/"&amp;AG25))))</f>
        <v>AT&amp;T TV Now Plus/Philo</v>
      </c>
      <c r="AS25" s="9">
        <f t="shared" ca="1" si="11"/>
        <v>108</v>
      </c>
      <c r="AT25" s="9">
        <f t="shared" ca="1" si="12"/>
        <v>9</v>
      </c>
      <c r="AU25" s="14">
        <f t="shared" ca="1" si="13"/>
        <v>85</v>
      </c>
      <c r="AV25" s="23">
        <f t="shared" ca="1" si="14"/>
        <v>1</v>
      </c>
      <c r="AW25" s="68">
        <f t="shared" ca="1" si="15"/>
        <v>9.4444444444444446</v>
      </c>
      <c r="AX25" s="8">
        <f t="shared" ca="1" si="25"/>
        <v>0</v>
      </c>
      <c r="AY25" s="117">
        <f t="shared" ca="1" si="16"/>
        <v>70</v>
      </c>
      <c r="AZ25" s="118">
        <f t="shared" ca="1" si="17"/>
        <v>0</v>
      </c>
      <c r="BA25" s="118">
        <f t="shared" ca="1" si="18"/>
        <v>0.37433155080213903</v>
      </c>
      <c r="BB25" s="118">
        <f t="shared" ca="1" si="19"/>
        <v>0</v>
      </c>
      <c r="BC25" s="118">
        <f t="shared" ca="1" si="20"/>
        <v>0.18716577540106952</v>
      </c>
      <c r="BD25" s="9">
        <f ca="1">IF($AR25="","",RANK(BC25,BC$22:BC$81,1)+COUNTIF(BC$22:BC25,BC25)-1)</f>
        <v>2</v>
      </c>
      <c r="BE25" s="118">
        <f t="shared" ca="1" si="21"/>
        <v>0.18716577540106952</v>
      </c>
      <c r="BF25" s="9">
        <f ca="1">IF($AR25="","",RANK(BE25,BE$22:BE$81,1)+COUNTIF(BE$22:BE25,BE25)-1)</f>
        <v>2</v>
      </c>
    </row>
    <row r="26" spans="1:64" x14ac:dyDescent="0.4">
      <c r="A26" s="23" t="s">
        <v>673</v>
      </c>
      <c r="B26" s="116"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2</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2</v>
      </c>
      <c r="W26" s="9" t="str">
        <f t="shared" si="2"/>
        <v>AT&amp;T TV Now Max</v>
      </c>
      <c r="X26" s="9">
        <f ca="1">COUNTIFS(OFFSET(Data!$A$1,0,MATCH(W26,Data!$1:$1,0)-1,1000,1),"Yes")</f>
        <v>75</v>
      </c>
      <c r="Y26" s="9">
        <f ca="1">COUNTIFS(OFFSET(Data!$A$1,0,MATCH($W26&amp;" qualify",Data!$1:$1,0)-1,1000,1),1)</f>
        <v>6</v>
      </c>
      <c r="Z26" s="14">
        <f t="shared" si="22"/>
        <v>80</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2">
        <f t="array" aca="1" ref="AE26" ca="1">SUM(IF(OFFSET(Service_DB,,,,1)=W26,IF(ISNUMBER(SEARCH(OFFSET(Service_DB,,1,,1),AD26)),OFFSET(Service_DB,,2,,1),0),0))</f>
        <v>0</v>
      </c>
      <c r="AF26" s="9">
        <f t="array" aca="1" ref="AF26" ca="1">IF(SUM(C26:V26)=0,0,MIN(IF(IF(C26:V26=MAX(C26:V26),(C$20:V$20))=MIN(IF(C26:V26=MAX(C26:V26),(C$20:V$20))),COLUMN(C$20:V$20))))</f>
        <v>3</v>
      </c>
      <c r="AG26" s="9" t="str">
        <f t="shared" ca="1" si="6"/>
        <v>Philo</v>
      </c>
      <c r="AH26" s="9">
        <f ca="1">IF(AG26="",0,COUNTIFS(OFFSET(Data!$A$1,0,MATCH(W26,Data!$1:$1,0)-1,1000,1),"&lt;&gt;Yes",OFFSET(Data!$A$1,0,MATCH(AG26,Data!$1:$1,0)-1,1000,1),"Yes"))</f>
        <v>47</v>
      </c>
      <c r="AI26" s="9">
        <f t="shared" ca="1" si="7"/>
        <v>3</v>
      </c>
      <c r="AJ26" s="14">
        <f t="shared" ca="1" si="8"/>
        <v>20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2">
        <f t="array" aca="1" ref="AO26" ca="1">SUM(IF(OFFSET(Service_DB,,,,1)=AG26,IF(ISNUMBER(SEARCH(OFFSET(Service_DB,,1,,1),AN26)),OFFSET(Service_DB,,2,,1),0),0))</f>
        <v>0</v>
      </c>
      <c r="AP26" s="23" t="str">
        <f t="shared" ca="1" si="23"/>
        <v>AT&amp;T TV Now MaxPhilo9100</v>
      </c>
      <c r="AQ26" s="23" t="str">
        <f t="shared" ca="1" si="24"/>
        <v>PhiloAT&amp;T TV Now Max9100</v>
      </c>
      <c r="AR26" s="9" t="str">
        <f ca="1">IF(AND(Y26=0,AA26=0),"",IF(A26="1a",W26,IF(AG26="","",IF(OR(ISNUMBER(MATCH(AP26,AP$21:AP25,0)),ISNUMBER(MATCH(AQ26,AP$21:AP25,0))),"",W26&amp;"/"&amp;AG26))))</f>
        <v>AT&amp;T TV Now Max/Philo</v>
      </c>
      <c r="AS26" s="9">
        <f t="shared" ca="1" si="11"/>
        <v>122</v>
      </c>
      <c r="AT26" s="9">
        <f t="shared" ca="1" si="12"/>
        <v>9</v>
      </c>
      <c r="AU26" s="14">
        <f t="shared" ca="1" si="13"/>
        <v>100</v>
      </c>
      <c r="AV26" s="23">
        <f t="shared" ca="1" si="14"/>
        <v>1</v>
      </c>
      <c r="AW26" s="68">
        <f t="shared" ca="1" si="15"/>
        <v>11.111111111111111</v>
      </c>
      <c r="AX26" s="8">
        <f t="shared" ca="1" si="25"/>
        <v>0</v>
      </c>
      <c r="AY26" s="117">
        <f t="shared" ca="1" si="16"/>
        <v>85</v>
      </c>
      <c r="AZ26" s="118">
        <f t="shared" ca="1" si="17"/>
        <v>0</v>
      </c>
      <c r="BA26" s="118">
        <f t="shared" ca="1" si="18"/>
        <v>0.45454545454545453</v>
      </c>
      <c r="BB26" s="118">
        <f t="shared" ca="1" si="19"/>
        <v>0</v>
      </c>
      <c r="BC26" s="118">
        <f t="shared" ca="1" si="20"/>
        <v>0.22727272727272727</v>
      </c>
      <c r="BD26" s="9">
        <f ca="1">IF($AR26="","",RANK(BC26,BC$22:BC$81,1)+COUNTIF(BC$22:BC26,BC26)-1)</f>
        <v>3</v>
      </c>
      <c r="BE26" s="118">
        <f t="shared" ca="1" si="21"/>
        <v>0.22727272727272727</v>
      </c>
      <c r="BF26" s="9">
        <f ca="1">IF($AR26="","",RANK(BE26,BE$22:BE$81,1)+COUNTIF(BE$22:BE26,BE26)-1)</f>
        <v>3</v>
      </c>
    </row>
    <row r="27" spans="1:64" x14ac:dyDescent="0.4">
      <c r="A27" s="23" t="s">
        <v>673</v>
      </c>
      <c r="B27" s="116"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1</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Entertainment</v>
      </c>
      <c r="X27" s="9">
        <f ca="1">COUNTIFS(OFFSET(Data!$A$1,0,MATCH(W27,Data!$1:$1,0)-1,1000,1),"Yes")</f>
        <v>75</v>
      </c>
      <c r="Y27" s="9">
        <f ca="1">COUNTIFS(OFFSET(Data!$A$1,0,MATCH($W27&amp;" qualify",Data!$1:$1,0)-1,1000,1),1)</f>
        <v>7</v>
      </c>
      <c r="Z27" s="14">
        <f t="shared" si="22"/>
        <v>93</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2">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32</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2">
        <f t="array" aca="1" ref="AO27" ca="1">SUM(IF(OFFSET(Service_DB,,,,1)=AG27,IF(ISNUMBER(SEARCH(OFFSET(Service_DB,,1,,1),AN27)),OFFSET(Service_DB,,2,,1),0),0))</f>
        <v>0</v>
      </c>
      <c r="AP27" s="23" t="str">
        <f t="shared" ca="1" si="23"/>
        <v>AT&amp;T TV Now EntertainmentPhilo9113</v>
      </c>
      <c r="AQ27" s="23" t="str">
        <f t="shared" ca="1" si="24"/>
        <v>PhiloAT&amp;T TV Now Entertainment9113</v>
      </c>
      <c r="AR27" s="9" t="str">
        <f ca="1">IF(AND(Y27=0,AA27=0),"",IF(A27="1a",W27,IF(AG27="","",IF(OR(ISNUMBER(MATCH(AP27,AP$21:AP26,0)),ISNUMBER(MATCH(AQ27,AP$21:AP26,0))),"",W27&amp;"/"&amp;AG27))))</f>
        <v>AT&amp;T TV Now Entertainment/Philo</v>
      </c>
      <c r="AS27" s="9">
        <f t="shared" ca="1" si="11"/>
        <v>107</v>
      </c>
      <c r="AT27" s="9">
        <f t="shared" ca="1" si="12"/>
        <v>9</v>
      </c>
      <c r="AU27" s="14">
        <f t="shared" ca="1" si="13"/>
        <v>113</v>
      </c>
      <c r="AV27" s="23">
        <f t="shared" ca="1" si="14"/>
        <v>1</v>
      </c>
      <c r="AW27" s="68">
        <f t="shared" ca="1" si="15"/>
        <v>12.555555555555555</v>
      </c>
      <c r="AX27" s="8">
        <f t="shared" ca="1" si="25"/>
        <v>0</v>
      </c>
      <c r="AY27" s="117">
        <f t="shared" ca="1" si="16"/>
        <v>98</v>
      </c>
      <c r="AZ27" s="118">
        <f t="shared" ca="1" si="17"/>
        <v>0</v>
      </c>
      <c r="BA27" s="118">
        <f t="shared" ca="1" si="18"/>
        <v>0.52406417112299464</v>
      </c>
      <c r="BB27" s="118">
        <f t="shared" ca="1" si="19"/>
        <v>0</v>
      </c>
      <c r="BC27" s="118">
        <f t="shared" ca="1" si="20"/>
        <v>0.26203208556149732</v>
      </c>
      <c r="BD27" s="9">
        <f ca="1">IF($AR27="","",RANK(BC27,BC$22:BC$81,1)+COUNTIF(BC$22:BC27,BC27)-1)</f>
        <v>8</v>
      </c>
      <c r="BE27" s="118">
        <f t="shared" ca="1" si="21"/>
        <v>0.26203208556149732</v>
      </c>
      <c r="BF27" s="9">
        <f ca="1">IF($AR27="","",RANK(BE27,BE$22:BE$81,1)+COUNTIF(BE$22:BE27,BE27)-1)</f>
        <v>8</v>
      </c>
    </row>
    <row r="28" spans="1:64" x14ac:dyDescent="0.4">
      <c r="A28" s="23" t="s">
        <v>673</v>
      </c>
      <c r="B28" s="116"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1</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Choice</v>
      </c>
      <c r="X28" s="9">
        <f ca="1">COUNTIFS(OFFSET(Data!$A$1,0,MATCH(W28,Data!$1:$1,0)-1,1000,1),"Yes")</f>
        <v>99</v>
      </c>
      <c r="Y28" s="9">
        <f ca="1">COUNTIFS(OFFSET(Data!$A$1,0,MATCH($W28&amp;" qualify",Data!$1:$1,0)-1,1000,1),1)</f>
        <v>8</v>
      </c>
      <c r="Z28" s="14">
        <f t="shared" si="22"/>
        <v>110</v>
      </c>
      <c r="AA28" s="9">
        <f ca="1">IF(OR(A28="1a2a",AG28=""),COUNTIFS(OFFSET(Data!$A$1,0,MATCH(W28&amp;" qualify",Data!$1:$1,0)-1,1000,1),2),IF(A28="12aa",COUNTIFS(OFFSET(Data!$A$1,0,MATCH(W28&amp;" qualify",Data!$1:$1,0)-1,1000,1),2,OFFSET(Data!$A$1,0,MATCH(AG28&amp;" qualify",Data!$1:$1,0)-1,1000,1),"&lt;&gt;1"),""))</f>
        <v>0</v>
      </c>
      <c r="AB28" s="9">
        <f t="shared" ca="1" si="4"/>
        <v>0</v>
      </c>
      <c r="AC28" s="23">
        <f t="shared" ca="1" si="5"/>
        <v>0.88888888888888884</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2">
        <f t="array" aca="1" ref="AE28" ca="1">SUM(IF(OFFSET(Service_DB,,,,1)=W28,IF(ISNUMBER(SEARCH(OFFSET(Service_DB,,1,,1),AD28)),OFFSET(Service_DB,,2,,1),0),0))</f>
        <v>0</v>
      </c>
      <c r="AF28" s="9">
        <f t="array" aca="1" ref="AF28" ca="1">IF(SUM(C28:V28)=0,0,MIN(IF(IF(C28:V28=MAX(C28:V28),(C$20:V$20))=MIN(IF(C28:V28=MAX(C28:V28),(C$20:V$20))),COLUMN(C$20:V$20))))</f>
        <v>3</v>
      </c>
      <c r="AG28" s="9" t="str">
        <f t="shared" ca="1" si="6"/>
        <v>Philo</v>
      </c>
      <c r="AH28" s="9">
        <f ca="1">IF(AG28="",0,COUNTIFS(OFFSET(Data!$A$1,0,MATCH(W28,Data!$1:$1,0)-1,1000,1),"&lt;&gt;Yes",OFFSET(Data!$A$1,0,MATCH(AG28,Data!$1:$1,0)-1,1000,1),"Yes"))</f>
        <v>22</v>
      </c>
      <c r="AI28" s="9">
        <f t="shared" ca="1" si="7"/>
        <v>1</v>
      </c>
      <c r="AJ28" s="14">
        <f t="shared" ca="1" si="8"/>
        <v>20</v>
      </c>
      <c r="AK28" s="9">
        <f ca="1">IF(AG28="",0,COUNTIFS(OFFSET(Data!$A$1,0,MATCH(W28&amp;" qualify",Data!$1:$1,0)-1,1000,1),"",OFFSET(Data!$A$1,0,MATCH(AG28&amp;" qualify",Data!$1:$1,0)-1,1000,1),2))</f>
        <v>0</v>
      </c>
      <c r="AL28" s="9">
        <f t="shared" ca="1" si="9"/>
        <v>0</v>
      </c>
      <c r="AM28" s="23">
        <f t="shared" ca="1" si="10"/>
        <v>0.1111111111111111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2">
        <f t="array" aca="1" ref="AO28" ca="1">SUM(IF(OFFSET(Service_DB,,,,1)=AG28,IF(ISNUMBER(SEARCH(OFFSET(Service_DB,,1,,1),AN28)),OFFSET(Service_DB,,2,,1),0),0))</f>
        <v>0</v>
      </c>
      <c r="AP28" s="23" t="str">
        <f t="shared" ca="1" si="23"/>
        <v>AT&amp;T TV Now ChoicePhilo9130</v>
      </c>
      <c r="AQ28" s="23" t="str">
        <f t="shared" ca="1" si="24"/>
        <v>PhiloAT&amp;T TV Now Choice9130</v>
      </c>
      <c r="AR28" s="9" t="str">
        <f ca="1">IF(AND(Y28=0,AA28=0),"",IF(A28="1a",W28,IF(AG28="","",IF(OR(ISNUMBER(MATCH(AP28,AP$21:AP27,0)),ISNUMBER(MATCH(AQ28,AP$21:AP27,0))),"",W28&amp;"/"&amp;AG28))))</f>
        <v>AT&amp;T TV Now Choice/Philo</v>
      </c>
      <c r="AS28" s="9">
        <f t="shared" ca="1" si="11"/>
        <v>121</v>
      </c>
      <c r="AT28" s="9">
        <f t="shared" ca="1" si="12"/>
        <v>9</v>
      </c>
      <c r="AU28" s="14">
        <f t="shared" ca="1" si="13"/>
        <v>130</v>
      </c>
      <c r="AV28" s="23">
        <f t="shared" ca="1" si="14"/>
        <v>1</v>
      </c>
      <c r="AW28" s="68">
        <f t="shared" ca="1" si="15"/>
        <v>14.444444444444445</v>
      </c>
      <c r="AX28" s="8">
        <f t="shared" ca="1" si="25"/>
        <v>0</v>
      </c>
      <c r="AY28" s="117">
        <f t="shared" ca="1" si="16"/>
        <v>115</v>
      </c>
      <c r="AZ28" s="118">
        <f t="shared" ca="1" si="17"/>
        <v>0</v>
      </c>
      <c r="BA28" s="118">
        <f t="shared" ca="1" si="18"/>
        <v>0.61497326203208558</v>
      </c>
      <c r="BB28" s="118">
        <f t="shared" ca="1" si="19"/>
        <v>0</v>
      </c>
      <c r="BC28" s="118">
        <f t="shared" ca="1" si="20"/>
        <v>0.30748663101604279</v>
      </c>
      <c r="BD28" s="9">
        <f ca="1">IF($AR28="","",RANK(BC28,BC$22:BC$81,1)+COUNTIF(BC$22:BC28,BC28)-1)</f>
        <v>14</v>
      </c>
      <c r="BE28" s="118">
        <f t="shared" ca="1" si="21"/>
        <v>0.30748663101604279</v>
      </c>
      <c r="BF28" s="9">
        <f ca="1">IF($AR28="","",RANK(BE28,BE$22:BE$81,1)+COUNTIF(BE$22:BE28,BE28)-1)</f>
        <v>14</v>
      </c>
    </row>
    <row r="29" spans="1:64" x14ac:dyDescent="0.4">
      <c r="A29" s="23" t="s">
        <v>673</v>
      </c>
      <c r="B29" s="116"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Xtra</v>
      </c>
      <c r="X29" s="9">
        <f ca="1">COUNTIFS(OFFSET(Data!$A$1,0,MATCH(W29,Data!$1:$1,0)-1,1000,1),"Yes")</f>
        <v>128</v>
      </c>
      <c r="Y29" s="9">
        <f ca="1">COUNTIFS(OFFSET(Data!$A$1,0,MATCH($W29&amp;" qualify",Data!$1:$1,0)-1,1000,1),1)</f>
        <v>9</v>
      </c>
      <c r="Z29" s="14">
        <f t="shared" si="22"/>
        <v>124</v>
      </c>
      <c r="AA29" s="9">
        <f ca="1">IF(OR(A29="1a2a",AG29=""),COUNTIFS(OFFSET(Data!$A$1,0,MATCH(W29&amp;" qualify",Data!$1:$1,0)-1,1000,1),2),IF(A29="12aa",COUNTIFS(OFFSET(Data!$A$1,0,MATCH(W29&amp;" qualify",Data!$1:$1,0)-1,1000,1),2,OFFSET(Data!$A$1,0,MATCH(AG29&amp;" qualify",Data!$1:$1,0)-1,1000,1),"&lt;&gt;1"),""))</f>
        <v>0</v>
      </c>
      <c r="AB29" s="9">
        <f t="shared" ca="1" si="4"/>
        <v>0</v>
      </c>
      <c r="AC29" s="23">
        <f t="shared" ca="1" si="5"/>
        <v>1</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2">
        <f t="array" aca="1" ref="AE29" ca="1">SUM(IF(OFFSET(Service_DB,,,,1)=W29,IF(ISNUMBER(SEARCH(OFFSET(Service_DB,,1,,1),AD29)),OFFSET(Service_DB,,2,,1),0),0))</f>
        <v>0</v>
      </c>
      <c r="AF29" s="9">
        <f t="array" aca="1" ref="AF29" ca="1">IF(SUM(C29:V29)=0,0,MIN(IF(IF(C29:V29=MAX(C29:V29),(C$20:V$20))=MIN(IF(C29:V29=MAX(C29:V29),(C$20:V$20))),COLUMN(C$20:V$20))))</f>
        <v>0</v>
      </c>
      <c r="AG29" s="9" t="str">
        <f t="shared" ca="1" si="6"/>
        <v/>
      </c>
      <c r="AH29" s="9">
        <f ca="1">IF(AG29="",0,COUNTIFS(OFFSET(Data!$A$1,0,MATCH(W29,Data!$1:$1,0)-1,1000,1),"&lt;&gt;Yes",OFFSET(Data!$A$1,0,MATCH(AG29,Data!$1:$1,0)-1,1000,1),"Yes"))</f>
        <v>0</v>
      </c>
      <c r="AI29" s="9">
        <f t="shared" ca="1" si="7"/>
        <v>0</v>
      </c>
      <c r="AJ29" s="14">
        <f t="shared" ca="1" si="8"/>
        <v>0</v>
      </c>
      <c r="AK29" s="9">
        <f ca="1">IF(AG29="",0,COUNTIFS(OFFSET(Data!$A$1,0,MATCH(W29&amp;" qualify",Data!$1:$1,0)-1,1000,1),"",OFFSET(Data!$A$1,0,MATCH(AG29&amp;" qualify",Data!$1:$1,0)-1,1000,1),2))</f>
        <v>0</v>
      </c>
      <c r="AL29" s="9">
        <f t="shared" ca="1" si="9"/>
        <v>0</v>
      </c>
      <c r="AM29" s="23" t="str">
        <f t="shared" ca="1" si="10"/>
        <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2">
        <f t="array" aca="1" ref="AO29" ca="1">SUM(IF(OFFSET(Service_DB,,,,1)=AG29,IF(ISNUMBER(SEARCH(OFFSET(Service_DB,,1,,1),AN29)),OFFSET(Service_DB,,2,,1),0),0))</f>
        <v>0</v>
      </c>
      <c r="AP29" s="23" t="str">
        <f t="shared" ca="1" si="23"/>
        <v>AT&amp;T TV Now Xtra9124</v>
      </c>
      <c r="AQ29" s="23" t="str">
        <f t="shared" ca="1" si="24"/>
        <v>AT&amp;T TV Now Xtra9124</v>
      </c>
      <c r="AR29" s="9" t="str">
        <f ca="1">IF(AND(Y29=0,AA29=0),"",IF(A29="1a",W29,IF(AG29="","",IF(OR(ISNUMBER(MATCH(AP29,AP$21:AP28,0)),ISNUMBER(MATCH(AQ29,AP$21:AP28,0))),"",W29&amp;"/"&amp;AG29))))</f>
        <v/>
      </c>
      <c r="AS29" s="9" t="str">
        <f t="shared" ca="1" si="11"/>
        <v/>
      </c>
      <c r="AT29" s="9" t="str">
        <f t="shared" ca="1" si="12"/>
        <v/>
      </c>
      <c r="AU29" s="14" t="str">
        <f t="shared" ca="1" si="13"/>
        <v/>
      </c>
      <c r="AV29" s="23" t="str">
        <f t="shared" ca="1" si="14"/>
        <v/>
      </c>
      <c r="AW29" s="68" t="str">
        <f t="shared" ca="1" si="15"/>
        <v/>
      </c>
      <c r="AX29" s="8">
        <f t="shared" ca="1" si="25"/>
        <v>0</v>
      </c>
      <c r="AY29" s="117" t="str">
        <f t="shared" ca="1" si="16"/>
        <v/>
      </c>
      <c r="AZ29" s="118" t="str">
        <f t="shared" ca="1" si="17"/>
        <v/>
      </c>
      <c r="BA29" s="118" t="str">
        <f t="shared" ca="1" si="18"/>
        <v/>
      </c>
      <c r="BB29" s="118" t="str">
        <f t="shared" ca="1" si="19"/>
        <v/>
      </c>
      <c r="BC29" s="118" t="str">
        <f t="shared" ca="1" si="20"/>
        <v/>
      </c>
      <c r="BD29" s="9" t="str">
        <f ca="1">IF($AR29="","",RANK(BC29,BC$22:BC$81,1)+COUNTIF(BC$22:BC29,BC29)-1)</f>
        <v/>
      </c>
      <c r="BE29" s="118" t="str">
        <f t="shared" ca="1" si="21"/>
        <v/>
      </c>
      <c r="BF29" s="9" t="str">
        <f ca="1">IF($AR29="","",RANK(BE29,BE$22:BE$81,1)+COUNTIF(BE$22:BE29,BE29)-1)</f>
        <v/>
      </c>
    </row>
    <row r="30" spans="1:64" x14ac:dyDescent="0.4">
      <c r="A30" s="23" t="s">
        <v>673</v>
      </c>
      <c r="B30" s="116"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Ultimate</v>
      </c>
      <c r="X30" s="9">
        <f ca="1">COUNTIFS(OFFSET(Data!$A$1,0,MATCH(W30,Data!$1:$1,0)-1,1000,1),"Yes")</f>
        <v>138</v>
      </c>
      <c r="Y30" s="9">
        <f ca="1">COUNTIFS(OFFSET(Data!$A$1,0,MATCH($W30&amp;" qualify",Data!$1:$1,0)-1,1000,1),1)</f>
        <v>9</v>
      </c>
      <c r="Z30" s="14">
        <f t="shared" si="22"/>
        <v>135</v>
      </c>
      <c r="AA30" s="9">
        <f ca="1">IF(OR(A30="1a2a",AG30=""),COUNTIFS(OFFSET(Data!$A$1,0,MATCH(W30&amp;" qualify",Data!$1:$1,0)-1,1000,1),2),IF(A30="12aa",COUNTIFS(OFFSET(Data!$A$1,0,MATCH(W30&amp;" qualify",Data!$1:$1,0)-1,1000,1),2,OFFSET(Data!$A$1,0,MATCH(AG30&amp;" qualify",Data!$1:$1,0)-1,1000,1),"&lt;&gt;1"),""))</f>
        <v>0</v>
      </c>
      <c r="AB30" s="9">
        <f t="shared" ca="1" si="4"/>
        <v>0</v>
      </c>
      <c r="AC30" s="23">
        <f t="shared" ca="1" si="5"/>
        <v>1</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2">
        <f t="array" aca="1" ref="AE30" ca="1">SUM(IF(OFFSET(Service_DB,,,,1)=W30,IF(ISNUMBER(SEARCH(OFFSET(Service_DB,,1,,1),AD30)),OFFSET(Service_DB,,2,,1),0),0))</f>
        <v>0</v>
      </c>
      <c r="AF30" s="9">
        <f t="array" aca="1" ref="AF30" ca="1">IF(SUM(C30:V30)=0,0,MIN(IF(IF(C30:V30=MAX(C30:V30),(C$20:V$20))=MIN(IF(C30:V30=MAX(C30:V30),(C$20:V$20))),COLUMN(C$20:V$20))))</f>
        <v>0</v>
      </c>
      <c r="AG30" s="9" t="str">
        <f t="shared" ca="1" si="6"/>
        <v/>
      </c>
      <c r="AH30" s="9">
        <f ca="1">IF(AG30="",0,COUNTIFS(OFFSET(Data!$A$1,0,MATCH(W30,Data!$1:$1,0)-1,1000,1),"&lt;&gt;Yes",OFFSET(Data!$A$1,0,MATCH(AG30,Data!$1:$1,0)-1,1000,1),"Yes"))</f>
        <v>0</v>
      </c>
      <c r="AI30" s="9">
        <f t="shared" ca="1" si="7"/>
        <v>0</v>
      </c>
      <c r="AJ30" s="14">
        <f t="shared" ca="1" si="8"/>
        <v>0</v>
      </c>
      <c r="AK30" s="9">
        <f ca="1">IF(AG30="",0,COUNTIFS(OFFSET(Data!$A$1,0,MATCH(W30&amp;" qualify",Data!$1:$1,0)-1,1000,1),"",OFFSET(Data!$A$1,0,MATCH(AG30&amp;" qualify",Data!$1:$1,0)-1,1000,1),2))</f>
        <v>0</v>
      </c>
      <c r="AL30" s="9">
        <f t="shared" ca="1" si="9"/>
        <v>0</v>
      </c>
      <c r="AM30" s="23" t="str">
        <f t="shared" ca="1" si="10"/>
        <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2">
        <f t="array" aca="1" ref="AO30" ca="1">SUM(IF(OFFSET(Service_DB,,,,1)=AG30,IF(ISNUMBER(SEARCH(OFFSET(Service_DB,,1,,1),AN30)),OFFSET(Service_DB,,2,,1),0),0))</f>
        <v>0</v>
      </c>
      <c r="AP30" s="23" t="str">
        <f t="shared" ca="1" si="23"/>
        <v>AT&amp;T TV Now Ultimate9135</v>
      </c>
      <c r="AQ30" s="23" t="str">
        <f t="shared" ca="1" si="24"/>
        <v>AT&amp;T TV Now Ultimate9135</v>
      </c>
      <c r="AR30" s="9" t="str">
        <f ca="1">IF(AND(Y30=0,AA30=0),"",IF(A30="1a",W30,IF(AG30="","",IF(OR(ISNUMBER(MATCH(AP30,AP$21:AP29,0)),ISNUMBER(MATCH(AQ30,AP$21:AP29,0))),"",W30&amp;"/"&amp;AG30))))</f>
        <v/>
      </c>
      <c r="AS30" s="9" t="str">
        <f t="shared" ca="1" si="11"/>
        <v/>
      </c>
      <c r="AT30" s="9" t="str">
        <f t="shared" ca="1" si="12"/>
        <v/>
      </c>
      <c r="AU30" s="14" t="str">
        <f t="shared" ca="1" si="13"/>
        <v/>
      </c>
      <c r="AV30" s="23" t="str">
        <f t="shared" ca="1" si="14"/>
        <v/>
      </c>
      <c r="AW30" s="68" t="str">
        <f t="shared" ca="1" si="15"/>
        <v/>
      </c>
      <c r="AX30" s="8">
        <f t="shared" ca="1" si="25"/>
        <v>0</v>
      </c>
      <c r="AY30" s="117" t="str">
        <f t="shared" ca="1" si="16"/>
        <v/>
      </c>
      <c r="AZ30" s="118" t="str">
        <f t="shared" ca="1" si="17"/>
        <v/>
      </c>
      <c r="BA30" s="118" t="str">
        <f t="shared" ca="1" si="18"/>
        <v/>
      </c>
      <c r="BB30" s="118" t="str">
        <f t="shared" ca="1" si="19"/>
        <v/>
      </c>
      <c r="BC30" s="118" t="str">
        <f t="shared" ca="1" si="20"/>
        <v/>
      </c>
      <c r="BD30" s="9" t="str">
        <f ca="1">IF($AR30="","",RANK(BC30,BC$22:BC$81,1)+COUNTIF(BC$22:BC30,BC30)-1)</f>
        <v/>
      </c>
      <c r="BE30" s="118" t="str">
        <f t="shared" ca="1" si="21"/>
        <v/>
      </c>
      <c r="BF30" s="9" t="str">
        <f ca="1">IF($AR30="","",RANK(BE30,BE$22:BE$81,1)+COUNTIF(BE$22:BE30,BE30)-1)</f>
        <v/>
      </c>
    </row>
    <row r="31" spans="1:64" x14ac:dyDescent="0.4">
      <c r="A31" s="23" t="s">
        <v>673</v>
      </c>
      <c r="B31" s="116"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1</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1</v>
      </c>
      <c r="W31" s="9" t="str">
        <f t="shared" si="2"/>
        <v>AT&amp;T TV Now Optimo Mas</v>
      </c>
      <c r="X31" s="9">
        <f ca="1">COUNTIFS(OFFSET(Data!$A$1,0,MATCH(W31,Data!$1:$1,0)-1,1000,1),"Yes")</f>
        <v>108</v>
      </c>
      <c r="Y31" s="9">
        <f ca="1">COUNTIFS(OFFSET(Data!$A$1,0,MATCH($W31&amp;" qualify",Data!$1:$1,0)-1,1000,1),1)</f>
        <v>6</v>
      </c>
      <c r="Z31" s="14">
        <f t="shared" si="22"/>
        <v>86</v>
      </c>
      <c r="AA31" s="9">
        <f ca="1">IF(OR(A31="1a2a",AG31=""),COUNTIFS(OFFSET(Data!$A$1,0,MATCH(W31&amp;" qualify",Data!$1:$1,0)-1,1000,1),2),IF(A31="12aa",COUNTIFS(OFFSET(Data!$A$1,0,MATCH(W31&amp;" qualify",Data!$1:$1,0)-1,1000,1),2,OFFSET(Data!$A$1,0,MATCH(AG31&amp;" qualify",Data!$1:$1,0)-1,1000,1),"&lt;&gt;1"),""))</f>
        <v>0</v>
      </c>
      <c r="AB31" s="9">
        <f t="shared" ca="1" si="4"/>
        <v>0</v>
      </c>
      <c r="AC31" s="23">
        <f t="shared" ca="1" si="5"/>
        <v>0.66666666666666663</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2">
        <f t="array" aca="1" ref="AE31" ca="1">SUM(IF(OFFSET(Service_DB,,,,1)=W31,IF(ISNUMBER(SEARCH(OFFSET(Service_DB,,1,,1),AD31)),OFFSET(Service_DB,,2,,1),0),0))</f>
        <v>0</v>
      </c>
      <c r="AF31" s="9">
        <f t="array" aca="1" ref="AF31" ca="1">IF(SUM(C31:V31)=0,0,MIN(IF(IF(C31:V31=MAX(C31:V31),(C$20:V$20))=MIN(IF(C31:V31=MAX(C31:V31),(C$20:V$20))),COLUMN(C$20:V$20))))</f>
        <v>3</v>
      </c>
      <c r="AG31" s="9" t="str">
        <f t="shared" ca="1" si="6"/>
        <v>Philo</v>
      </c>
      <c r="AH31" s="9">
        <f ca="1">IF(AG31="",0,COUNTIFS(OFFSET(Data!$A$1,0,MATCH(W31,Data!$1:$1,0)-1,1000,1),"&lt;&gt;Yes",OFFSET(Data!$A$1,0,MATCH(AG31,Data!$1:$1,0)-1,1000,1),"Yes"))</f>
        <v>42</v>
      </c>
      <c r="AI31" s="9">
        <f t="shared" ca="1" si="7"/>
        <v>2</v>
      </c>
      <c r="AJ31" s="14">
        <f t="shared" ca="1" si="8"/>
        <v>20</v>
      </c>
      <c r="AK31" s="9">
        <f ca="1">IF(AG31="",0,COUNTIFS(OFFSET(Data!$A$1,0,MATCH(W31&amp;" qualify",Data!$1:$1,0)-1,1000,1),"",OFFSET(Data!$A$1,0,MATCH(AG31&amp;" qualify",Data!$1:$1,0)-1,1000,1),2))</f>
        <v>0</v>
      </c>
      <c r="AL31" s="9">
        <f t="shared" ca="1" si="9"/>
        <v>0</v>
      </c>
      <c r="AM31" s="23">
        <f t="shared" ca="1" si="10"/>
        <v>0.22222222222222221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2">
        <f t="array" aca="1" ref="AO31" ca="1">SUM(IF(OFFSET(Service_DB,,,,1)=AG31,IF(ISNUMBER(SEARCH(OFFSET(Service_DB,,1,,1),AN31)),OFFSET(Service_DB,,2,,1),0),0))</f>
        <v>0</v>
      </c>
      <c r="AP31" s="23" t="str">
        <f t="shared" ca="1" si="23"/>
        <v>AT&amp;T TV Now Optimo MasPhilo8106</v>
      </c>
      <c r="AQ31" s="23" t="str">
        <f t="shared" ca="1" si="24"/>
        <v>PhiloAT&amp;T TV Now Optimo Mas8106</v>
      </c>
      <c r="AR31" s="9" t="str">
        <f ca="1">IF(AND(Y31=0,AA31=0),"",IF(A31="1a",W31,IF(AG31="","",IF(OR(ISNUMBER(MATCH(AP31,AP$21:AP30,0)),ISNUMBER(MATCH(AQ31,AP$21:AP30,0))),"",W31&amp;"/"&amp;AG31))))</f>
        <v>AT&amp;T TV Now Optimo Mas/Philo</v>
      </c>
      <c r="AS31" s="9">
        <f t="shared" ca="1" si="11"/>
        <v>150</v>
      </c>
      <c r="AT31" s="9">
        <f t="shared" ca="1" si="12"/>
        <v>8</v>
      </c>
      <c r="AU31" s="14">
        <f t="shared" ca="1" si="13"/>
        <v>106</v>
      </c>
      <c r="AV31" s="23">
        <f t="shared" ca="1" si="14"/>
        <v>0.88888888888888884</v>
      </c>
      <c r="AW31" s="68">
        <f t="shared" ca="1" si="15"/>
        <v>13.25</v>
      </c>
      <c r="AX31" s="8">
        <f t="shared" ca="1" si="25"/>
        <v>0</v>
      </c>
      <c r="AY31" s="117">
        <f t="shared" ca="1" si="16"/>
        <v>91</v>
      </c>
      <c r="AZ31" s="118">
        <f t="shared" ca="1" si="17"/>
        <v>0.11111111111111116</v>
      </c>
      <c r="BA31" s="118">
        <f t="shared" ca="1" si="18"/>
        <v>0.48663101604278075</v>
      </c>
      <c r="BB31" s="118">
        <f t="shared" ca="1" si="19"/>
        <v>0.11111111111111116</v>
      </c>
      <c r="BC31" s="118">
        <f t="shared" ca="1" si="20"/>
        <v>0.29887106357694593</v>
      </c>
      <c r="BD31" s="9">
        <f ca="1">IF($AR31="","",RANK(BC31,BC$22:BC$81,1)+COUNTIF(BC$22:BC31,BC31)-1)</f>
        <v>12</v>
      </c>
      <c r="BE31" s="118">
        <f t="shared" ca="1" si="21"/>
        <v>0.29887106357694593</v>
      </c>
      <c r="BF31" s="9">
        <f ca="1">IF($AR31="","",RANK(BE31,BE$22:BE$81,1)+COUNTIF(BE$22:BE31,BE31)-1)</f>
        <v>12</v>
      </c>
    </row>
    <row r="32" spans="1:64" x14ac:dyDescent="0.4">
      <c r="A32" s="23" t="s">
        <v>673</v>
      </c>
      <c r="B32" s="116"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2</v>
      </c>
      <c r="W32" s="9" t="str">
        <f t="shared" si="2"/>
        <v>YouTube TV</v>
      </c>
      <c r="X32" s="9">
        <f ca="1">COUNTIFS(OFFSET(Data!$A$1,0,MATCH(W32,Data!$1:$1,0)-1,1000,1),"Yes")</f>
        <v>89</v>
      </c>
      <c r="Y32" s="9">
        <f ca="1">COUNTIFS(OFFSET(Data!$A$1,0,MATCH($W32&amp;" qualify",Data!$1:$1,0)-1,1000,1),1)</f>
        <v>6</v>
      </c>
      <c r="Z32" s="14">
        <f t="shared" si="22"/>
        <v>50</v>
      </c>
      <c r="AA32" s="9">
        <f ca="1">IF(OR(A32="1a2a",AG32=""),COUNTIFS(OFFSET(Data!$A$1,0,MATCH(W32&amp;" qualify",Data!$1:$1,0)-1,1000,1),2),IF(A32="12aa",COUNTIFS(OFFSET(Data!$A$1,0,MATCH(W32&amp;" qualify",Data!$1:$1,0)-1,1000,1),2,OFFSET(Data!$A$1,0,MATCH(AG32&amp;" qualify",Data!$1:$1,0)-1,1000,1),"&lt;&gt;1"),""))</f>
        <v>0</v>
      </c>
      <c r="AB32" s="9">
        <f t="shared" ca="1" si="4"/>
        <v>0</v>
      </c>
      <c r="AC32" s="23">
        <f t="shared" ca="1" si="5"/>
        <v>0.66666666666666663</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2">
        <f t="array" aca="1" ref="AE32" ca="1">SUM(IF(OFFSET(Service_DB,,,,1)=W32,IF(ISNUMBER(SEARCH(OFFSET(Service_DB,,1,,1),AD32)),OFFSET(Service_DB,,2,,1),0),0))</f>
        <v>0</v>
      </c>
      <c r="AF32" s="9">
        <f t="array" aca="1" ref="AF32" ca="1">IF(SUM(C32:V32)=0,0,MIN(IF(IF(C32:V32=MAX(C32:V32),(C$20:V$20))=MIN(IF(C32:V32=MAX(C32:V32),(C$20:V$20))),COLUMN(C$20:V$20))))</f>
        <v>3</v>
      </c>
      <c r="AG32" s="9" t="str">
        <f t="shared" ca="1" si="6"/>
        <v>Philo</v>
      </c>
      <c r="AH32" s="9">
        <f ca="1">IF(AG32="",0,COUNTIFS(OFFSET(Data!$A$1,0,MATCH(W32,Data!$1:$1,0)-1,1000,1),"&lt;&gt;Yes",OFFSET(Data!$A$1,0,MATCH(AG32,Data!$1:$1,0)-1,1000,1),"Yes"))</f>
        <v>41</v>
      </c>
      <c r="AI32" s="9">
        <f t="shared" ca="1" si="7"/>
        <v>3</v>
      </c>
      <c r="AJ32" s="14">
        <f t="shared" ca="1" si="8"/>
        <v>20</v>
      </c>
      <c r="AK32" s="9">
        <f ca="1">IF(AG32="",0,COUNTIFS(OFFSET(Data!$A$1,0,MATCH(W32&amp;" qualify",Data!$1:$1,0)-1,1000,1),"",OFFSET(Data!$A$1,0,MATCH(AG32&amp;" qualify",Data!$1:$1,0)-1,1000,1),2))</f>
        <v>0</v>
      </c>
      <c r="AL32" s="9">
        <f t="shared" ca="1" si="9"/>
        <v>0</v>
      </c>
      <c r="AM32" s="23">
        <f t="shared" ca="1" si="10"/>
        <v>0.33333333333333331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2">
        <f t="array" aca="1" ref="AO32" ca="1">SUM(IF(OFFSET(Service_DB,,,,1)=AG32,IF(ISNUMBER(SEARCH(OFFSET(Service_DB,,1,,1),AN32)),OFFSET(Service_DB,,2,,1),0),0))</f>
        <v>0</v>
      </c>
      <c r="AP32" s="23" t="str">
        <f t="shared" ca="1" si="23"/>
        <v>YouTube TVPhilo970</v>
      </c>
      <c r="AQ32" s="23" t="str">
        <f t="shared" ca="1" si="24"/>
        <v>PhiloYouTube TV970</v>
      </c>
      <c r="AR32" s="9" t="str">
        <f ca="1">IF(AND(Y32=0,AA32=0),"",IF(A32="1a",W32,IF(AG32="","",IF(OR(ISNUMBER(MATCH(AP32,AP$21:AP31,0)),ISNUMBER(MATCH(AQ32,AP$21:AP31,0))),"",W32&amp;"/"&amp;AG32))))</f>
        <v/>
      </c>
      <c r="AS32" s="9" t="str">
        <f t="shared" ca="1" si="11"/>
        <v/>
      </c>
      <c r="AT32" s="9" t="str">
        <f t="shared" ca="1" si="12"/>
        <v/>
      </c>
      <c r="AU32" s="14" t="str">
        <f t="shared" ca="1" si="13"/>
        <v/>
      </c>
      <c r="AV32" s="23" t="str">
        <f t="shared" ca="1" si="14"/>
        <v/>
      </c>
      <c r="AW32" s="68" t="str">
        <f t="shared" ca="1" si="15"/>
        <v/>
      </c>
      <c r="AX32" s="8">
        <f t="shared" ca="1" si="25"/>
        <v>0</v>
      </c>
      <c r="AY32" s="117" t="str">
        <f t="shared" ca="1" si="16"/>
        <v/>
      </c>
      <c r="AZ32" s="118" t="str">
        <f t="shared" ca="1" si="17"/>
        <v/>
      </c>
      <c r="BA32" s="118" t="str">
        <f t="shared" ca="1" si="18"/>
        <v/>
      </c>
      <c r="BB32" s="118" t="str">
        <f t="shared" ca="1" si="19"/>
        <v/>
      </c>
      <c r="BC32" s="118" t="str">
        <f t="shared" ca="1" si="20"/>
        <v/>
      </c>
      <c r="BD32" s="9" t="str">
        <f ca="1">IF($AR32="","",RANK(BC32,BC$22:BC$81,1)+COUNTIF(BC$22:BC32,BC32)-1)</f>
        <v/>
      </c>
      <c r="BE32" s="118" t="str">
        <f t="shared" ca="1" si="21"/>
        <v/>
      </c>
      <c r="BF32" s="9" t="str">
        <f ca="1">IF($AR32="","",RANK(BE32,BE$22:BE$81,1)+COUNTIF(BE$22:BE32,BE32)-1)</f>
        <v/>
      </c>
    </row>
    <row r="33" spans="1:58" x14ac:dyDescent="0.4">
      <c r="A33" s="23" t="s">
        <v>673</v>
      </c>
      <c r="B33" s="116"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1</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0</v>
      </c>
      <c r="W33" s="9" t="str">
        <f t="shared" si="2"/>
        <v>Hulu with Live TV</v>
      </c>
      <c r="X33" s="9">
        <f ca="1">COUNTIFS(OFFSET(Data!$A$1,0,MATCH(W33,Data!$1:$1,0)-1,1000,1),"Yes")</f>
        <v>69</v>
      </c>
      <c r="Y33" s="9">
        <f ca="1">COUNTIFS(OFFSET(Data!$A$1,0,MATCH($W33&amp;" qualify",Data!$1:$1,0)-1,1000,1),1)</f>
        <v>6</v>
      </c>
      <c r="Z33" s="14">
        <f t="shared" si="22"/>
        <v>55</v>
      </c>
      <c r="AA33" s="9">
        <f ca="1">IF(OR(A33="1a2a",AG33=""),COUNTIFS(OFFSET(Data!$A$1,0,MATCH(W33&amp;" qualify",Data!$1:$1,0)-1,1000,1),2),IF(A33="12aa",COUNTIFS(OFFSET(Data!$A$1,0,MATCH(W33&amp;" qualify",Data!$1:$1,0)-1,1000,1),2,OFFSET(Data!$A$1,0,MATCH(AG33&amp;" qualify",Data!$1:$1,0)-1,1000,1),"&lt;&gt;1"),""))</f>
        <v>1</v>
      </c>
      <c r="AB33" s="9">
        <f t="shared" ca="1" si="4"/>
        <v>1</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Entertainment</v>
      </c>
      <c r="AE33" s="162">
        <f t="array" aca="1" ref="AE33" ca="1">SUM(IF(OFFSET(Service_DB,,,,1)=W33,IF(ISNUMBER(SEARCH(OFFSET(Service_DB,,1,,1),AD33)),OFFSET(Service_DB,,2,,1),0),0))</f>
        <v>8</v>
      </c>
      <c r="AF33" s="9">
        <f t="array" aca="1" ref="AF33" ca="1">IF(SUM(C33:V33)=0,0,MIN(IF(IF(C33:V33=MAX(C33:V33),(C$20:V$20))=MIN(IF(C33:V33=MAX(C33:V33),(C$20:V$20))),COLUMN(C$20:V$20))))</f>
        <v>10</v>
      </c>
      <c r="AG33" s="9" t="str">
        <f t="shared" ca="1" si="6"/>
        <v>AT&amp;T TV Now Xtra</v>
      </c>
      <c r="AH33" s="9">
        <f ca="1">IF(AG33="",0,COUNTIFS(OFFSET(Data!$A$1,0,MATCH(W33,Data!$1:$1,0)-1,1000,1),"&lt;&gt;Yes",OFFSET(Data!$A$1,0,MATCH(AG33,Data!$1:$1,0)-1,1000,1),"Yes"))</f>
        <v>70</v>
      </c>
      <c r="AI33" s="9">
        <f t="shared" ca="1" si="7"/>
        <v>2</v>
      </c>
      <c r="AJ33" s="14">
        <f t="shared" ca="1" si="8"/>
        <v>124</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2">
        <f t="array" aca="1" ref="AO33" ca="1">SUM(IF(OFFSET(Service_DB,,,,1)=AG33,IF(ISNUMBER(SEARCH(OFFSET(Service_DB,,1,,1),AN33)),OFFSET(Service_DB,,2,,1),0),0))</f>
        <v>0</v>
      </c>
      <c r="AP33" s="23" t="str">
        <f t="shared" ca="1" si="23"/>
        <v>Hulu with Live TVAT&amp;T TV Now Xtra9187</v>
      </c>
      <c r="AQ33" s="23" t="str">
        <f t="shared" ca="1" si="24"/>
        <v>AT&amp;T TV Now XtraHulu with Live TV9187</v>
      </c>
      <c r="AR33" s="9" t="str">
        <f ca="1">IF(AND(Y33=0,AA33=0),"",IF(A33="1a",W33,IF(AG33="","",IF(OR(ISNUMBER(MATCH(AP33,AP$21:AP32,0)),ISNUMBER(MATCH(AQ33,AP$21:AP32,0))),"",W33&amp;"/"&amp;AG33))))</f>
        <v>Hulu with Live TV/AT&amp;T TV Now Xtra</v>
      </c>
      <c r="AS33" s="9">
        <f t="shared" ca="1" si="11"/>
        <v>139</v>
      </c>
      <c r="AT33" s="9">
        <f t="shared" ca="1" si="12"/>
        <v>9</v>
      </c>
      <c r="AU33" s="14">
        <f t="shared" ca="1" si="13"/>
        <v>187</v>
      </c>
      <c r="AV33" s="23">
        <f t="shared" ca="1" si="14"/>
        <v>1</v>
      </c>
      <c r="AW33" s="68">
        <f t="shared" ca="1" si="15"/>
        <v>20.777777777777779</v>
      </c>
      <c r="AX33" s="8">
        <f t="shared" ca="1" si="25"/>
        <v>1</v>
      </c>
      <c r="AY33" s="117">
        <f t="shared" ca="1" si="16"/>
        <v>172</v>
      </c>
      <c r="AZ33" s="118">
        <f t="shared" ca="1" si="17"/>
        <v>0</v>
      </c>
      <c r="BA33" s="118">
        <f t="shared" ca="1" si="18"/>
        <v>0.9197860962566845</v>
      </c>
      <c r="BB33" s="118">
        <f t="shared" ca="1" si="19"/>
        <v>0</v>
      </c>
      <c r="BC33" s="118">
        <f t="shared" ca="1" si="20"/>
        <v>0.45989304812834225</v>
      </c>
      <c r="BD33" s="9">
        <f ca="1">IF($AR33="","",RANK(BC33,BC$22:BC$81,1)+COUNTIF(BC$22:BC33,BC33)-1)</f>
        <v>34</v>
      </c>
      <c r="BE33" s="118">
        <f t="shared" ca="1" si="21"/>
        <v>0.45989304812834225</v>
      </c>
      <c r="BF33" s="9">
        <f ca="1">IF($AR33="","",RANK(BE33,BE$22:BE$81,1)+COUNTIF(BE$22:BE33,BE33)-1)</f>
        <v>34</v>
      </c>
    </row>
    <row r="34" spans="1:58" x14ac:dyDescent="0.4">
      <c r="A34" s="23" t="s">
        <v>673</v>
      </c>
      <c r="B34" s="116" t="str">
        <f>Services!A14</f>
        <v>PS Vue</v>
      </c>
      <c r="C34" s="9">
        <f ca="1">IF(MID($B34,1,3)=MID(C$21,1,3),"",IF($A34="1a","",COUNTIFS(OFFSET(Data!$A$1,0,MATCH($B34&amp;" qualify",Data!$1:$1,0)-1,1000,1),IF($A34="12aa","&lt;&gt;1",""),OFFSET(Data!$A$1,0,MATCH(C$21&amp;" qualify",Data!$1:$1,0)-1,1000,1),1)))</f>
        <v>3</v>
      </c>
      <c r="D34" s="9">
        <f ca="1">IF(MID($B34,1,3)=MID(D$21,1,3),"",IF($A34="1a","",COUNTIFS(OFFSET(Data!$A$1,0,MATCH($B34&amp;" qualify",Data!$1:$1,0)-1,1000,1),IF($A34="12aa","&lt;&gt;1",""),OFFSET(Data!$A$1,0,MATCH(D$21&amp;" qualify",Data!$1:$1,0)-1,1000,1),1)))</f>
        <v>2</v>
      </c>
      <c r="E34" s="9">
        <f ca="1">IF(MID($B34,1,3)=MID(E$21,1,3),"",IF($A34="1a","",COUNTIFS(OFFSET(Data!$A$1,0,MATCH($B34&amp;" qualify",Data!$1:$1,0)-1,1000,1),IF($A34="12aa","&lt;&gt;1",""),OFFSET(Data!$A$1,0,MATCH(E$21&amp;" qualify",Data!$1:$1,0)-1,1000,1),1)))</f>
        <v>4</v>
      </c>
      <c r="F34" s="9">
        <f ca="1">IF(MID($B34,1,3)=MID(F$21,1,3),"",IF($A34="1a","",COUNTIFS(OFFSET(Data!$A$1,0,MATCH($B34&amp;" qualify",Data!$1:$1,0)-1,1000,1),IF($A34="12aa","&lt;&gt;1",""),OFFSET(Data!$A$1,0,MATCH(F$21&amp;" qualify",Data!$1:$1,0)-1,1000,1),1)))</f>
        <v>6</v>
      </c>
      <c r="G34" s="9">
        <f ca="1">IF(MID($B34,1,3)=MID(G$21,1,3),"",IF($A34="1a","",COUNTIFS(OFFSET(Data!$A$1,0,MATCH($B34&amp;" qualify",Data!$1:$1,0)-1,1000,1),IF($A34="12aa","&lt;&gt;1",""),OFFSET(Data!$A$1,0,MATCH(G$21&amp;" qualify",Data!$1:$1,0)-1,1000,1),1)))</f>
        <v>6</v>
      </c>
      <c r="H34" s="9">
        <f ca="1">IF(MID($B34,1,3)=MID(H$21,1,3),"",IF($A34="1a","",COUNTIFS(OFFSET(Data!$A$1,0,MATCH($B34&amp;" qualify",Data!$1:$1,0)-1,1000,1),IF($A34="12aa","&lt;&gt;1",""),OFFSET(Data!$A$1,0,MATCH(H$21&amp;" qualify",Data!$1:$1,0)-1,1000,1),1)))</f>
        <v>7</v>
      </c>
      <c r="I34" s="9">
        <f ca="1">IF(MID($B34,1,3)=MID(I$21,1,3),"",IF($A34="1a","",COUNTIFS(OFFSET(Data!$A$1,0,MATCH($B34&amp;" qualify",Data!$1:$1,0)-1,1000,1),IF($A34="12aa","&lt;&gt;1",""),OFFSET(Data!$A$1,0,MATCH(I$21&amp;" qualify",Data!$1:$1,0)-1,1000,1),1)))</f>
        <v>8</v>
      </c>
      <c r="J34" s="9">
        <f ca="1">IF(MID($B34,1,3)=MID(J$21,1,3),"",IF($A34="1a","",COUNTIFS(OFFSET(Data!$A$1,0,MATCH($B34&amp;" qualify",Data!$1:$1,0)-1,1000,1),IF($A34="12aa","&lt;&gt;1",""),OFFSET(Data!$A$1,0,MATCH(J$21&amp;" qualify",Data!$1:$1,0)-1,1000,1),1)))</f>
        <v>9</v>
      </c>
      <c r="K34" s="9">
        <f ca="1">IF(MID($B34,1,3)=MID(K$21,1,3),"",IF($A34="1a","",COUNTIFS(OFFSET(Data!$A$1,0,MATCH($B34&amp;" qualify",Data!$1:$1,0)-1,1000,1),IF($A34="12aa","&lt;&gt;1",""),OFFSET(Data!$A$1,0,MATCH(K$21&amp;" qualify",Data!$1:$1,0)-1,1000,1),1)))</f>
        <v>9</v>
      </c>
      <c r="L34" s="9">
        <f ca="1">IF(MID($B34,1,3)=MID(L$21,1,3),"",IF($A34="1a","",COUNTIFS(OFFSET(Data!$A$1,0,MATCH($B34&amp;" qualify",Data!$1:$1,0)-1,1000,1),IF($A34="12aa","&lt;&gt;1",""),OFFSET(Data!$A$1,0,MATCH(L$21&amp;" qualify",Data!$1:$1,0)-1,1000,1),1)))</f>
        <v>6</v>
      </c>
      <c r="M34" s="9">
        <f ca="1">IF(MID($B34,1,3)=MID(M$21,1,3),"",IF($A34="1a","",COUNTIFS(OFFSET(Data!$A$1,0,MATCH($B34&amp;" qualify",Data!$1:$1,0)-1,1000,1),IF($A34="12aa","&lt;&gt;1",""),OFFSET(Data!$A$1,0,MATCH(M$21&amp;" qualify",Data!$1:$1,0)-1,1000,1),1)))</f>
        <v>6</v>
      </c>
      <c r="N34" s="9">
        <f ca="1">IF(MID($B34,1,3)=MID(N$21,1,3),"",IF($A34="1a","",COUNTIFS(OFFSET(Data!$A$1,0,MATCH($B34&amp;" qualify",Data!$1:$1,0)-1,1000,1),IF($A34="12aa","&lt;&gt;1",""),OFFSET(Data!$A$1,0,MATCH(N$21&amp;" qualify",Data!$1:$1,0)-1,1000,1),1)))</f>
        <v>6</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5</v>
      </c>
      <c r="Q34" s="9">
        <f ca="1">IF(MID($B34,1,3)=MID(Q$21,1,3),"",IF($A34="1a","",COUNTIFS(OFFSET(Data!$A$1,0,MATCH($B34&amp;" qualify",Data!$1:$1,0)-1,1000,1),IF($A34="12aa","&lt;&gt;1",""),OFFSET(Data!$A$1,0,MATCH(Q$21&amp;" qualify",Data!$1:$1,0)-1,1000,1),1)))</f>
        <v>2</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4</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2</v>
      </c>
      <c r="W34" s="9" t="str">
        <f t="shared" si="2"/>
        <v>PS Vue</v>
      </c>
      <c r="X34" s="9">
        <f ca="1">COUNTIFS(OFFSET(Data!$A$1,0,MATCH(W34,Data!$1:$1,0)-1,1000,1),"Yes")</f>
        <v>54</v>
      </c>
      <c r="Y34" s="9">
        <f ca="1">COUNTIFS(OFFSET(Data!$A$1,0,MATCH($W34&amp;" qualify",Data!$1:$1,0)-1,1000,1),1)</f>
        <v>0</v>
      </c>
      <c r="Z34" s="14">
        <f t="shared" si="22"/>
        <v>50</v>
      </c>
      <c r="AA34" s="9">
        <f ca="1">IF(OR(A34="1a2a",AG34=""),COUNTIFS(OFFSET(Data!$A$1,0,MATCH(W34&amp;" qualify",Data!$1:$1,0)-1,1000,1),2),IF(A34="12aa",COUNTIFS(OFFSET(Data!$A$1,0,MATCH(W34&amp;" qualify",Data!$1:$1,0)-1,1000,1),2,OFFSET(Data!$A$1,0,MATCH(AG34&amp;" qualify",Data!$1:$1,0)-1,1000,1),"&lt;&gt;1"),""))</f>
        <v>0</v>
      </c>
      <c r="AB34" s="9">
        <f t="shared" ca="1" si="4"/>
        <v>0</v>
      </c>
      <c r="AC34" s="23">
        <f t="shared" ca="1" si="5"/>
        <v>0</v>
      </c>
      <c r="AD34" s="171"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2">
        <f t="array" aca="1" ref="AE34" ca="1">SUM(IF(OFFSET(Service_DB,,,,1)=W34,IF(ISNUMBER(SEARCH(OFFSET(Service_DB,,1,,1),AD34)),OFFSET(Service_DB,,2,,1),0),0))</f>
        <v>0</v>
      </c>
      <c r="AF34" s="9">
        <f t="array" aca="1" ref="AF34" ca="1">IF(SUM(C34:V34)=0,0,MIN(IF(IF(C34:V34=MAX(C34:V34),(C$20:V$20))=MIN(IF(C34:V34=MAX(C34:V34),(C$20:V$20))),COLUMN(C$20:V$20))))</f>
        <v>10</v>
      </c>
      <c r="AG34" s="9" t="str">
        <f t="shared" ca="1" si="6"/>
        <v>AT&amp;T TV Now Xtra</v>
      </c>
      <c r="AH34" s="9">
        <f ca="1">IF(AG34="",0,COUNTIFS(OFFSET(Data!$A$1,0,MATCH(W34,Data!$1:$1,0)-1,1000,1),"&lt;&gt;Yes",OFFSET(Data!$A$1,0,MATCH(AG34,Data!$1:$1,0)-1,1000,1),"Yes"))</f>
        <v>81</v>
      </c>
      <c r="AI34" s="9">
        <f t="shared" ca="1" si="7"/>
        <v>9</v>
      </c>
      <c r="AJ34" s="14">
        <f t="shared" ca="1" si="8"/>
        <v>124</v>
      </c>
      <c r="AK34" s="9">
        <f ca="1">IF(AG34="",0,COUNTIFS(OFFSET(Data!$A$1,0,MATCH(W34&amp;" qualify",Data!$1:$1,0)-1,1000,1),"",OFFSET(Data!$A$1,0,MATCH(AG34&amp;" qualify",Data!$1:$1,0)-1,1000,1),2))</f>
        <v>0</v>
      </c>
      <c r="AL34" s="9">
        <f t="shared" ca="1" si="9"/>
        <v>0</v>
      </c>
      <c r="AM34" s="23">
        <f t="shared" ca="1" si="10"/>
        <v>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2">
        <f t="array" aca="1" ref="AO34" ca="1">SUM(IF(OFFSET(Service_DB,,,,1)=AG34,IF(ISNUMBER(SEARCH(OFFSET(Service_DB,,1,,1),AN34)),OFFSET(Service_DB,,2,,1),0),0))</f>
        <v>0</v>
      </c>
      <c r="AP34" s="23" t="str">
        <f t="shared" ca="1" si="23"/>
        <v>PS VueAT&amp;T TV Now Xtra9174</v>
      </c>
      <c r="AQ34" s="23" t="str">
        <f t="shared" ca="1" si="24"/>
        <v>AT&amp;T TV Now XtraPS Vue9174</v>
      </c>
      <c r="AR34" s="9" t="str">
        <f ca="1">IF(AND(Y34=0,AA34=0),"",IF(A34="1a",W34,IF(AG34="","",IF(OR(ISNUMBER(MATCH(AP34,AP$21:AP33,0)),ISNUMBER(MATCH(AQ34,AP$21:AP33,0))),"",W34&amp;"/"&amp;AG34))))</f>
        <v/>
      </c>
      <c r="AS34" s="9" t="str">
        <f t="shared" ca="1" si="11"/>
        <v/>
      </c>
      <c r="AT34" s="9" t="str">
        <f t="shared" ca="1" si="12"/>
        <v/>
      </c>
      <c r="AU34" s="14" t="str">
        <f t="shared" ca="1" si="13"/>
        <v/>
      </c>
      <c r="AV34" s="23" t="str">
        <f t="shared" ca="1" si="14"/>
        <v/>
      </c>
      <c r="AW34" s="68" t="str">
        <f t="shared" ca="1" si="15"/>
        <v/>
      </c>
      <c r="AX34" s="8">
        <f t="shared" ca="1" si="25"/>
        <v>0</v>
      </c>
      <c r="AY34" s="117" t="str">
        <f t="shared" ca="1" si="16"/>
        <v/>
      </c>
      <c r="AZ34" s="118" t="str">
        <f t="shared" ca="1" si="17"/>
        <v/>
      </c>
      <c r="BA34" s="118" t="str">
        <f t="shared" ca="1" si="18"/>
        <v/>
      </c>
      <c r="BB34" s="118" t="str">
        <f t="shared" ca="1" si="19"/>
        <v/>
      </c>
      <c r="BC34" s="118" t="str">
        <f t="shared" ca="1" si="20"/>
        <v/>
      </c>
      <c r="BD34" s="9" t="str">
        <f ca="1">IF($AR34="","",RANK(BC34,BC$22:BC$81,1)+COUNTIF(BC$22:BC34,BC34)-1)</f>
        <v/>
      </c>
      <c r="BE34" s="118" t="str">
        <f t="shared" ca="1" si="21"/>
        <v/>
      </c>
      <c r="BF34" s="9" t="str">
        <f ca="1">IF($AR34="","",RANK(BE34,BE$22:BE$81,1)+COUNTIF(BE$22:BE34,BE34)-1)</f>
        <v/>
      </c>
    </row>
    <row r="35" spans="1:58" x14ac:dyDescent="0.4">
      <c r="A35" s="23" t="s">
        <v>673</v>
      </c>
      <c r="B35" s="116"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2</v>
      </c>
      <c r="G35" s="9">
        <f ca="1">IF(MID($B35,1,3)=MID(G$21,1,3),"",IF($A35="1a","",COUNTIFS(OFFSET(Data!$A$1,0,MATCH($B35&amp;" qualify",Data!$1:$1,0)-1,1000,1),IF($A35="12aa","&lt;&gt;1",""),OFFSET(Data!$A$1,0,MATCH(G$21&amp;" qualify",Data!$1:$1,0)-1,1000,1),1)))</f>
        <v>2</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2</v>
      </c>
      <c r="J35" s="9">
        <f ca="1">IF(MID($B35,1,3)=MID(J$21,1,3),"",IF($A35="1a","",COUNTIFS(OFFSET(Data!$A$1,0,MATCH($B35&amp;" qualify",Data!$1:$1,0)-1,1000,1),IF($A35="12aa","&lt;&gt;1",""),OFFSET(Data!$A$1,0,MATCH(J$21&amp;" qualify",Data!$1:$1,0)-1,1000,1),1)))</f>
        <v>3</v>
      </c>
      <c r="K35" s="9">
        <f ca="1">IF(MID($B35,1,3)=MID(K$21,1,3),"",IF($A35="1a","",COUNTIFS(OFFSET(Data!$A$1,0,MATCH($B35&amp;" qualify",Data!$1:$1,0)-1,1000,1),IF($A35="12aa","&lt;&gt;1",""),OFFSET(Data!$A$1,0,MATCH(K$21&amp;" qualify",Data!$1:$1,0)-1,1000,1),1)))</f>
        <v>3</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2</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Fubo TV</v>
      </c>
      <c r="X35" s="9">
        <f ca="1">COUNTIFS(OFFSET(Data!$A$1,0,MATCH(W35,Data!$1:$1,0)-1,1000,1),"Yes")</f>
        <v>97</v>
      </c>
      <c r="Y35" s="9">
        <f ca="1">COUNTIFS(OFFSET(Data!$A$1,0,MATCH($W35&amp;" qualify",Data!$1:$1,0)-1,1000,1),1)</f>
        <v>5</v>
      </c>
      <c r="Z35" s="14">
        <f t="shared" si="22"/>
        <v>55</v>
      </c>
      <c r="AA35" s="9">
        <f ca="1">IF(OR(A35="1a2a",AG35=""),COUNTIFS(OFFSET(Data!$A$1,0,MATCH(W35&amp;" qualify",Data!$1:$1,0)-1,1000,1),2),IF(A35="12aa",COUNTIFS(OFFSET(Data!$A$1,0,MATCH(W35&amp;" qualify",Data!$1:$1,0)-1,1000,1),2,OFFSET(Data!$A$1,0,MATCH(AG35&amp;" qualify",Data!$1:$1,0)-1,1000,1),"&lt;&gt;1"),""))</f>
        <v>1</v>
      </c>
      <c r="AB35" s="9">
        <f t="shared" ca="1" si="4"/>
        <v>1</v>
      </c>
      <c r="AC35" s="23">
        <f t="shared" ca="1" si="5"/>
        <v>0.66666666666666663</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2">
        <f t="array" aca="1" ref="AE35" ca="1">SUM(IF(OFFSET(Service_DB,,,,1)=W35,IF(ISNUMBER(SEARCH(OFFSET(Service_DB,,1,,1),AD35)),OFFSET(Service_DB,,2,,1),0),0))</f>
        <v>6</v>
      </c>
      <c r="AF35" s="9">
        <f t="array" aca="1" ref="AF35" ca="1">IF(SUM(C35:V35)=0,0,MIN(IF(IF(C35:V35=MAX(C35:V35),(C$20:V$20))=MIN(IF(C35:V35=MAX(C35:V35),(C$20:V$20))),COLUMN(C$20:V$20))))</f>
        <v>10</v>
      </c>
      <c r="AG35" s="9" t="str">
        <f t="shared" ca="1" si="6"/>
        <v>AT&amp;T TV Now Xtra</v>
      </c>
      <c r="AH35" s="9">
        <f ca="1">IF(AG35="",0,COUNTIFS(OFFSET(Data!$A$1,0,MATCH(W35,Data!$1:$1,0)-1,1000,1),"&lt;&gt;Yes",OFFSET(Data!$A$1,0,MATCH(AG35,Data!$1:$1,0)-1,1000,1),"Yes"))</f>
        <v>61</v>
      </c>
      <c r="AI35" s="9">
        <f t="shared" ca="1" si="7"/>
        <v>3</v>
      </c>
      <c r="AJ35" s="14">
        <f t="shared" ca="1" si="8"/>
        <v>124</v>
      </c>
      <c r="AK35" s="9">
        <f ca="1">IF(AG35="",0,COUNTIFS(OFFSET(Data!$A$1,0,MATCH(W35&amp;" qualify",Data!$1:$1,0)-1,1000,1),"",OFFSET(Data!$A$1,0,MATCH(AG35&amp;" qualify",Data!$1:$1,0)-1,1000,1),2))</f>
        <v>0</v>
      </c>
      <c r="AL35" s="9">
        <f t="shared" ca="1" si="9"/>
        <v>0</v>
      </c>
      <c r="AM35" s="23">
        <f t="shared" ca="1" si="10"/>
        <v>0.33333333333333331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2">
        <f t="array" aca="1" ref="AO35" ca="1">SUM(IF(OFFSET(Service_DB,,,,1)=AG35,IF(ISNUMBER(SEARCH(OFFSET(Service_DB,,1,,1),AN35)),OFFSET(Service_DB,,2,,1),0),0))</f>
        <v>0</v>
      </c>
      <c r="AP35" s="23" t="str">
        <f t="shared" ca="1" si="23"/>
        <v>Fubo TVAT&amp;T TV Now Xtra9185</v>
      </c>
      <c r="AQ35" s="23" t="str">
        <f t="shared" ca="1" si="24"/>
        <v>AT&amp;T TV Now XtraFubo TV9185</v>
      </c>
      <c r="AR35" s="9" t="str">
        <f ca="1">IF(AND(Y35=0,AA35=0),"",IF(A35="1a",W35,IF(AG35="","",IF(OR(ISNUMBER(MATCH(AP35,AP$21:AP34,0)),ISNUMBER(MATCH(AQ35,AP$21:AP34,0))),"",W35&amp;"/"&amp;AG35))))</f>
        <v>Fubo TV/AT&amp;T TV Now Xtra</v>
      </c>
      <c r="AS35" s="9">
        <f t="shared" ca="1" si="11"/>
        <v>158</v>
      </c>
      <c r="AT35" s="9">
        <f t="shared" ca="1" si="12"/>
        <v>9</v>
      </c>
      <c r="AU35" s="14">
        <f t="shared" ca="1" si="13"/>
        <v>185</v>
      </c>
      <c r="AV35" s="23">
        <f t="shared" ca="1" si="14"/>
        <v>1</v>
      </c>
      <c r="AW35" s="68">
        <f t="shared" ca="1" si="15"/>
        <v>20.555555555555557</v>
      </c>
      <c r="AX35" s="8">
        <f t="shared" ca="1" si="25"/>
        <v>1</v>
      </c>
      <c r="AY35" s="117">
        <f t="shared" ca="1" si="16"/>
        <v>170</v>
      </c>
      <c r="AZ35" s="118">
        <f t="shared" ca="1" si="17"/>
        <v>0</v>
      </c>
      <c r="BA35" s="118">
        <f t="shared" ca="1" si="18"/>
        <v>0.90909090909090906</v>
      </c>
      <c r="BB35" s="118">
        <f t="shared" ca="1" si="19"/>
        <v>0</v>
      </c>
      <c r="BC35" s="118">
        <f t="shared" ca="1" si="20"/>
        <v>0.45454545454545453</v>
      </c>
      <c r="BD35" s="9">
        <f ca="1">IF($AR35="","",RANK(BC35,BC$22:BC$81,1)+COUNTIF(BC$22:BC35,BC35)-1)</f>
        <v>33</v>
      </c>
      <c r="BE35" s="118">
        <f t="shared" ca="1" si="21"/>
        <v>0.45454545454545453</v>
      </c>
      <c r="BF35" s="9">
        <f ca="1">IF($AR35="","",RANK(BE35,BE$22:BE$81,1)+COUNTIF(BE$22:BE35,BE35)-1)</f>
        <v>33</v>
      </c>
    </row>
    <row r="36" spans="1:58" x14ac:dyDescent="0.4">
      <c r="A36" s="23" t="s">
        <v>673</v>
      </c>
      <c r="B36" s="116"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2</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0</v>
      </c>
      <c r="P36" s="9">
        <f ca="1">IF(MID($B36,1,3)=MID(P$21,1,3),"",IF($A36="1a","",COUNTIFS(OFFSET(Data!$A$1,0,MATCH($B36&amp;" qualify",Data!$1:$1,0)-1,1000,1),IF($A36="12aa","&lt;&gt;1",""),OFFSET(Data!$A$1,0,MATCH(P$21&amp;" qualify",Data!$1:$1,0)-1,1000,1),1)))</f>
        <v>3</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3</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1</v>
      </c>
      <c r="W36" s="9" t="str">
        <f t="shared" si="2"/>
        <v>AT&amp;T Watch TV</v>
      </c>
      <c r="X36" s="9">
        <f ca="1">COUNTIFS(OFFSET(Data!$A$1,0,MATCH(W36,Data!$1:$1,0)-1,1000,1),"Yes")</f>
        <v>40</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0.22222222222222221</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2">
        <f t="array" aca="1" ref="AE36" ca="1">SUM(IF(OFFSET(Service_DB,,,,1)=W36,IF(ISNUMBER(SEARCH(OFFSET(Service_DB,,1,,1),AD36)),OFFSET(Service_DB,,2,,1),0),0))</f>
        <v>0</v>
      </c>
      <c r="AF36" s="9">
        <f t="array" aca="1" ref="AF36" ca="1">IF(SUM(C36:V36)=0,0,MIN(IF(IF(C36:V36=MAX(C36:V36),(C$20:V$20))=MIN(IF(C36:V36=MAX(C36:V36),(C$20:V$20))),COLUMN(C$20:V$20))))</f>
        <v>13</v>
      </c>
      <c r="AG36" s="9" t="str">
        <f t="shared" ca="1" si="6"/>
        <v>YouTube TV</v>
      </c>
      <c r="AH36" s="9">
        <f ca="1">IF(AG36="",0,COUNTIFS(OFFSET(Data!$A$1,0,MATCH(W36,Data!$1:$1,0)-1,1000,1),"&lt;&gt;Yes",OFFSET(Data!$A$1,0,MATCH(AG36,Data!$1:$1,0)-1,1000,1),"Yes"))</f>
        <v>68</v>
      </c>
      <c r="AI36" s="9">
        <f t="shared" ca="1" si="7"/>
        <v>5</v>
      </c>
      <c r="AJ36" s="14">
        <f t="shared" ca="1" si="8"/>
        <v>50</v>
      </c>
      <c r="AK36" s="9">
        <f ca="1">IF(AG36="",0,COUNTIFS(OFFSET(Data!$A$1,0,MATCH(W36&amp;" qualify",Data!$1:$1,0)-1,1000,1),"",OFFSET(Data!$A$1,0,MATCH(AG36&amp;" qualify",Data!$1:$1,0)-1,1000,1),2))</f>
        <v>0</v>
      </c>
      <c r="AL36" s="9">
        <f t="shared" ca="1" si="9"/>
        <v>0</v>
      </c>
      <c r="AM36" s="23">
        <f t="shared" ca="1" si="10"/>
        <v>0.55555555555555558</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2">
        <f t="array" aca="1" ref="AO36" ca="1">SUM(IF(OFFSET(Service_DB,,,,1)=AG36,IF(ISNUMBER(SEARCH(OFFSET(Service_DB,,1,,1),AN36)),OFFSET(Service_DB,,2,,1),0),0))</f>
        <v>0</v>
      </c>
      <c r="AP36" s="23" t="str">
        <f t="shared" ca="1" si="23"/>
        <v>AT&amp;T Watch TVYouTube TV765</v>
      </c>
      <c r="AQ36" s="23" t="str">
        <f t="shared" ca="1" si="24"/>
        <v>YouTube TVAT&amp;T Watch TV765</v>
      </c>
      <c r="AR36" s="9" t="str">
        <f ca="1">IF(AND(Y36=0,AA36=0),"",IF(A36="1a",W36,IF(AG36="","",IF(OR(ISNUMBER(MATCH(AP36,AP$21:AP35,0)),ISNUMBER(MATCH(AQ36,AP$21:AP35,0))),"",W36&amp;"/"&amp;AG36))))</f>
        <v>AT&amp;T Watch TV/YouTube TV</v>
      </c>
      <c r="AS36" s="9">
        <f t="shared" ca="1" si="11"/>
        <v>108</v>
      </c>
      <c r="AT36" s="9">
        <f t="shared" ca="1" si="12"/>
        <v>7</v>
      </c>
      <c r="AU36" s="14">
        <f t="shared" ca="1" si="13"/>
        <v>65</v>
      </c>
      <c r="AV36" s="23">
        <f t="shared" ca="1" si="14"/>
        <v>0.77777777777777779</v>
      </c>
      <c r="AW36" s="68">
        <f t="shared" ca="1" si="15"/>
        <v>9.2857142857142865</v>
      </c>
      <c r="AX36" s="8">
        <f t="shared" ca="1" si="25"/>
        <v>0</v>
      </c>
      <c r="AY36" s="117">
        <f t="shared" ca="1" si="16"/>
        <v>50</v>
      </c>
      <c r="AZ36" s="118">
        <f t="shared" ca="1" si="17"/>
        <v>0.22222222222222221</v>
      </c>
      <c r="BA36" s="118">
        <f t="shared" ca="1" si="18"/>
        <v>0.26737967914438504</v>
      </c>
      <c r="BB36" s="118">
        <f t="shared" ca="1" si="19"/>
        <v>0.22222222222222221</v>
      </c>
      <c r="BC36" s="118">
        <f t="shared" ca="1" si="20"/>
        <v>0.24480095068330363</v>
      </c>
      <c r="BD36" s="9">
        <f ca="1">IF($AR36="","",RANK(BC36,BC$22:BC$81,1)+COUNTIF(BC$22:BC36,BC36)-1)</f>
        <v>6</v>
      </c>
      <c r="BE36" s="118">
        <f t="shared" ca="1" si="21"/>
        <v>0.24480095068330363</v>
      </c>
      <c r="BF36" s="9">
        <f ca="1">IF($AR36="","",RANK(BE36,BE$22:BE$81,1)+COUNTIF(BE$22:BE36,BE36)-1)</f>
        <v>6</v>
      </c>
    </row>
    <row r="37" spans="1:58" x14ac:dyDescent="0.4">
      <c r="A37" s="23" t="s">
        <v>673</v>
      </c>
      <c r="B37" s="116"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0</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4</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2</v>
      </c>
      <c r="W37" s="9" t="str">
        <f t="shared" si="2"/>
        <v>KlowdTV</v>
      </c>
      <c r="X37" s="9">
        <f ca="1">COUNTIFS(OFFSET(Data!$A$1,0,MATCH(W37,Data!$1:$1,0)-1,1000,1),"Yes")</f>
        <v>7</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2">
        <f t="array" aca="1" ref="AE37" ca="1">SUM(IF(OFFSET(Service_DB,,,,1)=W37,IF(ISNUMBER(SEARCH(OFFSET(Service_DB,,1,,1),AD37)),OFFSET(Service_DB,,2,,1),0),0))</f>
        <v>0</v>
      </c>
      <c r="AF37" s="9">
        <f t="array" aca="1" ref="AF37" ca="1">IF(SUM(C37:V37)=0,0,MIN(IF(IF(C37:V37=MAX(C37:V37),(C$20:V$20))=MIN(IF(C37:V37=MAX(C37:V37),(C$20:V$20))),COLUMN(C$20:V$20))))</f>
        <v>10</v>
      </c>
      <c r="AG37" s="9" t="str">
        <f t="shared" ca="1" si="6"/>
        <v>AT&amp;T TV Now Xtra</v>
      </c>
      <c r="AH37" s="9">
        <f ca="1">IF(AG37="",0,COUNTIFS(OFFSET(Data!$A$1,0,MATCH(W37,Data!$1:$1,0)-1,1000,1),"&lt;&gt;Yes",OFFSET(Data!$A$1,0,MATCH(AG37,Data!$1:$1,0)-1,1000,1),"Yes"))</f>
        <v>127</v>
      </c>
      <c r="AI37" s="9">
        <f t="shared" ca="1" si="7"/>
        <v>9</v>
      </c>
      <c r="AJ37" s="14">
        <f t="shared" ca="1" si="8"/>
        <v>124</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2">
        <f t="array" aca="1" ref="AO37" ca="1">SUM(IF(OFFSET(Service_DB,,,,1)=AG37,IF(ISNUMBER(SEARCH(OFFSET(Service_DB,,1,,1),AN37)),OFFSET(Service_DB,,2,,1),0),0))</f>
        <v>0</v>
      </c>
      <c r="AP37" s="23" t="str">
        <f t="shared" ca="1" si="23"/>
        <v>KlowdTVAT&amp;T TV Now Xtra9129</v>
      </c>
      <c r="AQ37" s="23" t="str">
        <f t="shared" ca="1" si="24"/>
        <v>AT&amp;T TV Now XtraKlowdTV9129</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673</v>
      </c>
      <c r="B38" s="116" t="str">
        <f>Services!A18</f>
        <v>Frndly TV</v>
      </c>
      <c r="C38" s="9">
        <f ca="1">IF(MID($B38,1,3)=MID(C$21,1,3),"",IF($A38="1a","",COUNTIFS(OFFSET(Data!$A$1,0,MATCH($B38&amp;" qualify",Data!$1:$1,0)-1,1000,1),IF($A38="12aa","&lt;&gt;1",""),OFFSET(Data!$A$1,0,MATCH(C$21&amp;" qualify",Data!$1:$1,0)-1,1000,1),1)))</f>
        <v>3</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4</v>
      </c>
      <c r="F38" s="9">
        <f ca="1">IF(MID($B38,1,3)=MID(F$21,1,3),"",IF($A38="1a","",COUNTIFS(OFFSET(Data!$A$1,0,MATCH($B38&amp;" qualify",Data!$1:$1,0)-1,1000,1),IF($A38="12aa","&lt;&gt;1",""),OFFSET(Data!$A$1,0,MATCH(F$21&amp;" qualify",Data!$1:$1,0)-1,1000,1),1)))</f>
        <v>6</v>
      </c>
      <c r="G38" s="9">
        <f ca="1">IF(MID($B38,1,3)=MID(G$21,1,3),"",IF($A38="1a","",COUNTIFS(OFFSET(Data!$A$1,0,MATCH($B38&amp;" qualify",Data!$1:$1,0)-1,1000,1),IF($A38="12aa","&lt;&gt;1",""),OFFSET(Data!$A$1,0,MATCH(G$21&amp;" qualify",Data!$1:$1,0)-1,1000,1),1)))</f>
        <v>6</v>
      </c>
      <c r="H38" s="9">
        <f ca="1">IF(MID($B38,1,3)=MID(H$21,1,3),"",IF($A38="1a","",COUNTIFS(OFFSET(Data!$A$1,0,MATCH($B38&amp;" qualify",Data!$1:$1,0)-1,1000,1),IF($A38="12aa","&lt;&gt;1",""),OFFSET(Data!$A$1,0,MATCH(H$21&amp;" qualify",Data!$1:$1,0)-1,1000,1),1)))</f>
        <v>7</v>
      </c>
      <c r="I38" s="9">
        <f ca="1">IF(MID($B38,1,3)=MID(I$21,1,3),"",IF($A38="1a","",COUNTIFS(OFFSET(Data!$A$1,0,MATCH($B38&amp;" qualify",Data!$1:$1,0)-1,1000,1),IF($A38="12aa","&lt;&gt;1",""),OFFSET(Data!$A$1,0,MATCH(I$21&amp;" qualify",Data!$1:$1,0)-1,1000,1),1)))</f>
        <v>8</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6</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5</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4</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2</v>
      </c>
      <c r="W38" s="9" t="str">
        <f t="shared" si="2"/>
        <v>Frndly TV</v>
      </c>
      <c r="X38" s="9">
        <f ca="1">COUNTIFS(OFFSET(Data!$A$1,0,MATCH(W38,Data!$1:$1,0)-1,1000,1),"Yes")</f>
        <v>13</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0</v>
      </c>
      <c r="AB38" s="9">
        <f t="shared" ref="AB38" ca="1" si="27">IF(AA38=0,0,SUMPRODUCT(LEN(AD38)-LEN(SUBSTITUTE(AD38,",","")))+1)</f>
        <v>0</v>
      </c>
      <c r="AC38" s="23">
        <f t="shared" ref="AC38" ca="1" si="28">IF(W38="","",IF($B$2=0,0,(Y38+AA38)/$B$2))</f>
        <v>0</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
      </c>
      <c r="AE38" s="162">
        <f t="array" aca="1" ref="AE38" ca="1">SUM(IF(OFFSET(Service_DB,,,,1)=W38,IF(ISNUMBER(SEARCH(OFFSET(Service_DB,,1,,1),AD38)),OFFSET(Service_DB,,2,,1),0),0))</f>
        <v>0</v>
      </c>
      <c r="AF38" s="9">
        <f t="array" aca="1" ref="AF38" ca="1">IF(SUM(C38:V38)=0,0,MIN(IF(IF(C38:V38=MAX(C38:V38),(C$20:V$20))=MIN(IF(C38:V38=MAX(C38:V38),(C$20:V$20))),COLUMN(C$20:V$20))))</f>
        <v>10</v>
      </c>
      <c r="AG38" s="9" t="str">
        <f t="shared" ca="1" si="6"/>
        <v>AT&amp;T TV Now Xtra</v>
      </c>
      <c r="AH38" s="9">
        <f ca="1">IF(AG38="",0,COUNTIFS(OFFSET(Data!$A$1,0,MATCH(W38,Data!$1:$1,0)-1,1000,1),"&lt;&gt;Yes",OFFSET(Data!$A$1,0,MATCH(AG38,Data!$1:$1,0)-1,1000,1),"Yes"))</f>
        <v>121</v>
      </c>
      <c r="AI38" s="9">
        <f t="shared" ca="1" si="7"/>
        <v>9</v>
      </c>
      <c r="AJ38" s="14">
        <f t="shared" ref="AJ38" ca="1" si="29">IF(AG38="",0,VLOOKUP(AG38,Service_DB,3,0))</f>
        <v>124</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1</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2">
        <f t="array" aca="1" ref="AO38" ca="1">SUM(IF(OFFSET(Service_DB,,,,1)=AG38,IF(ISNUMBER(SEARCH(OFFSET(Service_DB,,1,,1),AN38)),OFFSET(Service_DB,,2,,1),0),0))</f>
        <v>0</v>
      </c>
      <c r="AP38" s="23" t="str">
        <f t="shared" ref="AP38" ca="1" si="32">W38&amp;AG38&amp;Y38+AA38+AI38+AK38&amp;Z38+AE38+AJ38+AO38</f>
        <v>Frndly TVAT&amp;T TV Now Xtra9130</v>
      </c>
      <c r="AQ38" s="23" t="str">
        <f t="shared" ref="AQ38" ca="1" si="33">AG38&amp;W38&amp;Y38+AA38+AI38+AK38&amp;Z38+AE38+AJ38+AO38</f>
        <v>AT&amp;T TV Now XtraFrndly TV9130</v>
      </c>
      <c r="AR38" s="9" t="str">
        <f ca="1">IF(AND(Y38=0,AA38=0),"",IF(A38="1a",W38,IF(AG38="","",IF(OR(ISNUMBER(MATCH(AP38,AP$21:AP37,0)),ISNUMBER(MATCH(AQ38,AP$21:AP37,0))),"",W38&amp;"/"&amp;AG38))))</f>
        <v/>
      </c>
      <c r="AS38" s="9" t="str">
        <f t="shared" ref="AS38" ca="1" si="34">IF(AR38="","",X38+AH38)</f>
        <v/>
      </c>
      <c r="AT38" s="9" t="str">
        <f t="shared" ref="AT38" ca="1" si="35">IF(AR38="","",Y38+AA38+AI38+AK38)</f>
        <v/>
      </c>
      <c r="AU38" s="14" t="str">
        <f t="shared" ref="AU38" ca="1" si="36">IF(AR38="","",Z38+AE38+AJ38+AO38)</f>
        <v/>
      </c>
      <c r="AV38" s="23" t="str">
        <f t="shared" ref="AV38" ca="1" si="37">IF(AR38="","",IF($B$2=0,0,AT38/$B$2))</f>
        <v/>
      </c>
      <c r="AW38" s="68" t="str">
        <f t="shared" ref="AW38" ca="1" si="38">IF(AT38=0,"",IF(AT38="","",AU38/AT38))</f>
        <v/>
      </c>
      <c r="AX38" s="8">
        <f t="shared" ref="AX38" ca="1" si="39">AB38+AK38</f>
        <v>0</v>
      </c>
      <c r="AY38" s="117" t="str">
        <f t="shared" ref="AY38" ca="1" si="40">IF($AR38="","",ABS(AU38-AY$20))</f>
        <v/>
      </c>
      <c r="AZ38" s="118" t="str">
        <f t="shared" ref="AZ38" ca="1" si="41">IF($AR38="","",ABS(AV38-AZ$20))</f>
        <v/>
      </c>
      <c r="BA38" s="118" t="str">
        <f t="shared" ref="BA38" ca="1" si="42">IF($AR38="","",AY38/BA$20)</f>
        <v/>
      </c>
      <c r="BB38" s="118" t="str">
        <f t="shared" ref="BB38" ca="1" si="43">IF($AR38="","",AZ38/BB$20)</f>
        <v/>
      </c>
      <c r="BC38" s="118" t="str">
        <f t="shared" ref="BC38" ca="1" si="44">IF($AR38="","",AVERAGE(BA38:BB38))</f>
        <v/>
      </c>
      <c r="BD38" s="9" t="str">
        <f ca="1">IF($AR38="","",RANK(BC38,BC$22:BC$81,1)+COUNTIF(BC$22:BC38,BC38)-1)</f>
        <v/>
      </c>
      <c r="BE38" s="118" t="str">
        <f t="shared" ref="BE38" ca="1" si="45">IF($AR38="","",(BA38*(price_weight_used/100))+(BB38*(100-price_weight_used)/100))</f>
        <v/>
      </c>
      <c r="BF38" s="9" t="str">
        <f ca="1">IF($AR38="","",RANK(BE38,BE$22:BE$81,1)+COUNTIF(BE$22:BE38,BE38)-1)</f>
        <v/>
      </c>
    </row>
    <row r="39" spans="1:58" x14ac:dyDescent="0.4">
      <c r="A39" s="23" t="s">
        <v>673</v>
      </c>
      <c r="B39" s="116" t="str">
        <f>Services!A19</f>
        <v>Vidgo</v>
      </c>
      <c r="C39" s="9">
        <f ca="1">IF(MID($B39,1,3)=MID(C$21,1,3),"",IF($A39="1a","",COUNTIFS(OFFSET(Data!$A$1,0,MATCH($B39&amp;" qualify",Data!$1:$1,0)-1,1000,1),IF($A39="12aa","&lt;&gt;1",""),OFFSET(Data!$A$1,0,MATCH(C$21&amp;" qualify",Data!$1:$1,0)-1,1000,1),1)))</f>
        <v>0</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4</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4</v>
      </c>
      <c r="J39" s="9">
        <f ca="1">IF(MID($B39,1,3)=MID(J$21,1,3),"",IF($A39="1a","",COUNTIFS(OFFSET(Data!$A$1,0,MATCH($B39&amp;" qualify",Data!$1:$1,0)-1,1000,1),IF($A39="12aa","&lt;&gt;1",""),OFFSET(Data!$A$1,0,MATCH(J$21&amp;" qualify",Data!$1:$1,0)-1,1000,1),1)))</f>
        <v>4</v>
      </c>
      <c r="K39" s="9">
        <f ca="1">IF(MID($B39,1,3)=MID(K$21,1,3),"",IF($A39="1a","",COUNTIFS(OFFSET(Data!$A$1,0,MATCH($B39&amp;" qualify",Data!$1:$1,0)-1,1000,1),IF($A39="12aa","&lt;&gt;1",""),OFFSET(Data!$A$1,0,MATCH(K$21&amp;" qualify",Data!$1:$1,0)-1,1000,1),1)))</f>
        <v>4</v>
      </c>
      <c r="L39" s="9">
        <f ca="1">IF(MID($B39,1,3)=MID(L$21,1,3),"",IF($A39="1a","",COUNTIFS(OFFSET(Data!$A$1,0,MATCH($B39&amp;" qualify",Data!$1:$1,0)-1,1000,1),IF($A39="12aa","&lt;&gt;1",""),OFFSET(Data!$A$1,0,MATCH(L$21&amp;" qualify",Data!$1:$1,0)-1,1000,1),1)))</f>
        <v>3</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3</v>
      </c>
      <c r="O39" s="9">
        <f ca="1">IF(MID($B39,1,3)=MID(O$21,1,3),"",IF($A39="1a","",COUNTIFS(OFFSET(Data!$A$1,0,MATCH($B39&amp;" qualify",Data!$1:$1,0)-1,1000,1),IF($A39="12aa","&lt;&gt;1",""),OFFSET(Data!$A$1,0,MATCH(O$21&amp;" qualify",Data!$1:$1,0)-1,1000,1),1)))</f>
        <v>0</v>
      </c>
      <c r="P39" s="9">
        <f ca="1">IF(MID($B39,1,3)=MID(P$21,1,3),"",IF($A39="1a","",COUNTIFS(OFFSET(Data!$A$1,0,MATCH($B39&amp;" qualify",Data!$1:$1,0)-1,1000,1),IF($A39="12aa","&lt;&gt;1",""),OFFSET(Data!$A$1,0,MATCH(P$21&amp;" qualify",Data!$1:$1,0)-1,1000,1),1)))</f>
        <v>3</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67</v>
      </c>
      <c r="Y39" s="9">
        <f ca="1">COUNTIFS(OFFSET(Data!$A$1,0,MATCH($W39&amp;" qualify",Data!$1:$1,0)-1,1000,1),1)</f>
        <v>4</v>
      </c>
      <c r="Z39" s="14">
        <f t="shared" ref="Z39" si="46">VLOOKUP(W39,Service_DB,3,0)</f>
        <v>40</v>
      </c>
      <c r="AA39" s="9">
        <f ca="1">IF(OR(A39="1a2a",AG39=""),COUNTIFS(OFFSET(Data!$A$1,0,MATCH(W39&amp;" qualify",Data!$1:$1,0)-1,1000,1),2),IF(A39="12aa",COUNTIFS(OFFSET(Data!$A$1,0,MATCH(W39&amp;" qualify",Data!$1:$1,0)-1,1000,1),2,OFFSET(Data!$A$1,0,MATCH(AG39&amp;" qualify",Data!$1:$1,0)-1,1000,1),"&lt;&gt;1"),""))</f>
        <v>1</v>
      </c>
      <c r="AB39" s="9">
        <f t="shared" ref="AB39" ca="1" si="47">IF(AA39=0,0,SUMPRODUCT(LEN(AD39)-LEN(SUBSTITUTE(AD39,",","")))+1)</f>
        <v>1</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Plus</v>
      </c>
      <c r="AE39" s="162">
        <f t="array" aca="1" ref="AE39" ca="1">SUM(IF(OFFSET(Service_DB,,,,1)=W39,IF(ISNUMBER(SEARCH(OFFSET(Service_DB,,1,,1),AD39)),OFFSET(Service_DB,,2,,1),0),0))</f>
        <v>10</v>
      </c>
      <c r="AF39" s="9">
        <f t="array" aca="1" ref="AF39" ca="1">IF(SUM(C39:V39)=0,0,MIN(IF(IF(C39:V39=MAX(C39:V39),(C$20:V$20))=MIN(IF(C39:V39=MAX(C39:V39),(C$20:V$20))),COLUMN(C$20:V$20))))</f>
        <v>13</v>
      </c>
      <c r="AG39" s="9" t="str">
        <f t="shared" ca="1" si="6"/>
        <v>YouTube TV</v>
      </c>
      <c r="AH39" s="9">
        <f ca="1">IF(AG39="",0,COUNTIFS(OFFSET(Data!$A$1,0,MATCH(W39,Data!$1:$1,0)-1,1000,1),"&lt;&gt;Yes",OFFSET(Data!$A$1,0,MATCH(AG39,Data!$1:$1,0)-1,1000,1),"Yes"))</f>
        <v>57</v>
      </c>
      <c r="AI39" s="9">
        <f t="shared" ca="1" si="7"/>
        <v>4</v>
      </c>
      <c r="AJ39" s="14">
        <f t="shared" ref="AJ39" ca="1" si="49">IF(AG39="",0,VLOOKUP(AG39,Service_DB,3,0))</f>
        <v>50</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2">
        <f t="array" aca="1" ref="AO39" ca="1">SUM(IF(OFFSET(Service_DB,,,,1)=AG39,IF(ISNUMBER(SEARCH(OFFSET(Service_DB,,1,,1),AN39)),OFFSET(Service_DB,,2,,1),0),0))</f>
        <v>0</v>
      </c>
      <c r="AP39" s="23" t="str">
        <f t="shared" ref="AP39" ca="1" si="52">W39&amp;AG39&amp;Y39+AA39+AI39+AK39&amp;Z39+AE39+AJ39+AO39</f>
        <v>VidgoYouTube TV9100</v>
      </c>
      <c r="AQ39" s="23" t="str">
        <f t="shared" ref="AQ39" ca="1" si="53">AG39&amp;W39&amp;Y39+AA39+AI39+AK39&amp;Z39+AE39+AJ39+AO39</f>
        <v>YouTube TVVidgo9100</v>
      </c>
      <c r="AR39" s="9" t="str">
        <f ca="1">IF(AND(Y39=0,AA39=0),"",IF(A39="1a",W39,IF(AG39="","",IF(OR(ISNUMBER(MATCH(AP39,AP$21:AP38,0)),ISNUMBER(MATCH(AQ39,AP$21:AP38,0))),"",W39&amp;"/"&amp;AG39))))</f>
        <v>Vidgo/YouTube TV</v>
      </c>
      <c r="AS39" s="9">
        <f t="shared" ref="AS39" ca="1" si="54">IF(AR39="","",X39+AH39)</f>
        <v>124</v>
      </c>
      <c r="AT39" s="9">
        <f t="shared" ref="AT39" ca="1" si="55">IF(AR39="","",Y39+AA39+AI39+AK39)</f>
        <v>9</v>
      </c>
      <c r="AU39" s="14">
        <f t="shared" ref="AU39" ca="1" si="56">IF(AR39="","",Z39+AE39+AJ39+AO39)</f>
        <v>100</v>
      </c>
      <c r="AV39" s="23">
        <f t="shared" ref="AV39" ca="1" si="57">IF(AR39="","",IF($B$2=0,0,AT39/$B$2))</f>
        <v>1</v>
      </c>
      <c r="AW39" s="68">
        <f t="shared" ref="AW39" ca="1" si="58">IF(AT39=0,"",IF(AT39="","",AU39/AT39))</f>
        <v>11.111111111111111</v>
      </c>
      <c r="AX39" s="8">
        <f t="shared" ref="AX39" ca="1" si="59">AB39+AK39</f>
        <v>1</v>
      </c>
      <c r="AY39" s="117">
        <f t="shared" ref="AY39" ca="1" si="60">IF($AR39="","",ABS(AU39-AY$20))</f>
        <v>85</v>
      </c>
      <c r="AZ39" s="118">
        <f t="shared" ref="AZ39" ca="1" si="61">IF($AR39="","",ABS(AV39-AZ$20))</f>
        <v>0</v>
      </c>
      <c r="BA39" s="118">
        <f t="shared" ref="BA39" ca="1" si="62">IF($AR39="","",AY39/BA$20)</f>
        <v>0.45454545454545453</v>
      </c>
      <c r="BB39" s="118">
        <f t="shared" ref="BB39" ca="1" si="63">IF($AR39="","",AZ39/BB$20)</f>
        <v>0</v>
      </c>
      <c r="BC39" s="118">
        <f t="shared" ref="BC39" ca="1" si="64">IF($AR39="","",AVERAGE(BA39:BB39))</f>
        <v>0.22727272727272727</v>
      </c>
      <c r="BD39" s="9">
        <f ca="1">IF($AR39="","",RANK(BC39,BC$22:BC$81,1)+COUNTIF(BC$22:BC39,BC39)-1)</f>
        <v>4</v>
      </c>
      <c r="BE39" s="118">
        <f t="shared" ref="BE39" ca="1" si="65">IF($AR39="","",(BA39*(price_weight_used/100))+(BB39*(100-price_weight_used)/100))</f>
        <v>0.22727272727272727</v>
      </c>
      <c r="BF39" s="9">
        <f ca="1">IF($AR39="","",RANK(BE39,BE$22:BE$81,1)+COUNTIF(BE$22:BE39,BE39)-1)</f>
        <v>4</v>
      </c>
    </row>
    <row r="40" spans="1:58" x14ac:dyDescent="0.4">
      <c r="A40" s="23" t="s">
        <v>673</v>
      </c>
      <c r="B40" s="116"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6</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8</v>
      </c>
      <c r="J40" s="9">
        <f ca="1">IF(MID($B40,1,3)=MID(J$21,1,3),"",IF($A40="1a","",COUNTIFS(OFFSET(Data!$A$1,0,MATCH($B40&amp;" qualify",Data!$1:$1,0)-1,1000,1),IF($A40="12aa","&lt;&gt;1",""),OFFSET(Data!$A$1,0,MATCH(J$21&amp;" qualify",Data!$1:$1,0)-1,1000,1),1)))</f>
        <v>9</v>
      </c>
      <c r="K40" s="9">
        <f ca="1">IF(MID($B40,1,3)=MID(K$21,1,3),"",IF($A40="1a","",COUNTIFS(OFFSET(Data!$A$1,0,MATCH($B40&amp;" qualify",Data!$1:$1,0)-1,1000,1),IF($A40="12aa","&lt;&gt;1",""),OFFSET(Data!$A$1,0,MATCH(K$21&amp;" qualify",Data!$1:$1,0)-1,1000,1),1)))</f>
        <v>9</v>
      </c>
      <c r="L40" s="9">
        <f ca="1">IF(MID($B40,1,3)=MID(L$21,1,3),"",IF($A40="1a","",COUNTIFS(OFFSET(Data!$A$1,0,MATCH($B40&amp;" qualify",Data!$1:$1,0)-1,1000,1),IF($A40="12aa","&lt;&gt;1",""),OFFSET(Data!$A$1,0,MATCH(L$21&amp;" qualify",Data!$1:$1,0)-1,1000,1),1)))</f>
        <v>6</v>
      </c>
      <c r="M40" s="9">
        <f ca="1">IF(MID($B40,1,3)=MID(M$21,1,3),"",IF($A40="1a","",COUNTIFS(OFFSET(Data!$A$1,0,MATCH($B40&amp;" qualify",Data!$1:$1,0)-1,1000,1),IF($A40="12aa","&lt;&gt;1",""),OFFSET(Data!$A$1,0,MATCH(M$21&amp;" qualify",Data!$1:$1,0)-1,1000,1),1)))</f>
        <v>6</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0</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2</v>
      </c>
      <c r="W40" s="9" t="str">
        <f t="shared" si="2"/>
        <v>Vidgo Latino</v>
      </c>
      <c r="X40" s="9">
        <f ca="1">COUNTIFS(OFFSET(Data!$A$1,0,MATCH(W40,Data!$1:$1,0)-1,1000,1),"Yes")</f>
        <v>24</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2">
        <f t="array" aca="1" ref="AE40" ca="1">SUM(IF(OFFSET(Service_DB,,,,1)=W40,IF(ISNUMBER(SEARCH(OFFSET(Service_DB,,1,,1),AD40)),OFFSET(Service_DB,,2,,1),0),0))</f>
        <v>0</v>
      </c>
      <c r="AF40" s="9">
        <f t="array" aca="1" ref="AF40" ca="1">IF(SUM(C40:V40)=0,0,MIN(IF(IF(C40:V40=MAX(C40:V40),(C$20:V$20))=MIN(IF(C40:V40=MAX(C40:V40),(C$20:V$20))),COLUMN(C$20:V$20))))</f>
        <v>10</v>
      </c>
      <c r="AG40" s="9" t="str">
        <f t="shared" ca="1" si="6"/>
        <v>AT&amp;T TV Now Xtra</v>
      </c>
      <c r="AH40" s="9">
        <f ca="1">IF(AG40="",0,COUNTIFS(OFFSET(Data!$A$1,0,MATCH(W40,Data!$1:$1,0)-1,1000,1),"&lt;&gt;Yes",OFFSET(Data!$A$1,0,MATCH(AG40,Data!$1:$1,0)-1,1000,1),"Yes"))</f>
        <v>128</v>
      </c>
      <c r="AI40" s="9">
        <f t="shared" ca="1" si="7"/>
        <v>9</v>
      </c>
      <c r="AJ40" s="14">
        <f t="shared" ref="AJ40" ca="1" si="69">IF(AG40="",0,VLOOKUP(AG40,Service_DB,3,0))</f>
        <v>124</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2">
        <f t="array" aca="1" ref="AO40" ca="1">SUM(IF(OFFSET(Service_DB,,,,1)=AG40,IF(ISNUMBER(SEARCH(OFFSET(Service_DB,,1,,1),AN40)),OFFSET(Service_DB,,2,,1),0),0))</f>
        <v>0</v>
      </c>
      <c r="AP40" s="23" t="str">
        <f t="shared" ref="AP40" ca="1" si="72">W40&amp;AG40&amp;Y40+AA40+AI40+AK40&amp;Z40+AE40+AJ40+AO40</f>
        <v>Vidgo LatinoAT&amp;T TV Now Xtra9139</v>
      </c>
      <c r="AQ40" s="23" t="str">
        <f t="shared" ref="AQ40" ca="1" si="73">AG40&amp;W40&amp;Y40+AA40+AI40+AK40&amp;Z40+AE40+AJ40+AO40</f>
        <v>AT&amp;T TV Now XtraVidgo Latino9139</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673</v>
      </c>
      <c r="B41" s="116"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1</v>
      </c>
      <c r="E41" s="9">
        <f ca="1">IF(MID($B41,1,3)=MID(E$21,1,3),"",IF($A41="1a","",COUNTIFS(OFFSET(Data!$A$1,0,MATCH($B41&amp;" qualify",Data!$1:$1,0)-1,1000,1),IF($A41="12aa","&lt;&gt;1",""),OFFSET(Data!$A$1,0,MATCH(E$21&amp;" qualify",Data!$1:$1,0)-1,1000,1),1)))</f>
        <v>3</v>
      </c>
      <c r="F41" s="9">
        <f ca="1">IF(MID($B41,1,3)=MID(F$21,1,3),"",IF($A41="1a","",COUNTIFS(OFFSET(Data!$A$1,0,MATCH($B41&amp;" qualify",Data!$1:$1,0)-1,1000,1),IF($A41="12aa","&lt;&gt;1",""),OFFSET(Data!$A$1,0,MATCH(F$21&amp;" qualify",Data!$1:$1,0)-1,1000,1),1)))</f>
        <v>6</v>
      </c>
      <c r="G41" s="9">
        <f ca="1">IF(MID($B41,1,3)=MID(G$21,1,3),"",IF($A41="1a","",COUNTIFS(OFFSET(Data!$A$1,0,MATCH($B41&amp;" qualify",Data!$1:$1,0)-1,1000,1),IF($A41="12aa","&lt;&gt;1",""),OFFSET(Data!$A$1,0,MATCH(G$21&amp;" qualify",Data!$1:$1,0)-1,1000,1),1)))</f>
        <v>6</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6</v>
      </c>
      <c r="J41" s="9">
        <f ca="1">IF(MID($B41,1,3)=MID(J$21,1,3),"",IF($A41="1a","",COUNTIFS(OFFSET(Data!$A$1,0,MATCH($B41&amp;" qualify",Data!$1:$1,0)-1,1000,1),IF($A41="12aa","&lt;&gt;1",""),OFFSET(Data!$A$1,0,MATCH(J$21&amp;" qualify",Data!$1:$1,0)-1,1000,1),1)))</f>
        <v>7</v>
      </c>
      <c r="K41" s="9">
        <f ca="1">IF(MID($B41,1,3)=MID(K$21,1,3),"",IF($A41="1a","",COUNTIFS(OFFSET(Data!$A$1,0,MATCH($B41&amp;" qualify",Data!$1:$1,0)-1,1000,1),IF($A41="12aa","&lt;&gt;1",""),OFFSET(Data!$A$1,0,MATCH(K$21&amp;" qualify",Data!$1:$1,0)-1,1000,1),1)))</f>
        <v>7</v>
      </c>
      <c r="L41" s="9">
        <f ca="1">IF(MID($B41,1,3)=MID(L$21,1,3),"",IF($A41="1a","",COUNTIFS(OFFSET(Data!$A$1,0,MATCH($B41&amp;" qualify",Data!$1:$1,0)-1,1000,1),IF($A41="12aa","&lt;&gt;1",""),OFFSET(Data!$A$1,0,MATCH(L$21&amp;" qualify",Data!$1:$1,0)-1,1000,1),1)))</f>
        <v>5</v>
      </c>
      <c r="M41" s="9">
        <f ca="1">IF(MID($B41,1,3)=MID(M$21,1,3),"",IF($A41="1a","",COUNTIFS(OFFSET(Data!$A$1,0,MATCH($B41&amp;" qualify",Data!$1:$1,0)-1,1000,1),IF($A41="12aa","&lt;&gt;1",""),OFFSET(Data!$A$1,0,MATCH(M$21&amp;" qualify",Data!$1:$1,0)-1,1000,1),1)))</f>
        <v>6</v>
      </c>
      <c r="N41" s="9">
        <f ca="1">IF(MID($B41,1,3)=MID(N$21,1,3),"",IF($A41="1a","",COUNTIFS(OFFSET(Data!$A$1,0,MATCH($B41&amp;" qualify",Data!$1:$1,0)-1,1000,1),IF($A41="12aa","&lt;&gt;1",""),OFFSET(Data!$A$1,0,MATCH(N$21&amp;" qualify",Data!$1:$1,0)-1,1000,1),1)))</f>
        <v>5</v>
      </c>
      <c r="O41" s="9">
        <f ca="1">IF(MID($B41,1,3)=MID(O$21,1,3),"",IF($A41="1a","",COUNTIFS(OFFSET(Data!$A$1,0,MATCH($B41&amp;" qualify",Data!$1:$1,0)-1,1000,1),IF($A41="12aa","&lt;&gt;1",""),OFFSET(Data!$A$1,0,MATCH(O$21&amp;" qualify",Data!$1:$1,0)-1,1000,1),1)))</f>
        <v>0</v>
      </c>
      <c r="P41" s="9">
        <f ca="1">IF(MID($B41,1,3)=MID(P$21,1,3),"",IF($A41="1a","",COUNTIFS(OFFSET(Data!$A$1,0,MATCH($B41&amp;" qualify",Data!$1:$1,0)-1,1000,1),IF($A41="12aa","&lt;&gt;1",""),OFFSET(Data!$A$1,0,MATCH(P$21&amp;" qualify",Data!$1:$1,0)-1,1000,1),1)))</f>
        <v>4</v>
      </c>
      <c r="Q41" s="9">
        <f ca="1">IF(MID($B41,1,3)=MID(Q$21,1,3),"",IF($A41="1a","",COUNTIFS(OFFSET(Data!$A$1,0,MATCH($B41&amp;" qualify",Data!$1:$1,0)-1,1000,1),IF($A41="12aa","&lt;&gt;1",""),OFFSET(Data!$A$1,0,MATCH(Q$21&amp;" qualify",Data!$1:$1,0)-1,1000,1),1)))</f>
        <v>1</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3</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2</v>
      </c>
      <c r="Z41" s="14">
        <f t="shared" si="22"/>
        <v>15</v>
      </c>
      <c r="AA41" s="9">
        <f ca="1">IF(OR(A41="1a2a",AG41=""),COUNTIFS(OFFSET(Data!$A$1,0,MATCH(W41&amp;" qualify",Data!$1:$1,0)-1,1000,1),2),IF(A41="12aa",COUNTIFS(OFFSET(Data!$A$1,0,MATCH(W41&amp;" qualify",Data!$1:$1,0)-1,1000,1),2,OFFSET(Data!$A$1,0,MATCH(AG41&amp;" qualify",Data!$1:$1,0)-1,1000,1),"&lt;&gt;1"),""))</f>
        <v>0</v>
      </c>
      <c r="AB41" s="9">
        <f t="shared" ca="1" si="4"/>
        <v>0</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
      </c>
      <c r="AE41" s="162">
        <f t="array" aca="1" ref="AE41" ca="1">SUM(IF(OFFSET(Service_DB,,,,1)=W41,IF(ISNUMBER(SEARCH(OFFSET(Service_DB,,1,,1),AD41)),OFFSET(Service_DB,,2,,1),0),0))</f>
        <v>0</v>
      </c>
      <c r="AF41" s="9">
        <f t="array" aca="1" ref="AF41" ca="1">IF(SUM(C41:V41)=0,0,MIN(IF(IF(C41:V41=MAX(C41:V41),(C$20:V$20))=MIN(IF(C41:V41=MAX(C41:V41),(C$20:V$20))),COLUMN(C$20:V$20))))</f>
        <v>10</v>
      </c>
      <c r="AG41" s="9" t="str">
        <f t="shared" ca="1" si="6"/>
        <v>AT&amp;T TV Now Xtra</v>
      </c>
      <c r="AH41" s="9">
        <f ca="1">IF(AG41="",0,COUNTIFS(OFFSET(Data!$A$1,0,MATCH(W41,Data!$1:$1,0)-1,1000,1),"&lt;&gt;Yes",OFFSET(Data!$A$1,0,MATCH(AG41,Data!$1:$1,0)-1,1000,1),"Yes"))</f>
        <v>81</v>
      </c>
      <c r="AI41" s="9">
        <f t="shared" ca="1" si="7"/>
        <v>7</v>
      </c>
      <c r="AJ41" s="14">
        <f t="shared" ca="1" si="8"/>
        <v>124</v>
      </c>
      <c r="AK41" s="9">
        <f ca="1">IF(AG41="",0,COUNTIFS(OFFSET(Data!$A$1,0,MATCH(W41&amp;" qualify",Data!$1:$1,0)-1,1000,1),"",OFFSET(Data!$A$1,0,MATCH(AG41&amp;" qualify",Data!$1:$1,0)-1,1000,1),2))</f>
        <v>0</v>
      </c>
      <c r="AL41" s="9">
        <f t="shared" ca="1" si="9"/>
        <v>0</v>
      </c>
      <c r="AM41" s="23">
        <f t="shared" ca="1" si="10"/>
        <v>0.77777777777777779</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2">
        <f t="array" aca="1" ref="AO41" ca="1">SUM(IF(OFFSET(Service_DB,,,,1)=AG41,IF(ISNUMBER(SEARCH(OFFSET(Service_DB,,1,,1),AN41)),OFFSET(Service_DB,,2,,1),0),0))</f>
        <v>0</v>
      </c>
      <c r="AP41" s="23" t="str">
        <f t="shared" ca="1" si="23"/>
        <v>Spectrum TV EssentialsAT&amp;T TV Now Xtra9139</v>
      </c>
      <c r="AQ41" s="23" t="str">
        <f t="shared" ca="1" si="24"/>
        <v>AT&amp;T TV Now XtraSpectrum TV Essentials9139</v>
      </c>
      <c r="AR41" s="9" t="str">
        <f ca="1">IF(AND(Y41=0,AA41=0),"",IF(A41="1a",W41,IF(AG41="","",IF(OR(ISNUMBER(MATCH(AP41,AP$21:AP37,0)),ISNUMBER(MATCH(AQ41,AP$21:AP37,0))),"",W41&amp;"/"&amp;AG41))))</f>
        <v>Spectrum TV Essentials/AT&amp;T TV Now Xtra</v>
      </c>
      <c r="AS41" s="9">
        <f t="shared" ca="1" si="11"/>
        <v>141</v>
      </c>
      <c r="AT41" s="9">
        <f t="shared" ca="1" si="12"/>
        <v>9</v>
      </c>
      <c r="AU41" s="14">
        <f t="shared" ca="1" si="13"/>
        <v>139</v>
      </c>
      <c r="AV41" s="23">
        <f t="shared" ca="1" si="14"/>
        <v>1</v>
      </c>
      <c r="AW41" s="68">
        <f t="shared" ca="1" si="15"/>
        <v>15.444444444444445</v>
      </c>
      <c r="AX41" s="8">
        <f t="shared" ca="1" si="25"/>
        <v>0</v>
      </c>
      <c r="AY41" s="117">
        <f t="shared" ca="1" si="16"/>
        <v>124</v>
      </c>
      <c r="AZ41" s="118">
        <f t="shared" ca="1" si="17"/>
        <v>0</v>
      </c>
      <c r="BA41" s="118">
        <f t="shared" ca="1" si="18"/>
        <v>0.66310160427807485</v>
      </c>
      <c r="BB41" s="118">
        <f t="shared" ca="1" si="19"/>
        <v>0</v>
      </c>
      <c r="BC41" s="118">
        <f t="shared" ca="1" si="20"/>
        <v>0.33155080213903743</v>
      </c>
      <c r="BD41" s="9">
        <f ca="1">IF($AR41="","",RANK(BC41,BC$22:BC$81,1)+COUNTIF(BC$22:BC41,BC41)-1)</f>
        <v>19</v>
      </c>
      <c r="BE41" s="118">
        <f t="shared" ca="1" si="21"/>
        <v>0.33155080213903743</v>
      </c>
      <c r="BF41" s="9">
        <f ca="1">IF($AR41="","",RANK(BE41,BE$22:BE$81,1)+COUNTIF(BE$22:BE41,BE41)-1)</f>
        <v>19</v>
      </c>
    </row>
    <row r="42" spans="1:58" x14ac:dyDescent="0.4">
      <c r="A42" s="161" t="s">
        <v>674</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3</v>
      </c>
      <c r="F42" s="9">
        <f ca="1">IF(MID($B42,1,3)=MID(F$21,1,3),"",IF($A42="1a","",COUNTIFS(OFFSET(Data!$A$1,0,MATCH($B42&amp;" qualify",Data!$1:$1,0)-1,1000,1),IF($A42="12aa","&lt;&gt;1",""),OFFSET(Data!$A$1,0,MATCH(F$21&amp;" qualify",Data!$1:$1,0)-1,1000,1),1)))</f>
        <v>6</v>
      </c>
      <c r="G42" s="9">
        <f ca="1">IF(MID($B42,1,3)=MID(G$21,1,3),"",IF($A42="1a","",COUNTIFS(OFFSET(Data!$A$1,0,MATCH($B42&amp;" qualify",Data!$1:$1,0)-1,1000,1),IF($A42="12aa","&lt;&gt;1",""),OFFSET(Data!$A$1,0,MATCH(G$21&amp;" qualify",Data!$1:$1,0)-1,1000,1),1)))</f>
        <v>6</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6</v>
      </c>
      <c r="J42" s="9">
        <f ca="1">IF(MID($B42,1,3)=MID(J$21,1,3),"",IF($A42="1a","",COUNTIFS(OFFSET(Data!$A$1,0,MATCH($B42&amp;" qualify",Data!$1:$1,0)-1,1000,1),IF($A42="12aa","&lt;&gt;1",""),OFFSET(Data!$A$1,0,MATCH(J$21&amp;" qualify",Data!$1:$1,0)-1,1000,1),1)))</f>
        <v>6</v>
      </c>
      <c r="K42" s="9">
        <f ca="1">IF(MID($B42,1,3)=MID(K$21,1,3),"",IF($A42="1a","",COUNTIFS(OFFSET(Data!$A$1,0,MATCH($B42&amp;" qualify",Data!$1:$1,0)-1,1000,1),IF($A42="12aa","&lt;&gt;1",""),OFFSET(Data!$A$1,0,MATCH(K$21&amp;" qualify",Data!$1:$1,0)-1,1000,1),1)))</f>
        <v>6</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4</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2</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60</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2">
        <f t="array" aca="1" ref="AE42" ca="1">SUM(IF(OFFSET(Service_DB,,,,1)=W42,IF(ISNUMBER(SEARCH(OFFSET(Service_DB,,1,,1),AD42)),OFFSET(Service_DB,,2,,1),0),0))</f>
        <v>0</v>
      </c>
      <c r="AF42" s="9">
        <f t="array" aca="1" ref="AF42" ca="1">IF(SUM(C42:V42)=0,0,MIN(IF(IF(C42:V42=MAX(C42:V42),(C$20:V$20))=MIN(IF(C42:V42=MAX(C42:V42),(C$20:V$20))),COLUMN(C$20:V$20))))</f>
        <v>13</v>
      </c>
      <c r="AG42" s="9" t="str">
        <f t="shared" ca="1" si="6"/>
        <v>YouTube TV</v>
      </c>
      <c r="AH42" s="9">
        <f ca="1">IF(AG42="",0,COUNTIFS(OFFSET(Data!$A$1,0,MATCH(W42,Data!$1:$1,0)-1,1000,1),"&lt;&gt;Yes",OFFSET(Data!$A$1,0,MATCH(AG42,Data!$1:$1,0)-1,1000,1),"Yes"))</f>
        <v>70</v>
      </c>
      <c r="AI42" s="9">
        <f t="shared" ca="1" si="7"/>
        <v>6</v>
      </c>
      <c r="AJ42" s="14">
        <f t="shared" ca="1" si="8"/>
        <v>50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2">
        <f t="array" aca="1" ref="AO42" ca="1">SUM(IF(OFFSET(Service_DB,,,,1)=AG42,IF(ISNUMBER(SEARCH(OFFSET(Service_DB,,1,,1),AN42)),OFFSET(Service_DB,,2,,1),0),0))</f>
        <v>0</v>
      </c>
      <c r="AP42" s="23" t="str">
        <f t="shared" ca="1" si="23"/>
        <v>PhiloYouTube TV970</v>
      </c>
      <c r="AQ42" s="23" t="str">
        <f t="shared" ca="1" si="24"/>
        <v>YouTube TVPhilo970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1" t="s">
        <v>674</v>
      </c>
      <c r="B43" s="128" t="str">
        <f>Services!A3</f>
        <v>Sling Orange</v>
      </c>
      <c r="C43" s="9">
        <f ca="1">IF(MID($B43,1,3)=MID(C$21,1,3),"",IF($A43="1a","",COUNTIFS(OFFSET(Data!$A$1,0,MATCH($B43&amp;" qualify",Data!$1:$1,0)-1,1000,1),IF($A43="12aa","&lt;&gt;1",""),OFFSET(Data!$A$1,0,MATCH(C$21&amp;" qualify",Data!$1:$1,0)-1,1000,1),1)))</f>
        <v>2</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5</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5</v>
      </c>
      <c r="I43" s="9">
        <f ca="1">IF(MID($B43,1,3)=MID(I$21,1,3),"",IF($A43="1a","",COUNTIFS(OFFSET(Data!$A$1,0,MATCH($B43&amp;" qualify",Data!$1:$1,0)-1,1000,1),IF($A43="12aa","&lt;&gt;1",""),OFFSET(Data!$A$1,0,MATCH(I$21&amp;" qualify",Data!$1:$1,0)-1,1000,1),1)))</f>
        <v>6</v>
      </c>
      <c r="J43" s="9">
        <f ca="1">IF(MID($B43,1,3)=MID(J$21,1,3),"",IF($A43="1a","",COUNTIFS(OFFSET(Data!$A$1,0,MATCH($B43&amp;" qualify",Data!$1:$1,0)-1,1000,1),IF($A43="12aa","&lt;&gt;1",""),OFFSET(Data!$A$1,0,MATCH(J$21&amp;" qualify",Data!$1:$1,0)-1,1000,1),1)))</f>
        <v>7</v>
      </c>
      <c r="K43" s="9">
        <f ca="1">IF(MID($B43,1,3)=MID(K$21,1,3),"",IF($A43="1a","",COUNTIFS(OFFSET(Data!$A$1,0,MATCH($B43&amp;" qualify",Data!$1:$1,0)-1,1000,1),IF($A43="12aa","&lt;&gt;1",""),OFFSET(Data!$A$1,0,MATCH(K$21&amp;" qualify",Data!$1:$1,0)-1,1000,1),1)))</f>
        <v>7</v>
      </c>
      <c r="L43" s="9">
        <f ca="1">IF(MID($B43,1,3)=MID(L$21,1,3),"",IF($A43="1a","",COUNTIFS(OFFSET(Data!$A$1,0,MATCH($B43&amp;" qualify",Data!$1:$1,0)-1,1000,1),IF($A43="12aa","&lt;&gt;1",""),OFFSET(Data!$A$1,0,MATCH(L$21&amp;" qualify",Data!$1:$1,0)-1,1000,1),1)))</f>
        <v>5</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3</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3</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1</v>
      </c>
      <c r="W43" s="9" t="str">
        <f t="shared" si="2"/>
        <v>Sling Orange</v>
      </c>
      <c r="X43" s="9">
        <f ca="1">COUNTIFS(OFFSET(Data!$A$1,0,MATCH(W43,Data!$1:$1,0)-1,1000,1),"Yes")</f>
        <v>33</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2">
        <f t="array" aca="1" ref="AE43" ca="1">SUM(IF(OFFSET(Service_DB,,,,1)=W43,IF(ISNUMBER(SEARCH(OFFSET(Service_DB,,1,,1),AD43)),OFFSET(Service_DB,,2,,1),0),0))</f>
        <v>0</v>
      </c>
      <c r="AF43" s="9">
        <f t="array" aca="1" ref="AF43" ca="1">IF(SUM(C43:V43)=0,0,MIN(IF(IF(C43:V43=MAX(C43:V43),(C$20:V$20))=MIN(IF(C43:V43=MAX(C43:V43),(C$20:V$20))),COLUMN(C$20:V$20))))</f>
        <v>10</v>
      </c>
      <c r="AG43" s="9" t="str">
        <f t="shared" ca="1" si="6"/>
        <v>AT&amp;T TV Now Xtra</v>
      </c>
      <c r="AH43" s="9">
        <f ca="1">IF(AG43="",0,COUNTIFS(OFFSET(Data!$A$1,0,MATCH(W43,Data!$1:$1,0)-1,1000,1),"&lt;&gt;Yes",OFFSET(Data!$A$1,0,MATCH(AG43,Data!$1:$1,0)-1,1000,1),"Yes"))</f>
        <v>102</v>
      </c>
      <c r="AI43" s="9">
        <f t="shared" ca="1" si="7"/>
        <v>7</v>
      </c>
      <c r="AJ43" s="14">
        <f t="shared" ca="1" si="8"/>
        <v>124</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2">
        <f t="array" aca="1" ref="AO43" ca="1">SUM(IF(OFFSET(Service_DB,,,,1)=AG43,IF(ISNUMBER(SEARCH(OFFSET(Service_DB,,1,,1),AN43)),OFFSET(Service_DB,,2,,1),0),0))</f>
        <v>0</v>
      </c>
      <c r="AP43" s="23" t="str">
        <f t="shared" ca="1" si="23"/>
        <v>Sling OrangeAT&amp;T TV Now Xtra9154</v>
      </c>
      <c r="AQ43" s="23" t="str">
        <f t="shared" ca="1" si="24"/>
        <v>AT&amp;T TV Now XtraSling Orange9154</v>
      </c>
      <c r="AR43" s="9" t="str">
        <f ca="1">IF(AND(Y43=0,AA43=0),"",IF(A43="1a",W43,IF(AG43="","",IF(OR(ISNUMBER(MATCH(AP43,AP$21:AP42,0)),ISNUMBER(MATCH(AQ43,AP$21:AP42,0))),"",W43&amp;"/"&amp;AG43))))</f>
        <v>Sling Orange/AT&amp;T TV Now Xtra</v>
      </c>
      <c r="AS43" s="9">
        <f t="shared" ca="1" si="11"/>
        <v>135</v>
      </c>
      <c r="AT43" s="9">
        <f t="shared" ca="1" si="12"/>
        <v>9</v>
      </c>
      <c r="AU43" s="14">
        <f t="shared" ca="1" si="13"/>
        <v>154</v>
      </c>
      <c r="AV43" s="23">
        <f t="shared" ca="1" si="14"/>
        <v>1</v>
      </c>
      <c r="AW43" s="68">
        <f t="shared" ca="1" si="15"/>
        <v>17.111111111111111</v>
      </c>
      <c r="AX43" s="8">
        <f t="shared" ca="1" si="25"/>
        <v>0</v>
      </c>
      <c r="AY43" s="117">
        <f t="shared" ca="1" si="16"/>
        <v>139</v>
      </c>
      <c r="AZ43" s="118">
        <f t="shared" ca="1" si="17"/>
        <v>0</v>
      </c>
      <c r="BA43" s="118">
        <f t="shared" ca="1" si="18"/>
        <v>0.74331550802139035</v>
      </c>
      <c r="BB43" s="118">
        <f t="shared" ca="1" si="19"/>
        <v>0</v>
      </c>
      <c r="BC43" s="118">
        <f t="shared" ca="1" si="20"/>
        <v>0.37165775401069517</v>
      </c>
      <c r="BD43" s="9">
        <f ca="1">IF($AR43="","",RANK(BC43,BC$22:BC$81,1)+COUNTIF(BC$22:BC43,BC43)-1)</f>
        <v>24</v>
      </c>
      <c r="BE43" s="118">
        <f t="shared" ca="1" si="21"/>
        <v>0.37165775401069517</v>
      </c>
      <c r="BF43" s="9">
        <f ca="1">IF($AR43="","",RANK(BE43,BE$22:BE$81,1)+COUNTIF(BE$22:BE43,BE43)-1)</f>
        <v>24</v>
      </c>
    </row>
    <row r="44" spans="1:58" x14ac:dyDescent="0.4">
      <c r="A44" s="161" t="s">
        <v>674</v>
      </c>
      <c r="B44" s="128" t="str">
        <f>Services!A4</f>
        <v>Sling Blue</v>
      </c>
      <c r="C44" s="9">
        <f ca="1">IF(MID($B44,1,3)=MID(C$21,1,3),"",IF($A44="1a","",COUNTIFS(OFFSET(Data!$A$1,0,MATCH($B44&amp;" qualify",Data!$1:$1,0)-1,1000,1),IF($A44="12aa","&lt;&gt;1",""),OFFSET(Data!$A$1,0,MATCH(C$21&amp;" qualify",Data!$1:$1,0)-1,1000,1),1)))</f>
        <v>2</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3</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3</v>
      </c>
      <c r="I44" s="9">
        <f ca="1">IF(MID($B44,1,3)=MID(I$21,1,3),"",IF($A44="1a","",COUNTIFS(OFFSET(Data!$A$1,0,MATCH($B44&amp;" qualify",Data!$1:$1,0)-1,1000,1),IF($A44="12aa","&lt;&gt;1",""),OFFSET(Data!$A$1,0,MATCH(I$21&amp;" qualify",Data!$1:$1,0)-1,1000,1),1)))</f>
        <v>4</v>
      </c>
      <c r="J44" s="9">
        <f ca="1">IF(MID($B44,1,3)=MID(J$21,1,3),"",IF($A44="1a","",COUNTIFS(OFFSET(Data!$A$1,0,MATCH($B44&amp;" qualify",Data!$1:$1,0)-1,1000,1),IF($A44="12aa","&lt;&gt;1",""),OFFSET(Data!$A$1,0,MATCH(J$21&amp;" qualify",Data!$1:$1,0)-1,1000,1),1)))</f>
        <v>5</v>
      </c>
      <c r="K44" s="9">
        <f ca="1">IF(MID($B44,1,3)=MID(K$21,1,3),"",IF($A44="1a","",COUNTIFS(OFFSET(Data!$A$1,0,MATCH($B44&amp;" qualify",Data!$1:$1,0)-1,1000,1),IF($A44="12aa","&lt;&gt;1",""),OFFSET(Data!$A$1,0,MATCH(K$21&amp;" qualify",Data!$1:$1,0)-1,1000,1),1)))</f>
        <v>5</v>
      </c>
      <c r="L44" s="9">
        <f ca="1">IF(MID($B44,1,3)=MID(L$21,1,3),"",IF($A44="1a","",COUNTIFS(OFFSET(Data!$A$1,0,MATCH($B44&amp;" qualify",Data!$1:$1,0)-1,1000,1),IF($A44="12aa","&lt;&gt;1",""),OFFSET(Data!$A$1,0,MATCH(L$21&amp;" qualify",Data!$1:$1,0)-1,1000,1),1)))</f>
        <v>3</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2</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1</v>
      </c>
      <c r="W44" s="9" t="str">
        <f t="shared" si="2"/>
        <v>Sling Blue</v>
      </c>
      <c r="X44" s="9">
        <f ca="1">COUNTIFS(OFFSET(Data!$A$1,0,MATCH(W44,Data!$1:$1,0)-1,1000,1),"Yes")</f>
        <v>48</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2">
        <f t="array" aca="1" ref="AE44" ca="1">SUM(IF(OFFSET(Service_DB,,,,1)=W44,IF(ISNUMBER(SEARCH(OFFSET(Service_DB,,1,,1),AD44)),OFFSET(Service_DB,,2,,1),0),0))</f>
        <v>0</v>
      </c>
      <c r="AF44" s="9">
        <f t="array" aca="1" ref="AF44" ca="1">IF(SUM(C44:V44)=0,0,MIN(IF(IF(C44:V44=MAX(C44:V44),(C$20:V$20))=MIN(IF(C44:V44=MAX(C44:V44),(C$20:V$20))),COLUMN(C$20:V$20))))</f>
        <v>10</v>
      </c>
      <c r="AG44" s="9" t="str">
        <f t="shared" ca="1" si="6"/>
        <v>AT&amp;T TV Now Xtra</v>
      </c>
      <c r="AH44" s="9">
        <f ca="1">IF(AG44="",0,COUNTIFS(OFFSET(Data!$A$1,0,MATCH(W44,Data!$1:$1,0)-1,1000,1),"&lt;&gt;Yes",OFFSET(Data!$A$1,0,MATCH(AG44,Data!$1:$1,0)-1,1000,1),"Yes"))</f>
        <v>88</v>
      </c>
      <c r="AI44" s="9">
        <f t="shared" ca="1" si="7"/>
        <v>5</v>
      </c>
      <c r="AJ44" s="14">
        <f t="shared" ca="1" si="8"/>
        <v>124</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2">
        <f t="array" aca="1" ref="AO44" ca="1">SUM(IF(OFFSET(Service_DB,,,,1)=AG44,IF(ISNUMBER(SEARCH(OFFSET(Service_DB,,1,,1),AN44)),OFFSET(Service_DB,,2,,1),0),0))</f>
        <v>0</v>
      </c>
      <c r="AP44" s="23" t="str">
        <f t="shared" ca="1" si="23"/>
        <v>Sling BlueAT&amp;T TV Now Xtra9154</v>
      </c>
      <c r="AQ44" s="23" t="str">
        <f t="shared" ca="1" si="24"/>
        <v>AT&amp;T TV Now XtraSling Blue9154</v>
      </c>
      <c r="AR44" s="9" t="str">
        <f ca="1">IF(AND(Y44=0,AA44=0),"",IF(A44="1a",W44,IF(AG44="","",IF(OR(ISNUMBER(MATCH(AP44,AP$21:AP43,0)),ISNUMBER(MATCH(AQ44,AP$21:AP43,0))),"",W44&amp;"/"&amp;AG44))))</f>
        <v>Sling Blue/AT&amp;T TV Now Xtra</v>
      </c>
      <c r="AS44" s="9">
        <f t="shared" ca="1" si="11"/>
        <v>136</v>
      </c>
      <c r="AT44" s="9">
        <f t="shared" ca="1" si="12"/>
        <v>9</v>
      </c>
      <c r="AU44" s="14">
        <f t="shared" ca="1" si="13"/>
        <v>154</v>
      </c>
      <c r="AV44" s="23">
        <f t="shared" ca="1" si="14"/>
        <v>1</v>
      </c>
      <c r="AW44" s="68">
        <f t="shared" ca="1" si="15"/>
        <v>17.111111111111111</v>
      </c>
      <c r="AX44" s="8">
        <f t="shared" ca="1" si="25"/>
        <v>0</v>
      </c>
      <c r="AY44" s="117">
        <f t="shared" ca="1" si="16"/>
        <v>139</v>
      </c>
      <c r="AZ44" s="118">
        <f t="shared" ca="1" si="17"/>
        <v>0</v>
      </c>
      <c r="BA44" s="118">
        <f t="shared" ca="1" si="18"/>
        <v>0.74331550802139035</v>
      </c>
      <c r="BB44" s="118">
        <f t="shared" ca="1" si="19"/>
        <v>0</v>
      </c>
      <c r="BC44" s="118">
        <f t="shared" ca="1" si="20"/>
        <v>0.37165775401069517</v>
      </c>
      <c r="BD44" s="9">
        <f ca="1">IF($AR44="","",RANK(BC44,BC$22:BC$81,1)+COUNTIF(BC$22:BC44,BC44)-1)</f>
        <v>25</v>
      </c>
      <c r="BE44" s="118">
        <f t="shared" ca="1" si="21"/>
        <v>0.37165775401069517</v>
      </c>
      <c r="BF44" s="9">
        <f ca="1">IF($AR44="","",RANK(BE44,BE$22:BE$81,1)+COUNTIF(BE$22:BE44,BE44)-1)</f>
        <v>25</v>
      </c>
    </row>
    <row r="45" spans="1:58" x14ac:dyDescent="0.4">
      <c r="A45" s="161" t="s">
        <v>674</v>
      </c>
      <c r="B45" s="128" t="str">
        <f>Services!A5</f>
        <v>AT&amp;T TV Now Plus</v>
      </c>
      <c r="C45" s="9">
        <f ca="1">IF(MID($B45,1,3)=MID(C$21,1,3),"",IF($A45="1a","",COUNTIFS(OFFSET(Data!$A$1,0,MATCH($B45&amp;" qualify",Data!$1:$1,0)-1,1000,1),IF($A45="12aa","&lt;&gt;1",""),OFFSET(Data!$A$1,0,MATCH(C$21&amp;" qualify",Data!$1:$1,0)-1,1000,1),1)))</f>
        <v>3</v>
      </c>
      <c r="D45" s="9">
        <f ca="1">IF(MID($B45,1,3)=MID(D$21,1,3),"",IF($A45="1a","",COUNTIFS(OFFSET(Data!$A$1,0,MATCH($B45&amp;" qualify",Data!$1:$1,0)-1,1000,1),IF($A45="12aa","&lt;&gt;1",""),OFFSET(Data!$A$1,0,MATCH(D$21&amp;" qualify",Data!$1:$1,0)-1,1000,1),1)))</f>
        <v>1</v>
      </c>
      <c r="E45" s="9">
        <f ca="1">IF(MID($B45,1,3)=MID(E$21,1,3),"",IF($A45="1a","",COUNTIFS(OFFSET(Data!$A$1,0,MATCH($B45&amp;" qualify",Data!$1:$1,0)-1,1000,1),IF($A45="12aa","&lt;&gt;1",""),OFFSET(Data!$A$1,0,MATCH(E$21&amp;" qualify",Data!$1:$1,0)-1,1000,1),1)))</f>
        <v>1</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1</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1</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2</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2</v>
      </c>
      <c r="W45" s="9" t="str">
        <f t="shared" si="2"/>
        <v>AT&amp;T TV Now Plus</v>
      </c>
      <c r="X45" s="9">
        <f ca="1">COUNTIFS(OFFSET(Data!$A$1,0,MATCH(W45,Data!$1:$1,0)-1,1000,1),"Yes")</f>
        <v>58</v>
      </c>
      <c r="Y45" s="9">
        <f ca="1">COUNTIFS(OFFSET(Data!$A$1,0,MATCH($W45&amp;" qualify",Data!$1:$1,0)-1,1000,1),1)</f>
        <v>6</v>
      </c>
      <c r="Z45" s="14">
        <f t="shared" si="22"/>
        <v>65</v>
      </c>
      <c r="AA45" s="9">
        <f ca="1">IF(OR(A45="1a2a",AG45=""),COUNTIFS(OFFSET(Data!$A$1,0,MATCH(W45&amp;" qualify",Data!$1:$1,0)-1,1000,1),2),IF(A45="12aa",COUNTIFS(OFFSET(Data!$A$1,0,MATCH(W45&amp;" qualify",Data!$1:$1,0)-1,1000,1),2,OFFSET(Data!$A$1,0,MATCH(AG45&amp;" qualify",Data!$1:$1,0)-1,1000,1),"&lt;&gt;1"),""))</f>
        <v>0</v>
      </c>
      <c r="AB45" s="9">
        <f t="shared" ca="1" si="4"/>
        <v>0</v>
      </c>
      <c r="AC45" s="23">
        <f t="shared" ca="1" si="5"/>
        <v>0.66666666666666663</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2">
        <f t="array" aca="1" ref="AE45" ca="1">SUM(IF(OFFSET(Service_DB,,,,1)=W45,IF(ISNUMBER(SEARCH(OFFSET(Service_DB,,1,,1),AD45)),OFFSET(Service_DB,,2,,1),0),0))</f>
        <v>0</v>
      </c>
      <c r="AF45" s="9">
        <f t="array" aca="1" ref="AF45" ca="1">IF(SUM(C45:V45)=0,0,MIN(IF(IF(C45:V45=MAX(C45:V45),(C$20:V$20))=MIN(IF(C45:V45=MAX(C45:V45),(C$20:V$20))),COLUMN(C$20:V$20))))</f>
        <v>3</v>
      </c>
      <c r="AG45" s="9" t="str">
        <f t="shared" ca="1" si="6"/>
        <v>Philo</v>
      </c>
      <c r="AH45" s="9">
        <f ca="1">IF(AG45="",0,COUNTIFS(OFFSET(Data!$A$1,0,MATCH(W45,Data!$1:$1,0)-1,1000,1),"&lt;&gt;Yes",OFFSET(Data!$A$1,0,MATCH(AG45,Data!$1:$1,0)-1,1000,1),"Yes"))</f>
        <v>50</v>
      </c>
      <c r="AI45" s="9">
        <f t="shared" ca="1" si="7"/>
        <v>3</v>
      </c>
      <c r="AJ45" s="14">
        <f t="shared" ca="1" si="8"/>
        <v>20</v>
      </c>
      <c r="AK45" s="9">
        <f ca="1">IF(AG45="",0,COUNTIFS(OFFSET(Data!$A$1,0,MATCH(W45&amp;" qualify",Data!$1:$1,0)-1,1000,1),"",OFFSET(Data!$A$1,0,MATCH(AG45&amp;" qualify",Data!$1:$1,0)-1,1000,1),2))</f>
        <v>0</v>
      </c>
      <c r="AL45" s="9">
        <f t="shared" ca="1" si="9"/>
        <v>0</v>
      </c>
      <c r="AM45" s="23">
        <f t="shared" ca="1" si="10"/>
        <v>0.33333333333333331</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2">
        <f t="array" aca="1" ref="AO45" ca="1">SUM(IF(OFFSET(Service_DB,,,,1)=AG45,IF(ISNUMBER(SEARCH(OFFSET(Service_DB,,1,,1),AN45)),OFFSET(Service_DB,,2,,1),0),0))</f>
        <v>0</v>
      </c>
      <c r="AP45" s="23" t="str">
        <f t="shared" ca="1" si="23"/>
        <v>AT&amp;T TV Now PlusPhilo985</v>
      </c>
      <c r="AQ45" s="23" t="str">
        <f t="shared" ca="1" si="24"/>
        <v>PhiloAT&amp;T TV Now Plus985</v>
      </c>
      <c r="AR45" s="9" t="str">
        <f ca="1">IF(AND(Y45=0,AA45=0),"",IF(A45="1a",W45,IF(AG45="","",IF(OR(ISNUMBER(MATCH(AP45,AP$21:AP44,0)),ISNUMBER(MATCH(AQ45,AP$21:AP44,0))),"",W45&amp;"/"&amp;AG45))))</f>
        <v/>
      </c>
      <c r="AS45" s="9" t="str">
        <f t="shared" ca="1" si="11"/>
        <v/>
      </c>
      <c r="AT45" s="9" t="str">
        <f t="shared" ca="1" si="12"/>
        <v/>
      </c>
      <c r="AU45" s="14" t="str">
        <f t="shared" ca="1" si="13"/>
        <v/>
      </c>
      <c r="AV45" s="23" t="str">
        <f t="shared" ca="1" si="14"/>
        <v/>
      </c>
      <c r="AW45" s="68" t="str">
        <f t="shared" ca="1" si="15"/>
        <v/>
      </c>
      <c r="AX45" s="8">
        <f t="shared" ca="1" si="25"/>
        <v>0</v>
      </c>
      <c r="AY45" s="117" t="str">
        <f t="shared" ca="1" si="16"/>
        <v/>
      </c>
      <c r="AZ45" s="118" t="str">
        <f t="shared" ca="1" si="17"/>
        <v/>
      </c>
      <c r="BA45" s="118" t="str">
        <f t="shared" ca="1" si="18"/>
        <v/>
      </c>
      <c r="BB45" s="118" t="str">
        <f t="shared" ca="1" si="19"/>
        <v/>
      </c>
      <c r="BC45" s="118" t="str">
        <f t="shared" ca="1" si="20"/>
        <v/>
      </c>
      <c r="BD45" s="9" t="str">
        <f ca="1">IF($AR45="","",RANK(BC45,BC$22:BC$81,1)+COUNTIF(BC$22:BC45,BC45)-1)</f>
        <v/>
      </c>
      <c r="BE45" s="118" t="str">
        <f t="shared" ca="1" si="21"/>
        <v/>
      </c>
      <c r="BF45" s="9" t="str">
        <f ca="1">IF($AR45="","",RANK(BE45,BE$22:BE$81,1)+COUNTIF(BE$22:BE45,BE45)-1)</f>
        <v/>
      </c>
    </row>
    <row r="46" spans="1:58" x14ac:dyDescent="0.4">
      <c r="A46" s="161" t="s">
        <v>674</v>
      </c>
      <c r="B46" s="128" t="str">
        <f>Services!A6</f>
        <v>AT&amp;T TV Now Max</v>
      </c>
      <c r="C46" s="9">
        <f ca="1">IF(MID($B46,1,3)=MID(C$21,1,3),"",IF($A46="1a","",COUNTIFS(OFFSET(Data!$A$1,0,MATCH($B46&amp;" qualify",Data!$1:$1,0)-1,1000,1),IF($A46="12aa","&lt;&gt;1",""),OFFSET(Data!$A$1,0,MATCH(C$21&amp;" qualify",Data!$1:$1,0)-1,1000,1),1)))</f>
        <v>3</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1</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2</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2</v>
      </c>
      <c r="W46" s="9" t="str">
        <f t="shared" si="2"/>
        <v>AT&amp;T TV Now Max</v>
      </c>
      <c r="X46" s="9">
        <f ca="1">COUNTIFS(OFFSET(Data!$A$1,0,MATCH(W46,Data!$1:$1,0)-1,1000,1),"Yes")</f>
        <v>75</v>
      </c>
      <c r="Y46" s="9">
        <f ca="1">COUNTIFS(OFFSET(Data!$A$1,0,MATCH($W46&amp;" qualify",Data!$1:$1,0)-1,1000,1),1)</f>
        <v>6</v>
      </c>
      <c r="Z46" s="14">
        <f t="shared" si="22"/>
        <v>80</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2">
        <f t="array" aca="1" ref="AE46" ca="1">SUM(IF(OFFSET(Service_DB,,,,1)=W46,IF(ISNUMBER(SEARCH(OFFSET(Service_DB,,1,,1),AD46)),OFFSET(Service_DB,,2,,1),0),0))</f>
        <v>0</v>
      </c>
      <c r="AF46" s="9">
        <f t="array" aca="1" ref="AF46" ca="1">IF(SUM(C46:V46)=0,0,MIN(IF(IF(C46:V46=MAX(C46:V46),(C$20:V$20))=MIN(IF(C46:V46=MAX(C46:V46),(C$20:V$20))),COLUMN(C$20:V$20))))</f>
        <v>3</v>
      </c>
      <c r="AG46" s="9" t="str">
        <f t="shared" ca="1" si="6"/>
        <v>Philo</v>
      </c>
      <c r="AH46" s="9">
        <f ca="1">IF(AG46="",0,COUNTIFS(OFFSET(Data!$A$1,0,MATCH(W46,Data!$1:$1,0)-1,1000,1),"&lt;&gt;Yes",OFFSET(Data!$A$1,0,MATCH(AG46,Data!$1:$1,0)-1,1000,1),"Yes"))</f>
        <v>47</v>
      </c>
      <c r="AI46" s="9">
        <f t="shared" ca="1" si="7"/>
        <v>3</v>
      </c>
      <c r="AJ46" s="14">
        <f t="shared" ca="1" si="8"/>
        <v>20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2">
        <f t="array" aca="1" ref="AO46" ca="1">SUM(IF(OFFSET(Service_DB,,,,1)=AG46,IF(ISNUMBER(SEARCH(OFFSET(Service_DB,,1,,1),AN46)),OFFSET(Service_DB,,2,,1),0),0))</f>
        <v>0</v>
      </c>
      <c r="AP46" s="23" t="str">
        <f t="shared" ca="1" si="23"/>
        <v>AT&amp;T TV Now MaxPhilo9100</v>
      </c>
      <c r="AQ46" s="23" t="str">
        <f t="shared" ca="1" si="24"/>
        <v>PhiloAT&amp;T TV Now Max9100</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1" t="s">
        <v>674</v>
      </c>
      <c r="B47" s="128" t="str">
        <f>Services!A7</f>
        <v>AT&amp;T TV Now Entertainment</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1</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Entertainment</v>
      </c>
      <c r="X47" s="9">
        <f ca="1">COUNTIFS(OFFSET(Data!$A$1,0,MATCH(W47,Data!$1:$1,0)-1,1000,1),"Yes")</f>
        <v>75</v>
      </c>
      <c r="Y47" s="9">
        <f ca="1">COUNTIFS(OFFSET(Data!$A$1,0,MATCH($W47&amp;" qualify",Data!$1:$1,0)-1,1000,1),1)</f>
        <v>7</v>
      </c>
      <c r="Z47" s="14">
        <f t="shared" si="22"/>
        <v>93</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2">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32</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2">
        <f t="array" aca="1" ref="AO47" ca="1">SUM(IF(OFFSET(Service_DB,,,,1)=AG47,IF(ISNUMBER(SEARCH(OFFSET(Service_DB,,1,,1),AN47)),OFFSET(Service_DB,,2,,1),0),0))</f>
        <v>0</v>
      </c>
      <c r="AP47" s="23" t="str">
        <f t="shared" ca="1" si="23"/>
        <v>AT&amp;T TV Now EntertainmentPhilo9113</v>
      </c>
      <c r="AQ47" s="23" t="str">
        <f t="shared" ca="1" si="24"/>
        <v>PhiloAT&amp;T TV Now Entertainment9113</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1" t="s">
        <v>674</v>
      </c>
      <c r="B48" s="128" t="str">
        <f>Services!A8</f>
        <v>AT&amp;T TV Now Choice</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1</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Choice</v>
      </c>
      <c r="X48" s="9">
        <f ca="1">COUNTIFS(OFFSET(Data!$A$1,0,MATCH(W48,Data!$1:$1,0)-1,1000,1),"Yes")</f>
        <v>99</v>
      </c>
      <c r="Y48" s="9">
        <f ca="1">COUNTIFS(OFFSET(Data!$A$1,0,MATCH($W48&amp;" qualify",Data!$1:$1,0)-1,1000,1),1)</f>
        <v>8</v>
      </c>
      <c r="Z48" s="14">
        <f t="shared" si="22"/>
        <v>110</v>
      </c>
      <c r="AA48" s="9">
        <f ca="1">IF(OR(A48="1a2a",AG48=""),COUNTIFS(OFFSET(Data!$A$1,0,MATCH(W48&amp;" qualify",Data!$1:$1,0)-1,1000,1),2),IF(A48="12aa",COUNTIFS(OFFSET(Data!$A$1,0,MATCH(W48&amp;" qualify",Data!$1:$1,0)-1,1000,1),2,OFFSET(Data!$A$1,0,MATCH(AG48&amp;" qualify",Data!$1:$1,0)-1,1000,1),"&lt;&gt;1"),""))</f>
        <v>0</v>
      </c>
      <c r="AB48" s="9">
        <f t="shared" ca="1" si="4"/>
        <v>0</v>
      </c>
      <c r="AC48" s="23">
        <f t="shared" ca="1" si="5"/>
        <v>0.88888888888888884</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2">
        <f t="array" aca="1" ref="AE48" ca="1">SUM(IF(OFFSET(Service_DB,,,,1)=W48,IF(ISNUMBER(SEARCH(OFFSET(Service_DB,,1,,1),AD48)),OFFSET(Service_DB,,2,,1),0),0))</f>
        <v>0</v>
      </c>
      <c r="AF48" s="9">
        <f t="array" aca="1" ref="AF48" ca="1">IF(SUM(C48:V48)=0,0,MIN(IF(IF(C48:V48=MAX(C48:V48),(C$20:V$20))=MIN(IF(C48:V48=MAX(C48:V48),(C$20:V$20))),COLUMN(C$20:V$20))))</f>
        <v>3</v>
      </c>
      <c r="AG48" s="9" t="str">
        <f t="shared" ca="1" si="6"/>
        <v>Philo</v>
      </c>
      <c r="AH48" s="9">
        <f ca="1">IF(AG48="",0,COUNTIFS(OFFSET(Data!$A$1,0,MATCH(W48,Data!$1:$1,0)-1,1000,1),"&lt;&gt;Yes",OFFSET(Data!$A$1,0,MATCH(AG48,Data!$1:$1,0)-1,1000,1),"Yes"))</f>
        <v>22</v>
      </c>
      <c r="AI48" s="9">
        <f t="shared" ca="1" si="7"/>
        <v>1</v>
      </c>
      <c r="AJ48" s="14">
        <f t="shared" ca="1" si="8"/>
        <v>20</v>
      </c>
      <c r="AK48" s="9">
        <f ca="1">IF(AG48="",0,COUNTIFS(OFFSET(Data!$A$1,0,MATCH(W48&amp;" qualify",Data!$1:$1,0)-1,1000,1),"",OFFSET(Data!$A$1,0,MATCH(AG48&amp;" qualify",Data!$1:$1,0)-1,1000,1),2))</f>
        <v>0</v>
      </c>
      <c r="AL48" s="9">
        <f t="shared" ca="1" si="9"/>
        <v>0</v>
      </c>
      <c r="AM48" s="23">
        <f t="shared" ca="1" si="10"/>
        <v>0.1111111111111111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2">
        <f t="array" aca="1" ref="AO48" ca="1">SUM(IF(OFFSET(Service_DB,,,,1)=AG48,IF(ISNUMBER(SEARCH(OFFSET(Service_DB,,1,,1),AN48)),OFFSET(Service_DB,,2,,1),0),0))</f>
        <v>0</v>
      </c>
      <c r="AP48" s="23" t="str">
        <f t="shared" ca="1" si="23"/>
        <v>AT&amp;T TV Now ChoicePhilo9130</v>
      </c>
      <c r="AQ48" s="23" t="str">
        <f t="shared" ca="1" si="24"/>
        <v>PhiloAT&amp;T TV Now Choice9130</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1" t="s">
        <v>674</v>
      </c>
      <c r="B49" s="128" t="str">
        <f>Services!A9</f>
        <v>AT&amp;T TV Now Xtra</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0</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Xtra</v>
      </c>
      <c r="X49" s="9">
        <f ca="1">COUNTIFS(OFFSET(Data!$A$1,0,MATCH(W49,Data!$1:$1,0)-1,1000,1),"Yes")</f>
        <v>128</v>
      </c>
      <c r="Y49" s="9">
        <f ca="1">COUNTIFS(OFFSET(Data!$A$1,0,MATCH($W49&amp;" qualify",Data!$1:$1,0)-1,1000,1),1)</f>
        <v>9</v>
      </c>
      <c r="Z49" s="14">
        <f t="shared" si="22"/>
        <v>124</v>
      </c>
      <c r="AA49" s="9">
        <f ca="1">IF(OR(A49="1a2a",AG49=""),COUNTIFS(OFFSET(Data!$A$1,0,MATCH(W49&amp;" qualify",Data!$1:$1,0)-1,1000,1),2),IF(A49="12aa",COUNTIFS(OFFSET(Data!$A$1,0,MATCH(W49&amp;" qualify",Data!$1:$1,0)-1,1000,1),2,OFFSET(Data!$A$1,0,MATCH(AG49&amp;" qualify",Data!$1:$1,0)-1,1000,1),"&lt;&gt;1"),""))</f>
        <v>0</v>
      </c>
      <c r="AB49" s="9">
        <f t="shared" ca="1" si="4"/>
        <v>0</v>
      </c>
      <c r="AC49" s="23">
        <f t="shared" ca="1" si="5"/>
        <v>1</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2">
        <f t="array" aca="1" ref="AE49" ca="1">SUM(IF(OFFSET(Service_DB,,,,1)=W49,IF(ISNUMBER(SEARCH(OFFSET(Service_DB,,1,,1),AD49)),OFFSET(Service_DB,,2,,1),0),0))</f>
        <v>0</v>
      </c>
      <c r="AF49" s="9">
        <f t="array" aca="1" ref="AF49" ca="1">IF(SUM(C49:V49)=0,0,MIN(IF(IF(C49:V49=MAX(C49:V49),(C$20:V$20))=MIN(IF(C49:V49=MAX(C49:V49),(C$20:V$20))),COLUMN(C$20:V$20))))</f>
        <v>0</v>
      </c>
      <c r="AG49" s="9" t="str">
        <f t="shared" ca="1" si="6"/>
        <v/>
      </c>
      <c r="AH49" s="9">
        <f ca="1">IF(AG49="",0,COUNTIFS(OFFSET(Data!$A$1,0,MATCH(W49,Data!$1:$1,0)-1,1000,1),"&lt;&gt;Yes",OFFSET(Data!$A$1,0,MATCH(AG49,Data!$1:$1,0)-1,1000,1),"Yes"))</f>
        <v>0</v>
      </c>
      <c r="AI49" s="9">
        <f t="shared" ca="1" si="7"/>
        <v>0</v>
      </c>
      <c r="AJ49" s="14">
        <f t="shared" ca="1" si="8"/>
        <v>0</v>
      </c>
      <c r="AK49" s="9">
        <f ca="1">IF(AG49="",0,COUNTIFS(OFFSET(Data!$A$1,0,MATCH(W49&amp;" qualify",Data!$1:$1,0)-1,1000,1),"",OFFSET(Data!$A$1,0,MATCH(AG49&amp;" qualify",Data!$1:$1,0)-1,1000,1),2))</f>
        <v>0</v>
      </c>
      <c r="AL49" s="9">
        <f t="shared" ca="1" si="9"/>
        <v>0</v>
      </c>
      <c r="AM49" s="23" t="str">
        <f t="shared" ca="1" si="10"/>
        <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2">
        <f t="array" aca="1" ref="AO49" ca="1">SUM(IF(OFFSET(Service_DB,,,,1)=AG49,IF(ISNUMBER(SEARCH(OFFSET(Service_DB,,1,,1),AN49)),OFFSET(Service_DB,,2,,1),0),0))</f>
        <v>0</v>
      </c>
      <c r="AP49" s="23" t="str">
        <f t="shared" ca="1" si="23"/>
        <v>AT&amp;T TV Now Xtra9124</v>
      </c>
      <c r="AQ49" s="23" t="str">
        <f t="shared" ca="1" si="24"/>
        <v>AT&amp;T TV Now Xtra9124</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1" t="s">
        <v>674</v>
      </c>
      <c r="B50" s="128" t="str">
        <f>Services!A10</f>
        <v>AT&amp;T TV Now Ultimate</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t="str">
        <f ca="1">IF(MID($B50,1,3)=MID(F$21,1,3),"",IF($A50="1a","",COUNTIFS(OFFSET(Data!$A$1,0,MATCH($B50&amp;" qualify",Data!$1:$1,0)-1,1000,1),IF($A50="12aa","&lt;&gt;1",""),OFFSET(Data!$A$1,0,MATCH(F$21&amp;" qualify",Data!$1:$1,0)-1,1000,1),1)))</f>
        <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f ca="1">IF(MID($B50,1,3)=MID(M$21,1,3),"",IF($A50="1a","",COUNTIFS(OFFSET(Data!$A$1,0,MATCH($B50&amp;" qualify",Data!$1:$1,0)-1,1000,1),IF($A50="12aa","&lt;&gt;1",""),OFFSET(Data!$A$1,0,MATCH(M$21&amp;" qualify",Data!$1:$1,0)-1,1000,1),1)))</f>
        <v>0</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Ultimate</v>
      </c>
      <c r="X50" s="9">
        <f ca="1">COUNTIFS(OFFSET(Data!$A$1,0,MATCH(W50,Data!$1:$1,0)-1,1000,1),"Yes")</f>
        <v>138</v>
      </c>
      <c r="Y50" s="9">
        <f ca="1">COUNTIFS(OFFSET(Data!$A$1,0,MATCH($W50&amp;" qualify",Data!$1:$1,0)-1,1000,1),1)</f>
        <v>9</v>
      </c>
      <c r="Z50" s="14">
        <f t="shared" si="22"/>
        <v>135</v>
      </c>
      <c r="AA50" s="9">
        <f ca="1">IF(OR(A50="1a2a",AG50=""),COUNTIFS(OFFSET(Data!$A$1,0,MATCH(W50&amp;" qualify",Data!$1:$1,0)-1,1000,1),2),IF(A50="12aa",COUNTIFS(OFFSET(Data!$A$1,0,MATCH(W50&amp;" qualify",Data!$1:$1,0)-1,1000,1),2,OFFSET(Data!$A$1,0,MATCH(AG50&amp;" qualify",Data!$1:$1,0)-1,1000,1),"&lt;&gt;1"),""))</f>
        <v>0</v>
      </c>
      <c r="AB50" s="9">
        <f t="shared" ca="1" si="4"/>
        <v>0</v>
      </c>
      <c r="AC50" s="23">
        <f t="shared" ca="1" si="5"/>
        <v>1</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2">
        <f t="array" aca="1" ref="AE50" ca="1">SUM(IF(OFFSET(Service_DB,,,,1)=W50,IF(ISNUMBER(SEARCH(OFFSET(Service_DB,,1,,1),AD50)),OFFSET(Service_DB,,2,,1),0),0))</f>
        <v>0</v>
      </c>
      <c r="AF50" s="9">
        <f t="array" aca="1" ref="AF50" ca="1">IF(SUM(C50:V50)=0,0,MIN(IF(IF(C50:V50=MAX(C50:V50),(C$20:V$20))=MIN(IF(C50:V50=MAX(C50:V50),(C$20:V$20))),COLUMN(C$20:V$20))))</f>
        <v>0</v>
      </c>
      <c r="AG50" s="9" t="str">
        <f t="shared" ca="1" si="6"/>
        <v/>
      </c>
      <c r="AH50" s="9">
        <f ca="1">IF(AG50="",0,COUNTIFS(OFFSET(Data!$A$1,0,MATCH(W50,Data!$1:$1,0)-1,1000,1),"&lt;&gt;Yes",OFFSET(Data!$A$1,0,MATCH(AG50,Data!$1:$1,0)-1,1000,1),"Yes"))</f>
        <v>0</v>
      </c>
      <c r="AI50" s="9">
        <f t="shared" ca="1" si="7"/>
        <v>0</v>
      </c>
      <c r="AJ50" s="14">
        <f t="shared" ca="1" si="8"/>
        <v>0</v>
      </c>
      <c r="AK50" s="9">
        <f ca="1">IF(AG50="",0,COUNTIFS(OFFSET(Data!$A$1,0,MATCH(W50&amp;" qualify",Data!$1:$1,0)-1,1000,1),"",OFFSET(Data!$A$1,0,MATCH(AG50&amp;" qualify",Data!$1:$1,0)-1,1000,1),2))</f>
        <v>0</v>
      </c>
      <c r="AL50" s="9">
        <f t="shared" ca="1" si="9"/>
        <v>0</v>
      </c>
      <c r="AM50" s="23" t="str">
        <f t="shared" ca="1" si="10"/>
        <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2">
        <f t="array" aca="1" ref="AO50" ca="1">SUM(IF(OFFSET(Service_DB,,,,1)=AG50,IF(ISNUMBER(SEARCH(OFFSET(Service_DB,,1,,1),AN50)),OFFSET(Service_DB,,2,,1),0),0))</f>
        <v>0</v>
      </c>
      <c r="AP50" s="23" t="str">
        <f t="shared" ca="1" si="23"/>
        <v>AT&amp;T TV Now Ultimate9135</v>
      </c>
      <c r="AQ50" s="23" t="str">
        <f t="shared" ca="1" si="24"/>
        <v>AT&amp;T TV Now Ultimate9135</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1" t="s">
        <v>674</v>
      </c>
      <c r="B51" s="128" t="str">
        <f>Services!A11</f>
        <v>AT&amp;T TV Now Optimo Mas</v>
      </c>
      <c r="C51" s="9">
        <f ca="1">IF(MID($B51,1,3)=MID(C$21,1,3),"",IF($A51="1a","",COUNTIFS(OFFSET(Data!$A$1,0,MATCH($B51&amp;" qualify",Data!$1:$1,0)-1,1000,1),IF($A51="12aa","&lt;&gt;1",""),OFFSET(Data!$A$1,0,MATCH(C$21&amp;" qualify",Data!$1:$1,0)-1,1000,1),1)))</f>
        <v>2</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1</v>
      </c>
      <c r="F51" s="9" t="str">
        <f ca="1">IF(MID($B51,1,3)=MID(F$21,1,3),"",IF($A51="1a","",COUNTIFS(OFFSET(Data!$A$1,0,MATCH($B51&amp;" qualify",Data!$1:$1,0)-1,1000,1),IF($A51="12aa","&lt;&gt;1",""),OFFSET(Data!$A$1,0,MATCH(F$21&amp;" qualify",Data!$1:$1,0)-1,1000,1),1)))</f>
        <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1</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1</v>
      </c>
      <c r="W51" s="9" t="str">
        <f t="shared" si="2"/>
        <v>AT&amp;T TV Now Optimo Mas</v>
      </c>
      <c r="X51" s="9">
        <f ca="1">COUNTIFS(OFFSET(Data!$A$1,0,MATCH(W51,Data!$1:$1,0)-1,1000,1),"Yes")</f>
        <v>108</v>
      </c>
      <c r="Y51" s="9">
        <f ca="1">COUNTIFS(OFFSET(Data!$A$1,0,MATCH($W51&amp;" qualify",Data!$1:$1,0)-1,1000,1),1)</f>
        <v>6</v>
      </c>
      <c r="Z51" s="14">
        <f t="shared" si="22"/>
        <v>86</v>
      </c>
      <c r="AA51" s="9">
        <f ca="1">IF(OR(A51="1a2a",AG51=""),COUNTIFS(OFFSET(Data!$A$1,0,MATCH(W51&amp;" qualify",Data!$1:$1,0)-1,1000,1),2),IF(A51="12aa",COUNTIFS(OFFSET(Data!$A$1,0,MATCH(W51&amp;" qualify",Data!$1:$1,0)-1,1000,1),2,OFFSET(Data!$A$1,0,MATCH(AG51&amp;" qualify",Data!$1:$1,0)-1,1000,1),"&lt;&gt;1"),""))</f>
        <v>0</v>
      </c>
      <c r="AB51" s="9">
        <f t="shared" ca="1" si="4"/>
        <v>0</v>
      </c>
      <c r="AC51" s="23">
        <f t="shared" ca="1" si="5"/>
        <v>0.66666666666666663</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2">
        <f t="array" aca="1" ref="AE51" ca="1">SUM(IF(OFFSET(Service_DB,,,,1)=W51,IF(ISNUMBER(SEARCH(OFFSET(Service_DB,,1,,1),AD51)),OFFSET(Service_DB,,2,,1),0),0))</f>
        <v>0</v>
      </c>
      <c r="AF51" s="9">
        <f t="array" aca="1" ref="AF51" ca="1">IF(SUM(C51:V51)=0,0,MIN(IF(IF(C51:V51=MAX(C51:V51),(C$20:V$20))=MIN(IF(C51:V51=MAX(C51:V51),(C$20:V$20))),COLUMN(C$20:V$20))))</f>
        <v>3</v>
      </c>
      <c r="AG51" s="9" t="str">
        <f t="shared" ca="1" si="6"/>
        <v>Philo</v>
      </c>
      <c r="AH51" s="9">
        <f ca="1">IF(AG51="",0,COUNTIFS(OFFSET(Data!$A$1,0,MATCH(W51,Data!$1:$1,0)-1,1000,1),"&lt;&gt;Yes",OFFSET(Data!$A$1,0,MATCH(AG51,Data!$1:$1,0)-1,1000,1),"Yes"))</f>
        <v>42</v>
      </c>
      <c r="AI51" s="9">
        <f t="shared" ca="1" si="7"/>
        <v>2</v>
      </c>
      <c r="AJ51" s="14">
        <f t="shared" ca="1" si="8"/>
        <v>20</v>
      </c>
      <c r="AK51" s="9">
        <f ca="1">IF(AG51="",0,COUNTIFS(OFFSET(Data!$A$1,0,MATCH(W51&amp;" qualify",Data!$1:$1,0)-1,1000,1),"",OFFSET(Data!$A$1,0,MATCH(AG51&amp;" qualify",Data!$1:$1,0)-1,1000,1),2))</f>
        <v>0</v>
      </c>
      <c r="AL51" s="9">
        <f t="shared" ca="1" si="9"/>
        <v>0</v>
      </c>
      <c r="AM51" s="23">
        <f t="shared" ca="1" si="10"/>
        <v>0.22222222222222221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2">
        <f t="array" aca="1" ref="AO51" ca="1">SUM(IF(OFFSET(Service_DB,,,,1)=AG51,IF(ISNUMBER(SEARCH(OFFSET(Service_DB,,1,,1),AN51)),OFFSET(Service_DB,,2,,1),0),0))</f>
        <v>0</v>
      </c>
      <c r="AP51" s="23" t="str">
        <f t="shared" ca="1" si="23"/>
        <v>AT&amp;T TV Now Optimo MasPhilo8106</v>
      </c>
      <c r="AQ51" s="23" t="str">
        <f t="shared" ca="1" si="24"/>
        <v>PhiloAT&amp;T TV Now Optimo Mas8106</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1" t="s">
        <v>674</v>
      </c>
      <c r="B52" s="128" t="str">
        <f>Services!A12</f>
        <v>YouTube TV</v>
      </c>
      <c r="C52" s="9">
        <f ca="1">IF(MID($B52,1,3)=MID(C$21,1,3),"",IF($A52="1a","",COUNTIFS(OFFSET(Data!$A$1,0,MATCH($B52&amp;" qualify",Data!$1:$1,0)-1,1000,1),IF($A52="12aa","&lt;&gt;1",""),OFFSET(Data!$A$1,0,MATCH(C$21&amp;" qualify",Data!$1:$1,0)-1,1000,1),1)))</f>
        <v>3</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1</v>
      </c>
      <c r="F52" s="9">
        <f ca="1">IF(MID($B52,1,3)=MID(F$21,1,3),"",IF($A52="1a","",COUNTIFS(OFFSET(Data!$A$1,0,MATCH($B52&amp;" qualify",Data!$1:$1,0)-1,1000,1),IF($A52="12aa","&lt;&gt;1",""),OFFSET(Data!$A$1,0,MATCH(F$21&amp;" qualify",Data!$1:$1,0)-1,1000,1),1)))</f>
        <v>0</v>
      </c>
      <c r="G52" s="9">
        <f ca="1">IF(MID($B52,1,3)=MID(G$21,1,3),"",IF($A52="1a","",COUNTIFS(OFFSET(Data!$A$1,0,MATCH($B52&amp;" qualify",Data!$1:$1,0)-1,1000,1),IF($A52="12aa","&lt;&gt;1",""),OFFSET(Data!$A$1,0,MATCH(G$21&amp;" qualify",Data!$1:$1,0)-1,1000,1),1)))</f>
        <v>0</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1</v>
      </c>
      <c r="Q52" s="9">
        <f ca="1">IF(MID($B52,1,3)=MID(Q$21,1,3),"",IF($A52="1a","",COUNTIFS(OFFSET(Data!$A$1,0,MATCH($B52&amp;" qualify",Data!$1:$1,0)-1,1000,1),IF($A52="12aa","&lt;&gt;1",""),OFFSET(Data!$A$1,0,MATCH(Q$21&amp;" qualify",Data!$1:$1,0)-1,1000,1),1)))</f>
        <v>1</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2</v>
      </c>
      <c r="W52" s="9" t="str">
        <f t="shared" si="2"/>
        <v>YouTube TV</v>
      </c>
      <c r="X52" s="9">
        <f ca="1">COUNTIFS(OFFSET(Data!$A$1,0,MATCH(W52,Data!$1:$1,0)-1,1000,1),"Yes")</f>
        <v>89</v>
      </c>
      <c r="Y52" s="9">
        <f ca="1">COUNTIFS(OFFSET(Data!$A$1,0,MATCH($W52&amp;" qualify",Data!$1:$1,0)-1,1000,1),1)</f>
        <v>6</v>
      </c>
      <c r="Z52" s="14">
        <f t="shared" si="22"/>
        <v>50</v>
      </c>
      <c r="AA52" s="9">
        <f ca="1">IF(OR(A52="1a2a",AG52=""),COUNTIFS(OFFSET(Data!$A$1,0,MATCH(W52&amp;" qualify",Data!$1:$1,0)-1,1000,1),2),IF(A52="12aa",COUNTIFS(OFFSET(Data!$A$1,0,MATCH(W52&amp;" qualify",Data!$1:$1,0)-1,1000,1),2,OFFSET(Data!$A$1,0,MATCH(AG52&amp;" qualify",Data!$1:$1,0)-1,1000,1),"&lt;&gt;1"),""))</f>
        <v>0</v>
      </c>
      <c r="AB52" s="9">
        <f t="shared" ca="1" si="4"/>
        <v>0</v>
      </c>
      <c r="AC52" s="23">
        <f t="shared" ca="1" si="5"/>
        <v>0.66666666666666663</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2">
        <f t="array" aca="1" ref="AE52" ca="1">SUM(IF(OFFSET(Service_DB,,,,1)=W52,IF(ISNUMBER(SEARCH(OFFSET(Service_DB,,1,,1),AD52)),OFFSET(Service_DB,,2,,1),0),0))</f>
        <v>0</v>
      </c>
      <c r="AF52" s="9">
        <f t="array" aca="1" ref="AF52" ca="1">IF(SUM(C52:V52)=0,0,MIN(IF(IF(C52:V52=MAX(C52:V52),(C$20:V$20))=MIN(IF(C52:V52=MAX(C52:V52),(C$20:V$20))),COLUMN(C$20:V$20))))</f>
        <v>3</v>
      </c>
      <c r="AG52" s="9" t="str">
        <f t="shared" ca="1" si="6"/>
        <v>Philo</v>
      </c>
      <c r="AH52" s="9">
        <f ca="1">IF(AG52="",0,COUNTIFS(OFFSET(Data!$A$1,0,MATCH(W52,Data!$1:$1,0)-1,1000,1),"&lt;&gt;Yes",OFFSET(Data!$A$1,0,MATCH(AG52,Data!$1:$1,0)-1,1000,1),"Yes"))</f>
        <v>41</v>
      </c>
      <c r="AI52" s="9">
        <f t="shared" ca="1" si="7"/>
        <v>3</v>
      </c>
      <c r="AJ52" s="14">
        <f t="shared" ca="1" si="8"/>
        <v>20</v>
      </c>
      <c r="AK52" s="9">
        <f ca="1">IF(AG52="",0,COUNTIFS(OFFSET(Data!$A$1,0,MATCH(W52&amp;" qualify",Data!$1:$1,0)-1,1000,1),"",OFFSET(Data!$A$1,0,MATCH(AG52&amp;" qualify",Data!$1:$1,0)-1,1000,1),2))</f>
        <v>0</v>
      </c>
      <c r="AL52" s="9">
        <f t="shared" ca="1" si="9"/>
        <v>0</v>
      </c>
      <c r="AM52" s="23">
        <f t="shared" ca="1" si="10"/>
        <v>0.33333333333333331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2">
        <f t="array" aca="1" ref="AO52" ca="1">SUM(IF(OFFSET(Service_DB,,,,1)=AG52,IF(ISNUMBER(SEARCH(OFFSET(Service_DB,,1,,1),AN52)),OFFSET(Service_DB,,2,,1),0),0))</f>
        <v>0</v>
      </c>
      <c r="AP52" s="23" t="str">
        <f t="shared" ca="1" si="23"/>
        <v>YouTube TVPhilo970</v>
      </c>
      <c r="AQ52" s="23" t="str">
        <f t="shared" ca="1" si="24"/>
        <v>PhiloYouTube TV970</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1" t="s">
        <v>674</v>
      </c>
      <c r="B53" s="128" t="str">
        <f>Services!A13</f>
        <v>Hulu with Live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1</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3</v>
      </c>
      <c r="K53" s="9">
        <f ca="1">IF(MID($B53,1,3)=MID(K$21,1,3),"",IF($A53="1a","",COUNTIFS(OFFSET(Data!$A$1,0,MATCH($B53&amp;" qualify",Data!$1:$1,0)-1,1000,1),IF($A53="12aa","&lt;&gt;1",""),OFFSET(Data!$A$1,0,MATCH(K$21&amp;" qualify",Data!$1:$1,0)-1,1000,1),1)))</f>
        <v>3</v>
      </c>
      <c r="L53" s="9">
        <f ca="1">IF(MID($B53,1,3)=MID(L$21,1,3),"",IF($A53="1a","",COUNTIFS(OFFSET(Data!$A$1,0,MATCH($B53&amp;" qualify",Data!$1:$1,0)-1,1000,1),IF($A53="12aa","&lt;&gt;1",""),OFFSET(Data!$A$1,0,MATCH(L$21&amp;" qualify",Data!$1:$1,0)-1,1000,1),1)))</f>
        <v>1</v>
      </c>
      <c r="M53" s="9">
        <f ca="1">IF(MID($B53,1,3)=MID(M$21,1,3),"",IF($A53="1a","",COUNTIFS(OFFSET(Data!$A$1,0,MATCH($B53&amp;" qualify",Data!$1:$1,0)-1,1000,1),IF($A53="12aa","&lt;&gt;1",""),OFFSET(Data!$A$1,0,MATCH(M$21&amp;" qualify",Data!$1:$1,0)-1,1000,1),1)))</f>
        <v>1</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1</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1</v>
      </c>
      <c r="W53" s="9" t="str">
        <f t="shared" si="2"/>
        <v>Hulu with Live TV</v>
      </c>
      <c r="X53" s="9">
        <f ca="1">COUNTIFS(OFFSET(Data!$A$1,0,MATCH(W53,Data!$1:$1,0)-1,1000,1),"Yes")</f>
        <v>69</v>
      </c>
      <c r="Y53" s="9">
        <f ca="1">COUNTIFS(OFFSET(Data!$A$1,0,MATCH($W53&amp;" qualify",Data!$1:$1,0)-1,1000,1),1)</f>
        <v>6</v>
      </c>
      <c r="Z53" s="14">
        <f t="shared" si="22"/>
        <v>55</v>
      </c>
      <c r="AA53" s="9">
        <f ca="1">IF(OR(A53="1a2a",AG53=""),COUNTIFS(OFFSET(Data!$A$1,0,MATCH(W53&amp;" qualify",Data!$1:$1,0)-1,1000,1),2),IF(A53="12aa",COUNTIFS(OFFSET(Data!$A$1,0,MATCH(W53&amp;" qualify",Data!$1:$1,0)-1,1000,1),2,OFFSET(Data!$A$1,0,MATCH(AG53&amp;" qualify",Data!$1:$1,0)-1,1000,1),"&lt;&gt;1"),""))</f>
        <v>0</v>
      </c>
      <c r="AB53" s="9">
        <f t="shared" ca="1" si="4"/>
        <v>0</v>
      </c>
      <c r="AC53" s="23">
        <f t="shared" ca="1" si="5"/>
        <v>0.66666666666666663</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2">
        <f t="array" aca="1" ref="AE53" ca="1">SUM(IF(OFFSET(Service_DB,,,,1)=W53,IF(ISNUMBER(SEARCH(OFFSET(Service_DB,,1,,1),AD53)),OFFSET(Service_DB,,2,,1),0),0))</f>
        <v>0</v>
      </c>
      <c r="AF53" s="9">
        <f t="array" aca="1" ref="AF53" ca="1">IF(SUM(C53:V53)=0,0,MIN(IF(IF(C53:V53=MAX(C53:V53),(C$20:V$20))=MIN(IF(C53:V53=MAX(C53:V53),(C$20:V$20))),COLUMN(C$20:V$20))))</f>
        <v>10</v>
      </c>
      <c r="AG53" s="9" t="str">
        <f t="shared" ca="1" si="6"/>
        <v>AT&amp;T TV Now Xtra</v>
      </c>
      <c r="AH53" s="9">
        <f ca="1">IF(AG53="",0,COUNTIFS(OFFSET(Data!$A$1,0,MATCH(W53,Data!$1:$1,0)-1,1000,1),"&lt;&gt;Yes",OFFSET(Data!$A$1,0,MATCH(AG53,Data!$1:$1,0)-1,1000,1),"Yes"))</f>
        <v>70</v>
      </c>
      <c r="AI53" s="9">
        <f t="shared" ca="1" si="7"/>
        <v>3</v>
      </c>
      <c r="AJ53" s="14">
        <f t="shared" ca="1" si="8"/>
        <v>124</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2">
        <f t="array" aca="1" ref="AO53" ca="1">SUM(IF(OFFSET(Service_DB,,,,1)=AG53,IF(ISNUMBER(SEARCH(OFFSET(Service_DB,,1,,1),AN53)),OFFSET(Service_DB,,2,,1),0),0))</f>
        <v>0</v>
      </c>
      <c r="AP53" s="23" t="str">
        <f t="shared" ca="1" si="23"/>
        <v>Hulu with Live TVAT&amp;T TV Now Xtra9179</v>
      </c>
      <c r="AQ53" s="23" t="str">
        <f t="shared" ca="1" si="24"/>
        <v>AT&amp;T TV Now XtraHulu with Live TV9179</v>
      </c>
      <c r="AR53" s="9" t="str">
        <f ca="1">IF(AND(Y53=0,AA53=0),"",IF(A53="1a",W53,IF(AG53="","",IF(OR(ISNUMBER(MATCH(AP53,AP$21:AP52,0)),ISNUMBER(MATCH(AQ53,AP$21:AP52,0))),"",W53&amp;"/"&amp;AG53))))</f>
        <v>Hulu with Live TV/AT&amp;T TV Now Xtra</v>
      </c>
      <c r="AS53" s="9">
        <f t="shared" ca="1" si="11"/>
        <v>139</v>
      </c>
      <c r="AT53" s="9">
        <f t="shared" ca="1" si="12"/>
        <v>9</v>
      </c>
      <c r="AU53" s="14">
        <f t="shared" ca="1" si="13"/>
        <v>179</v>
      </c>
      <c r="AV53" s="23">
        <f t="shared" ca="1" si="14"/>
        <v>1</v>
      </c>
      <c r="AW53" s="68">
        <f t="shared" ca="1" si="15"/>
        <v>19.888888888888889</v>
      </c>
      <c r="AX53" s="8">
        <f t="shared" ca="1" si="25"/>
        <v>0</v>
      </c>
      <c r="AY53" s="117">
        <f t="shared" ca="1" si="16"/>
        <v>164</v>
      </c>
      <c r="AZ53" s="118">
        <f t="shared" ca="1" si="17"/>
        <v>0</v>
      </c>
      <c r="BA53" s="118">
        <f t="shared" ca="1" si="18"/>
        <v>0.87700534759358284</v>
      </c>
      <c r="BB53" s="118">
        <f t="shared" ca="1" si="19"/>
        <v>0</v>
      </c>
      <c r="BC53" s="118">
        <f t="shared" ca="1" si="20"/>
        <v>0.43850267379679142</v>
      </c>
      <c r="BD53" s="9">
        <f ca="1">IF($AR53="","",RANK(BC53,BC$22:BC$81,1)+COUNTIF(BC$22:BC53,BC53)-1)</f>
        <v>31</v>
      </c>
      <c r="BE53" s="118">
        <f t="shared" ca="1" si="21"/>
        <v>0.43850267379679142</v>
      </c>
      <c r="BF53" s="9">
        <f ca="1">IF($AR53="","",RANK(BE53,BE$22:BE$81,1)+COUNTIF(BE$22:BE53,BE53)-1)</f>
        <v>31</v>
      </c>
    </row>
    <row r="54" spans="1:58" x14ac:dyDescent="0.4">
      <c r="A54" s="161" t="s">
        <v>674</v>
      </c>
      <c r="B54" s="128" t="str">
        <f>Services!A14</f>
        <v>PS Vue</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4</v>
      </c>
      <c r="F54" s="9">
        <f ca="1">IF(MID($B54,1,3)=MID(F$21,1,3),"",IF($A54="1a","",COUNTIFS(OFFSET(Data!$A$1,0,MATCH($B54&amp;" qualify",Data!$1:$1,0)-1,1000,1),IF($A54="12aa","&lt;&gt;1",""),OFFSET(Data!$A$1,0,MATCH(F$21&amp;" qualify",Data!$1:$1,0)-1,1000,1),1)))</f>
        <v>6</v>
      </c>
      <c r="G54" s="9">
        <f ca="1">IF(MID($B54,1,3)=MID(G$21,1,3),"",IF($A54="1a","",COUNTIFS(OFFSET(Data!$A$1,0,MATCH($B54&amp;" qualify",Data!$1:$1,0)-1,1000,1),IF($A54="12aa","&lt;&gt;1",""),OFFSET(Data!$A$1,0,MATCH(G$21&amp;" qualify",Data!$1:$1,0)-1,1000,1),1)))</f>
        <v>6</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6</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6</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5</v>
      </c>
      <c r="Q54" s="9">
        <f ca="1">IF(MID($B54,1,3)=MID(Q$21,1,3),"",IF($A54="1a","",COUNTIFS(OFFSET(Data!$A$1,0,MATCH($B54&amp;" qualify",Data!$1:$1,0)-1,1000,1),IF($A54="12aa","&lt;&gt;1",""),OFFSET(Data!$A$1,0,MATCH(Q$21&amp;" qualify",Data!$1:$1,0)-1,1000,1),1)))</f>
        <v>2</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4</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2</v>
      </c>
      <c r="W54" s="9" t="str">
        <f t="shared" ref="W54:W81" si="86">B54</f>
        <v>PS Vue</v>
      </c>
      <c r="X54" s="9">
        <f ca="1">COUNTIFS(OFFSET(Data!$A$1,0,MATCH(W54,Data!$1:$1,0)-1,1000,1),"Yes")</f>
        <v>54</v>
      </c>
      <c r="Y54" s="9">
        <f ca="1">COUNTIFS(OFFSET(Data!$A$1,0,MATCH($W54&amp;" qualify",Data!$1:$1,0)-1,1000,1),1)</f>
        <v>0</v>
      </c>
      <c r="Z54" s="14">
        <f t="shared" si="22"/>
        <v>50</v>
      </c>
      <c r="AA54" s="9">
        <f ca="1">IF(OR(A54="1a2a",AG54=""),COUNTIFS(OFFSET(Data!$A$1,0,MATCH(W54&amp;" qualify",Data!$1:$1,0)-1,1000,1),2),IF(A54="12aa",COUNTIFS(OFFSET(Data!$A$1,0,MATCH(W54&amp;" qualify",Data!$1:$1,0)-1,1000,1),2,OFFSET(Data!$A$1,0,MATCH(AG54&amp;" qualify",Data!$1:$1,0)-1,1000,1),"&lt;&gt;1"),""))</f>
        <v>0</v>
      </c>
      <c r="AB54" s="9">
        <f t="shared" ca="1" si="4"/>
        <v>0</v>
      </c>
      <c r="AC54" s="23">
        <f t="shared" ca="1" si="5"/>
        <v>0</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2">
        <f t="array" aca="1" ref="AE54" ca="1">SUM(IF(OFFSET(Service_DB,,,,1)=W54,IF(ISNUMBER(SEARCH(OFFSET(Service_DB,,1,,1),AD54)),OFFSET(Service_DB,,2,,1),0),0))</f>
        <v>0</v>
      </c>
      <c r="AF54" s="9">
        <f t="array" aca="1" ref="AF54" ca="1">IF(SUM(C54:V54)=0,0,MIN(IF(IF(C54:V54=MAX(C54:V54),(C$20:V$20))=MIN(IF(C54:V54=MAX(C54:V54),(C$20:V$20))),COLUMN(C$20:V$20))))</f>
        <v>10</v>
      </c>
      <c r="AG54" s="9" t="str">
        <f t="shared" ref="AG54:AG81" ca="1" si="87">IF(AF54=0,"",INDEX(C$21:V$21,AF54-2))</f>
        <v>AT&amp;T TV Now Xtra</v>
      </c>
      <c r="AH54" s="9">
        <f ca="1">IF(AG54="",0,COUNTIFS(OFFSET(Data!$A$1,0,MATCH(W54,Data!$1:$1,0)-1,1000,1),"&lt;&gt;Yes",OFFSET(Data!$A$1,0,MATCH(AG54,Data!$1:$1,0)-1,1000,1),"Yes"))</f>
        <v>81</v>
      </c>
      <c r="AI54" s="9">
        <f t="shared" ref="AI54:AI81" ca="1" si="88">IF(AG54="",0,INDEX(C54:V54,AF54-2))</f>
        <v>9</v>
      </c>
      <c r="AJ54" s="14">
        <f t="shared" ca="1" si="8"/>
        <v>124</v>
      </c>
      <c r="AK54" s="9">
        <f ca="1">IF(AG54="",0,COUNTIFS(OFFSET(Data!$A$1,0,MATCH(W54&amp;" qualify",Data!$1:$1,0)-1,1000,1),"",OFFSET(Data!$A$1,0,MATCH(AG54&amp;" qualify",Data!$1:$1,0)-1,1000,1),2))</f>
        <v>0</v>
      </c>
      <c r="AL54" s="9">
        <f t="shared" ca="1" si="9"/>
        <v>0</v>
      </c>
      <c r="AM54" s="23">
        <f t="shared" ca="1" si="10"/>
        <v>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2">
        <f t="array" aca="1" ref="AO54" ca="1">SUM(IF(OFFSET(Service_DB,,,,1)=AG54,IF(ISNUMBER(SEARCH(OFFSET(Service_DB,,1,,1),AN54)),OFFSET(Service_DB,,2,,1),0),0))</f>
        <v>0</v>
      </c>
      <c r="AP54" s="23" t="str">
        <f t="shared" ca="1" si="23"/>
        <v>PS VueAT&amp;T TV Now Xtra9174</v>
      </c>
      <c r="AQ54" s="23" t="str">
        <f t="shared" ca="1" si="24"/>
        <v>AT&amp;T TV Now XtraPS Vue9174</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1" t="s">
        <v>674</v>
      </c>
      <c r="B55" s="128" t="str">
        <f>Services!A15</f>
        <v>Fubo TV</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2</v>
      </c>
      <c r="G55" s="9">
        <f ca="1">IF(MID($B55,1,3)=MID(G$21,1,3),"",IF($A55="1a","",COUNTIFS(OFFSET(Data!$A$1,0,MATCH($B55&amp;" qualify",Data!$1:$1,0)-1,1000,1),IF($A55="12aa","&lt;&gt;1",""),OFFSET(Data!$A$1,0,MATCH(G$21&amp;" qualify",Data!$1:$1,0)-1,1000,1),1)))</f>
        <v>2</v>
      </c>
      <c r="H55" s="9">
        <f ca="1">IF(MID($B55,1,3)=MID(H$21,1,3),"",IF($A55="1a","",COUNTIFS(OFFSET(Data!$A$1,0,MATCH($B55&amp;" qualify",Data!$1:$1,0)-1,1000,1),IF($A55="12aa","&lt;&gt;1",""),OFFSET(Data!$A$1,0,MATCH(H$21&amp;" qualify",Data!$1:$1,0)-1,1000,1),1)))</f>
        <v>2</v>
      </c>
      <c r="I55" s="9">
        <f ca="1">IF(MID($B55,1,3)=MID(I$21,1,3),"",IF($A55="1a","",COUNTIFS(OFFSET(Data!$A$1,0,MATCH($B55&amp;" qualify",Data!$1:$1,0)-1,1000,1),IF($A55="12aa","&lt;&gt;1",""),OFFSET(Data!$A$1,0,MATCH(I$21&amp;" qualify",Data!$1:$1,0)-1,1000,1),1)))</f>
        <v>3</v>
      </c>
      <c r="J55" s="9">
        <f ca="1">IF(MID($B55,1,3)=MID(J$21,1,3),"",IF($A55="1a","",COUNTIFS(OFFSET(Data!$A$1,0,MATCH($B55&amp;" qualify",Data!$1:$1,0)-1,1000,1),IF($A55="12aa","&lt;&gt;1",""),OFFSET(Data!$A$1,0,MATCH(J$21&amp;" qualify",Data!$1:$1,0)-1,1000,1),1)))</f>
        <v>4</v>
      </c>
      <c r="K55" s="9">
        <f ca="1">IF(MID($B55,1,3)=MID(K$21,1,3),"",IF($A55="1a","",COUNTIFS(OFFSET(Data!$A$1,0,MATCH($B55&amp;" qualify",Data!$1:$1,0)-1,1000,1),IF($A55="12aa","&lt;&gt;1",""),OFFSET(Data!$A$1,0,MATCH(K$21&amp;" qualify",Data!$1:$1,0)-1,1000,1),1)))</f>
        <v>4</v>
      </c>
      <c r="L55" s="9">
        <f ca="1">IF(MID($B55,1,3)=MID(L$21,1,3),"",IF($A55="1a","",COUNTIFS(OFFSET(Data!$A$1,0,MATCH($B55&amp;" qualify",Data!$1:$1,0)-1,1000,1),IF($A55="12aa","&lt;&gt;1",""),OFFSET(Data!$A$1,0,MATCH(L$21&amp;" qualify",Data!$1:$1,0)-1,1000,1),1)))</f>
        <v>2</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2</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1</v>
      </c>
      <c r="W55" s="9" t="str">
        <f t="shared" si="86"/>
        <v>Fubo TV</v>
      </c>
      <c r="X55" s="9">
        <f ca="1">COUNTIFS(OFFSET(Data!$A$1,0,MATCH(W55,Data!$1:$1,0)-1,1000,1),"Yes")</f>
        <v>97</v>
      </c>
      <c r="Y55" s="9">
        <f ca="1">COUNTIFS(OFFSET(Data!$A$1,0,MATCH($W55&amp;" qualify",Data!$1:$1,0)-1,1000,1),1)</f>
        <v>5</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0.55555555555555558</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2">
        <f t="array" aca="1" ref="AE55" ca="1">SUM(IF(OFFSET(Service_DB,,,,1)=W55,IF(ISNUMBER(SEARCH(OFFSET(Service_DB,,1,,1),AD55)),OFFSET(Service_DB,,2,,1),0),0))</f>
        <v>0</v>
      </c>
      <c r="AF55" s="9">
        <f t="array" aca="1" ref="AF55" ca="1">IF(SUM(C55:V55)=0,0,MIN(IF(IF(C55:V55=MAX(C55:V55),(C$20:V$20))=MIN(IF(C55:V55=MAX(C55:V55),(C$20:V$20))),COLUMN(C$20:V$20))))</f>
        <v>10</v>
      </c>
      <c r="AG55" s="9" t="str">
        <f t="shared" ca="1" si="87"/>
        <v>AT&amp;T TV Now Xtra</v>
      </c>
      <c r="AH55" s="9">
        <f ca="1">IF(AG55="",0,COUNTIFS(OFFSET(Data!$A$1,0,MATCH(W55,Data!$1:$1,0)-1,1000,1),"&lt;&gt;Yes",OFFSET(Data!$A$1,0,MATCH(AG55,Data!$1:$1,0)-1,1000,1),"Yes"))</f>
        <v>61</v>
      </c>
      <c r="AI55" s="9">
        <f t="shared" ca="1" si="88"/>
        <v>4</v>
      </c>
      <c r="AJ55" s="14">
        <f t="shared" ca="1" si="8"/>
        <v>124</v>
      </c>
      <c r="AK55" s="9">
        <f ca="1">IF(AG55="",0,COUNTIFS(OFFSET(Data!$A$1,0,MATCH(W55&amp;" qualify",Data!$1:$1,0)-1,1000,1),"",OFFSET(Data!$A$1,0,MATCH(AG55&amp;" qualify",Data!$1:$1,0)-1,1000,1),2))</f>
        <v>0</v>
      </c>
      <c r="AL55" s="9">
        <f t="shared" ca="1" si="9"/>
        <v>0</v>
      </c>
      <c r="AM55" s="23">
        <f t="shared" ca="1" si="10"/>
        <v>0.44444444444444442</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2">
        <f t="array" aca="1" ref="AO55" ca="1">SUM(IF(OFFSET(Service_DB,,,,1)=AG55,IF(ISNUMBER(SEARCH(OFFSET(Service_DB,,1,,1),AN55)),OFFSET(Service_DB,,2,,1),0),0))</f>
        <v>0</v>
      </c>
      <c r="AP55" s="23" t="str">
        <f t="shared" ca="1" si="23"/>
        <v>Fubo TVAT&amp;T TV Now Xtra9179</v>
      </c>
      <c r="AQ55" s="23" t="str">
        <f t="shared" ca="1" si="24"/>
        <v>AT&amp;T TV Now XtraFubo TV9179</v>
      </c>
      <c r="AR55" s="9" t="str">
        <f ca="1">IF(AND(Y55=0,AA55=0),"",IF(A55="1a",W55,IF(AG55="","",IF(OR(ISNUMBER(MATCH(AP55,AP$21:AP54,0)),ISNUMBER(MATCH(AQ55,AP$21:AP54,0))),"",W55&amp;"/"&amp;AG55))))</f>
        <v>Fubo TV/AT&amp;T TV Now Xtra</v>
      </c>
      <c r="AS55" s="9">
        <f t="shared" ca="1" si="11"/>
        <v>158</v>
      </c>
      <c r="AT55" s="9">
        <f t="shared" ca="1" si="12"/>
        <v>9</v>
      </c>
      <c r="AU55" s="14">
        <f t="shared" ca="1" si="13"/>
        <v>179</v>
      </c>
      <c r="AV55" s="23">
        <f t="shared" ca="1" si="14"/>
        <v>1</v>
      </c>
      <c r="AW55" s="68">
        <f t="shared" ca="1" si="15"/>
        <v>19.888888888888889</v>
      </c>
      <c r="AX55" s="8">
        <f t="shared" ca="1" si="25"/>
        <v>0</v>
      </c>
      <c r="AY55" s="117">
        <f t="shared" ca="1" si="16"/>
        <v>164</v>
      </c>
      <c r="AZ55" s="118">
        <f t="shared" ca="1" si="17"/>
        <v>0</v>
      </c>
      <c r="BA55" s="118">
        <f t="shared" ca="1" si="18"/>
        <v>0.87700534759358284</v>
      </c>
      <c r="BB55" s="118">
        <f t="shared" ca="1" si="19"/>
        <v>0</v>
      </c>
      <c r="BC55" s="118">
        <f t="shared" ca="1" si="20"/>
        <v>0.43850267379679142</v>
      </c>
      <c r="BD55" s="9">
        <f ca="1">IF($AR55="","",RANK(BC55,BC$22:BC$81,1)+COUNTIF(BC$22:BC55,BC55)-1)</f>
        <v>32</v>
      </c>
      <c r="BE55" s="118">
        <f t="shared" ca="1" si="21"/>
        <v>0.43850267379679142</v>
      </c>
      <c r="BF55" s="9">
        <f ca="1">IF($AR55="","",RANK(BE55,BE$22:BE$81,1)+COUNTIF(BE$22:BE55,BE55)-1)</f>
        <v>32</v>
      </c>
    </row>
    <row r="56" spans="1:58" x14ac:dyDescent="0.4">
      <c r="A56" s="161" t="s">
        <v>674</v>
      </c>
      <c r="B56" s="128" t="str">
        <f>Services!A16</f>
        <v>AT&amp;T Watch 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2</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f ca="1">IF(MID($B56,1,3)=MID(M$21,1,3),"",IF($A56="1a","",COUNTIFS(OFFSET(Data!$A$1,0,MATCH($B56&amp;" qualify",Data!$1:$1,0)-1,1000,1),IF($A56="12aa","&lt;&gt;1",""),OFFSET(Data!$A$1,0,MATCH(M$21&amp;" qualify",Data!$1:$1,0)-1,1000,1),1)))</f>
        <v>5</v>
      </c>
      <c r="N56" s="9">
        <f ca="1">IF(MID($B56,1,3)=MID(N$21,1,3),"",IF($A56="1a","",COUNTIFS(OFFSET(Data!$A$1,0,MATCH($B56&amp;" qualify",Data!$1:$1,0)-1,1000,1),IF($A56="12aa","&lt;&gt;1",""),OFFSET(Data!$A$1,0,MATCH(N$21&amp;" qualify",Data!$1:$1,0)-1,1000,1),1)))</f>
        <v>4</v>
      </c>
      <c r="O56" s="9">
        <f ca="1">IF(MID($B56,1,3)=MID(O$21,1,3),"",IF($A56="1a","",COUNTIFS(OFFSET(Data!$A$1,0,MATCH($B56&amp;" qualify",Data!$1:$1,0)-1,1000,1),IF($A56="12aa","&lt;&gt;1",""),OFFSET(Data!$A$1,0,MATCH(O$21&amp;" qualify",Data!$1:$1,0)-1,1000,1),1)))</f>
        <v>0</v>
      </c>
      <c r="P56" s="9">
        <f ca="1">IF(MID($B56,1,3)=MID(P$21,1,3),"",IF($A56="1a","",COUNTIFS(OFFSET(Data!$A$1,0,MATCH($B56&amp;" qualify",Data!$1:$1,0)-1,1000,1),IF($A56="12aa","&lt;&gt;1",""),OFFSET(Data!$A$1,0,MATCH(P$21&amp;" qualify",Data!$1:$1,0)-1,1000,1),1)))</f>
        <v>3</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3</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1</v>
      </c>
      <c r="W56" s="9" t="str">
        <f t="shared" si="86"/>
        <v>AT&amp;T Watch TV</v>
      </c>
      <c r="X56" s="9">
        <f ca="1">COUNTIFS(OFFSET(Data!$A$1,0,MATCH(W56,Data!$1:$1,0)-1,1000,1),"Yes")</f>
        <v>40</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0.22222222222222221</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2">
        <f t="array" aca="1" ref="AE56" ca="1">SUM(IF(OFFSET(Service_DB,,,,1)=W56,IF(ISNUMBER(SEARCH(OFFSET(Service_DB,,1,,1),AD56)),OFFSET(Service_DB,,2,,1),0),0))</f>
        <v>0</v>
      </c>
      <c r="AF56" s="9">
        <f t="array" aca="1" ref="AF56" ca="1">IF(SUM(C56:V56)=0,0,MIN(IF(IF(C56:V56=MAX(C56:V56),(C$20:V$20))=MIN(IF(C56:V56=MAX(C56:V56),(C$20:V$20))),COLUMN(C$20:V$20))))</f>
        <v>13</v>
      </c>
      <c r="AG56" s="9" t="str">
        <f t="shared" ca="1" si="87"/>
        <v>YouTube TV</v>
      </c>
      <c r="AH56" s="9">
        <f ca="1">IF(AG56="",0,COUNTIFS(OFFSET(Data!$A$1,0,MATCH(W56,Data!$1:$1,0)-1,1000,1),"&lt;&gt;Yes",OFFSET(Data!$A$1,0,MATCH(AG56,Data!$1:$1,0)-1,1000,1),"Yes"))</f>
        <v>68</v>
      </c>
      <c r="AI56" s="9">
        <f t="shared" ca="1" si="88"/>
        <v>5</v>
      </c>
      <c r="AJ56" s="14">
        <f t="shared" ref="AJ56:AJ81" ca="1" si="91">IF(AG56="",0,VLOOKUP(AG56,Service_DB,3,0))</f>
        <v>50</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0.55555555555555558</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2">
        <f t="array" aca="1" ref="AO56" ca="1">SUM(IF(OFFSET(Service_DB,,,,1)=AG56,IF(ISNUMBER(SEARCH(OFFSET(Service_DB,,1,,1),AN56)),OFFSET(Service_DB,,2,,1),0),0))</f>
        <v>0</v>
      </c>
      <c r="AP56" s="23" t="str">
        <f t="shared" ca="1" si="23"/>
        <v>AT&amp;T Watch TVYouTube TV765</v>
      </c>
      <c r="AQ56" s="23" t="str">
        <f t="shared" ca="1" si="24"/>
        <v>YouTube TVAT&amp;T Watch TV765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1" t="s">
        <v>674</v>
      </c>
      <c r="B57" s="128"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6</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8</v>
      </c>
      <c r="J57" s="9">
        <f ca="1">IF(MID($B57,1,3)=MID(J$21,1,3),"",IF($A57="1a","",COUNTIFS(OFFSET(Data!$A$1,0,MATCH($B57&amp;" qualify",Data!$1:$1,0)-1,1000,1),IF($A57="12aa","&lt;&gt;1",""),OFFSET(Data!$A$1,0,MATCH(J$21&amp;" qualify",Data!$1:$1,0)-1,1000,1),1)))</f>
        <v>9</v>
      </c>
      <c r="K57" s="9">
        <f ca="1">IF(MID($B57,1,3)=MID(K$21,1,3),"",IF($A57="1a","",COUNTIFS(OFFSET(Data!$A$1,0,MATCH($B57&amp;" qualify",Data!$1:$1,0)-1,1000,1),IF($A57="12aa","&lt;&gt;1",""),OFFSET(Data!$A$1,0,MATCH(K$21&amp;" qualify",Data!$1:$1,0)-1,1000,1),1)))</f>
        <v>9</v>
      </c>
      <c r="L57" s="9">
        <f ca="1">IF(MID($B57,1,3)=MID(L$21,1,3),"",IF($A57="1a","",COUNTIFS(OFFSET(Data!$A$1,0,MATCH($B57&amp;" qualify",Data!$1:$1,0)-1,1000,1),IF($A57="12aa","&lt;&gt;1",""),OFFSET(Data!$A$1,0,MATCH(L$21&amp;" qualify",Data!$1:$1,0)-1,1000,1),1)))</f>
        <v>6</v>
      </c>
      <c r="M57" s="9">
        <f ca="1">IF(MID($B57,1,3)=MID(M$21,1,3),"",IF($A57="1a","",COUNTIFS(OFFSET(Data!$A$1,0,MATCH($B57&amp;" qualify",Data!$1:$1,0)-1,1000,1),IF($A57="12aa","&lt;&gt;1",""),OFFSET(Data!$A$1,0,MATCH(M$21&amp;" qualify",Data!$1:$1,0)-1,1000,1),1)))</f>
        <v>6</v>
      </c>
      <c r="N57" s="9">
        <f ca="1">IF(MID($B57,1,3)=MID(N$21,1,3),"",IF($A57="1a","",COUNTIFS(OFFSET(Data!$A$1,0,MATCH($B57&amp;" qualify",Data!$1:$1,0)-1,1000,1),IF($A57="12aa","&lt;&gt;1",""),OFFSET(Data!$A$1,0,MATCH(N$21&amp;" qualify",Data!$1:$1,0)-1,1000,1),1)))</f>
        <v>6</v>
      </c>
      <c r="O57" s="9">
        <f ca="1">IF(MID($B57,1,3)=MID(O$21,1,3),"",IF($A57="1a","",COUNTIFS(OFFSET(Data!$A$1,0,MATCH($B57&amp;" qualify",Data!$1:$1,0)-1,1000,1),IF($A57="12aa","&lt;&gt;1",""),OFFSET(Data!$A$1,0,MATCH(O$21&amp;" qualify",Data!$1:$1,0)-1,1000,1),1)))</f>
        <v>0</v>
      </c>
      <c r="P57" s="9">
        <f ca="1">IF(MID($B57,1,3)=MID(P$21,1,3),"",IF($A57="1a","",COUNTIFS(OFFSET(Data!$A$1,0,MATCH($B57&amp;" qualify",Data!$1:$1,0)-1,1000,1),IF($A57="12aa","&lt;&gt;1",""),OFFSET(Data!$A$1,0,MATCH(P$21&amp;" qualify",Data!$1:$1,0)-1,1000,1),1)))</f>
        <v>5</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4</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2</v>
      </c>
      <c r="W57" s="9" t="str">
        <f t="shared" si="86"/>
        <v>KlowdTV</v>
      </c>
      <c r="X57" s="9">
        <f ca="1">COUNTIFS(OFFSET(Data!$A$1,0,MATCH(W57,Data!$1:$1,0)-1,1000,1),"Yes")</f>
        <v>7</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2">
        <f t="array" aca="1" ref="AE57" ca="1">SUM(IF(OFFSET(Service_DB,,,,1)=W57,IF(ISNUMBER(SEARCH(OFFSET(Service_DB,,1,,1),AD57)),OFFSET(Service_DB,,2,,1),0),0))</f>
        <v>0</v>
      </c>
      <c r="AF57" s="9">
        <f t="array" aca="1" ref="AF57" ca="1">IF(SUM(C57:V57)=0,0,MIN(IF(IF(C57:V57=MAX(C57:V57),(C$20:V$20))=MIN(IF(C57:V57=MAX(C57:V57),(C$20:V$20))),COLUMN(C$20:V$20))))</f>
        <v>10</v>
      </c>
      <c r="AG57" s="9" t="str">
        <f t="shared" ca="1" si="87"/>
        <v>AT&amp;T TV Now Xtra</v>
      </c>
      <c r="AH57" s="9">
        <f ca="1">IF(AG57="",0,COUNTIFS(OFFSET(Data!$A$1,0,MATCH(W57,Data!$1:$1,0)-1,1000,1),"&lt;&gt;Yes",OFFSET(Data!$A$1,0,MATCH(AG57,Data!$1:$1,0)-1,1000,1),"Yes"))</f>
        <v>127</v>
      </c>
      <c r="AI57" s="9">
        <f t="shared" ca="1" si="88"/>
        <v>9</v>
      </c>
      <c r="AJ57" s="14">
        <f t="shared" ca="1" si="91"/>
        <v>124</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2">
        <f t="array" aca="1" ref="AO57" ca="1">SUM(IF(OFFSET(Service_DB,,,,1)=AG57,IF(ISNUMBER(SEARCH(OFFSET(Service_DB,,1,,1),AN57)),OFFSET(Service_DB,,2,,1),0),0))</f>
        <v>0</v>
      </c>
      <c r="AP57" s="23" t="str">
        <f t="shared" ca="1" si="23"/>
        <v>KlowdTVAT&amp;T TV Now Xtra9129</v>
      </c>
      <c r="AQ57" s="23" t="str">
        <f t="shared" ca="1" si="24"/>
        <v>AT&amp;T TV Now XtraKlowdTV9129</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1" t="s">
        <v>674</v>
      </c>
      <c r="B58" s="128"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6</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8</v>
      </c>
      <c r="J58" s="9">
        <f ca="1">IF(MID($B58,1,3)=MID(J$21,1,3),"",IF($A58="1a","",COUNTIFS(OFFSET(Data!$A$1,0,MATCH($B58&amp;" qualify",Data!$1:$1,0)-1,1000,1),IF($A58="12aa","&lt;&gt;1",""),OFFSET(Data!$A$1,0,MATCH(J$21&amp;" qualify",Data!$1:$1,0)-1,1000,1),1)))</f>
        <v>9</v>
      </c>
      <c r="K58" s="9">
        <f ca="1">IF(MID($B58,1,3)=MID(K$21,1,3),"",IF($A58="1a","",COUNTIFS(OFFSET(Data!$A$1,0,MATCH($B58&amp;" qualify",Data!$1:$1,0)-1,1000,1),IF($A58="12aa","&lt;&gt;1",""),OFFSET(Data!$A$1,0,MATCH(K$21&amp;" qualify",Data!$1:$1,0)-1,1000,1),1)))</f>
        <v>9</v>
      </c>
      <c r="L58" s="9">
        <f ca="1">IF(MID($B58,1,3)=MID(L$21,1,3),"",IF($A58="1a","",COUNTIFS(OFFSET(Data!$A$1,0,MATCH($B58&amp;" qualify",Data!$1:$1,0)-1,1000,1),IF($A58="12aa","&lt;&gt;1",""),OFFSET(Data!$A$1,0,MATCH(L$21&amp;" qualify",Data!$1:$1,0)-1,1000,1),1)))</f>
        <v>6</v>
      </c>
      <c r="M58" s="9">
        <f ca="1">IF(MID($B58,1,3)=MID(M$21,1,3),"",IF($A58="1a","",COUNTIFS(OFFSET(Data!$A$1,0,MATCH($B58&amp;" qualify",Data!$1:$1,0)-1,1000,1),IF($A58="12aa","&lt;&gt;1",""),OFFSET(Data!$A$1,0,MATCH(M$21&amp;" qualify",Data!$1:$1,0)-1,1000,1),1)))</f>
        <v>6</v>
      </c>
      <c r="N58" s="9">
        <f ca="1">IF(MID($B58,1,3)=MID(N$21,1,3),"",IF($A58="1a","",COUNTIFS(OFFSET(Data!$A$1,0,MATCH($B58&amp;" qualify",Data!$1:$1,0)-1,1000,1),IF($A58="12aa","&lt;&gt;1",""),OFFSET(Data!$A$1,0,MATCH(N$21&amp;" qualify",Data!$1:$1,0)-1,1000,1),1)))</f>
        <v>6</v>
      </c>
      <c r="O58" s="9">
        <f ca="1">IF(MID($B58,1,3)=MID(O$21,1,3),"",IF($A58="1a","",COUNTIFS(OFFSET(Data!$A$1,0,MATCH($B58&amp;" qualify",Data!$1:$1,0)-1,1000,1),IF($A58="12aa","&lt;&gt;1",""),OFFSET(Data!$A$1,0,MATCH(O$21&amp;" qualify",Data!$1:$1,0)-1,1000,1),1)))</f>
        <v>0</v>
      </c>
      <c r="P58" s="9">
        <f ca="1">IF(MID($B58,1,3)=MID(P$21,1,3),"",IF($A58="1a","",COUNTIFS(OFFSET(Data!$A$1,0,MATCH($B58&amp;" qualify",Data!$1:$1,0)-1,1000,1),IF($A58="12aa","&lt;&gt;1",""),OFFSET(Data!$A$1,0,MATCH(P$21&amp;" qualify",Data!$1:$1,0)-1,1000,1),1)))</f>
        <v>5</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4</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2</v>
      </c>
      <c r="W58" s="9" t="str">
        <f t="shared" si="86"/>
        <v>Frndly TV</v>
      </c>
      <c r="X58" s="9">
        <f ca="1">COUNTIFS(OFFSET(Data!$A$1,0,MATCH(W58,Data!$1:$1,0)-1,1000,1),"Yes")</f>
        <v>13</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2">
        <f t="array" aca="1" ref="AE58" ca="1">SUM(IF(OFFSET(Service_DB,,,,1)=W58,IF(ISNUMBER(SEARCH(OFFSET(Service_DB,,1,,1),AD58)),OFFSET(Service_DB,,2,,1),0),0))</f>
        <v>0</v>
      </c>
      <c r="AF58" s="9">
        <f t="array" aca="1" ref="AF58" ca="1">IF(SUM(C58:V58)=0,0,MIN(IF(IF(C58:V58=MAX(C58:V58),(C$20:V$20))=MIN(IF(C58:V58=MAX(C58:V58),(C$20:V$20))),COLUMN(C$20:V$20))))</f>
        <v>10</v>
      </c>
      <c r="AG58" s="9" t="str">
        <f t="shared" ca="1" si="87"/>
        <v>AT&amp;T TV Now Xtra</v>
      </c>
      <c r="AH58" s="9">
        <f ca="1">IF(AG58="",0,COUNTIFS(OFFSET(Data!$A$1,0,MATCH(W58,Data!$1:$1,0)-1,1000,1),"&lt;&gt;Yes",OFFSET(Data!$A$1,0,MATCH(AG58,Data!$1:$1,0)-1,1000,1),"Yes"))</f>
        <v>121</v>
      </c>
      <c r="AI58" s="9">
        <f t="shared" ca="1" si="88"/>
        <v>9</v>
      </c>
      <c r="AJ58" s="14">
        <f t="shared" ca="1" si="91"/>
        <v>124</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2">
        <f t="array" aca="1" ref="AO58" ca="1">SUM(IF(OFFSET(Service_DB,,,,1)=AG58,IF(ISNUMBER(SEARCH(OFFSET(Service_DB,,1,,1),AN58)),OFFSET(Service_DB,,2,,1),0),0))</f>
        <v>0</v>
      </c>
      <c r="AP58" s="23" t="str">
        <f t="shared" ref="AP58:AP60" ca="1" si="106">W58&amp;AG58&amp;Y58+AA58+AI58+AK58&amp;Z58+AE58+AJ58+AO58</f>
        <v>Frndly TVAT&amp;T TV Now Xtra9130</v>
      </c>
      <c r="AQ58" s="23" t="str">
        <f t="shared" ref="AQ58:AQ60" ca="1" si="107">AG58&amp;W58&amp;Y58+AA58+AI58+AK58&amp;Z58+AE58+AJ58+AO58</f>
        <v>AT&amp;T TV Now XtraFrndly TV9130</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1" t="s">
        <v>674</v>
      </c>
      <c r="B59" s="128"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4</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5</v>
      </c>
      <c r="J59" s="9">
        <f ca="1">IF(MID($B59,1,3)=MID(J$21,1,3),"",IF($A59="1a","",COUNTIFS(OFFSET(Data!$A$1,0,MATCH($B59&amp;" qualify",Data!$1:$1,0)-1,1000,1),IF($A59="12aa","&lt;&gt;1",""),OFFSET(Data!$A$1,0,MATCH(J$21&amp;" qualify",Data!$1:$1,0)-1,1000,1),1)))</f>
        <v>5</v>
      </c>
      <c r="K59" s="9">
        <f ca="1">IF(MID($B59,1,3)=MID(K$21,1,3),"",IF($A59="1a","",COUNTIFS(OFFSET(Data!$A$1,0,MATCH($B59&amp;" qualify",Data!$1:$1,0)-1,1000,1),IF($A59="12aa","&lt;&gt;1",""),OFFSET(Data!$A$1,0,MATCH(K$21&amp;" qualify",Data!$1:$1,0)-1,1000,1),1)))</f>
        <v>5</v>
      </c>
      <c r="L59" s="9">
        <f ca="1">IF(MID($B59,1,3)=MID(L$21,1,3),"",IF($A59="1a","",COUNTIFS(OFFSET(Data!$A$1,0,MATCH($B59&amp;" qualify",Data!$1:$1,0)-1,1000,1),IF($A59="12aa","&lt;&gt;1",""),OFFSET(Data!$A$1,0,MATCH(L$21&amp;" qualify",Data!$1:$1,0)-1,1000,1),1)))</f>
        <v>3</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3</v>
      </c>
      <c r="O59" s="9">
        <f ca="1">IF(MID($B59,1,3)=MID(O$21,1,3),"",IF($A59="1a","",COUNTIFS(OFFSET(Data!$A$1,0,MATCH($B59&amp;" qualify",Data!$1:$1,0)-1,1000,1),IF($A59="12aa","&lt;&gt;1",""),OFFSET(Data!$A$1,0,MATCH(O$21&amp;" qualify",Data!$1:$1,0)-1,1000,1),1)))</f>
        <v>0</v>
      </c>
      <c r="P59" s="9">
        <f ca="1">IF(MID($B59,1,3)=MID(P$21,1,3),"",IF($A59="1a","",COUNTIFS(OFFSET(Data!$A$1,0,MATCH($B59&amp;" qualify",Data!$1:$1,0)-1,1000,1),IF($A59="12aa","&lt;&gt;1",""),OFFSET(Data!$A$1,0,MATCH(P$21&amp;" qualify",Data!$1:$1,0)-1,1000,1),1)))</f>
        <v>3</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1</v>
      </c>
      <c r="W59" s="9" t="str">
        <f t="shared" si="86"/>
        <v>Vidgo</v>
      </c>
      <c r="X59" s="9">
        <f ca="1">COUNTIFS(OFFSET(Data!$A$1,0,MATCH(W59,Data!$1:$1,0)-1,1000,1),"Yes")</f>
        <v>67</v>
      </c>
      <c r="Y59" s="9">
        <f ca="1">COUNTIFS(OFFSET(Data!$A$1,0,MATCH($W59&amp;" qualify",Data!$1:$1,0)-1,1000,1),1)</f>
        <v>4</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0.44444444444444442</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2">
        <f t="array" aca="1" ref="AE59" ca="1">SUM(IF(OFFSET(Service_DB,,,,1)=W59,IF(ISNUMBER(SEARCH(OFFSET(Service_DB,,1,,1),AD59)),OFFSET(Service_DB,,2,,1),0),0))</f>
        <v>0</v>
      </c>
      <c r="AF59" s="9">
        <f t="array" aca="1" ref="AF59" ca="1">IF(SUM(C59:V59)=0,0,MIN(IF(IF(C59:V59=MAX(C59:V59),(C$20:V$20))=MIN(IF(C59:V59=MAX(C59:V59),(C$20:V$20))),COLUMN(C$20:V$20))))</f>
        <v>9</v>
      </c>
      <c r="AG59" s="9" t="str">
        <f t="shared" ca="1" si="87"/>
        <v>AT&amp;T TV Now Choice</v>
      </c>
      <c r="AH59" s="9">
        <f ca="1">IF(AG59="",0,COUNTIFS(OFFSET(Data!$A$1,0,MATCH(W59,Data!$1:$1,0)-1,1000,1),"&lt;&gt;Yes",OFFSET(Data!$A$1,0,MATCH(AG59,Data!$1:$1,0)-1,1000,1),"Yes"))</f>
        <v>53</v>
      </c>
      <c r="AI59" s="9">
        <f t="shared" ca="1" si="88"/>
        <v>5</v>
      </c>
      <c r="AJ59" s="14">
        <f t="shared" ref="AJ59:AJ60" ca="1" si="111">IF(AG59="",0,VLOOKUP(AG59,Service_DB,3,0))</f>
        <v>110</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0.55555555555555558</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2">
        <f t="array" aca="1" ref="AO59" ca="1">SUM(IF(OFFSET(Service_DB,,,,1)=AG59,IF(ISNUMBER(SEARCH(OFFSET(Service_DB,,1,,1),AN59)),OFFSET(Service_DB,,2,,1),0),0))</f>
        <v>0</v>
      </c>
      <c r="AP59" s="23" t="str">
        <f t="shared" ca="1" si="106"/>
        <v>VidgoAT&amp;T TV Now Choice9150</v>
      </c>
      <c r="AQ59" s="23" t="str">
        <f t="shared" ca="1" si="107"/>
        <v>AT&amp;T TV Now ChoiceVidgo9150</v>
      </c>
      <c r="AR59" s="9" t="str">
        <f ca="1">IF(AND(Y59=0,AA59=0),"",IF(A59="1a",W59,IF(AG59="","",IF(OR(ISNUMBER(MATCH(AP59,AP$21:AP58,0)),ISNUMBER(MATCH(AQ59,AP$21:AP58,0))),"",W59&amp;"/"&amp;AG59))))</f>
        <v>Vidgo/AT&amp;T TV Now Choice</v>
      </c>
      <c r="AS59" s="9">
        <f t="shared" ref="AS59:AS60" ca="1" si="114">IF(AR59="","",X59+AH59)</f>
        <v>120</v>
      </c>
      <c r="AT59" s="9">
        <f t="shared" ref="AT59:AT60" ca="1" si="115">IF(AR59="","",Y59+AA59+AI59+AK59)</f>
        <v>9</v>
      </c>
      <c r="AU59" s="14">
        <f t="shared" ref="AU59:AU60" ca="1" si="116">IF(AR59="","",Z59+AE59+AJ59+AO59)</f>
        <v>150</v>
      </c>
      <c r="AV59" s="23">
        <f t="shared" ref="AV59:AV60" ca="1" si="117">IF(AR59="","",IF($B$2=0,0,AT59/$B$2))</f>
        <v>1</v>
      </c>
      <c r="AW59" s="68">
        <f t="shared" ref="AW59:AW60" ca="1" si="118">IF(AT59=0,"",IF(AT59="","",AU59/AT59))</f>
        <v>16.666666666666668</v>
      </c>
      <c r="AX59" s="8">
        <f t="shared" ca="1" si="108"/>
        <v>0</v>
      </c>
      <c r="AY59" s="117">
        <f t="shared" ref="AY59:AY60" ca="1" si="119">IF($AR59="","",ABS(AU59-AY$20))</f>
        <v>135</v>
      </c>
      <c r="AZ59" s="118">
        <f t="shared" ref="AZ59:AZ60" ca="1" si="120">IF($AR59="","",ABS(AV59-AZ$20))</f>
        <v>0</v>
      </c>
      <c r="BA59" s="118">
        <f t="shared" ref="BA59:BA60" ca="1" si="121">IF($AR59="","",AY59/BA$20)</f>
        <v>0.72192513368983957</v>
      </c>
      <c r="BB59" s="118">
        <f t="shared" ref="BB59:BB60" ca="1" si="122">IF($AR59="","",AZ59/BB$20)</f>
        <v>0</v>
      </c>
      <c r="BC59" s="118">
        <f t="shared" ref="BC59:BC60" ca="1" si="123">IF($AR59="","",AVERAGE(BA59:BB59))</f>
        <v>0.36096256684491979</v>
      </c>
      <c r="BD59" s="9">
        <f ca="1">IF($AR59="","",RANK(BC59,BC$22:BC$81,1)+COUNTIF(BC$22:BC59,BC59)-1)</f>
        <v>23</v>
      </c>
      <c r="BE59" s="118">
        <f t="shared" ref="BE59:BE60" ca="1" si="124">IF($AR59="","",(BA59*(price_weight_used/100))+(BB59*(100-price_weight_used)/100))</f>
        <v>0.36096256684491979</v>
      </c>
      <c r="BF59" s="9">
        <f ca="1">IF($AR59="","",RANK(BE59,BE$22:BE$81,1)+COUNTIF(BE$22:BE59,BE59)-1)</f>
        <v>23</v>
      </c>
    </row>
    <row r="60" spans="1:58" x14ac:dyDescent="0.4">
      <c r="A60" s="161" t="s">
        <v>674</v>
      </c>
      <c r="B60" s="128"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6</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8</v>
      </c>
      <c r="J60" s="9">
        <f ca="1">IF(MID($B60,1,3)=MID(J$21,1,3),"",IF($A60="1a","",COUNTIFS(OFFSET(Data!$A$1,0,MATCH($B60&amp;" qualify",Data!$1:$1,0)-1,1000,1),IF($A60="12aa","&lt;&gt;1",""),OFFSET(Data!$A$1,0,MATCH(J$21&amp;" qualify",Data!$1:$1,0)-1,1000,1),1)))</f>
        <v>9</v>
      </c>
      <c r="K60" s="9">
        <f ca="1">IF(MID($B60,1,3)=MID(K$21,1,3),"",IF($A60="1a","",COUNTIFS(OFFSET(Data!$A$1,0,MATCH($B60&amp;" qualify",Data!$1:$1,0)-1,1000,1),IF($A60="12aa","&lt;&gt;1",""),OFFSET(Data!$A$1,0,MATCH(K$21&amp;" qualify",Data!$1:$1,0)-1,1000,1),1)))</f>
        <v>9</v>
      </c>
      <c r="L60" s="9">
        <f ca="1">IF(MID($B60,1,3)=MID(L$21,1,3),"",IF($A60="1a","",COUNTIFS(OFFSET(Data!$A$1,0,MATCH($B60&amp;" qualify",Data!$1:$1,0)-1,1000,1),IF($A60="12aa","&lt;&gt;1",""),OFFSET(Data!$A$1,0,MATCH(L$21&amp;" qualify",Data!$1:$1,0)-1,1000,1),1)))</f>
        <v>6</v>
      </c>
      <c r="M60" s="9">
        <f ca="1">IF(MID($B60,1,3)=MID(M$21,1,3),"",IF($A60="1a","",COUNTIFS(OFFSET(Data!$A$1,0,MATCH($B60&amp;" qualify",Data!$1:$1,0)-1,1000,1),IF($A60="12aa","&lt;&gt;1",""),OFFSET(Data!$A$1,0,MATCH(M$21&amp;" qualify",Data!$1:$1,0)-1,1000,1),1)))</f>
        <v>6</v>
      </c>
      <c r="N60" s="9">
        <f ca="1">IF(MID($B60,1,3)=MID(N$21,1,3),"",IF($A60="1a","",COUNTIFS(OFFSET(Data!$A$1,0,MATCH($B60&amp;" qualify",Data!$1:$1,0)-1,1000,1),IF($A60="12aa","&lt;&gt;1",""),OFFSET(Data!$A$1,0,MATCH(N$21&amp;" qualify",Data!$1:$1,0)-1,1000,1),1)))</f>
        <v>6</v>
      </c>
      <c r="O60" s="9">
        <f ca="1">IF(MID($B60,1,3)=MID(O$21,1,3),"",IF($A60="1a","",COUNTIFS(OFFSET(Data!$A$1,0,MATCH($B60&amp;" qualify",Data!$1:$1,0)-1,1000,1),IF($A60="12aa","&lt;&gt;1",""),OFFSET(Data!$A$1,0,MATCH(O$21&amp;" qualify",Data!$1:$1,0)-1,1000,1),1)))</f>
        <v>0</v>
      </c>
      <c r="P60" s="9">
        <f ca="1">IF(MID($B60,1,3)=MID(P$21,1,3),"",IF($A60="1a","",COUNTIFS(OFFSET(Data!$A$1,0,MATCH($B60&amp;" qualify",Data!$1:$1,0)-1,1000,1),IF($A60="12aa","&lt;&gt;1",""),OFFSET(Data!$A$1,0,MATCH(P$21&amp;" qualify",Data!$1:$1,0)-1,1000,1),1)))</f>
        <v>5</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2</v>
      </c>
      <c r="W60" s="9" t="str">
        <f t="shared" si="86"/>
        <v>Vidgo Latino</v>
      </c>
      <c r="X60" s="9">
        <f ca="1">COUNTIFS(OFFSET(Data!$A$1,0,MATCH(W60,Data!$1:$1,0)-1,1000,1),"Yes")</f>
        <v>24</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2">
        <f t="array" aca="1" ref="AE60" ca="1">SUM(IF(OFFSET(Service_DB,,,,1)=W60,IF(ISNUMBER(SEARCH(OFFSET(Service_DB,,1,,1),AD60)),OFFSET(Service_DB,,2,,1),0),0))</f>
        <v>0</v>
      </c>
      <c r="AF60" s="9">
        <f t="array" aca="1" ref="AF60" ca="1">IF(SUM(C60:V60)=0,0,MIN(IF(IF(C60:V60=MAX(C60:V60),(C$20:V$20))=MIN(IF(C60:V60=MAX(C60:V60),(C$20:V$20))),COLUMN(C$20:V$20))))</f>
        <v>10</v>
      </c>
      <c r="AG60" s="9" t="str">
        <f t="shared" ca="1" si="87"/>
        <v>AT&amp;T TV Now Xtra</v>
      </c>
      <c r="AH60" s="9">
        <f ca="1">IF(AG60="",0,COUNTIFS(OFFSET(Data!$A$1,0,MATCH(W60,Data!$1:$1,0)-1,1000,1),"&lt;&gt;Yes",OFFSET(Data!$A$1,0,MATCH(AG60,Data!$1:$1,0)-1,1000,1),"Yes"))</f>
        <v>128</v>
      </c>
      <c r="AI60" s="9">
        <f t="shared" ca="1" si="88"/>
        <v>9</v>
      </c>
      <c r="AJ60" s="14">
        <f t="shared" ca="1" si="111"/>
        <v>124</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2">
        <f t="array" aca="1" ref="AO60" ca="1">SUM(IF(OFFSET(Service_DB,,,,1)=AG60,IF(ISNUMBER(SEARCH(OFFSET(Service_DB,,1,,1),AN60)),OFFSET(Service_DB,,2,,1),0),0))</f>
        <v>0</v>
      </c>
      <c r="AP60" s="23" t="str">
        <f t="shared" ca="1" si="106"/>
        <v>Vidgo LatinoAT&amp;T TV Now Xtra9139</v>
      </c>
      <c r="AQ60" s="23" t="str">
        <f t="shared" ca="1" si="107"/>
        <v>AT&amp;T TV Now XtraVidgo Latino9139</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1" t="s">
        <v>674</v>
      </c>
      <c r="B61" s="128" t="str">
        <f>Services!A21</f>
        <v>Spectrum TV Essentials</v>
      </c>
      <c r="C61" s="9">
        <f ca="1">IF(MID($B61,1,3)=MID(C$21,1,3),"",IF($A61="1a","",COUNTIFS(OFFSET(Data!$A$1,0,MATCH($B61&amp;" qualify",Data!$1:$1,0)-1,1000,1),IF($A61="12aa","&lt;&gt;1",""),OFFSET(Data!$A$1,0,MATCH(C$21&amp;" qualify",Data!$1:$1,0)-1,1000,1),1)))</f>
        <v>1</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6</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6</v>
      </c>
      <c r="I61" s="9">
        <f ca="1">IF(MID($B61,1,3)=MID(I$21,1,3),"",IF($A61="1a","",COUNTIFS(OFFSET(Data!$A$1,0,MATCH($B61&amp;" qualify",Data!$1:$1,0)-1,1000,1),IF($A61="12aa","&lt;&gt;1",""),OFFSET(Data!$A$1,0,MATCH(I$21&amp;" qualify",Data!$1:$1,0)-1,1000,1),1)))</f>
        <v>6</v>
      </c>
      <c r="J61" s="9">
        <f ca="1">IF(MID($B61,1,3)=MID(J$21,1,3),"",IF($A61="1a","",COUNTIFS(OFFSET(Data!$A$1,0,MATCH($B61&amp;" qualify",Data!$1:$1,0)-1,1000,1),IF($A61="12aa","&lt;&gt;1",""),OFFSET(Data!$A$1,0,MATCH(J$21&amp;" qualify",Data!$1:$1,0)-1,1000,1),1)))</f>
        <v>7</v>
      </c>
      <c r="K61" s="9">
        <f ca="1">IF(MID($B61,1,3)=MID(K$21,1,3),"",IF($A61="1a","",COUNTIFS(OFFSET(Data!$A$1,0,MATCH($B61&amp;" qualify",Data!$1:$1,0)-1,1000,1),IF($A61="12aa","&lt;&gt;1",""),OFFSET(Data!$A$1,0,MATCH(K$21&amp;" qualify",Data!$1:$1,0)-1,1000,1),1)))</f>
        <v>7</v>
      </c>
      <c r="L61" s="9">
        <f ca="1">IF(MID($B61,1,3)=MID(L$21,1,3),"",IF($A61="1a","",COUNTIFS(OFFSET(Data!$A$1,0,MATCH($B61&amp;" qualify",Data!$1:$1,0)-1,1000,1),IF($A61="12aa","&lt;&gt;1",""),OFFSET(Data!$A$1,0,MATCH(L$21&amp;" qualify",Data!$1:$1,0)-1,1000,1),1)))</f>
        <v>5</v>
      </c>
      <c r="M61" s="9">
        <f ca="1">IF(MID($B61,1,3)=MID(M$21,1,3),"",IF($A61="1a","",COUNTIFS(OFFSET(Data!$A$1,0,MATCH($B61&amp;" qualify",Data!$1:$1,0)-1,1000,1),IF($A61="12aa","&lt;&gt;1",""),OFFSET(Data!$A$1,0,MATCH(M$21&amp;" qualify",Data!$1:$1,0)-1,1000,1),1)))</f>
        <v>6</v>
      </c>
      <c r="N61" s="9">
        <f ca="1">IF(MID($B61,1,3)=MID(N$21,1,3),"",IF($A61="1a","",COUNTIFS(OFFSET(Data!$A$1,0,MATCH($B61&amp;" qualify",Data!$1:$1,0)-1,1000,1),IF($A61="12aa","&lt;&gt;1",""),OFFSET(Data!$A$1,0,MATCH(N$21&amp;" qualify",Data!$1:$1,0)-1,1000,1),1)))</f>
        <v>5</v>
      </c>
      <c r="O61" s="9">
        <f ca="1">IF(MID($B61,1,3)=MID(O$21,1,3),"",IF($A61="1a","",COUNTIFS(OFFSET(Data!$A$1,0,MATCH($B61&amp;" qualify",Data!$1:$1,0)-1,1000,1),IF($A61="12aa","&lt;&gt;1",""),OFFSET(Data!$A$1,0,MATCH(O$21&amp;" qualify",Data!$1:$1,0)-1,1000,1),1)))</f>
        <v>0</v>
      </c>
      <c r="P61" s="9">
        <f ca="1">IF(MID($B61,1,3)=MID(P$21,1,3),"",IF($A61="1a","",COUNTIFS(OFFSET(Data!$A$1,0,MATCH($B61&amp;" qualify",Data!$1:$1,0)-1,1000,1),IF($A61="12aa","&lt;&gt;1",""),OFFSET(Data!$A$1,0,MATCH(P$21&amp;" qualify",Data!$1:$1,0)-1,1000,1),1)))</f>
        <v>4</v>
      </c>
      <c r="Q61" s="9">
        <f ca="1">IF(MID($B61,1,3)=MID(Q$21,1,3),"",IF($A61="1a","",COUNTIFS(OFFSET(Data!$A$1,0,MATCH($B61&amp;" qualify",Data!$1:$1,0)-1,1000,1),IF($A61="12aa","&lt;&gt;1",""),OFFSET(Data!$A$1,0,MATCH(Q$21&amp;" qualify",Data!$1:$1,0)-1,1000,1),1)))</f>
        <v>1</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3</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2</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0.22222222222222221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2">
        <f t="array" aca="1" ref="AE61" ca="1">SUM(IF(OFFSET(Service_DB,,,,1)=W61,IF(ISNUMBER(SEARCH(OFFSET(Service_DB,,1,,1),AD61)),OFFSET(Service_DB,,2,,1),0),0))</f>
        <v>0</v>
      </c>
      <c r="AF61" s="9">
        <f t="array" aca="1" ref="AF61" ca="1">IF(SUM(C61:V61)=0,0,MIN(IF(IF(C61:V61=MAX(C61:V61),(C$20:V$20))=MIN(IF(C61:V61=MAX(C61:V61),(C$20:V$20))),COLUMN(C$20:V$20))))</f>
        <v>10</v>
      </c>
      <c r="AG61" s="9" t="str">
        <f t="shared" ca="1" si="87"/>
        <v>AT&amp;T TV Now Xtra</v>
      </c>
      <c r="AH61" s="9">
        <f ca="1">IF(AG61="",0,COUNTIFS(OFFSET(Data!$A$1,0,MATCH(W61,Data!$1:$1,0)-1,1000,1),"&lt;&gt;Yes",OFFSET(Data!$A$1,0,MATCH(AG61,Data!$1:$1,0)-1,1000,1),"Yes"))</f>
        <v>81</v>
      </c>
      <c r="AI61" s="9">
        <f t="shared" ca="1" si="88"/>
        <v>7</v>
      </c>
      <c r="AJ61" s="14">
        <f t="shared" ca="1" si="91"/>
        <v>124</v>
      </c>
      <c r="AK61" s="9">
        <f ca="1">IF(AG61="",0,COUNTIFS(OFFSET(Data!$A$1,0,MATCH(W61&amp;" qualify",Data!$1:$1,0)-1,1000,1),"",OFFSET(Data!$A$1,0,MATCH(AG61&amp;" qualify",Data!$1:$1,0)-1,1000,1),2))</f>
        <v>0</v>
      </c>
      <c r="AL61" s="9">
        <f t="shared" ca="1" si="92"/>
        <v>0</v>
      </c>
      <c r="AM61" s="23">
        <f t="shared" ca="1" si="93"/>
        <v>0.77777777777777779</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2">
        <f t="array" aca="1" ref="AO61" ca="1">SUM(IF(OFFSET(Service_DB,,,,1)=AG61,IF(ISNUMBER(SEARCH(OFFSET(Service_DB,,1,,1),AN61)),OFFSET(Service_DB,,2,,1),0),0))</f>
        <v>0</v>
      </c>
      <c r="AP61" s="23" t="str">
        <f t="shared" ca="1" si="23"/>
        <v>Spectrum TV EssentialsAT&amp;T TV Now Xtra9139</v>
      </c>
      <c r="AQ61" s="23" t="str">
        <f t="shared" ca="1" si="24"/>
        <v>AT&amp;T TV Now XtraSpectrum TV Essentials9139</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675</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60</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2">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2">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60</v>
      </c>
      <c r="AT62" s="9">
        <f t="shared" ca="1" si="95"/>
        <v>3</v>
      </c>
      <c r="AU62" s="14">
        <f t="shared" ca="1" si="96"/>
        <v>20</v>
      </c>
      <c r="AV62" s="23">
        <f t="shared" ca="1" si="97"/>
        <v>0.33333333333333331</v>
      </c>
      <c r="AW62" s="68">
        <f t="shared" ca="1" si="98"/>
        <v>6.666666666666667</v>
      </c>
      <c r="AX62" s="8">
        <f t="shared" ca="1" si="25"/>
        <v>0</v>
      </c>
      <c r="AY62" s="117">
        <f t="shared" ca="1" si="99"/>
        <v>5</v>
      </c>
      <c r="AZ62" s="118">
        <f t="shared" ca="1" si="100"/>
        <v>0.66666666666666674</v>
      </c>
      <c r="BA62" s="118">
        <f t="shared" ca="1" si="101"/>
        <v>2.6737967914438502E-2</v>
      </c>
      <c r="BB62" s="118">
        <f t="shared" ca="1" si="102"/>
        <v>0.66666666666666674</v>
      </c>
      <c r="BC62" s="118">
        <f t="shared" ca="1" si="103"/>
        <v>0.34670231729055262</v>
      </c>
      <c r="BD62" s="9">
        <f ca="1">IF($AR62="","",RANK(BC62,BC$22:BC$81,1)+COUNTIF(BC$22:BC62,BC62)-1)</f>
        <v>21</v>
      </c>
      <c r="BE62" s="118">
        <f t="shared" ca="1" si="104"/>
        <v>0.34670231729055262</v>
      </c>
      <c r="BF62" s="9">
        <f ca="1">IF($AR62="","",RANK(BE62,BE$22:BE$81,1)+COUNTIF(BE$22:BE62,BE62)-1)</f>
        <v>21</v>
      </c>
    </row>
    <row r="63" spans="1:58" x14ac:dyDescent="0.4">
      <c r="A63" s="63" t="s">
        <v>675</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33</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1</v>
      </c>
      <c r="AB63" s="9">
        <f t="shared" ca="1" si="89"/>
        <v>1</v>
      </c>
      <c r="AC63" s="23">
        <f t="shared" ca="1" si="90"/>
        <v>0.33333333333333331</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Lifestyle Extra</v>
      </c>
      <c r="AE63" s="162">
        <f t="array" aca="1" ref="AE63" ca="1">SUM(IF(OFFSET(Service_DB,,,,1)=W63,IF(ISNUMBER(SEARCH(OFFSET(Service_DB,,1,,1),AD63)),OFFSET(Service_DB,,2,,1),0),0))</f>
        <v>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2">
        <f t="array" aca="1" ref="AO63" ca="1">SUM(IF(OFFSET(Service_DB,,,,1)=AG63,IF(ISNUMBER(SEARCH(OFFSET(Service_DB,,1,,1),AN63)),OFFSET(Service_DB,,2,,1),0),0))</f>
        <v>0</v>
      </c>
      <c r="AP63" s="23" t="str">
        <f t="shared" ca="1" si="23"/>
        <v>Sling Orange335</v>
      </c>
      <c r="AQ63" s="23" t="str">
        <f t="shared" ca="1" si="24"/>
        <v>Sling Orange335</v>
      </c>
      <c r="AR63" s="9" t="str">
        <f ca="1">IF(AND(Y63=0,AA63=0),"",IF(A63="1a",W63,IF(AG63="","",IF(OR(ISNUMBER(MATCH(AP63,AP$21:AP62,0)),ISNUMBER(MATCH(AQ63,AP$21:AP62,0))),"",W63&amp;"/"&amp;AG63))))</f>
        <v>Sling Orange</v>
      </c>
      <c r="AS63" s="9">
        <f t="shared" ca="1" si="94"/>
        <v>33</v>
      </c>
      <c r="AT63" s="9">
        <f t="shared" ca="1" si="95"/>
        <v>3</v>
      </c>
      <c r="AU63" s="14">
        <f t="shared" ca="1" si="96"/>
        <v>35</v>
      </c>
      <c r="AV63" s="23">
        <f t="shared" ca="1" si="97"/>
        <v>0.33333333333333331</v>
      </c>
      <c r="AW63" s="68">
        <f t="shared" ca="1" si="98"/>
        <v>11.666666666666666</v>
      </c>
      <c r="AX63" s="8">
        <f t="shared" ca="1" si="25"/>
        <v>1</v>
      </c>
      <c r="AY63" s="117">
        <f t="shared" ca="1" si="99"/>
        <v>20</v>
      </c>
      <c r="AZ63" s="118">
        <f t="shared" ca="1" si="100"/>
        <v>0.66666666666666674</v>
      </c>
      <c r="BA63" s="118">
        <f t="shared" ca="1" si="101"/>
        <v>0.10695187165775401</v>
      </c>
      <c r="BB63" s="118">
        <f t="shared" ca="1" si="102"/>
        <v>0.66666666666666674</v>
      </c>
      <c r="BC63" s="118">
        <f t="shared" ca="1" si="103"/>
        <v>0.38680926916221037</v>
      </c>
      <c r="BD63" s="9">
        <f ca="1">IF($AR63="","",RANK(BC63,BC$22:BC$81,1)+COUNTIF(BC$22:BC63,BC63)-1)</f>
        <v>28</v>
      </c>
      <c r="BE63" s="118">
        <f t="shared" ca="1" si="104"/>
        <v>0.38680926916221037</v>
      </c>
      <c r="BF63" s="9">
        <f ca="1">IF($AR63="","",RANK(BE63,BE$22:BE$81,1)+COUNTIF(BE$22:BE63,BE63)-1)</f>
        <v>28</v>
      </c>
    </row>
    <row r="64" spans="1:58" x14ac:dyDescent="0.4">
      <c r="A64" s="63" t="s">
        <v>675</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48</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Lifestyle Extra</v>
      </c>
      <c r="AE64" s="162">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2">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48</v>
      </c>
      <c r="AT64" s="9">
        <f t="shared" ca="1" si="95"/>
        <v>5</v>
      </c>
      <c r="AU64" s="14">
        <f t="shared" ca="1" si="96"/>
        <v>35</v>
      </c>
      <c r="AV64" s="23">
        <f t="shared" ca="1" si="97"/>
        <v>0.55555555555555558</v>
      </c>
      <c r="AW64" s="68">
        <f t="shared" ca="1" si="98"/>
        <v>7</v>
      </c>
      <c r="AX64" s="8">
        <f t="shared" ca="1" si="25"/>
        <v>1</v>
      </c>
      <c r="AY64" s="117">
        <f t="shared" ca="1" si="99"/>
        <v>20</v>
      </c>
      <c r="AZ64" s="118">
        <f t="shared" ca="1" si="100"/>
        <v>0.44444444444444442</v>
      </c>
      <c r="BA64" s="118">
        <f t="shared" ca="1" si="101"/>
        <v>0.10695187165775401</v>
      </c>
      <c r="BB64" s="118">
        <f t="shared" ca="1" si="102"/>
        <v>0.44444444444444442</v>
      </c>
      <c r="BC64" s="118">
        <f t="shared" ca="1" si="103"/>
        <v>0.27569815805109921</v>
      </c>
      <c r="BD64" s="9">
        <f ca="1">IF($AR64="","",RANK(BC64,BC$22:BC$81,1)+COUNTIF(BC$22:BC64,BC64)-1)</f>
        <v>9</v>
      </c>
      <c r="BE64" s="118">
        <f t="shared" ca="1" si="104"/>
        <v>0.27569815805109921</v>
      </c>
      <c r="BF64" s="9">
        <f ca="1">IF($AR64="","",RANK(BE64,BE$22:BE$81,1)+COUNTIF(BE$22:BE64,BE64)-1)</f>
        <v>9</v>
      </c>
    </row>
    <row r="65" spans="1:58" x14ac:dyDescent="0.4">
      <c r="A65" s="63" t="s">
        <v>675</v>
      </c>
      <c r="B65" s="128" t="str">
        <f>Services!A5</f>
        <v>AT&amp;T TV Now Plus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AT&amp;T TV Now Plus</v>
      </c>
      <c r="X65" s="9">
        <f ca="1">COUNTIFS(OFFSET(Data!$A$1,0,MATCH(W65,Data!$1:$1,0)-1,1000,1),"Yes")</f>
        <v>58</v>
      </c>
      <c r="Y65" s="9">
        <f ca="1">COUNTIFS(OFFSET(Data!$A$1,0,MATCH($W65&amp;" qualify",Data!$1:$1,0)-1,1000,1),1)</f>
        <v>6</v>
      </c>
      <c r="Z65" s="14">
        <f t="shared" si="22"/>
        <v>65</v>
      </c>
      <c r="AA65" s="9">
        <f ca="1">IF(OR(A65="1a2a",AG65=""),COUNTIFS(OFFSET(Data!$A$1,0,MATCH(W65&amp;" qualify",Data!$1:$1,0)-1,1000,1),2),IF(A65="12aa",COUNTIFS(OFFSET(Data!$A$1,0,MATCH(W65&amp;" qualify",Data!$1:$1,0)-1,1000,1),2,OFFSET(Data!$A$1,0,MATCH(AG65&amp;" qualify",Data!$1:$1,0)-1,1000,1),"&lt;&gt;1"),""))</f>
        <v>0</v>
      </c>
      <c r="AB65" s="9">
        <f t="shared" ca="1" si="89"/>
        <v>0</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
      </c>
      <c r="AE65" s="162">
        <f t="array" aca="1" ref="AE65" ca="1">SUM(IF(OFFSET(Service_DB,,,,1)=W65,IF(ISNUMBER(SEARCH(OFFSET(Service_DB,,1,,1),AD65)),OFFSET(Service_DB,,2,,1),0),0))</f>
        <v>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2">
        <f t="array" aca="1" ref="AO65" ca="1">SUM(IF(OFFSET(Service_DB,,,,1)=AG65,IF(ISNUMBER(SEARCH(OFFSET(Service_DB,,1,,1),AN65)),OFFSET(Service_DB,,2,,1),0),0))</f>
        <v>0</v>
      </c>
      <c r="AP65" s="23" t="str">
        <f t="shared" ca="1" si="23"/>
        <v>AT&amp;T TV Now Plus665</v>
      </c>
      <c r="AQ65" s="23" t="str">
        <f t="shared" ca="1" si="24"/>
        <v>AT&amp;T TV Now Plus665</v>
      </c>
      <c r="AR65" s="9" t="str">
        <f ca="1">IF(AND(Y65=0,AA65=0),"",IF(A65="1a",W65,IF(AG65="","",IF(OR(ISNUMBER(MATCH(AP65,AP$21:AP64,0)),ISNUMBER(MATCH(AQ65,AP$21:AP64,0))),"",W65&amp;"/"&amp;AG65))))</f>
        <v>AT&amp;T TV Now Plus</v>
      </c>
      <c r="AS65" s="9">
        <f t="shared" ca="1" si="94"/>
        <v>58</v>
      </c>
      <c r="AT65" s="9">
        <f t="shared" ca="1" si="95"/>
        <v>6</v>
      </c>
      <c r="AU65" s="14">
        <f t="shared" ca="1" si="96"/>
        <v>65</v>
      </c>
      <c r="AV65" s="23">
        <f t="shared" ca="1" si="97"/>
        <v>0.66666666666666663</v>
      </c>
      <c r="AW65" s="68">
        <f t="shared" ca="1" si="98"/>
        <v>10.833333333333334</v>
      </c>
      <c r="AX65" s="8">
        <f t="shared" ca="1" si="25"/>
        <v>0</v>
      </c>
      <c r="AY65" s="117">
        <f t="shared" ca="1" si="99"/>
        <v>50</v>
      </c>
      <c r="AZ65" s="118">
        <f t="shared" ca="1" si="100"/>
        <v>0.33333333333333337</v>
      </c>
      <c r="BA65" s="118">
        <f t="shared" ca="1" si="101"/>
        <v>0.26737967914438504</v>
      </c>
      <c r="BB65" s="118">
        <f t="shared" ca="1" si="102"/>
        <v>0.33333333333333337</v>
      </c>
      <c r="BC65" s="118">
        <f t="shared" ca="1" si="103"/>
        <v>0.30035650623885923</v>
      </c>
      <c r="BD65" s="9">
        <f ca="1">IF($AR65="","",RANK(BC65,BC$22:BC$81,1)+COUNTIF(BC$22:BC65,BC65)-1)</f>
        <v>13</v>
      </c>
      <c r="BE65" s="118">
        <f t="shared" ca="1" si="104"/>
        <v>0.30035650623885923</v>
      </c>
      <c r="BF65" s="9">
        <f ca="1">IF($AR65="","",RANK(BE65,BE$22:BE$81,1)+COUNTIF(BE$22:BE65,BE65)-1)</f>
        <v>13</v>
      </c>
    </row>
    <row r="66" spans="1:58" x14ac:dyDescent="0.4">
      <c r="A66" s="63" t="s">
        <v>675</v>
      </c>
      <c r="B66" s="128" t="str">
        <f>Services!A6</f>
        <v>AT&amp;T TV Now Max</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Max</v>
      </c>
      <c r="X66" s="9">
        <f ca="1">COUNTIFS(OFFSET(Data!$A$1,0,MATCH(W66,Data!$1:$1,0)-1,1000,1),"Yes")</f>
        <v>75</v>
      </c>
      <c r="Y66" s="9">
        <f ca="1">COUNTIFS(OFFSET(Data!$A$1,0,MATCH($W66&amp;" qualify",Data!$1:$1,0)-1,1000,1),1)</f>
        <v>6</v>
      </c>
      <c r="Z66" s="14">
        <f t="shared" si="22"/>
        <v>80</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2">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2">
        <f t="array" aca="1" ref="AO66" ca="1">SUM(IF(OFFSET(Service_DB,,,,1)=AG66,IF(ISNUMBER(SEARCH(OFFSET(Service_DB,,1,,1),AN66)),OFFSET(Service_DB,,2,,1),0),0))</f>
        <v>0</v>
      </c>
      <c r="AP66" s="23" t="str">
        <f t="shared" ca="1" si="23"/>
        <v>AT&amp;T TV Now Max680</v>
      </c>
      <c r="AQ66" s="23" t="str">
        <f t="shared" ca="1" si="24"/>
        <v>AT&amp;T TV Now Max680</v>
      </c>
      <c r="AR66" s="9" t="str">
        <f ca="1">IF(AND(Y66=0,AA66=0),"",IF(A66="1a",W66,IF(AG66="","",IF(OR(ISNUMBER(MATCH(AP66,AP$21:AP65,0)),ISNUMBER(MATCH(AQ66,AP$21:AP65,0))),"",W66&amp;"/"&amp;AG66))))</f>
        <v>AT&amp;T TV Now Max</v>
      </c>
      <c r="AS66" s="9">
        <f t="shared" ca="1" si="94"/>
        <v>75</v>
      </c>
      <c r="AT66" s="9">
        <f t="shared" ca="1" si="95"/>
        <v>6</v>
      </c>
      <c r="AU66" s="14">
        <f t="shared" ca="1" si="96"/>
        <v>80</v>
      </c>
      <c r="AV66" s="23">
        <f t="shared" ca="1" si="97"/>
        <v>0.66666666666666663</v>
      </c>
      <c r="AW66" s="68">
        <f t="shared" ca="1" si="98"/>
        <v>13.333333333333334</v>
      </c>
      <c r="AX66" s="8">
        <f t="shared" ca="1" si="25"/>
        <v>0</v>
      </c>
      <c r="AY66" s="117">
        <f t="shared" ca="1" si="99"/>
        <v>65</v>
      </c>
      <c r="AZ66" s="118">
        <f t="shared" ca="1" si="100"/>
        <v>0.33333333333333337</v>
      </c>
      <c r="BA66" s="118">
        <f t="shared" ca="1" si="101"/>
        <v>0.34759358288770054</v>
      </c>
      <c r="BB66" s="118">
        <f t="shared" ca="1" si="102"/>
        <v>0.33333333333333337</v>
      </c>
      <c r="BC66" s="118">
        <f t="shared" ca="1" si="103"/>
        <v>0.34046345811051693</v>
      </c>
      <c r="BD66" s="9">
        <f ca="1">IF($AR66="","",RANK(BC66,BC$22:BC$81,1)+COUNTIF(BC$22:BC66,BC66)-1)</f>
        <v>20</v>
      </c>
      <c r="BE66" s="118">
        <f t="shared" ca="1" si="104"/>
        <v>0.34046345811051693</v>
      </c>
      <c r="BF66" s="9">
        <f ca="1">IF($AR66="","",RANK(BE66,BE$22:BE$81,1)+COUNTIF(BE$22:BE66,BE66)-1)</f>
        <v>20</v>
      </c>
    </row>
    <row r="67" spans="1:58" x14ac:dyDescent="0.4">
      <c r="A67" s="63" t="s">
        <v>675</v>
      </c>
      <c r="B67" s="128" t="str">
        <f>Services!A7</f>
        <v>AT&amp;T TV Now Entertainment</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Entertainment</v>
      </c>
      <c r="X67" s="9">
        <f ca="1">COUNTIFS(OFFSET(Data!$A$1,0,MATCH(W67,Data!$1:$1,0)-1,1000,1),"Yes")</f>
        <v>75</v>
      </c>
      <c r="Y67" s="9">
        <f ca="1">COUNTIFS(OFFSET(Data!$A$1,0,MATCH($W67&amp;" qualify",Data!$1:$1,0)-1,1000,1),1)</f>
        <v>7</v>
      </c>
      <c r="Z67" s="14">
        <f t="shared" si="22"/>
        <v>93</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2">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2">
        <f t="array" aca="1" ref="AO67" ca="1">SUM(IF(OFFSET(Service_DB,,,,1)=AG67,IF(ISNUMBER(SEARCH(OFFSET(Service_DB,,1,,1),AN67)),OFFSET(Service_DB,,2,,1),0),0))</f>
        <v>0</v>
      </c>
      <c r="AP67" s="23" t="str">
        <f t="shared" ca="1" si="23"/>
        <v>AT&amp;T TV Now Entertainment793</v>
      </c>
      <c r="AQ67" s="23" t="str">
        <f t="shared" ca="1" si="24"/>
        <v>AT&amp;T TV Now Entertainment793</v>
      </c>
      <c r="AR67" s="9" t="str">
        <f ca="1">IF(AND(Y67=0,AA67=0),"",IF(A67="1a",W67,IF(AG67="","",IF(OR(ISNUMBER(MATCH(AP67,AP$21:AP66,0)),ISNUMBER(MATCH(AQ67,AP$21:AP66,0))),"",W67&amp;"/"&amp;AG67))))</f>
        <v>AT&amp;T TV Now Entertainment</v>
      </c>
      <c r="AS67" s="9">
        <f t="shared" ca="1" si="94"/>
        <v>75</v>
      </c>
      <c r="AT67" s="9">
        <f t="shared" ca="1" si="95"/>
        <v>7</v>
      </c>
      <c r="AU67" s="14">
        <f t="shared" ca="1" si="96"/>
        <v>93</v>
      </c>
      <c r="AV67" s="23">
        <f t="shared" ca="1" si="97"/>
        <v>0.77777777777777779</v>
      </c>
      <c r="AW67" s="68">
        <f t="shared" ca="1" si="98"/>
        <v>13.285714285714286</v>
      </c>
      <c r="AX67" s="8">
        <f t="shared" ca="1" si="25"/>
        <v>0</v>
      </c>
      <c r="AY67" s="117">
        <f t="shared" ca="1" si="99"/>
        <v>78</v>
      </c>
      <c r="AZ67" s="118">
        <f t="shared" ca="1" si="100"/>
        <v>0.22222222222222221</v>
      </c>
      <c r="BA67" s="118">
        <f t="shared" ca="1" si="101"/>
        <v>0.41711229946524064</v>
      </c>
      <c r="BB67" s="118">
        <f t="shared" ca="1" si="102"/>
        <v>0.22222222222222221</v>
      </c>
      <c r="BC67" s="118">
        <f t="shared" ca="1" si="103"/>
        <v>0.31966726084373143</v>
      </c>
      <c r="BD67" s="9">
        <f ca="1">IF($AR67="","",RANK(BC67,BC$22:BC$81,1)+COUNTIF(BC$22:BC67,BC67)-1)</f>
        <v>17</v>
      </c>
      <c r="BE67" s="118">
        <f t="shared" ca="1" si="104"/>
        <v>0.31966726084373143</v>
      </c>
      <c r="BF67" s="9">
        <f ca="1">IF($AR67="","",RANK(BE67,BE$22:BE$81,1)+COUNTIF(BE$22:BE67,BE67)-1)</f>
        <v>17</v>
      </c>
    </row>
    <row r="68" spans="1:58" x14ac:dyDescent="0.4">
      <c r="A68" s="63" t="s">
        <v>675</v>
      </c>
      <c r="B68" s="128" t="str">
        <f>Services!A8</f>
        <v>AT&amp;T TV Now Choice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Choice</v>
      </c>
      <c r="X68" s="9">
        <f ca="1">COUNTIFS(OFFSET(Data!$A$1,0,MATCH(W68,Data!$1:$1,0)-1,1000,1),"Yes")</f>
        <v>99</v>
      </c>
      <c r="Y68" s="9">
        <f ca="1">COUNTIFS(OFFSET(Data!$A$1,0,MATCH($W68&amp;" qualify",Data!$1:$1,0)-1,1000,1),1)</f>
        <v>8</v>
      </c>
      <c r="Z68" s="14">
        <f t="shared" si="22"/>
        <v>110</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0.88888888888888884</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2">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2">
        <f t="array" aca="1" ref="AO68" ca="1">SUM(IF(OFFSET(Service_DB,,,,1)=AG68,IF(ISNUMBER(SEARCH(OFFSET(Service_DB,,1,,1),AN68)),OFFSET(Service_DB,,2,,1),0),0))</f>
        <v>0</v>
      </c>
      <c r="AP68" s="23" t="str">
        <f t="shared" ca="1" si="23"/>
        <v>AT&amp;T TV Now Choice8110</v>
      </c>
      <c r="AQ68" s="23" t="str">
        <f t="shared" ca="1" si="24"/>
        <v>AT&amp;T TV Now Choice8110</v>
      </c>
      <c r="AR68" s="9" t="str">
        <f ca="1">IF(AND(Y68=0,AA68=0),"",IF(A68="1a",W68,IF(AG68="","",IF(OR(ISNUMBER(MATCH(AP68,AP$21:AP67,0)),ISNUMBER(MATCH(AQ68,AP$21:AP67,0))),"",W68&amp;"/"&amp;AG68))))</f>
        <v>AT&amp;T TV Now Choice</v>
      </c>
      <c r="AS68" s="9">
        <f t="shared" ca="1" si="94"/>
        <v>99</v>
      </c>
      <c r="AT68" s="9">
        <f t="shared" ca="1" si="95"/>
        <v>8</v>
      </c>
      <c r="AU68" s="14">
        <f t="shared" ca="1" si="96"/>
        <v>110</v>
      </c>
      <c r="AV68" s="23">
        <f t="shared" ca="1" si="97"/>
        <v>0.88888888888888884</v>
      </c>
      <c r="AW68" s="68">
        <f t="shared" ca="1" si="98"/>
        <v>13.75</v>
      </c>
      <c r="AX68" s="8">
        <f t="shared" ca="1" si="25"/>
        <v>0</v>
      </c>
      <c r="AY68" s="117">
        <f t="shared" ca="1" si="99"/>
        <v>95</v>
      </c>
      <c r="AZ68" s="118">
        <f t="shared" ca="1" si="100"/>
        <v>0.11111111111111116</v>
      </c>
      <c r="BA68" s="118">
        <f t="shared" ca="1" si="101"/>
        <v>0.50802139037433158</v>
      </c>
      <c r="BB68" s="118">
        <f t="shared" ca="1" si="102"/>
        <v>0.11111111111111116</v>
      </c>
      <c r="BC68" s="118">
        <f t="shared" ca="1" si="103"/>
        <v>0.30956625074272137</v>
      </c>
      <c r="BD68" s="9">
        <f ca="1">IF($AR68="","",RANK(BC68,BC$22:BC$81,1)+COUNTIF(BC$22:BC68,BC68)-1)</f>
        <v>15</v>
      </c>
      <c r="BE68" s="118">
        <f t="shared" ca="1" si="104"/>
        <v>0.30956625074272137</v>
      </c>
      <c r="BF68" s="9">
        <f ca="1">IF($AR68="","",RANK(BE68,BE$22:BE$81,1)+COUNTIF(BE$22:BE68,BE68)-1)</f>
        <v>15</v>
      </c>
    </row>
    <row r="69" spans="1:58" x14ac:dyDescent="0.4">
      <c r="A69" s="63" t="s">
        <v>675</v>
      </c>
      <c r="B69" s="128" t="str">
        <f>Services!A9</f>
        <v>AT&amp;T TV Now Xtra</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Xtra</v>
      </c>
      <c r="X69" s="9">
        <f ca="1">COUNTIFS(OFFSET(Data!$A$1,0,MATCH(W69,Data!$1:$1,0)-1,1000,1),"Yes")</f>
        <v>128</v>
      </c>
      <c r="Y69" s="9">
        <f ca="1">COUNTIFS(OFFSET(Data!$A$1,0,MATCH($W69&amp;" qualify",Data!$1:$1,0)-1,1000,1),1)</f>
        <v>9</v>
      </c>
      <c r="Z69" s="14">
        <f t="shared" si="22"/>
        <v>124</v>
      </c>
      <c r="AA69" s="9">
        <f ca="1">IF(OR(A69="1a2a",AG69=""),COUNTIFS(OFFSET(Data!$A$1,0,MATCH(W69&amp;" qualify",Data!$1:$1,0)-1,1000,1),2),IF(A69="12aa",COUNTIFS(OFFSET(Data!$A$1,0,MATCH(W69&amp;" qualify",Data!$1:$1,0)-1,1000,1),2,OFFSET(Data!$A$1,0,MATCH(AG69&amp;" qualify",Data!$1:$1,0)-1,1000,1),"&lt;&gt;1"),""))</f>
        <v>0</v>
      </c>
      <c r="AB69" s="9">
        <f t="shared" ca="1" si="89"/>
        <v>0</v>
      </c>
      <c r="AC69" s="23">
        <f t="shared" ca="1" si="90"/>
        <v>1</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2">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2">
        <f t="array" aca="1" ref="AO69" ca="1">SUM(IF(OFFSET(Service_DB,,,,1)=AG69,IF(ISNUMBER(SEARCH(OFFSET(Service_DB,,1,,1),AN69)),OFFSET(Service_DB,,2,,1),0),0))</f>
        <v>0</v>
      </c>
      <c r="AP69" s="23" t="str">
        <f t="shared" ca="1" si="23"/>
        <v>AT&amp;T TV Now Xtra9124</v>
      </c>
      <c r="AQ69" s="23" t="str">
        <f t="shared" ca="1" si="24"/>
        <v>AT&amp;T TV Now Xtra9124</v>
      </c>
      <c r="AR69" s="9" t="str">
        <f ca="1">IF(AND(Y69=0,AA69=0),"",IF(A69="1a",W69,IF(AG69="","",IF(OR(ISNUMBER(MATCH(AP69,AP$21:AP68,0)),ISNUMBER(MATCH(AQ69,AP$21:AP68,0))),"",W69&amp;"/"&amp;AG69))))</f>
        <v>AT&amp;T TV Now Xtra</v>
      </c>
      <c r="AS69" s="9">
        <f t="shared" ca="1" si="94"/>
        <v>128</v>
      </c>
      <c r="AT69" s="9">
        <f t="shared" ca="1" si="95"/>
        <v>9</v>
      </c>
      <c r="AU69" s="14">
        <f t="shared" ca="1" si="96"/>
        <v>124</v>
      </c>
      <c r="AV69" s="23">
        <f t="shared" ca="1" si="97"/>
        <v>1</v>
      </c>
      <c r="AW69" s="68">
        <f t="shared" ca="1" si="98"/>
        <v>13.777777777777779</v>
      </c>
      <c r="AX69" s="8">
        <f t="shared" ca="1" si="25"/>
        <v>0</v>
      </c>
      <c r="AY69" s="117">
        <f t="shared" ca="1" si="99"/>
        <v>109</v>
      </c>
      <c r="AZ69" s="118">
        <f t="shared" ca="1" si="100"/>
        <v>0</v>
      </c>
      <c r="BA69" s="118">
        <f t="shared" ca="1" si="101"/>
        <v>0.58288770053475936</v>
      </c>
      <c r="BB69" s="118">
        <f t="shared" ca="1" si="102"/>
        <v>0</v>
      </c>
      <c r="BC69" s="118">
        <f t="shared" ca="1" si="103"/>
        <v>0.29144385026737968</v>
      </c>
      <c r="BD69" s="9">
        <f ca="1">IF($AR69="","",RANK(BC69,BC$22:BC$81,1)+COUNTIF(BC$22:BC69,BC69)-1)</f>
        <v>11</v>
      </c>
      <c r="BE69" s="118">
        <f t="shared" ca="1" si="104"/>
        <v>0.29144385026737968</v>
      </c>
      <c r="BF69" s="9">
        <f ca="1">IF($AR69="","",RANK(BE69,BE$22:BE$81,1)+COUNTIF(BE$22:BE69,BE69)-1)</f>
        <v>11</v>
      </c>
    </row>
    <row r="70" spans="1:58" x14ac:dyDescent="0.4">
      <c r="A70" s="63" t="s">
        <v>675</v>
      </c>
      <c r="B70" s="128" t="str">
        <f>Services!A10</f>
        <v>AT&amp;T TV Now Ultimate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Ultimate</v>
      </c>
      <c r="X70" s="9">
        <f ca="1">COUNTIFS(OFFSET(Data!$A$1,0,MATCH(W70,Data!$1:$1,0)-1,1000,1),"Yes")</f>
        <v>138</v>
      </c>
      <c r="Y70" s="9">
        <f ca="1">COUNTIFS(OFFSET(Data!$A$1,0,MATCH($W70&amp;" qualify",Data!$1:$1,0)-1,1000,1),1)</f>
        <v>9</v>
      </c>
      <c r="Z70" s="14">
        <f t="shared" si="22"/>
        <v>135</v>
      </c>
      <c r="AA70" s="9">
        <f ca="1">IF(OR(A70="1a2a",AG70=""),COUNTIFS(OFFSET(Data!$A$1,0,MATCH(W70&amp;" qualify",Data!$1:$1,0)-1,1000,1),2),IF(A70="12aa",COUNTIFS(OFFSET(Data!$A$1,0,MATCH(W70&amp;" qualify",Data!$1:$1,0)-1,1000,1),2,OFFSET(Data!$A$1,0,MATCH(AG70&amp;" qualify",Data!$1:$1,0)-1,1000,1),"&lt;&gt;1"),""))</f>
        <v>0</v>
      </c>
      <c r="AB70" s="9">
        <f t="shared" ca="1" si="89"/>
        <v>0</v>
      </c>
      <c r="AC70" s="23">
        <f t="shared" ca="1" si="90"/>
        <v>1</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2">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2">
        <f t="array" aca="1" ref="AO70" ca="1">SUM(IF(OFFSET(Service_DB,,,,1)=AG70,IF(ISNUMBER(SEARCH(OFFSET(Service_DB,,1,,1),AN70)),OFFSET(Service_DB,,2,,1),0),0))</f>
        <v>0</v>
      </c>
      <c r="AP70" s="23" t="str">
        <f t="shared" ca="1" si="23"/>
        <v>AT&amp;T TV Now Ultimate9135</v>
      </c>
      <c r="AQ70" s="23" t="str">
        <f t="shared" ca="1" si="24"/>
        <v>AT&amp;T TV Now Ultimate9135</v>
      </c>
      <c r="AR70" s="9" t="str">
        <f ca="1">IF(AND(Y70=0,AA70=0),"",IF(A70="1a",W70,IF(AG70="","",IF(OR(ISNUMBER(MATCH(AP70,AP$21:AP69,0)),ISNUMBER(MATCH(AQ70,AP$21:AP69,0))),"",W70&amp;"/"&amp;AG70))))</f>
        <v>AT&amp;T TV Now Ultimate</v>
      </c>
      <c r="AS70" s="9">
        <f t="shared" ca="1" si="94"/>
        <v>138</v>
      </c>
      <c r="AT70" s="9">
        <f t="shared" ca="1" si="95"/>
        <v>9</v>
      </c>
      <c r="AU70" s="14">
        <f t="shared" ca="1" si="96"/>
        <v>135</v>
      </c>
      <c r="AV70" s="23">
        <f t="shared" ca="1" si="97"/>
        <v>1</v>
      </c>
      <c r="AW70" s="68">
        <f t="shared" ca="1" si="98"/>
        <v>15</v>
      </c>
      <c r="AX70" s="8">
        <f t="shared" ca="1" si="25"/>
        <v>0</v>
      </c>
      <c r="AY70" s="117">
        <f t="shared" ca="1" si="99"/>
        <v>120</v>
      </c>
      <c r="AZ70" s="118">
        <f t="shared" ca="1" si="100"/>
        <v>0</v>
      </c>
      <c r="BA70" s="118">
        <f t="shared" ca="1" si="101"/>
        <v>0.64171122994652408</v>
      </c>
      <c r="BB70" s="118">
        <f t="shared" ca="1" si="102"/>
        <v>0</v>
      </c>
      <c r="BC70" s="118">
        <f t="shared" ca="1" si="103"/>
        <v>0.32085561497326204</v>
      </c>
      <c r="BD70" s="9">
        <f ca="1">IF($AR70="","",RANK(BC70,BC$22:BC$81,1)+COUNTIF(BC$22:BC70,BC70)-1)</f>
        <v>18</v>
      </c>
      <c r="BE70" s="118">
        <f t="shared" ca="1" si="104"/>
        <v>0.32085561497326204</v>
      </c>
      <c r="BF70" s="9">
        <f ca="1">IF($AR70="","",RANK(BE70,BE$22:BE$81,1)+COUNTIF(BE$22:BE70,BE70)-1)</f>
        <v>18</v>
      </c>
    </row>
    <row r="71" spans="1:58" x14ac:dyDescent="0.4">
      <c r="A71" s="63" t="s">
        <v>675</v>
      </c>
      <c r="B71" s="128" t="str">
        <f>Services!A11</f>
        <v>AT&amp;T TV Now Optimo Mas</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Optimo Mas</v>
      </c>
      <c r="X71" s="9">
        <f ca="1">COUNTIFS(OFFSET(Data!$A$1,0,MATCH(W71,Data!$1:$1,0)-1,1000,1),"Yes")</f>
        <v>108</v>
      </c>
      <c r="Y71" s="9">
        <f ca="1">COUNTIFS(OFFSET(Data!$A$1,0,MATCH($W71&amp;" qualify",Data!$1:$1,0)-1,1000,1),1)</f>
        <v>6</v>
      </c>
      <c r="Z71" s="14">
        <f t="shared" si="22"/>
        <v>86</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0.66666666666666663</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2">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2">
        <f t="array" aca="1" ref="AO71" ca="1">SUM(IF(OFFSET(Service_DB,,,,1)=AG71,IF(ISNUMBER(SEARCH(OFFSET(Service_DB,,1,,1),AN71)),OFFSET(Service_DB,,2,,1),0),0))</f>
        <v>0</v>
      </c>
      <c r="AP71" s="23" t="str">
        <f t="shared" ca="1" si="23"/>
        <v>AT&amp;T TV Now Optimo Mas686</v>
      </c>
      <c r="AQ71" s="23" t="str">
        <f t="shared" ca="1" si="24"/>
        <v>AT&amp;T TV Now Optimo Mas686</v>
      </c>
      <c r="AR71" s="9" t="str">
        <f ca="1">IF(AND(Y71=0,AA71=0),"",IF(A71="1a",W71,IF(AG71="","",IF(OR(ISNUMBER(MATCH(AP71,AP$21:AP70,0)),ISNUMBER(MATCH(AQ71,AP$21:AP70,0))),"",W71&amp;"/"&amp;AG71))))</f>
        <v>AT&amp;T TV Now Optimo Mas</v>
      </c>
      <c r="AS71" s="9">
        <f t="shared" ca="1" si="94"/>
        <v>108</v>
      </c>
      <c r="AT71" s="9">
        <f t="shared" ca="1" si="95"/>
        <v>6</v>
      </c>
      <c r="AU71" s="14">
        <f t="shared" ca="1" si="96"/>
        <v>86</v>
      </c>
      <c r="AV71" s="23">
        <f t="shared" ca="1" si="97"/>
        <v>0.66666666666666663</v>
      </c>
      <c r="AW71" s="68">
        <f t="shared" ca="1" si="98"/>
        <v>14.333333333333334</v>
      </c>
      <c r="AX71" s="8">
        <f t="shared" ca="1" si="25"/>
        <v>0</v>
      </c>
      <c r="AY71" s="117">
        <f t="shared" ca="1" si="99"/>
        <v>71</v>
      </c>
      <c r="AZ71" s="118">
        <f t="shared" ca="1" si="100"/>
        <v>0.33333333333333337</v>
      </c>
      <c r="BA71" s="118">
        <f t="shared" ca="1" si="101"/>
        <v>0.37967914438502676</v>
      </c>
      <c r="BB71" s="118">
        <f t="shared" ca="1" si="102"/>
        <v>0.33333333333333337</v>
      </c>
      <c r="BC71" s="118">
        <f t="shared" ca="1" si="103"/>
        <v>0.35650623885918009</v>
      </c>
      <c r="BD71" s="9">
        <f ca="1">IF($AR71="","",RANK(BC71,BC$22:BC$81,1)+COUNTIF(BC$22:BC71,BC71)-1)</f>
        <v>22</v>
      </c>
      <c r="BE71" s="118">
        <f t="shared" ca="1" si="104"/>
        <v>0.35650623885918009</v>
      </c>
      <c r="BF71" s="9">
        <f ca="1">IF($AR71="","",RANK(BE71,BE$22:BE$81,1)+COUNTIF(BE$22:BE71,BE71)-1)</f>
        <v>22</v>
      </c>
    </row>
    <row r="72" spans="1:58" x14ac:dyDescent="0.4">
      <c r="A72" s="63" t="s">
        <v>675</v>
      </c>
      <c r="B72" s="128" t="str">
        <f>Services!A12</f>
        <v>YouTube TV</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YouTube TV</v>
      </c>
      <c r="X72" s="9">
        <f ca="1">COUNTIFS(OFFSET(Data!$A$1,0,MATCH(W72,Data!$1:$1,0)-1,1000,1),"Yes")</f>
        <v>89</v>
      </c>
      <c r="Y72" s="9">
        <f ca="1">COUNTIFS(OFFSET(Data!$A$1,0,MATCH($W72&amp;" qualify",Data!$1:$1,0)-1,1000,1),1)</f>
        <v>6</v>
      </c>
      <c r="Z72" s="14">
        <f t="shared" si="22"/>
        <v>50</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0.66666666666666663</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2">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2">
        <f t="array" aca="1" ref="AO72" ca="1">SUM(IF(OFFSET(Service_DB,,,,1)=AG72,IF(ISNUMBER(SEARCH(OFFSET(Service_DB,,1,,1),AN72)),OFFSET(Service_DB,,2,,1),0),0))</f>
        <v>0</v>
      </c>
      <c r="AP72" s="23" t="str">
        <f t="shared" ca="1" si="23"/>
        <v>YouTube TV650</v>
      </c>
      <c r="AQ72" s="23" t="str">
        <f t="shared" ca="1" si="24"/>
        <v>YouTube TV650</v>
      </c>
      <c r="AR72" s="9" t="str">
        <f ca="1">IF(AND(Y72=0,AA72=0),"",IF(A72="1a",W72,IF(AG72="","",IF(OR(ISNUMBER(MATCH(AP72,AP$21:AP71,0)),ISNUMBER(MATCH(AQ72,AP$21:AP71,0))),"",W72&amp;"/"&amp;AG72))))</f>
        <v>YouTube TV</v>
      </c>
      <c r="AS72" s="9">
        <f t="shared" ca="1" si="94"/>
        <v>89</v>
      </c>
      <c r="AT72" s="9">
        <f t="shared" ca="1" si="95"/>
        <v>6</v>
      </c>
      <c r="AU72" s="14">
        <f t="shared" ca="1" si="96"/>
        <v>50</v>
      </c>
      <c r="AV72" s="23">
        <f t="shared" ca="1" si="97"/>
        <v>0.66666666666666663</v>
      </c>
      <c r="AW72" s="68">
        <f t="shared" ca="1" si="98"/>
        <v>8.3333333333333339</v>
      </c>
      <c r="AX72" s="8">
        <f t="shared" ca="1" si="25"/>
        <v>0</v>
      </c>
      <c r="AY72" s="117">
        <f t="shared" ca="1" si="99"/>
        <v>35</v>
      </c>
      <c r="AZ72" s="118">
        <f t="shared" ca="1" si="100"/>
        <v>0.33333333333333337</v>
      </c>
      <c r="BA72" s="118">
        <f t="shared" ca="1" si="101"/>
        <v>0.18716577540106952</v>
      </c>
      <c r="BB72" s="118">
        <f t="shared" ca="1" si="102"/>
        <v>0.33333333333333337</v>
      </c>
      <c r="BC72" s="118">
        <f t="shared" ca="1" si="103"/>
        <v>0.26024955436720143</v>
      </c>
      <c r="BD72" s="9">
        <f ca="1">IF($AR72="","",RANK(BC72,BC$22:BC$81,1)+COUNTIF(BC$22:BC72,BC72)-1)</f>
        <v>7</v>
      </c>
      <c r="BE72" s="118">
        <f t="shared" ca="1" si="104"/>
        <v>0.26024955436720143</v>
      </c>
      <c r="BF72" s="9">
        <f ca="1">IF($AR72="","",RANK(BE72,BE$22:BE$81,1)+COUNTIF(BE$22:BE72,BE72)-1)</f>
        <v>7</v>
      </c>
    </row>
    <row r="73" spans="1:58" x14ac:dyDescent="0.4">
      <c r="A73" s="63" t="s">
        <v>675</v>
      </c>
      <c r="B73" s="128" t="str">
        <f>Services!A13</f>
        <v>Hulu with Live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Hulu with Live TV</v>
      </c>
      <c r="X73" s="9">
        <f ca="1">COUNTIFS(OFFSET(Data!$A$1,0,MATCH(W73,Data!$1:$1,0)-1,1000,1),"Yes")</f>
        <v>69</v>
      </c>
      <c r="Y73" s="9">
        <f ca="1">COUNTIFS(OFFSET(Data!$A$1,0,MATCH($W73&amp;" qualify",Data!$1:$1,0)-1,1000,1),1)</f>
        <v>6</v>
      </c>
      <c r="Z73" s="14">
        <f t="shared" si="22"/>
        <v>55</v>
      </c>
      <c r="AA73" s="9">
        <f ca="1">IF(OR(A73="1a2a",AG73=""),COUNTIFS(OFFSET(Data!$A$1,0,MATCH(W73&amp;" qualify",Data!$1:$1,0)-1,1000,1),2),IF(A73="12aa",COUNTIFS(OFFSET(Data!$A$1,0,MATCH(W73&amp;" qualify",Data!$1:$1,0)-1,1000,1),2,OFFSET(Data!$A$1,0,MATCH(AG73&amp;" qualify",Data!$1:$1,0)-1,1000,1),"&lt;&gt;1"),""))</f>
        <v>1</v>
      </c>
      <c r="AB73" s="9">
        <f t="shared" ca="1" si="89"/>
        <v>1</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Entertainment</v>
      </c>
      <c r="AE73" s="162">
        <f t="array" aca="1" ref="AE73" ca="1">SUM(IF(OFFSET(Service_DB,,,,1)=W73,IF(ISNUMBER(SEARCH(OFFSET(Service_DB,,1,,1),AD73)),OFFSET(Service_DB,,2,,1),0),0))</f>
        <v>8</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2">
        <f t="array" aca="1" ref="AO73" ca="1">SUM(IF(OFFSET(Service_DB,,,,1)=AG73,IF(ISNUMBER(SEARCH(OFFSET(Service_DB,,1,,1),AN73)),OFFSET(Service_DB,,2,,1),0),0))</f>
        <v>0</v>
      </c>
      <c r="AP73" s="23" t="str">
        <f t="shared" ca="1" si="23"/>
        <v>Hulu with Live TV763</v>
      </c>
      <c r="AQ73" s="23" t="str">
        <f t="shared" ca="1" si="24"/>
        <v>Hulu with Live TV763</v>
      </c>
      <c r="AR73" s="9" t="str">
        <f ca="1">IF(AND(Y73=0,AA73=0),"",IF(A73="1a",W73,IF(AG73="","",IF(OR(ISNUMBER(MATCH(AP73,AP$21:AP72,0)),ISNUMBER(MATCH(AQ73,AP$21:AP72,0))),"",W73&amp;"/"&amp;AG73))))</f>
        <v>Hulu with Live TV</v>
      </c>
      <c r="AS73" s="9">
        <f t="shared" ca="1" si="94"/>
        <v>69</v>
      </c>
      <c r="AT73" s="9">
        <f t="shared" ca="1" si="95"/>
        <v>7</v>
      </c>
      <c r="AU73" s="14">
        <f t="shared" ca="1" si="96"/>
        <v>63</v>
      </c>
      <c r="AV73" s="23">
        <f t="shared" ca="1" si="97"/>
        <v>0.77777777777777779</v>
      </c>
      <c r="AW73" s="68">
        <f t="shared" ca="1" si="98"/>
        <v>9</v>
      </c>
      <c r="AX73" s="8">
        <f t="shared" ca="1" si="25"/>
        <v>1</v>
      </c>
      <c r="AY73" s="117">
        <f t="shared" ca="1" si="99"/>
        <v>48</v>
      </c>
      <c r="AZ73" s="118">
        <f t="shared" ca="1" si="100"/>
        <v>0.22222222222222221</v>
      </c>
      <c r="BA73" s="118">
        <f t="shared" ca="1" si="101"/>
        <v>0.25668449197860965</v>
      </c>
      <c r="BB73" s="118">
        <f t="shared" ca="1" si="102"/>
        <v>0.22222222222222221</v>
      </c>
      <c r="BC73" s="118">
        <f t="shared" ca="1" si="103"/>
        <v>0.23945335710041593</v>
      </c>
      <c r="BD73" s="9">
        <f ca="1">IF($AR73="","",RANK(BC73,BC$22:BC$81,1)+COUNTIF(BC$22:BC73,BC73)-1)</f>
        <v>5</v>
      </c>
      <c r="BE73" s="118">
        <f t="shared" ca="1" si="104"/>
        <v>0.23945335710041593</v>
      </c>
      <c r="BF73" s="9">
        <f ca="1">IF($AR73="","",RANK(BE73,BE$22:BE$81,1)+COUNTIF(BE$22:BE73,BE73)-1)</f>
        <v>5</v>
      </c>
    </row>
    <row r="74" spans="1:58" x14ac:dyDescent="0.4">
      <c r="A74" s="63" t="s">
        <v>675</v>
      </c>
      <c r="B74" s="128" t="str">
        <f>Services!A14</f>
        <v>PS Vue</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PS Vue</v>
      </c>
      <c r="X74" s="9">
        <f ca="1">COUNTIFS(OFFSET(Data!$A$1,0,MATCH(W74,Data!$1:$1,0)-1,1000,1),"Yes")</f>
        <v>54</v>
      </c>
      <c r="Y74" s="9">
        <f ca="1">COUNTIFS(OFFSET(Data!$A$1,0,MATCH($W74&amp;" qualify",Data!$1:$1,0)-1,1000,1),1)</f>
        <v>0</v>
      </c>
      <c r="Z74" s="14">
        <f t="shared" si="22"/>
        <v>50</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2">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2">
        <f t="array" aca="1" ref="AO74" ca="1">SUM(IF(OFFSET(Service_DB,,,,1)=AG74,IF(ISNUMBER(SEARCH(OFFSET(Service_DB,,1,,1),AN74)),OFFSET(Service_DB,,2,,1),0),0))</f>
        <v>0</v>
      </c>
      <c r="AP74" s="23" t="str">
        <f t="shared" ca="1" si="23"/>
        <v>PS Vue050</v>
      </c>
      <c r="AQ74" s="23" t="str">
        <f t="shared" ca="1" si="24"/>
        <v>PS Vue050</v>
      </c>
      <c r="AR74" s="9" t="str">
        <f ca="1">IF(AND(Y74=0,AA74=0),"",IF(A74="1a",W74,IF(AG74="","",IF(OR(ISNUMBER(MATCH(AP74,AP$21:AP73,0)),ISNUMBER(MATCH(AQ74,AP$21:AP73,0))),"",W74&amp;"/"&amp;AG74))))</f>
        <v/>
      </c>
      <c r="AS74" s="9" t="str">
        <f t="shared" ca="1" si="94"/>
        <v/>
      </c>
      <c r="AT74" s="9" t="str">
        <f t="shared" ca="1" si="95"/>
        <v/>
      </c>
      <c r="AU74" s="14" t="str">
        <f t="shared" ca="1" si="96"/>
        <v/>
      </c>
      <c r="AV74" s="23" t="str">
        <f t="shared" ca="1" si="97"/>
        <v/>
      </c>
      <c r="AW74" s="68" t="str">
        <f t="shared" ca="1" si="98"/>
        <v/>
      </c>
      <c r="AX74" s="8">
        <f t="shared" ca="1" si="25"/>
        <v>0</v>
      </c>
      <c r="AY74" s="117" t="str">
        <f t="shared" ca="1" si="99"/>
        <v/>
      </c>
      <c r="AZ74" s="118" t="str">
        <f t="shared" ca="1" si="100"/>
        <v/>
      </c>
      <c r="BA74" s="118" t="str">
        <f t="shared" ca="1" si="101"/>
        <v/>
      </c>
      <c r="BB74" s="118" t="str">
        <f t="shared" ca="1" si="102"/>
        <v/>
      </c>
      <c r="BC74" s="118" t="str">
        <f t="shared" ca="1" si="103"/>
        <v/>
      </c>
      <c r="BD74" s="9" t="str">
        <f ca="1">IF($AR74="","",RANK(BC74,BC$22:BC$81,1)+COUNTIF(BC$22:BC74,BC74)-1)</f>
        <v/>
      </c>
      <c r="BE74" s="118" t="str">
        <f t="shared" ca="1" si="104"/>
        <v/>
      </c>
      <c r="BF74" s="9" t="str">
        <f ca="1">IF($AR74="","",RANK(BE74,BE$22:BE$81,1)+COUNTIF(BE$22:BE74,BE74)-1)</f>
        <v/>
      </c>
    </row>
    <row r="75" spans="1:58" x14ac:dyDescent="0.4">
      <c r="A75" s="63" t="s">
        <v>675</v>
      </c>
      <c r="B75" s="128"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97</v>
      </c>
      <c r="Y75" s="9">
        <f ca="1">COUNTIFS(OFFSET(Data!$A$1,0,MATCH($W75&amp;" qualify",Data!$1:$1,0)-1,1000,1),1)</f>
        <v>5</v>
      </c>
      <c r="Z75" s="14">
        <f t="shared" si="22"/>
        <v>55</v>
      </c>
      <c r="AA75" s="9">
        <f ca="1">IF(OR(A75="1a2a",AG75=""),COUNTIFS(OFFSET(Data!$A$1,0,MATCH(W75&amp;" qualify",Data!$1:$1,0)-1,1000,1),2),IF(A75="12aa",COUNTIFS(OFFSET(Data!$A$1,0,MATCH(W75&amp;" qualify",Data!$1:$1,0)-1,1000,1),2,OFFSET(Data!$A$1,0,MATCH(AG75&amp;" qualify",Data!$1:$1,0)-1,1000,1),"&lt;&gt;1"),""))</f>
        <v>1</v>
      </c>
      <c r="AB75" s="9">
        <f t="shared" ca="1" si="89"/>
        <v>1</v>
      </c>
      <c r="AC75" s="23">
        <f t="shared" ca="1" si="90"/>
        <v>0.66666666666666663</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2">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2">
        <f t="array" aca="1" ref="AO75" ca="1">SUM(IF(OFFSET(Service_DB,,,,1)=AG75,IF(ISNUMBER(SEARCH(OFFSET(Service_DB,,1,,1),AN75)),OFFSET(Service_DB,,2,,1),0),0))</f>
        <v>0</v>
      </c>
      <c r="AP75" s="23" t="str">
        <f t="shared" ca="1" si="23"/>
        <v>Fubo TV661</v>
      </c>
      <c r="AQ75" s="23" t="str">
        <f t="shared" ca="1" si="24"/>
        <v>Fubo TV661</v>
      </c>
      <c r="AR75" s="9" t="str">
        <f ca="1">IF(AND(Y75=0,AA75=0),"",IF(A75="1a",W75,IF(AG75="","",IF(OR(ISNUMBER(MATCH(AP75,AP$21:AP74,0)),ISNUMBER(MATCH(AQ75,AP$21:AP74,0))),"",W75&amp;"/"&amp;AG75))))</f>
        <v>Fubo TV</v>
      </c>
      <c r="AS75" s="9">
        <f t="shared" ca="1" si="94"/>
        <v>97</v>
      </c>
      <c r="AT75" s="9">
        <f t="shared" ca="1" si="95"/>
        <v>6</v>
      </c>
      <c r="AU75" s="14">
        <f t="shared" ca="1" si="96"/>
        <v>61</v>
      </c>
      <c r="AV75" s="23">
        <f t="shared" ca="1" si="97"/>
        <v>0.66666666666666663</v>
      </c>
      <c r="AW75" s="68">
        <f t="shared" ca="1" si="98"/>
        <v>10.166666666666666</v>
      </c>
      <c r="AX75" s="8">
        <f t="shared" ca="1" si="25"/>
        <v>1</v>
      </c>
      <c r="AY75" s="117">
        <f t="shared" ca="1" si="99"/>
        <v>46</v>
      </c>
      <c r="AZ75" s="118">
        <f t="shared" ca="1" si="100"/>
        <v>0.33333333333333337</v>
      </c>
      <c r="BA75" s="118">
        <f t="shared" ca="1" si="101"/>
        <v>0.24598930481283424</v>
      </c>
      <c r="BB75" s="118">
        <f t="shared" ca="1" si="102"/>
        <v>0.33333333333333337</v>
      </c>
      <c r="BC75" s="118">
        <f t="shared" ca="1" si="103"/>
        <v>0.28966131907308379</v>
      </c>
      <c r="BD75" s="9">
        <f ca="1">IF($AR75="","",RANK(BC75,BC$22:BC$81,1)+COUNTIF(BC$22:BC75,BC75)-1)</f>
        <v>10</v>
      </c>
      <c r="BE75" s="118">
        <f t="shared" ca="1" si="104"/>
        <v>0.28966131907308379</v>
      </c>
      <c r="BF75" s="9">
        <f ca="1">IF($AR75="","",RANK(BE75,BE$22:BE$81,1)+COUNTIF(BE$22:BE75,BE75)-1)</f>
        <v>10</v>
      </c>
    </row>
    <row r="76" spans="1:58" x14ac:dyDescent="0.4">
      <c r="A76" s="63" t="s">
        <v>675</v>
      </c>
      <c r="B76" s="128"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40</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0.22222222222222221</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2">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2">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40</v>
      </c>
      <c r="AT76" s="9">
        <f t="shared" ca="1" si="95"/>
        <v>2</v>
      </c>
      <c r="AU76" s="14">
        <f t="shared" ca="1" si="96"/>
        <v>15</v>
      </c>
      <c r="AV76" s="23">
        <f t="shared" ca="1" si="97"/>
        <v>0.22222222222222221</v>
      </c>
      <c r="AW76" s="68">
        <f t="shared" ca="1" si="98"/>
        <v>7.5</v>
      </c>
      <c r="AX76" s="8">
        <f t="shared" ca="1" si="25"/>
        <v>0</v>
      </c>
      <c r="AY76" s="117">
        <f t="shared" ca="1" si="99"/>
        <v>0</v>
      </c>
      <c r="AZ76" s="118">
        <f t="shared" ca="1" si="100"/>
        <v>0.77777777777777779</v>
      </c>
      <c r="BA76" s="118">
        <f t="shared" ca="1" si="101"/>
        <v>0</v>
      </c>
      <c r="BB76" s="118">
        <f t="shared" ca="1" si="102"/>
        <v>0.77777777777777779</v>
      </c>
      <c r="BC76" s="118">
        <f t="shared" ca="1" si="103"/>
        <v>0.3888888888888889</v>
      </c>
      <c r="BD76" s="9">
        <f ca="1">IF($AR76="","",RANK(BC76,BC$22:BC$81,1)+COUNTIF(BC$22:BC76,BC76)-1)</f>
        <v>29</v>
      </c>
      <c r="BE76" s="118">
        <f t="shared" ca="1" si="104"/>
        <v>0.38888888888888895</v>
      </c>
      <c r="BF76" s="9">
        <f ca="1">IF($AR76="","",RANK(BE76,BE$22:BE$81,1)+COUNTIF(BE$22:BE76,BE76)-1)</f>
        <v>29</v>
      </c>
    </row>
    <row r="77" spans="1:58" x14ac:dyDescent="0.4">
      <c r="A77" s="63" t="s">
        <v>675</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7</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2">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2">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675</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13</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0</v>
      </c>
      <c r="AB78" s="9">
        <f t="shared" ref="AB78:AB80" ca="1" si="126">IF(AA78=0,0,SUMPRODUCT(LEN(AD78)-LEN(SUBSTITUTE(AD78,",","")))+1)</f>
        <v>0</v>
      </c>
      <c r="AC78" s="23">
        <f t="shared" ref="AC78:AC80" ca="1" si="127">IF(W78="","",IF($B$2=0,0,(Y78+AA78)/$B$2))</f>
        <v>0</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
      </c>
      <c r="AE78" s="162">
        <f t="array" aca="1" ref="AE78" ca="1">SUM(IF(OFFSET(Service_DB,,,,1)=W78,IF(ISNUMBER(SEARCH(OFFSET(Service_DB,,1,,1),AD78)),OFFSET(Service_DB,,2,,1),0),0))</f>
        <v>0</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2">
        <f t="array" aca="1" ref="AO78" ca="1">SUM(IF(OFFSET(Service_DB,,,,1)=AG78,IF(ISNUMBER(SEARCH(OFFSET(Service_DB,,1,,1),AN78)),OFFSET(Service_DB,,2,,1),0),0))</f>
        <v>0</v>
      </c>
      <c r="AP78" s="23" t="str">
        <f t="shared" ref="AP78:AP80" ca="1" si="131">W78&amp;AG78&amp;Y78+AA78+AI78+AK78&amp;Z78+AE78+AJ78+AO78</f>
        <v>Frndly TV06</v>
      </c>
      <c r="AQ78" s="23" t="str">
        <f t="shared" ref="AQ78:AQ80" ca="1" si="132">AG78&amp;W78&amp;Y78+AA78+AI78+AK78&amp;Z78+AE78+AJ78+AO78</f>
        <v>Frndly TV06</v>
      </c>
      <c r="AR78" s="9" t="str">
        <f ca="1">IF(AND(Y78=0,AA78=0),"",IF(A78="1a",W78,IF(AG78="","",IF(OR(ISNUMBER(MATCH(AP78,AP$21:AP77,0)),ISNUMBER(MATCH(AQ78,AP$21:AP77,0))),"",W78&amp;"/"&amp;AG78))))</f>
        <v/>
      </c>
      <c r="AS78" s="9" t="str">
        <f t="shared" ref="AS78:AS80" ca="1" si="133">IF(AR78="","",X78+AH78)</f>
        <v/>
      </c>
      <c r="AT78" s="9" t="str">
        <f t="shared" ref="AT78:AT80" ca="1" si="134">IF(AR78="","",Y78+AA78+AI78+AK78)</f>
        <v/>
      </c>
      <c r="AU78" s="14" t="str">
        <f t="shared" ref="AU78:AU80" ca="1" si="135">IF(AR78="","",Z78+AE78+AJ78+AO78)</f>
        <v/>
      </c>
      <c r="AV78" s="23" t="str">
        <f t="shared" ref="AV78:AV80" ca="1" si="136">IF(AR78="","",IF($B$2=0,0,AT78/$B$2))</f>
        <v/>
      </c>
      <c r="AW78" s="68" t="str">
        <f t="shared" ref="AW78:AW80" ca="1" si="137">IF(AT78=0,"",IF(AT78="","",AU78/AT78))</f>
        <v/>
      </c>
      <c r="AX78" s="8">
        <f t="shared" ref="AX78:AX80" ca="1" si="138">AB78+AK78</f>
        <v>0</v>
      </c>
      <c r="AY78" s="117" t="str">
        <f t="shared" ref="AY78:AY80" ca="1" si="139">IF($AR78="","",ABS(AU78-AY$20))</f>
        <v/>
      </c>
      <c r="AZ78" s="118" t="str">
        <f t="shared" ref="AZ78:AZ80" ca="1" si="140">IF($AR78="","",ABS(AV78-AZ$20))</f>
        <v/>
      </c>
      <c r="BA78" s="118" t="str">
        <f t="shared" ref="BA78:BA80" ca="1" si="141">IF($AR78="","",AY78/BA$20)</f>
        <v/>
      </c>
      <c r="BB78" s="118" t="str">
        <f t="shared" ref="BB78:BB80" ca="1" si="142">IF($AR78="","",AZ78/BB$20)</f>
        <v/>
      </c>
      <c r="BC78" s="118" t="str">
        <f t="shared" ref="BC78:BC80" ca="1" si="143">IF($AR78="","",AVERAGE(BA78:BB78))</f>
        <v/>
      </c>
      <c r="BD78" s="9" t="str">
        <f ca="1">IF($AR78="","",RANK(BC78,BC$22:BC$81,1)+COUNTIF(BC$22:BC78,BC78)-1)</f>
        <v/>
      </c>
      <c r="BE78" s="118" t="str">
        <f t="shared" ref="BE78:BE80" ca="1" si="144">IF($AR78="","",(BA78*(price_weight_used/100))+(BB78*(100-price_weight_used)/100))</f>
        <v/>
      </c>
      <c r="BF78" s="9" t="str">
        <f ca="1">IF($AR78="","",RANK(BE78,BE$22:BE$81,1)+COUNTIF(BE$22:BE78,BE78)-1)</f>
        <v/>
      </c>
    </row>
    <row r="79" spans="1:58" x14ac:dyDescent="0.4">
      <c r="A79" s="63" t="s">
        <v>675</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67</v>
      </c>
      <c r="Y79" s="9">
        <f ca="1">COUNTIFS(OFFSET(Data!$A$1,0,MATCH($W79&amp;" qualify",Data!$1:$1,0)-1,1000,1),1)</f>
        <v>4</v>
      </c>
      <c r="Z79" s="14">
        <f t="shared" si="125"/>
        <v>40</v>
      </c>
      <c r="AA79" s="9">
        <f ca="1">IF(OR(A79="1a2a",AG79=""),COUNTIFS(OFFSET(Data!$A$1,0,MATCH(W79&amp;" qualify",Data!$1:$1,0)-1,1000,1),2),IF(A79="12aa",COUNTIFS(OFFSET(Data!$A$1,0,MATCH(W79&amp;" qualify",Data!$1:$1,0)-1,1000,1),2,OFFSET(Data!$A$1,0,MATCH(AG79&amp;" qualify",Data!$1:$1,0)-1,1000,1),"&lt;&gt;1"),""))</f>
        <v>1</v>
      </c>
      <c r="AB79" s="9">
        <f t="shared" ca="1" si="126"/>
        <v>1</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Plus</v>
      </c>
      <c r="AE79" s="162">
        <f t="array" aca="1" ref="AE79" ca="1">SUM(IF(OFFSET(Service_DB,,,,1)=W79,IF(ISNUMBER(SEARCH(OFFSET(Service_DB,,1,,1),AD79)),OFFSET(Service_DB,,2,,1),0),0))</f>
        <v>10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2">
        <f t="array" aca="1" ref="AO79" ca="1">SUM(IF(OFFSET(Service_DB,,,,1)=AG79,IF(ISNUMBER(SEARCH(OFFSET(Service_DB,,1,,1),AN79)),OFFSET(Service_DB,,2,,1),0),0))</f>
        <v>0</v>
      </c>
      <c r="AP79" s="23" t="str">
        <f t="shared" ca="1" si="131"/>
        <v>Vidgo550</v>
      </c>
      <c r="AQ79" s="23" t="str">
        <f t="shared" ca="1" si="132"/>
        <v>Vidgo550</v>
      </c>
      <c r="AR79" s="9" t="str">
        <f ca="1">IF(AND(Y79=0,AA79=0),"",IF(A79="1a",W79,IF(AG79="","",IF(OR(ISNUMBER(MATCH(AP79,AP$21:AP78,0)),ISNUMBER(MATCH(AQ79,AP$21:AP78,0))),"",W79&amp;"/"&amp;AG79))))</f>
        <v>Vidgo</v>
      </c>
      <c r="AS79" s="9">
        <f t="shared" ca="1" si="133"/>
        <v>67</v>
      </c>
      <c r="AT79" s="9">
        <f t="shared" ca="1" si="134"/>
        <v>5</v>
      </c>
      <c r="AU79" s="14">
        <f t="shared" ca="1" si="135"/>
        <v>50</v>
      </c>
      <c r="AV79" s="23">
        <f t="shared" ca="1" si="136"/>
        <v>0.55555555555555558</v>
      </c>
      <c r="AW79" s="68">
        <f t="shared" ca="1" si="137"/>
        <v>10</v>
      </c>
      <c r="AX79" s="8">
        <f t="shared" ca="1" si="138"/>
        <v>1</v>
      </c>
      <c r="AY79" s="117">
        <f t="shared" ca="1" si="139"/>
        <v>35</v>
      </c>
      <c r="AZ79" s="118">
        <f t="shared" ca="1" si="140"/>
        <v>0.44444444444444442</v>
      </c>
      <c r="BA79" s="118">
        <f t="shared" ca="1" si="141"/>
        <v>0.18716577540106952</v>
      </c>
      <c r="BB79" s="118">
        <f t="shared" ca="1" si="142"/>
        <v>0.44444444444444442</v>
      </c>
      <c r="BC79" s="118">
        <f t="shared" ca="1" si="143"/>
        <v>0.31580510992275695</v>
      </c>
      <c r="BD79" s="9">
        <f ca="1">IF($AR79="","",RANK(BC79,BC$22:BC$81,1)+COUNTIF(BC$22:BC79,BC79)-1)</f>
        <v>16</v>
      </c>
      <c r="BE79" s="118">
        <f t="shared" ca="1" si="144"/>
        <v>0.31580510992275695</v>
      </c>
      <c r="BF79" s="9">
        <f ca="1">IF($AR79="","",RANK(BE79,BE$22:BE$81,1)+COUNTIF(BE$22:BE79,BE79)-1)</f>
        <v>16</v>
      </c>
    </row>
    <row r="80" spans="1:58" x14ac:dyDescent="0.4">
      <c r="A80" s="63" t="s">
        <v>675</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24</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2">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2">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675</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2</v>
      </c>
      <c r="Z81" s="14">
        <f t="shared" si="22"/>
        <v>15</v>
      </c>
      <c r="AA81" s="9">
        <f ca="1">IF(OR(A81="1a2a",AG81=""),COUNTIFS(OFFSET(Data!$A$1,0,MATCH(W81&amp;" qualify",Data!$1:$1,0)-1,1000,1),2),IF(A81="12aa",COUNTIFS(OFFSET(Data!$A$1,0,MATCH(W81&amp;" qualify",Data!$1:$1,0)-1,1000,1),2,OFFSET(Data!$A$1,0,MATCH(AG81&amp;" qualify",Data!$1:$1,0)-1,1000,1),"&lt;&gt;1"),""))</f>
        <v>0</v>
      </c>
      <c r="AB81" s="9">
        <f t="shared" ca="1" si="89"/>
        <v>0</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
      </c>
      <c r="AE81" s="162">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2">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68">
        <f t="shared" ca="1" si="98"/>
        <v>7.5</v>
      </c>
      <c r="AX81" s="8">
        <f t="shared" ca="1" si="25"/>
        <v>0</v>
      </c>
      <c r="AY81" s="117">
        <f t="shared" ca="1" si="99"/>
        <v>0</v>
      </c>
      <c r="AZ81" s="118">
        <f t="shared" ca="1" si="100"/>
        <v>0.77777777777777779</v>
      </c>
      <c r="BA81" s="118">
        <f t="shared" ca="1" si="101"/>
        <v>0</v>
      </c>
      <c r="BB81" s="118">
        <f t="shared" ca="1" si="102"/>
        <v>0.77777777777777779</v>
      </c>
      <c r="BC81" s="118">
        <f t="shared" ca="1" si="103"/>
        <v>0.3888888888888889</v>
      </c>
      <c r="BD81" s="9">
        <f ca="1">IF($AR81="","",RANK(BC81,BC$22:BC$81,1)+COUNTIF(BC$22:BC81,BC81)-1)</f>
        <v>30</v>
      </c>
      <c r="BE81" s="118">
        <f t="shared" ca="1" si="104"/>
        <v>0.38888888888888895</v>
      </c>
      <c r="BF81" s="9">
        <f ca="1">IF($AR81="","",RANK(BE81,BE$22:BE$81,1)+COUNTIF(BE$22:BE81,BE81)-1)</f>
        <v>30</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VLOOKUP(B22,Services!$A$1:$B$22,2,0)="Exclude"</xm:f>
            <x14:dxf>
              <font>
                <strike/>
                <color theme="0"/>
              </font>
              <fill>
                <patternFill>
                  <bgColor rgb="FFFF0000"/>
                </patternFill>
              </fill>
            </x14:dxf>
          </x14:cfRule>
          <xm:sqref>B41 B22:B36 B43:B57 B61:B77 B81</xm:sqref>
        </x14:conditionalFormatting>
        <x14:conditionalFormatting xmlns:xm="http://schemas.microsoft.com/office/excel/2006/main">
          <x14:cfRule type="expression" priority="20" id="{79C565CE-995E-49BD-94B3-F467B257D982}">
            <xm:f>VLOOKUP(C21,Services!$A$1:$B$22,2,0)="Exclude"</xm:f>
            <x14:dxf>
              <font>
                <strike/>
                <color theme="0"/>
              </font>
              <fill>
                <patternFill>
                  <bgColor rgb="FFFF0000"/>
                </patternFill>
              </fill>
            </x14:dxf>
          </x14:cfRule>
          <xm:sqref>C21:R21</xm:sqref>
        </x14:conditionalFormatting>
        <x14:conditionalFormatting xmlns:xm="http://schemas.microsoft.com/office/excel/2006/main">
          <x14:cfRule type="expression" priority="18" id="{CF29449B-66C7-4AB6-BD30-5C78D40584A7}">
            <xm:f>VLOOKUP(V21,Services!$A$1:$B$22,2,0)="Exclude"</xm:f>
            <x14:dxf>
              <font>
                <strike/>
                <color theme="0"/>
              </font>
              <fill>
                <patternFill>
                  <bgColor rgb="FFFF0000"/>
                </patternFill>
              </fill>
            </x14:dxf>
          </x14:cfRule>
          <xm:sqref>V21</xm:sqref>
        </x14:conditionalFormatting>
        <x14:conditionalFormatting xmlns:xm="http://schemas.microsoft.com/office/excel/2006/main">
          <x14:cfRule type="expression" priority="16" id="{D8F43883-E19E-45B4-95CD-01AACB531946}">
            <xm:f>VLOOKUP(B37,Services!$A$1:$B$22,2,0)="Exclude"</xm:f>
            <x14:dxf>
              <font>
                <strike/>
                <color theme="0"/>
              </font>
              <fill>
                <patternFill>
                  <bgColor rgb="FFFF0000"/>
                </patternFill>
              </fill>
            </x14:dxf>
          </x14:cfRule>
          <xm:sqref>B37</xm:sqref>
        </x14:conditionalFormatting>
        <x14:conditionalFormatting xmlns:xm="http://schemas.microsoft.com/office/excel/2006/main">
          <x14:cfRule type="expression" priority="14" id="{11001067-67A3-4D00-A5F7-578A7948B4CA}">
            <xm:f>VLOOKUP(B42,Services!$A$1:$B$22,2,0)="Exclude"</xm:f>
            <x14:dxf>
              <font>
                <strike/>
                <color theme="0"/>
              </font>
              <fill>
                <patternFill>
                  <bgColor rgb="FFFF0000"/>
                </patternFill>
              </fill>
            </x14:dxf>
          </x14:cfRule>
          <xm:sqref>B42</xm:sqref>
        </x14:conditionalFormatting>
        <x14:conditionalFormatting xmlns:xm="http://schemas.microsoft.com/office/excel/2006/main">
          <x14:cfRule type="expression" priority="8" id="{63464A62-FB4B-476D-8003-5280F21C98F3}">
            <xm:f>VLOOKUP(S21,Services!$A$1:$B$22,2,0)="Exclude"</xm:f>
            <x14:dxf>
              <font>
                <strike/>
                <color theme="0"/>
              </font>
              <fill>
                <patternFill>
                  <bgColor rgb="FFFF0000"/>
                </patternFill>
              </fill>
            </x14:dxf>
          </x14:cfRule>
          <xm:sqref>S21</xm:sqref>
        </x14:conditionalFormatting>
        <x14:conditionalFormatting xmlns:xm="http://schemas.microsoft.com/office/excel/2006/main">
          <x14:cfRule type="expression" priority="7" id="{66B61082-46DE-49C4-8888-29CE53B6708A}">
            <xm:f>VLOOKUP(T21,Services!$A$1:$B$22,2,0)="Exclude"</xm:f>
            <x14:dxf>
              <font>
                <strike/>
                <color theme="0"/>
              </font>
              <fill>
                <patternFill>
                  <bgColor rgb="FFFF0000"/>
                </patternFill>
              </fill>
            </x14:dxf>
          </x14:cfRule>
          <xm:sqref>T21</xm:sqref>
        </x14:conditionalFormatting>
        <x14:conditionalFormatting xmlns:xm="http://schemas.microsoft.com/office/excel/2006/main">
          <x14:cfRule type="expression" priority="6" id="{CAB7C4A8-1A07-4F09-9843-9F296E1DA312}">
            <xm:f>VLOOKUP(U21,Services!$A$1:$B$22,2,0)="Exclude"</xm:f>
            <x14:dxf>
              <font>
                <strike/>
                <color theme="0"/>
              </font>
              <fill>
                <patternFill>
                  <bgColor rgb="FFFF0000"/>
                </patternFill>
              </fill>
            </x14:dxf>
          </x14:cfRule>
          <xm:sqref>U21</xm:sqref>
        </x14:conditionalFormatting>
        <x14:conditionalFormatting xmlns:xm="http://schemas.microsoft.com/office/excel/2006/main">
          <x14:cfRule type="expression" priority="5" id="{E5BC261E-5033-49D0-B687-2B1E4ED355E6}">
            <xm:f>VLOOKUP(B38,Services!$A$1:$B$22,2,0)="Exclude"</xm:f>
            <x14:dxf>
              <font>
                <strike/>
                <color theme="0"/>
              </font>
              <fill>
                <patternFill>
                  <bgColor rgb="FFFF0000"/>
                </patternFill>
              </fill>
            </x14:dxf>
          </x14:cfRule>
          <xm:sqref>B38</xm:sqref>
        </x14:conditionalFormatting>
        <x14:conditionalFormatting xmlns:xm="http://schemas.microsoft.com/office/excel/2006/main">
          <x14:cfRule type="expression" priority="4" id="{C2E8C4AD-2F34-42E9-A83F-9B35E90FE414}">
            <xm:f>VLOOKUP(B39,Services!$A$1:$B$22,2,0)="Exclude"</xm:f>
            <x14:dxf>
              <font>
                <strike/>
                <color theme="0"/>
              </font>
              <fill>
                <patternFill>
                  <bgColor rgb="FFFF0000"/>
                </patternFill>
              </fill>
            </x14:dxf>
          </x14:cfRule>
          <xm:sqref>B39</xm:sqref>
        </x14:conditionalFormatting>
        <x14:conditionalFormatting xmlns:xm="http://schemas.microsoft.com/office/excel/2006/main">
          <x14:cfRule type="expression" priority="3" id="{14BEF4A1-CD02-4449-8DA9-E4F95EA115DE}">
            <xm:f>VLOOKUP(B40,Services!$A$1:$B$22,2,0)="Exclude"</xm:f>
            <x14:dxf>
              <font>
                <strike/>
                <color theme="0"/>
              </font>
              <fill>
                <patternFill>
                  <bgColor rgb="FFFF0000"/>
                </patternFill>
              </fill>
            </x14:dxf>
          </x14:cfRule>
          <xm:sqref>B40</xm:sqref>
        </x14:conditionalFormatting>
        <x14:conditionalFormatting xmlns:xm="http://schemas.microsoft.com/office/excel/2006/main">
          <x14:cfRule type="expression" priority="2" id="{44A6CAD7-24F9-4215-8CC2-61E5F9DD74CC}">
            <xm:f>VLOOKUP(B58,Services!$A$1:$B$22,2,0)="Exclude"</xm:f>
            <x14:dxf>
              <font>
                <strike/>
                <color theme="0"/>
              </font>
              <fill>
                <patternFill>
                  <bgColor rgb="FFFF0000"/>
                </patternFill>
              </fill>
            </x14:dxf>
          </x14:cfRule>
          <xm:sqref>B58:B60</xm:sqref>
        </x14:conditionalFormatting>
        <x14:conditionalFormatting xmlns:xm="http://schemas.microsoft.com/office/excel/2006/main">
          <x14:cfRule type="expression" priority="1" id="{3395330E-BA2F-480A-B5BF-447A996F9FCC}">
            <xm:f>VLOOKUP(B78,Services!$A$1:$B$22,2,0)="Exclude"</xm:f>
            <x14:dxf>
              <font>
                <strike/>
                <color theme="0"/>
              </font>
              <fill>
                <patternFill>
                  <bgColor rgb="FFFF0000"/>
                </patternFill>
              </fill>
            </x14:dxf>
          </x14:cfRule>
          <xm:sqref>B78:B80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19"/>
  <sheetViews>
    <sheetView zoomScale="90" zoomScaleNormal="90" workbookViewId="0"/>
  </sheetViews>
  <sheetFormatPr defaultRowHeight="12.9" x14ac:dyDescent="0.35"/>
  <cols>
    <col min="1" max="1" width="19" style="26" customWidth="1"/>
    <col min="2" max="2" width="17.69140625" style="26" customWidth="1"/>
    <col min="3" max="3" width="7.69140625" style="187"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8"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478</v>
      </c>
      <c r="B1" s="106" t="s">
        <v>404</v>
      </c>
      <c r="C1" s="185" t="s">
        <v>184</v>
      </c>
      <c r="D1" s="125" t="s">
        <v>480</v>
      </c>
      <c r="E1" s="106" t="s">
        <v>409</v>
      </c>
      <c r="F1" s="106" t="s">
        <v>403</v>
      </c>
      <c r="G1" s="106" t="s">
        <v>610</v>
      </c>
      <c r="H1" s="25" t="s">
        <v>234</v>
      </c>
      <c r="I1" s="176" t="s">
        <v>792</v>
      </c>
      <c r="K1" s="70" t="s">
        <v>479</v>
      </c>
      <c r="L1" s="25" t="s">
        <v>86</v>
      </c>
      <c r="N1" s="39"/>
    </row>
    <row r="2" spans="1:15" ht="13.3" thickBot="1" x14ac:dyDescent="0.4">
      <c r="A2" s="71" t="str">
        <f>Services!A2</f>
        <v>Philo</v>
      </c>
      <c r="B2" s="28" t="s">
        <v>1</v>
      </c>
      <c r="C2" s="108">
        <f>Services!C2</f>
        <v>20</v>
      </c>
      <c r="D2" s="126" t="s">
        <v>401</v>
      </c>
      <c r="E2" s="124">
        <f ca="1">COUNTIFS(Data!$D$1:$D$1000,1,OFFSET(Data!$A$1,0,MATCH($A2,Data!$1:$1,0)-1,1000,1),B2)</f>
        <v>3</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6.666666666666667</v>
      </c>
      <c r="H2" s="28" t="str">
        <f>A2&amp;B2&amp;D2</f>
        <v>PhiloYesx</v>
      </c>
      <c r="I2" s="177">
        <f ca="1">COUNTIF(OFFSET(Data!$A$1,0,MATCH(A2,Data!$1:$1,0)-1,1000,1),B2)</f>
        <v>60</v>
      </c>
      <c r="J2" s="29"/>
      <c r="K2" s="28" t="s">
        <v>402</v>
      </c>
      <c r="L2" s="57">
        <f>SUMIF(D$2:D$107,"x",C$2:C$107)</f>
        <v>70</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7">
        <f ca="1">COUNTIF(OFFSET(Data!$A$1,0,MATCH(A3,Data!$1:$1,0)-1,1000,1),B3)</f>
        <v>33</v>
      </c>
      <c r="K3" s="28" t="s">
        <v>409</v>
      </c>
      <c r="L3" s="115">
        <f ca="1">SUMIF(Data!D:D,1)</f>
        <v>9</v>
      </c>
      <c r="M3" s="35" t="s">
        <v>408</v>
      </c>
      <c r="N3" s="36">
        <f>COUNTA(Data!A:A,1)</f>
        <v>451</v>
      </c>
      <c r="O3" s="26" t="s">
        <v>410</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7">
        <f ca="1">COUNTIF(OFFSET(Data!$A$1,0,MATCH(A4,Data!$1:$1,0)-1,1000,1),B4)</f>
        <v>48</v>
      </c>
      <c r="K4" s="28" t="s">
        <v>419</v>
      </c>
      <c r="L4" s="58">
        <f ca="1">SUMIF(Data!AS:AS,1)</f>
        <v>9</v>
      </c>
      <c r="M4" s="35" t="s">
        <v>408</v>
      </c>
      <c r="N4" s="115">
        <f ca="1">COUNTIFS(Data!D:D,1)</f>
        <v>9</v>
      </c>
      <c r="O4" s="26" t="s">
        <v>411</v>
      </c>
    </row>
    <row r="5" spans="1:15" ht="13.3" thickBot="1" x14ac:dyDescent="0.4">
      <c r="A5" s="71" t="str">
        <f>Services!A5</f>
        <v>AT&amp;T TV Now Plus</v>
      </c>
      <c r="B5" s="28" t="s">
        <v>1</v>
      </c>
      <c r="C5" s="108">
        <f>Services!C5</f>
        <v>65</v>
      </c>
      <c r="D5" s="126"/>
      <c r="E5" s="124">
        <f ca="1">COUNTIFS(Data!$D$1:$D$1000,1,OFFSET(Data!$A$1,0,MATCH($A5,Data!$1:$1,0)-1,1000,1),B5)</f>
        <v>6</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10.833333333333334</v>
      </c>
      <c r="H5" s="28" t="str">
        <f t="shared" si="1"/>
        <v>AT&amp;T TV Now PlusYes</v>
      </c>
      <c r="I5" s="177">
        <f ca="1">COUNTIF(OFFSET(Data!$A$1,0,MATCH(A5,Data!$1:$1,0)-1,1000,1),B5)</f>
        <v>58</v>
      </c>
      <c r="K5" s="28" t="s">
        <v>494</v>
      </c>
      <c r="L5" s="59">
        <f ca="1">IF(N4=0,0,L4/N4)</f>
        <v>1</v>
      </c>
    </row>
    <row r="6" spans="1:15" ht="13.3" thickBot="1" x14ac:dyDescent="0.4">
      <c r="A6" s="71" t="str">
        <f>Services!A6</f>
        <v>AT&amp;T TV Now Max</v>
      </c>
      <c r="B6" s="28" t="s">
        <v>1</v>
      </c>
      <c r="C6" s="108">
        <f>Services!C6</f>
        <v>80</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13.333333333333334</v>
      </c>
      <c r="H6" s="28" t="str">
        <f t="shared" si="1"/>
        <v>AT&amp;T TV Now MaxYes</v>
      </c>
      <c r="I6" s="177">
        <f ca="1">COUNTIF(OFFSET(Data!$A$1,0,MATCH(A6,Data!$1:$1,0)-1,1000,1),B6)</f>
        <v>75</v>
      </c>
      <c r="K6" s="28" t="s">
        <v>406</v>
      </c>
      <c r="L6" s="37">
        <f>COUNTIF($H:$H,"*"&amp;"Yesx")</f>
        <v>2</v>
      </c>
    </row>
    <row r="7" spans="1:15" ht="13.3" thickBot="1" x14ac:dyDescent="0.4">
      <c r="A7" s="71" t="str">
        <f>Services!A7</f>
        <v>AT&amp;T TV Now Entertainment</v>
      </c>
      <c r="B7" s="28" t="s">
        <v>1</v>
      </c>
      <c r="C7" s="108">
        <f>Services!C7</f>
        <v>93</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13.285714285714286</v>
      </c>
      <c r="H7" s="28" t="str">
        <f t="shared" si="1"/>
        <v>AT&amp;T TV Now EntertainmentYes</v>
      </c>
      <c r="I7" s="177">
        <f ca="1">COUNTIF(OFFSET(Data!$A$1,0,MATCH(A7,Data!$1:$1,0)-1,1000,1),B7)</f>
        <v>75</v>
      </c>
      <c r="K7" s="28" t="s">
        <v>407</v>
      </c>
      <c r="L7" s="37">
        <f>COUNTIF($D:$D,"x")-L6</f>
        <v>0</v>
      </c>
    </row>
    <row r="8" spans="1:15" ht="13.3" thickBot="1" x14ac:dyDescent="0.4">
      <c r="A8" s="71" t="str">
        <f>Services!A8</f>
        <v>AT&amp;T TV Now Choice</v>
      </c>
      <c r="B8" s="28" t="s">
        <v>1</v>
      </c>
      <c r="C8" s="108">
        <f>Services!C8</f>
        <v>110</v>
      </c>
      <c r="D8" s="126"/>
      <c r="E8" s="124">
        <f ca="1">COUNTIFS(Data!$D$1:$D$1000,1,OFFSET(Data!$A$1,0,MATCH($A8,Data!$1:$1,0)-1,1000,1),B8)</f>
        <v>8</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13.75</v>
      </c>
      <c r="H8" s="28" t="str">
        <f t="shared" si="1"/>
        <v>AT&amp;T TV Now ChoiceYes</v>
      </c>
      <c r="I8" s="177">
        <f ca="1">COUNTIF(OFFSET(Data!$A$1,0,MATCH(A8,Data!$1:$1,0)-1,1000,1),B8)</f>
        <v>99</v>
      </c>
    </row>
    <row r="9" spans="1:15" ht="13.3" customHeight="1" thickBot="1" x14ac:dyDescent="0.4">
      <c r="A9" s="71" t="str">
        <f>Services!A9</f>
        <v>AT&amp;T TV Now Xtra</v>
      </c>
      <c r="B9" s="28" t="s">
        <v>1</v>
      </c>
      <c r="C9" s="108">
        <f>Services!C9</f>
        <v>124</v>
      </c>
      <c r="D9" s="126"/>
      <c r="E9" s="124">
        <f ca="1">COUNTIFS(Data!$D$1:$D$1000,1,OFFSET(Data!$A$1,0,MATCH($A9,Data!$1:$1,0)-1,1000,1),B9)</f>
        <v>9</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13.777777777777779</v>
      </c>
      <c r="H9" s="28" t="str">
        <f t="shared" si="1"/>
        <v>AT&amp;T TV Now XtraYes</v>
      </c>
      <c r="I9" s="177">
        <f ca="1">COUNTIF(OFFSET(Data!$A$1,0,MATCH(A9,Data!$1:$1,0)-1,1000,1),B9)</f>
        <v>128</v>
      </c>
      <c r="K9" s="188" t="s">
        <v>465</v>
      </c>
      <c r="L9" s="189"/>
      <c r="M9" s="189"/>
    </row>
    <row r="10" spans="1:15" ht="13.3" thickBot="1" x14ac:dyDescent="0.4">
      <c r="A10" s="71" t="str">
        <f>Services!A10</f>
        <v>AT&amp;T TV Now Ultimate</v>
      </c>
      <c r="B10" s="28" t="s">
        <v>1</v>
      </c>
      <c r="C10" s="108">
        <f>Services!C10</f>
        <v>135</v>
      </c>
      <c r="D10" s="126"/>
      <c r="E10" s="124">
        <f ca="1">COUNTIFS(Data!$D$1:$D$1000,1,OFFSET(Data!$A$1,0,MATCH($A10,Data!$1:$1,0)-1,1000,1),B10)</f>
        <v>9</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15</v>
      </c>
      <c r="H10" s="28" t="str">
        <f t="shared" si="1"/>
        <v>AT&amp;T TV Now UltimateYes</v>
      </c>
      <c r="I10" s="177">
        <f ca="1">COUNTIF(OFFSET(Data!$A$1,0,MATCH(A10,Data!$1:$1,0)-1,1000,1),B10)</f>
        <v>138</v>
      </c>
      <c r="K10" s="26" t="str">
        <f ca="1">Analysis!C18</f>
        <v>(#1) Philo with (+0 Add-Ons) / YouTube TV (+0 Add-Ons)  [%100 of marked] for $70</v>
      </c>
    </row>
    <row r="11" spans="1:15" ht="13.3" thickBot="1" x14ac:dyDescent="0.4">
      <c r="A11" s="71" t="str">
        <f>Services!A11</f>
        <v>AT&amp;T TV Now Optimo Mas</v>
      </c>
      <c r="B11" s="28" t="s">
        <v>1</v>
      </c>
      <c r="C11" s="108">
        <f>Services!C11</f>
        <v>86</v>
      </c>
      <c r="D11" s="126"/>
      <c r="E11" s="124">
        <f ca="1">COUNTIFS(Data!$D$1:$D$1000,1,OFFSET(Data!$A$1,0,MATCH($A11,Data!$1:$1,0)-1,1000,1),B11)</f>
        <v>6</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14.333333333333334</v>
      </c>
      <c r="H11" s="28" t="str">
        <f t="shared" si="1"/>
        <v>AT&amp;T TV Now Optimo MasYes</v>
      </c>
      <c r="I11" s="177">
        <f ca="1">COUNTIF(OFFSET(Data!$A$1,0,MATCH(A11,Data!$1:$1,0)-1,1000,1),B11)</f>
        <v>108</v>
      </c>
      <c r="K11" s="26" t="str">
        <f ca="1">Analysis!D18</f>
        <v>(#2) AT&amp;T TV Now Plus with (+0 Add-Ons) / Philo (+0 Add-Ons)  [%100 of marked] for $85</v>
      </c>
    </row>
    <row r="12" spans="1:15" ht="13.3" thickBot="1" x14ac:dyDescent="0.4">
      <c r="A12" s="71" t="str">
        <f>Services!A12</f>
        <v>YouTube TV</v>
      </c>
      <c r="B12" s="28" t="s">
        <v>1</v>
      </c>
      <c r="C12" s="108">
        <f>Services!C12</f>
        <v>50</v>
      </c>
      <c r="D12" s="126" t="s">
        <v>401</v>
      </c>
      <c r="E12" s="124">
        <f ca="1">COUNTIFS(Data!$D$1:$D$1000,1,OFFSET(Data!$A$1,0,MATCH($A12,Data!$1:$1,0)-1,1000,1),B12)</f>
        <v>6</v>
      </c>
      <c r="F12" s="37"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8.3333333333333339</v>
      </c>
      <c r="H12" s="28" t="str">
        <f t="shared" si="1"/>
        <v>YouTube TVYesx</v>
      </c>
      <c r="I12" s="177">
        <f ca="1">COUNTIF(OFFSET(Data!$A$1,0,MATCH(A12,Data!$1:$1,0)-1,1000,1),B12)</f>
        <v>89</v>
      </c>
      <c r="K12" s="26" t="str">
        <f ca="1">Analysis!E18</f>
        <v>(#3) AT&amp;T TV Now Max with (+0 Add-Ons) / Philo (+0 Add-Ons)  [%100 of marked] for $100</v>
      </c>
    </row>
    <row r="13" spans="1:15" ht="13.3" thickBot="1" x14ac:dyDescent="0.4">
      <c r="A13" s="71" t="str">
        <f>Services!A13</f>
        <v>Hulu with Live TV</v>
      </c>
      <c r="B13" s="28" t="s">
        <v>1</v>
      </c>
      <c r="C13" s="108">
        <f>Services!C13</f>
        <v>55</v>
      </c>
      <c r="D13" s="126"/>
      <c r="E13" s="124">
        <f ca="1">COUNTIFS(Data!$D$1:$D$1000,1,OFFSET(Data!$A$1,0,MATCH($A13,Data!$1:$1,0)-1,1000,1),B13)</f>
        <v>6</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9.1666666666666661</v>
      </c>
      <c r="H13" s="28" t="str">
        <f t="shared" si="1"/>
        <v>Hulu with Live TVYes</v>
      </c>
      <c r="I13" s="177">
        <f ca="1">COUNTIF(OFFSET(Data!$A$1,0,MATCH(A13,Data!$1:$1,0)-1,1000,1),B13)</f>
        <v>69</v>
      </c>
    </row>
    <row r="14" spans="1:15" ht="13.3" thickBot="1" x14ac:dyDescent="0.4">
      <c r="A14" s="71" t="str">
        <f>Services!A14</f>
        <v>PS Vue</v>
      </c>
      <c r="B14" s="28" t="s">
        <v>1</v>
      </c>
      <c r="C14" s="108">
        <f>Services!C14</f>
        <v>50</v>
      </c>
      <c r="D14" s="126"/>
      <c r="E14" s="124">
        <f ca="1">COUNTIFS(Data!$D$1:$D$1000,1,OFFSET(Data!$A$1,0,MATCH($A14,Data!$1:$1,0)-1,1000,1),B14)</f>
        <v>5</v>
      </c>
      <c r="F14" s="37"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Service Excluded</v>
      </c>
      <c r="G14" s="61">
        <f t="shared" ca="1" si="0"/>
        <v>10</v>
      </c>
      <c r="H14" s="28" t="str">
        <f t="shared" si="1"/>
        <v>PS VueYes</v>
      </c>
      <c r="I14" s="177">
        <f ca="1">COUNTIF(OFFSET(Data!$A$1,0,MATCH(A14,Data!$1:$1,0)-1,1000,1),B14)</f>
        <v>54</v>
      </c>
    </row>
    <row r="15" spans="1:15" ht="13.3" thickBot="1" x14ac:dyDescent="0.4">
      <c r="A15" s="71" t="str">
        <f>Services!A15</f>
        <v>Fubo TV</v>
      </c>
      <c r="B15" s="28" t="s">
        <v>1</v>
      </c>
      <c r="C15" s="108">
        <f>Services!C15</f>
        <v>55</v>
      </c>
      <c r="D15" s="126"/>
      <c r="E15" s="124">
        <f ca="1">COUNTIFS(Data!$D$1:$D$1000,1,OFFSET(Data!$A$1,0,MATCH($A15,Data!$1:$1,0)-1,1000,1),B15)</f>
        <v>5</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11</v>
      </c>
      <c r="H15" s="28" t="str">
        <f t="shared" si="1"/>
        <v>Fubo TVYes</v>
      </c>
      <c r="I15" s="177">
        <f ca="1">COUNTIF(OFFSET(Data!$A$1,0,MATCH(A15,Data!$1:$1,0)-1,1000,1),B15)</f>
        <v>97</v>
      </c>
    </row>
    <row r="16" spans="1:15" ht="13.3" thickBot="1" x14ac:dyDescent="0.4">
      <c r="A16" s="71" t="str">
        <f>Services!A16</f>
        <v>AT&amp;T Watch TV</v>
      </c>
      <c r="B16" s="28" t="s">
        <v>1</v>
      </c>
      <c r="C16" s="108">
        <f>Services!C16</f>
        <v>15</v>
      </c>
      <c r="D16" s="126"/>
      <c r="E16" s="124">
        <f ca="1">COUNTIFS(Data!$D$1:$D$1000,1,OFFSET(Data!$A$1,0,MATCH($A16,Data!$1:$1,0)-1,1000,1),B16)</f>
        <v>2</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7.5</v>
      </c>
      <c r="H16" s="28" t="str">
        <f t="shared" si="1"/>
        <v>AT&amp;T Watch TVYes</v>
      </c>
      <c r="I16" s="177">
        <f ca="1">COUNTIF(OFFSET(Data!$A$1,0,MATCH(A16,Data!$1:$1,0)-1,1000,1),B16)</f>
        <v>40</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7">
        <f ca="1">COUNTIF(OFFSET(Data!$A$1,0,MATCH(A17,Data!$1:$1,0)-1,1000,1),B17)</f>
        <v>7</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ref="G18" ca="1" si="2">IF(E18=0,"",C18/E18)</f>
        <v/>
      </c>
      <c r="H18" s="28" t="str">
        <f t="shared" ref="H18" si="3">A18&amp;B18&amp;D18</f>
        <v>Frndly TVYes</v>
      </c>
      <c r="I18" s="177">
        <f ca="1">COUNTIF(OFFSET(Data!$A$1,0,MATCH(A18,Data!$1:$1,0)-1,1000,1),B18)</f>
        <v>13</v>
      </c>
    </row>
    <row r="19" spans="1:31" ht="13.3" thickBot="1" x14ac:dyDescent="0.4">
      <c r="A19" s="71" t="str">
        <f>Services!A19</f>
        <v>Vidgo</v>
      </c>
      <c r="B19" s="28" t="s">
        <v>1</v>
      </c>
      <c r="C19" s="108">
        <f>Services!C19</f>
        <v>40</v>
      </c>
      <c r="D19" s="126"/>
      <c r="E19" s="124">
        <f ca="1">COUNTIFS(Data!$D$1:$D$1000,1,OFFSET(Data!$A$1,0,MATCH($A19,Data!$1:$1,0)-1,1000,1),B19)</f>
        <v>4</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ref="G19" ca="1" si="4">IF(E19=0,"",C19/E19)</f>
        <v>10</v>
      </c>
      <c r="H19" s="28" t="str">
        <f t="shared" ref="H19" si="5">A19&amp;B19&amp;D19</f>
        <v>VidgoYes</v>
      </c>
      <c r="I19" s="177">
        <f ca="1">COUNTIF(OFFSET(Data!$A$1,0,MATCH(A19,Data!$1:$1,0)-1,1000,1),B19)</f>
        <v>67</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ref="G20" ca="1" si="6">IF(E20=0,"",C20/E20)</f>
        <v/>
      </c>
      <c r="H20" s="28" t="str">
        <f t="shared" ref="H20" si="7">A20&amp;B20&amp;D20</f>
        <v>Vidgo LatinoYes</v>
      </c>
      <c r="I20" s="177">
        <f ca="1">COUNTIF(OFFSET(Data!$A$1,0,MATCH(A20,Data!$1:$1,0)-1,1000,1),B20)</f>
        <v>24</v>
      </c>
    </row>
    <row r="21" spans="1:31" ht="13.3" thickBot="1" x14ac:dyDescent="0.4">
      <c r="A21" s="71" t="str">
        <f>Services!A21</f>
        <v>Spectrum TV Essentials</v>
      </c>
      <c r="B21" s="28" t="s">
        <v>1</v>
      </c>
      <c r="C21" s="108">
        <f>Services!C21</f>
        <v>15</v>
      </c>
      <c r="D21" s="126"/>
      <c r="E21" s="124">
        <f ca="1">COUNTIFS(Data!$D$1:$D$1000,1,OFFSET(Data!$A$1,0,MATCH($A21,Data!$1:$1,0)-1,1000,1),B21)</f>
        <v>2</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7.5</v>
      </c>
      <c r="H21" s="28" t="str">
        <f t="shared" si="1"/>
        <v>Spectrum TV EssentialsYes</v>
      </c>
      <c r="I21" s="177">
        <f ca="1">COUNTIF(OFFSET(Data!$A$1,0,MATCH(A21,Data!$1:$1,0)-1,1000,1),B21)</f>
        <v>60</v>
      </c>
      <c r="L21" s="26"/>
    </row>
    <row r="22" spans="1:31" ht="26.15" thickBot="1" x14ac:dyDescent="0.4">
      <c r="A22" s="32" t="s">
        <v>442</v>
      </c>
      <c r="B22" s="31"/>
      <c r="C22" s="186"/>
      <c r="D22" s="127"/>
      <c r="E22" s="31"/>
      <c r="F22" s="36"/>
      <c r="G22" s="36"/>
      <c r="H22" s="31"/>
      <c r="I22" s="177" t="s">
        <v>237</v>
      </c>
      <c r="J22" s="33"/>
      <c r="K22" s="34" t="s">
        <v>693</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745</v>
      </c>
      <c r="B23" s="182" t="s">
        <v>860</v>
      </c>
      <c r="C23" s="108">
        <v>5</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54" ca="1" si="8">IF(E23=0,"",C23/E23)</f>
        <v/>
      </c>
      <c r="H23" s="28" t="str">
        <f t="shared" ref="H23:H54" si="9">A23&amp;B23&amp;D23</f>
        <v>AT&amp;T TV Now Choice3rd Screen</v>
      </c>
      <c r="I23" s="177">
        <f ca="1">COUNTIF(OFFSET(Data!$A$1,0,MATCH(A23,Data!$1:$1,0)-1,1000,1),B23)</f>
        <v>1</v>
      </c>
      <c r="K23" s="26" t="str">
        <f t="shared" ref="K23" si="10">A23&amp;"/"&amp;B23</f>
        <v>AT&amp;T TV Now Choice/3rd Screen</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745</v>
      </c>
      <c r="B24" s="72" t="s">
        <v>17</v>
      </c>
      <c r="C24" s="108">
        <v>11</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8"/>
        <v/>
      </c>
      <c r="H24" s="28" t="str">
        <f t="shared" si="9"/>
        <v>AT&amp;T TV Now ChoiceCinemax</v>
      </c>
      <c r="I24" s="177">
        <f ca="1">COUNTIF(OFFSET(Data!$A$1,0,MATCH(A24,Data!$1:$1,0)-1,1000,1),B24)</f>
        <v>1</v>
      </c>
      <c r="K24" s="26" t="str">
        <f t="shared" ref="K24:K81" si="11">A24&amp;"/"&amp;B24</f>
        <v>AT&amp;T TV Now Choice/Cinemax</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745</v>
      </c>
      <c r="B25" s="72" t="s">
        <v>487</v>
      </c>
      <c r="C25" s="108">
        <v>5</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8"/>
        <v/>
      </c>
      <c r="H25" s="28" t="str">
        <f t="shared" si="9"/>
        <v>AT&amp;T TV Now ChoiceDesportes</v>
      </c>
      <c r="I25" s="177">
        <f ca="1">COUNTIF(OFFSET(Data!$A$1,0,MATCH(A25,Data!$1:$1,0)-1,1000,1),B25)</f>
        <v>5</v>
      </c>
      <c r="K25" s="26" t="str">
        <f t="shared" si="11"/>
        <v>AT&amp;T TV Now Choice/Desportes</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745</v>
      </c>
      <c r="B26" s="72" t="s">
        <v>197</v>
      </c>
      <c r="C26" s="108">
        <v>6</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8"/>
        <v/>
      </c>
      <c r="H26" s="28" t="str">
        <f t="shared" si="9"/>
        <v>AT&amp;T TV Now ChoiceEpix</v>
      </c>
      <c r="I26" s="177">
        <f ca="1">COUNTIF(OFFSET(Data!$A$1,0,MATCH(A26,Data!$1:$1,0)-1,1000,1),B26)</f>
        <v>1</v>
      </c>
      <c r="K26" s="26" t="str">
        <f t="shared" si="11"/>
        <v>AT&amp;T TV Now Choice/Epix</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745</v>
      </c>
      <c r="B27" s="72" t="s">
        <v>282</v>
      </c>
      <c r="C27" s="108">
        <v>15</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ca="1" si="8"/>
        <v/>
      </c>
      <c r="H27" s="28" t="str">
        <f t="shared" si="9"/>
        <v>AT&amp;T TV Now ChoiceEspanol</v>
      </c>
      <c r="I27" s="177">
        <f ca="1">COUNTIF(OFFSET(Data!$A$1,0,MATCH(A27,Data!$1:$1,0)-1,1000,1),B27)</f>
        <v>50</v>
      </c>
      <c r="K27" s="26" t="str">
        <f t="shared" si="11"/>
        <v>AT&amp;T TV Now Choice/Espanol</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745</v>
      </c>
      <c r="B28" s="72" t="s">
        <v>66</v>
      </c>
      <c r="C28" s="108">
        <v>11</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8"/>
        <v/>
      </c>
      <c r="H28" s="28" t="str">
        <f t="shared" si="9"/>
        <v>AT&amp;T TV Now ChoiceShowtime</v>
      </c>
      <c r="I28" s="177">
        <f ca="1">COUNTIF(OFFSET(Data!$A$1,0,MATCH(A28,Data!$1:$1,0)-1,1000,1),B28)</f>
        <v>1</v>
      </c>
      <c r="K28" s="26" t="str">
        <f t="shared" si="11"/>
        <v>AT&amp;T TV Now Choice/Showtime</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745</v>
      </c>
      <c r="B29" s="72" t="s">
        <v>67</v>
      </c>
      <c r="C29" s="108">
        <v>11</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8"/>
        <v/>
      </c>
      <c r="H29" s="28" t="str">
        <f t="shared" si="9"/>
        <v>AT&amp;T TV Now ChoiceStarz</v>
      </c>
      <c r="I29" s="177">
        <f ca="1">COUNTIF(OFFSET(Data!$A$1,0,MATCH(A29,Data!$1:$1,0)-1,1000,1),B29)</f>
        <v>1</v>
      </c>
      <c r="K29" s="26" t="str">
        <f t="shared" si="11"/>
        <v>AT&amp;T TV Now Choice/Starz</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744</v>
      </c>
      <c r="B30" s="182" t="s">
        <v>860</v>
      </c>
      <c r="C30" s="108">
        <v>5</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8"/>
        <v/>
      </c>
      <c r="H30" s="28" t="str">
        <f t="shared" si="9"/>
        <v>AT&amp;T TV Now Entertainment3rd Screen</v>
      </c>
      <c r="I30" s="177">
        <f ca="1">COUNTIF(OFFSET(Data!$A$1,0,MATCH(A30,Data!$1:$1,0)-1,1000,1),B30)</f>
        <v>1</v>
      </c>
      <c r="K30" s="26" t="str">
        <f t="shared" si="11"/>
        <v>AT&amp;T TV Now Entertainment/3rd Screen</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744</v>
      </c>
      <c r="B31" s="72" t="s">
        <v>17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8"/>
        <v/>
      </c>
      <c r="H31" s="28" t="str">
        <f t="shared" si="9"/>
        <v>AT&amp;T TV Now EntertainmentCinemax</v>
      </c>
      <c r="I31" s="177">
        <f ca="1">COUNTIF(OFFSET(Data!$A$1,0,MATCH(A31,Data!$1:$1,0)-1,1000,1),B31)</f>
        <v>1</v>
      </c>
      <c r="K31" s="26" t="str">
        <f t="shared" si="11"/>
        <v>AT&amp;T TV Now Entertainment/Cinemax</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744</v>
      </c>
      <c r="B32" s="72" t="s">
        <v>487</v>
      </c>
      <c r="C32" s="108">
        <v>5</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8"/>
        <v/>
      </c>
      <c r="H32" s="28" t="str">
        <f t="shared" si="9"/>
        <v>AT&amp;T TV Now EntertainmentDesportes</v>
      </c>
      <c r="I32" s="177">
        <f ca="1">COUNTIF(OFFSET(Data!$A$1,0,MATCH(A32,Data!$1:$1,0)-1,1000,1),B32)</f>
        <v>5</v>
      </c>
      <c r="K32" s="26" t="str">
        <f t="shared" si="11"/>
        <v>AT&amp;T TV Now Entertainment/Desportes</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744</v>
      </c>
      <c r="B33" s="72" t="s">
        <v>197</v>
      </c>
      <c r="C33" s="108">
        <v>6</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8"/>
        <v/>
      </c>
      <c r="H33" s="28" t="str">
        <f t="shared" si="9"/>
        <v>AT&amp;T TV Now EntertainmentEpix</v>
      </c>
      <c r="I33" s="177">
        <f ca="1">COUNTIF(OFFSET(Data!$A$1,0,MATCH(A33,Data!$1:$1,0)-1,1000,1),B33)</f>
        <v>1</v>
      </c>
      <c r="K33" s="26" t="str">
        <f t="shared" si="11"/>
        <v>AT&amp;T TV Now Entertainment/Epix</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744</v>
      </c>
      <c r="B34" s="72" t="s">
        <v>282</v>
      </c>
      <c r="C34" s="108">
        <v>15</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8"/>
        <v/>
      </c>
      <c r="H34" s="28" t="str">
        <f t="shared" si="9"/>
        <v>AT&amp;T TV Now EntertainmentEspanol</v>
      </c>
      <c r="I34" s="177">
        <f ca="1">COUNTIF(OFFSET(Data!$A$1,0,MATCH(A34,Data!$1:$1,0)-1,1000,1),B34)</f>
        <v>51</v>
      </c>
      <c r="K34" s="26" t="str">
        <f t="shared" si="11"/>
        <v>AT&amp;T TV Now Entertainment/Espanol</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744</v>
      </c>
      <c r="B35" s="72" t="s">
        <v>66</v>
      </c>
      <c r="C35" s="108">
        <v>11</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8"/>
        <v/>
      </c>
      <c r="H35" s="28" t="str">
        <f t="shared" si="9"/>
        <v>AT&amp;T TV Now EntertainmentShowtime</v>
      </c>
      <c r="I35" s="177">
        <f ca="1">COUNTIF(OFFSET(Data!$A$1,0,MATCH(A35,Data!$1:$1,0)-1,1000,1),B35)</f>
        <v>1</v>
      </c>
      <c r="K35" s="26" t="str">
        <f t="shared" si="11"/>
        <v>AT&amp;T TV Now Entertainment/Showtime</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744</v>
      </c>
      <c r="B36" s="72" t="s">
        <v>67</v>
      </c>
      <c r="C36" s="108">
        <v>11</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ca="1" si="8"/>
        <v/>
      </c>
      <c r="H36" s="28" t="str">
        <f t="shared" si="9"/>
        <v>AT&amp;T TV Now EntertainmentStarz</v>
      </c>
      <c r="I36" s="177">
        <f ca="1">COUNTIF(OFFSET(Data!$A$1,0,MATCH(A36,Data!$1:$1,0)-1,1000,1),B36)</f>
        <v>1</v>
      </c>
      <c r="K36" s="26" t="str">
        <f t="shared" si="11"/>
        <v>AT&amp;T TV Now Entertainment/Starz</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743</v>
      </c>
      <c r="B37" s="182" t="s">
        <v>860</v>
      </c>
      <c r="C37" s="108">
        <v>5</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8"/>
        <v/>
      </c>
      <c r="H37" s="28" t="str">
        <f t="shared" si="9"/>
        <v>AT&amp;T TV Now Max3rd Screen</v>
      </c>
      <c r="I37" s="177">
        <f ca="1">COUNTIF(OFFSET(Data!$A$1,0,MATCH(A37,Data!$1:$1,0)-1,1000,1),B37)</f>
        <v>1</v>
      </c>
      <c r="K37" s="26" t="str">
        <f t="shared" si="11"/>
        <v>AT&amp;T TV Now Max/3rd Screen</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743</v>
      </c>
      <c r="B38" s="72" t="s">
        <v>487</v>
      </c>
      <c r="C38" s="108">
        <v>5</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8"/>
        <v/>
      </c>
      <c r="H38" s="28" t="str">
        <f t="shared" si="9"/>
        <v>AT&amp;T TV Now MaxDesportes</v>
      </c>
      <c r="I38" s="177">
        <f ca="1">COUNTIF(OFFSET(Data!$A$1,0,MATCH(A38,Data!$1:$1,0)-1,1000,1),B38)</f>
        <v>5</v>
      </c>
      <c r="K38" s="26" t="str">
        <f t="shared" si="11"/>
        <v>AT&amp;T TV Now Max/Desportes</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743</v>
      </c>
      <c r="B39" s="72" t="s">
        <v>197</v>
      </c>
      <c r="C39" s="108">
        <v>6</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8"/>
        <v/>
      </c>
      <c r="H39" s="28" t="str">
        <f t="shared" si="9"/>
        <v>AT&amp;T TV Now MaxEpix</v>
      </c>
      <c r="I39" s="177">
        <f ca="1">COUNTIF(OFFSET(Data!$A$1,0,MATCH(A39,Data!$1:$1,0)-1,1000,1),B39)</f>
        <v>1</v>
      </c>
      <c r="K39" s="26" t="str">
        <f t="shared" si="11"/>
        <v>AT&amp;T TV Now Max/Epix</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743</v>
      </c>
      <c r="B40" s="72" t="s">
        <v>282</v>
      </c>
      <c r="C40" s="108">
        <v>15</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8"/>
        <v/>
      </c>
      <c r="H40" s="28" t="str">
        <f t="shared" si="9"/>
        <v>AT&amp;T TV Now MaxEspanol</v>
      </c>
      <c r="I40" s="177">
        <f ca="1">COUNTIF(OFFSET(Data!$A$1,0,MATCH(A40,Data!$1:$1,0)-1,1000,1),B40)</f>
        <v>53</v>
      </c>
      <c r="K40" s="26" t="str">
        <f t="shared" si="11"/>
        <v>AT&amp;T TV Now Max/Espanol</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743</v>
      </c>
      <c r="B41" s="72" t="s">
        <v>66</v>
      </c>
      <c r="C41" s="108">
        <v>11</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8"/>
        <v/>
      </c>
      <c r="H41" s="28" t="str">
        <f t="shared" si="9"/>
        <v>AT&amp;T TV Now MaxShowtime</v>
      </c>
      <c r="I41" s="177">
        <f ca="1">COUNTIF(OFFSET(Data!$A$1,0,MATCH(A41,Data!$1:$1,0)-1,1000,1),B41)</f>
        <v>1</v>
      </c>
      <c r="K41" s="26" t="str">
        <f t="shared" si="11"/>
        <v>AT&amp;T TV Now Max/Showtime</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743</v>
      </c>
      <c r="B42" s="72" t="s">
        <v>67</v>
      </c>
      <c r="C42" s="108">
        <v>11</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8"/>
        <v/>
      </c>
      <c r="H42" s="28" t="str">
        <f t="shared" si="9"/>
        <v>AT&amp;T TV Now MaxStarz</v>
      </c>
      <c r="I42" s="177">
        <f ca="1">COUNTIF(OFFSET(Data!$A$1,0,MATCH(A42,Data!$1:$1,0)-1,1000,1),B42)</f>
        <v>1</v>
      </c>
      <c r="K42" s="26" t="str">
        <f t="shared" si="11"/>
        <v>AT&amp;T TV Now Max/Starz</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748</v>
      </c>
      <c r="B43" s="182" t="s">
        <v>860</v>
      </c>
      <c r="C43" s="108">
        <v>5</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8"/>
        <v/>
      </c>
      <c r="H43" s="28" t="str">
        <f t="shared" si="9"/>
        <v>AT&amp;T TV Now Optimo Mas3rd Screen</v>
      </c>
      <c r="I43" s="177">
        <f ca="1">COUNTIF(OFFSET(Data!$A$1,0,MATCH(A43,Data!$1:$1,0)-1,1000,1),B43)</f>
        <v>1</v>
      </c>
      <c r="K43" s="26" t="str">
        <f t="shared" si="11"/>
        <v>AT&amp;T TV Now Optimo Mas/3rd Screen</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748</v>
      </c>
      <c r="B44" s="72" t="s">
        <v>17</v>
      </c>
      <c r="C44" s="108">
        <v>11</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8"/>
        <v/>
      </c>
      <c r="H44" s="28" t="str">
        <f t="shared" si="9"/>
        <v>AT&amp;T TV Now Optimo MasCinemax</v>
      </c>
      <c r="I44" s="177">
        <f ca="1">COUNTIF(OFFSET(Data!$A$1,0,MATCH(A44,Data!$1:$1,0)-1,1000,1),B44)</f>
        <v>1</v>
      </c>
      <c r="K44" s="26" t="str">
        <f t="shared" si="11"/>
        <v>AT&amp;T TV Now Optimo Mas/Cinemax</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748</v>
      </c>
      <c r="B45" s="72" t="s">
        <v>487</v>
      </c>
      <c r="C45" s="108">
        <v>5</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8"/>
        <v/>
      </c>
      <c r="H45" s="28" t="str">
        <f t="shared" si="9"/>
        <v>AT&amp;T TV Now Optimo MasDesportes</v>
      </c>
      <c r="I45" s="177">
        <f ca="1">COUNTIF(OFFSET(Data!$A$1,0,MATCH(A45,Data!$1:$1,0)-1,1000,1),B45)</f>
        <v>0</v>
      </c>
      <c r="K45" s="26" t="str">
        <f t="shared" si="11"/>
        <v>AT&amp;T TV Now Optimo Mas/Desportes</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748</v>
      </c>
      <c r="B46" s="72" t="s">
        <v>197</v>
      </c>
      <c r="C46" s="108">
        <v>6</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8"/>
        <v/>
      </c>
      <c r="H46" s="28" t="str">
        <f t="shared" si="9"/>
        <v>AT&amp;T TV Now Optimo MasEpix</v>
      </c>
      <c r="I46" s="177">
        <f ca="1">COUNTIF(OFFSET(Data!$A$1,0,MATCH(A46,Data!$1:$1,0)-1,1000,1),B46)</f>
        <v>1</v>
      </c>
      <c r="K46" s="26" t="str">
        <f t="shared" si="11"/>
        <v>AT&amp;T TV Now Optimo Mas/Epix</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748</v>
      </c>
      <c r="B47" s="72" t="s">
        <v>282</v>
      </c>
      <c r="C47" s="108">
        <v>15</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8"/>
        <v/>
      </c>
      <c r="H47" s="28" t="str">
        <f t="shared" si="9"/>
        <v>AT&amp;T TV Now Optimo MasEspanol</v>
      </c>
      <c r="I47" s="177">
        <f ca="1">COUNTIF(OFFSET(Data!$A$1,0,MATCH(A47,Data!$1:$1,0)-1,1000,1),B47)</f>
        <v>0</v>
      </c>
      <c r="K47" s="26" t="str">
        <f t="shared" si="11"/>
        <v>AT&amp;T TV Now Optimo Mas/Espanol</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748</v>
      </c>
      <c r="B48" s="72" t="s">
        <v>66</v>
      </c>
      <c r="C48" s="108">
        <v>11</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8"/>
        <v/>
      </c>
      <c r="H48" s="28" t="str">
        <f t="shared" si="9"/>
        <v>AT&amp;T TV Now Optimo MasShowtime</v>
      </c>
      <c r="I48" s="177">
        <f ca="1">COUNTIF(OFFSET(Data!$A$1,0,MATCH(A48,Data!$1:$1,0)-1,1000,1),B48)</f>
        <v>1</v>
      </c>
      <c r="K48" s="26" t="str">
        <f t="shared" si="11"/>
        <v>AT&amp;T TV Now Optimo Mas/Showtime</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748</v>
      </c>
      <c r="B49" s="72" t="s">
        <v>67</v>
      </c>
      <c r="C49" s="108">
        <v>11</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8"/>
        <v/>
      </c>
      <c r="H49" s="28" t="str">
        <f t="shared" si="9"/>
        <v>AT&amp;T TV Now Optimo MasStarz</v>
      </c>
      <c r="I49" s="177">
        <f ca="1">COUNTIF(OFFSET(Data!$A$1,0,MATCH(A49,Data!$1:$1,0)-1,1000,1),B49)</f>
        <v>1</v>
      </c>
      <c r="K49" s="26" t="str">
        <f t="shared" si="11"/>
        <v>AT&amp;T TV Now Optimo Mas/Starz</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742</v>
      </c>
      <c r="B50" s="182" t="s">
        <v>860</v>
      </c>
      <c r="C50" s="108">
        <v>5</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8"/>
        <v/>
      </c>
      <c r="H50" s="28" t="str">
        <f t="shared" si="9"/>
        <v>AT&amp;T TV Now Plus3rd Screen</v>
      </c>
      <c r="I50" s="177">
        <f ca="1">COUNTIF(OFFSET(Data!$A$1,0,MATCH(A50,Data!$1:$1,0)-1,1000,1),B50)</f>
        <v>1</v>
      </c>
      <c r="K50" s="26" t="str">
        <f t="shared" si="11"/>
        <v>AT&amp;T TV Now Plus/3rd Screen</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742</v>
      </c>
      <c r="B51" s="72" t="s">
        <v>17</v>
      </c>
      <c r="C51" s="108">
        <v>11</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8"/>
        <v/>
      </c>
      <c r="H51" s="28" t="str">
        <f t="shared" si="9"/>
        <v>AT&amp;T TV Now PlusCinemax</v>
      </c>
      <c r="I51" s="177">
        <f ca="1">COUNTIF(OFFSET(Data!$A$1,0,MATCH(A51,Data!$1:$1,0)-1,1000,1),B51)</f>
        <v>1</v>
      </c>
      <c r="K51" s="26" t="str">
        <f t="shared" si="11"/>
        <v>AT&amp;T TV Now Plus/Cinemax</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742</v>
      </c>
      <c r="B52" s="72" t="s">
        <v>487</v>
      </c>
      <c r="C52" s="108">
        <v>5</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8"/>
        <v/>
      </c>
      <c r="H52" s="28" t="str">
        <f t="shared" si="9"/>
        <v>AT&amp;T TV Now PlusDesportes</v>
      </c>
      <c r="I52" s="177">
        <f ca="1">COUNTIF(OFFSET(Data!$A$1,0,MATCH(A52,Data!$1:$1,0)-1,1000,1),B52)</f>
        <v>5</v>
      </c>
      <c r="K52" s="26" t="str">
        <f t="shared" si="11"/>
        <v>AT&amp;T TV Now Plus/Desportes</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742</v>
      </c>
      <c r="B53" s="72" t="s">
        <v>197</v>
      </c>
      <c r="C53" s="108">
        <v>6</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8"/>
        <v/>
      </c>
      <c r="H53" s="28" t="str">
        <f t="shared" si="9"/>
        <v>AT&amp;T TV Now PlusEpix</v>
      </c>
      <c r="I53" s="177">
        <f ca="1">COUNTIF(OFFSET(Data!$A$1,0,MATCH(A53,Data!$1:$1,0)-1,1000,1),B53)</f>
        <v>1</v>
      </c>
      <c r="K53" s="26" t="str">
        <f t="shared" si="11"/>
        <v>AT&amp;T TV Now Plus/Epix</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742</v>
      </c>
      <c r="B54" s="72" t="s">
        <v>282</v>
      </c>
      <c r="C54" s="108">
        <v>15</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8"/>
        <v/>
      </c>
      <c r="H54" s="28" t="str">
        <f t="shared" si="9"/>
        <v>AT&amp;T TV Now PlusEspanol</v>
      </c>
      <c r="I54" s="177">
        <f ca="1">COUNTIF(OFFSET(Data!$A$1,0,MATCH(A54,Data!$1:$1,0)-1,1000,1),B54)</f>
        <v>53</v>
      </c>
      <c r="K54" s="26" t="str">
        <f t="shared" si="11"/>
        <v>AT&amp;T TV Now Plus/Espanol</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742</v>
      </c>
      <c r="B55" s="72" t="s">
        <v>66</v>
      </c>
      <c r="C55" s="108">
        <v>11</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ref="G55:G86" ca="1" si="12">IF(E55=0,"",C55/E55)</f>
        <v/>
      </c>
      <c r="H55" s="28" t="str">
        <f t="shared" ref="H55:H86" si="13">A55&amp;B55&amp;D55</f>
        <v>AT&amp;T TV Now PlusShowtime</v>
      </c>
      <c r="I55" s="177">
        <f ca="1">COUNTIF(OFFSET(Data!$A$1,0,MATCH(A55,Data!$1:$1,0)-1,1000,1),B55)</f>
        <v>1</v>
      </c>
      <c r="K55" s="26" t="str">
        <f t="shared" si="11"/>
        <v>AT&amp;T TV Now Plus/Showtime</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742</v>
      </c>
      <c r="B56" s="72" t="s">
        <v>67</v>
      </c>
      <c r="C56" s="108">
        <v>11</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12"/>
        <v/>
      </c>
      <c r="H56" s="28" t="str">
        <f t="shared" si="13"/>
        <v>AT&amp;T TV Now PlusStarz</v>
      </c>
      <c r="I56" s="177">
        <f ca="1">COUNTIF(OFFSET(Data!$A$1,0,MATCH(A56,Data!$1:$1,0)-1,1000,1),B56)</f>
        <v>1</v>
      </c>
      <c r="K56" s="26" t="str">
        <f t="shared" si="11"/>
        <v>AT&amp;T TV Now Plus/Starz</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747</v>
      </c>
      <c r="B57" s="182" t="s">
        <v>860</v>
      </c>
      <c r="C57" s="108">
        <v>5</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12"/>
        <v/>
      </c>
      <c r="H57" s="28" t="str">
        <f t="shared" si="13"/>
        <v>AT&amp;T TV Now Ultimate3rd Screen</v>
      </c>
      <c r="I57" s="177">
        <f ca="1">COUNTIF(OFFSET(Data!$A$1,0,MATCH(A57,Data!$1:$1,0)-1,1000,1),B57)</f>
        <v>1</v>
      </c>
      <c r="K57" s="26" t="str">
        <f t="shared" si="11"/>
        <v>AT&amp;T TV Now Ultimate/3rd Screen</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747</v>
      </c>
      <c r="B58" s="72" t="s">
        <v>17</v>
      </c>
      <c r="C58" s="108">
        <v>11</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12"/>
        <v/>
      </c>
      <c r="H58" s="28" t="str">
        <f t="shared" si="13"/>
        <v>AT&amp;T TV Now UltimateCinemax</v>
      </c>
      <c r="I58" s="177">
        <f ca="1">COUNTIF(OFFSET(Data!$A$1,0,MATCH(A58,Data!$1:$1,0)-1,1000,1),B58)</f>
        <v>1</v>
      </c>
      <c r="K58" s="26" t="str">
        <f t="shared" si="11"/>
        <v>AT&amp;T TV Now Ultimate/Cinemax</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747</v>
      </c>
      <c r="B59" s="72" t="s">
        <v>487</v>
      </c>
      <c r="C59" s="108">
        <v>5</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12"/>
        <v/>
      </c>
      <c r="H59" s="28" t="str">
        <f t="shared" si="13"/>
        <v>AT&amp;T TV Now UltimateDesportes</v>
      </c>
      <c r="I59" s="177">
        <f ca="1">COUNTIF(OFFSET(Data!$A$1,0,MATCH(A59,Data!$1:$1,0)-1,1000,1),B59)</f>
        <v>4</v>
      </c>
      <c r="K59" s="26" t="str">
        <f t="shared" si="11"/>
        <v>AT&amp;T TV Now Ultimate/Desportes</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747</v>
      </c>
      <c r="B60" s="72" t="s">
        <v>197</v>
      </c>
      <c r="C60" s="108">
        <v>6</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12"/>
        <v/>
      </c>
      <c r="H60" s="28" t="str">
        <f t="shared" si="13"/>
        <v>AT&amp;T TV Now UltimateEpix</v>
      </c>
      <c r="I60" s="177">
        <f ca="1">COUNTIF(OFFSET(Data!$A$1,0,MATCH(A60,Data!$1:$1,0)-1,1000,1),B60)</f>
        <v>1</v>
      </c>
      <c r="K60" s="26" t="str">
        <f t="shared" si="11"/>
        <v>AT&amp;T TV Now Ultimate/Epix</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747</v>
      </c>
      <c r="B61" s="72" t="s">
        <v>282</v>
      </c>
      <c r="C61" s="108">
        <v>15</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ca="1" si="12"/>
        <v/>
      </c>
      <c r="H61" s="28" t="str">
        <f t="shared" si="13"/>
        <v>AT&amp;T TV Now UltimateEspanol</v>
      </c>
      <c r="I61" s="177">
        <f ca="1">COUNTIF(OFFSET(Data!$A$1,0,MATCH(A61,Data!$1:$1,0)-1,1000,1),B61)</f>
        <v>49</v>
      </c>
      <c r="K61" s="26" t="str">
        <f t="shared" si="11"/>
        <v>AT&amp;T TV Now Ultimate/Espanol</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747</v>
      </c>
      <c r="B62" s="72" t="s">
        <v>66</v>
      </c>
      <c r="C62" s="108">
        <v>11</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12"/>
        <v/>
      </c>
      <c r="H62" s="28" t="str">
        <f t="shared" si="13"/>
        <v>AT&amp;T TV Now UltimateShowtime</v>
      </c>
      <c r="I62" s="177">
        <f ca="1">COUNTIF(OFFSET(Data!$A$1,0,MATCH(A62,Data!$1:$1,0)-1,1000,1),B62)</f>
        <v>1</v>
      </c>
      <c r="K62" s="26" t="str">
        <f t="shared" si="11"/>
        <v>AT&amp;T TV Now Ultimate/Showtime</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747</v>
      </c>
      <c r="B63" s="72" t="s">
        <v>67</v>
      </c>
      <c r="C63" s="108">
        <v>11</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12"/>
        <v/>
      </c>
      <c r="H63" s="28" t="str">
        <f t="shared" si="13"/>
        <v>AT&amp;T TV Now UltimateStarz</v>
      </c>
      <c r="I63" s="177">
        <f ca="1">COUNTIF(OFFSET(Data!$A$1,0,MATCH(A63,Data!$1:$1,0)-1,1000,1),B63)</f>
        <v>1</v>
      </c>
      <c r="K63" s="26" t="str">
        <f t="shared" si="11"/>
        <v>AT&amp;T TV Now Ultimate/Starz</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746</v>
      </c>
      <c r="B64" s="182" t="s">
        <v>860</v>
      </c>
      <c r="C64" s="108">
        <v>5</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12"/>
        <v/>
      </c>
      <c r="H64" s="28" t="str">
        <f t="shared" si="13"/>
        <v>AT&amp;T TV Now Xtra3rd Screen</v>
      </c>
      <c r="I64" s="177">
        <f ca="1">COUNTIF(OFFSET(Data!$A$1,0,MATCH(A64,Data!$1:$1,0)-1,1000,1),B64)</f>
        <v>1</v>
      </c>
      <c r="K64" s="26" t="str">
        <f t="shared" si="11"/>
        <v>AT&amp;T TV Now Xtra/3rd Screen</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16384" ht="13.3" thickBot="1" x14ac:dyDescent="0.4">
      <c r="A65" s="71" t="s">
        <v>746</v>
      </c>
      <c r="B65" s="72" t="s">
        <v>17</v>
      </c>
      <c r="C65" s="108">
        <v>11</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12"/>
        <v/>
      </c>
      <c r="H65" s="28" t="str">
        <f t="shared" si="13"/>
        <v>AT&amp;T TV Now XtraCinemax</v>
      </c>
      <c r="I65" s="177">
        <f ca="1">COUNTIF(OFFSET(Data!$A$1,0,MATCH(A65,Data!$1:$1,0)-1,1000,1),B65)</f>
        <v>1</v>
      </c>
      <c r="K65" s="26" t="str">
        <f t="shared" si="11"/>
        <v>AT&amp;T TV Now Xtra/Cinemax</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16384" ht="13.3" thickBot="1" x14ac:dyDescent="0.4">
      <c r="A66" s="71" t="s">
        <v>746</v>
      </c>
      <c r="B66" s="72" t="s">
        <v>487</v>
      </c>
      <c r="C66" s="107">
        <v>5</v>
      </c>
      <c r="D66" s="126"/>
      <c r="E66" s="28">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ca="1" si="12"/>
        <v/>
      </c>
      <c r="H66" s="28" t="str">
        <f t="shared" si="13"/>
        <v>AT&amp;T TV Now XtraDesportes</v>
      </c>
      <c r="I66" s="184">
        <f ca="1">COUNTIF(OFFSET(Data!$A$1,0,MATCH(A66,Data!$1:$1,0)-1,1000,1),B66)</f>
        <v>5</v>
      </c>
      <c r="K66" s="26" t="str">
        <f t="shared" si="11"/>
        <v>AT&amp;T TV Now Xtra/Desportes</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39"/>
      <c r="AR66" s="39"/>
      <c r="AS66" s="39"/>
      <c r="AT66" s="39"/>
      <c r="AU66" s="39"/>
      <c r="AV66" s="39"/>
      <c r="AW66" s="39"/>
      <c r="AX66" s="39"/>
      <c r="AY66" s="39"/>
      <c r="AZ66" s="39"/>
      <c r="BA66" s="39"/>
      <c r="BB66" s="39"/>
      <c r="BC66" s="39"/>
      <c r="BD66" s="39"/>
      <c r="BE66" s="39"/>
      <c r="BF66" s="39"/>
      <c r="BG66" s="39"/>
      <c r="BH66" s="39"/>
      <c r="BI66" s="39"/>
      <c r="BJ66" s="39"/>
      <c r="BK66" s="39"/>
      <c r="BL66" s="39"/>
      <c r="BM66" s="39"/>
      <c r="BN66" s="39"/>
      <c r="BO66" s="39"/>
      <c r="BP66" s="39"/>
      <c r="BQ66" s="39"/>
      <c r="BR66" s="39"/>
      <c r="BS66" s="39"/>
      <c r="BT66" s="39"/>
      <c r="BU66" s="39"/>
      <c r="BV66" s="39"/>
      <c r="BW66" s="39"/>
      <c r="BX66" s="39"/>
      <c r="BY66" s="39"/>
      <c r="BZ66" s="39"/>
      <c r="CA66" s="39"/>
      <c r="CB66" s="39"/>
      <c r="CC66" s="39"/>
      <c r="CD66" s="39"/>
      <c r="CE66" s="39"/>
      <c r="CF66" s="39"/>
      <c r="CG66" s="39"/>
      <c r="CH66" s="39"/>
      <c r="CI66" s="39"/>
      <c r="CJ66" s="39"/>
      <c r="CK66" s="39"/>
      <c r="CL66" s="39"/>
      <c r="CM66" s="39"/>
      <c r="CN66" s="39"/>
      <c r="CO66" s="39"/>
      <c r="CP66" s="39"/>
      <c r="CQ66" s="39"/>
      <c r="CR66" s="39"/>
      <c r="CS66" s="39"/>
      <c r="CT66" s="39"/>
      <c r="CU66" s="39"/>
      <c r="CV66" s="39"/>
      <c r="CW66" s="39"/>
      <c r="CX66" s="39"/>
      <c r="CY66" s="39"/>
      <c r="CZ66" s="39"/>
      <c r="DA66" s="39"/>
      <c r="DB66" s="39"/>
      <c r="DC66" s="39"/>
      <c r="DD66" s="39"/>
      <c r="DE66" s="39"/>
      <c r="DF66" s="39"/>
      <c r="DG66" s="39"/>
      <c r="DH66" s="39"/>
      <c r="DI66" s="39"/>
      <c r="DJ66" s="39"/>
      <c r="DK66" s="39"/>
      <c r="DL66" s="39"/>
      <c r="DM66" s="39"/>
      <c r="DN66" s="39"/>
      <c r="DO66" s="39"/>
      <c r="DP66" s="39"/>
      <c r="DQ66" s="39"/>
      <c r="DR66" s="39"/>
      <c r="DS66" s="39"/>
      <c r="DT66" s="39"/>
      <c r="DU66" s="39"/>
      <c r="DV66" s="39"/>
      <c r="DW66" s="39"/>
      <c r="DX66" s="39"/>
      <c r="DY66" s="39"/>
      <c r="DZ66" s="39"/>
      <c r="EA66" s="39"/>
      <c r="EB66" s="39"/>
      <c r="EC66" s="39"/>
      <c r="ED66" s="39"/>
      <c r="EE66" s="39"/>
      <c r="EF66" s="39"/>
      <c r="EG66" s="39"/>
      <c r="EH66" s="39"/>
      <c r="EI66" s="39"/>
      <c r="EJ66" s="39"/>
      <c r="EK66" s="39"/>
      <c r="EL66" s="39"/>
      <c r="EM66" s="39"/>
      <c r="EN66" s="39"/>
      <c r="EO66" s="39"/>
      <c r="EP66" s="39"/>
      <c r="EQ66" s="39"/>
      <c r="ER66" s="39"/>
      <c r="ES66" s="39"/>
      <c r="ET66" s="39"/>
      <c r="EU66" s="39"/>
      <c r="EV66" s="39"/>
      <c r="EW66" s="39"/>
      <c r="EX66" s="39"/>
      <c r="EY66" s="39"/>
      <c r="EZ66" s="39"/>
      <c r="FA66" s="39"/>
      <c r="FB66" s="39"/>
      <c r="FC66" s="39"/>
      <c r="FD66" s="39"/>
      <c r="FE66" s="39"/>
      <c r="FF66" s="39"/>
      <c r="FG66" s="39"/>
      <c r="FH66" s="39"/>
      <c r="FI66" s="39"/>
      <c r="FJ66" s="39"/>
      <c r="FK66" s="39"/>
      <c r="FL66" s="39"/>
      <c r="FM66" s="39"/>
      <c r="FN66" s="39"/>
      <c r="FO66" s="39"/>
      <c r="FP66" s="39"/>
      <c r="FQ66" s="39"/>
      <c r="FR66" s="39"/>
      <c r="FS66" s="39"/>
      <c r="FT66" s="39"/>
      <c r="FU66" s="39"/>
      <c r="FV66" s="39"/>
      <c r="FW66" s="39"/>
      <c r="FX66" s="39"/>
      <c r="FY66" s="39"/>
      <c r="FZ66" s="39"/>
      <c r="GA66" s="39"/>
      <c r="GB66" s="39"/>
      <c r="GC66" s="39"/>
      <c r="GD66" s="39"/>
      <c r="GE66" s="39"/>
      <c r="GF66" s="39"/>
      <c r="GG66" s="39"/>
      <c r="GH66" s="39"/>
      <c r="GI66" s="39"/>
      <c r="GJ66" s="39"/>
      <c r="GK66" s="39"/>
      <c r="GL66" s="39"/>
      <c r="GM66" s="39"/>
      <c r="GN66" s="39"/>
      <c r="GO66" s="39"/>
      <c r="GP66" s="39"/>
      <c r="GQ66" s="39"/>
      <c r="GR66" s="39"/>
      <c r="GS66" s="39"/>
      <c r="GT66" s="39"/>
      <c r="GU66" s="39"/>
      <c r="GV66" s="39"/>
      <c r="GW66" s="39"/>
      <c r="GX66" s="39"/>
      <c r="GY66" s="39"/>
      <c r="GZ66" s="39"/>
      <c r="HA66" s="39"/>
      <c r="HB66" s="39"/>
      <c r="HC66" s="39"/>
      <c r="HD66" s="39"/>
      <c r="HE66" s="39"/>
      <c r="HF66" s="39"/>
      <c r="HG66" s="39"/>
      <c r="HH66" s="39"/>
      <c r="HI66" s="39"/>
      <c r="HJ66" s="39"/>
      <c r="HK66" s="39"/>
      <c r="HL66" s="39"/>
      <c r="HM66" s="39"/>
      <c r="HN66" s="39"/>
      <c r="HO66" s="39"/>
      <c r="HP66" s="39"/>
      <c r="HQ66" s="39"/>
      <c r="HR66" s="39"/>
      <c r="HS66" s="39"/>
      <c r="HT66" s="39"/>
      <c r="HU66" s="39"/>
      <c r="HV66" s="39"/>
      <c r="HW66" s="39"/>
      <c r="HX66" s="39"/>
      <c r="HY66" s="39"/>
      <c r="HZ66" s="39"/>
      <c r="IA66" s="39"/>
      <c r="IB66" s="39"/>
      <c r="IC66" s="39"/>
      <c r="ID66" s="39"/>
      <c r="IE66" s="39"/>
      <c r="IF66" s="39"/>
      <c r="IG66" s="39"/>
      <c r="IH66" s="39"/>
      <c r="II66" s="39"/>
      <c r="IJ66" s="39"/>
      <c r="IK66" s="39"/>
      <c r="IL66" s="39"/>
      <c r="IM66" s="39"/>
      <c r="IN66" s="39"/>
      <c r="IO66" s="39"/>
      <c r="IP66" s="39"/>
      <c r="IQ66" s="39"/>
      <c r="IR66" s="39"/>
      <c r="IS66" s="39"/>
      <c r="IT66" s="39"/>
      <c r="IU66" s="39"/>
      <c r="IV66" s="39"/>
      <c r="IW66" s="39"/>
      <c r="IX66" s="39"/>
      <c r="IY66" s="39"/>
      <c r="IZ66" s="39"/>
      <c r="JA66" s="39"/>
      <c r="JB66" s="39"/>
      <c r="JC66" s="39"/>
      <c r="JD66" s="39"/>
      <c r="JE66" s="39"/>
      <c r="JF66" s="39"/>
      <c r="JG66" s="39"/>
      <c r="JH66" s="39"/>
      <c r="JI66" s="39"/>
      <c r="JJ66" s="39"/>
      <c r="JK66" s="39"/>
      <c r="JL66" s="39"/>
      <c r="JM66" s="39"/>
      <c r="JN66" s="39"/>
      <c r="JO66" s="39"/>
      <c r="JP66" s="39"/>
      <c r="JQ66" s="39"/>
      <c r="JR66" s="39"/>
      <c r="JS66" s="39"/>
      <c r="JT66" s="39"/>
      <c r="JU66" s="39"/>
      <c r="JV66" s="39"/>
      <c r="JW66" s="39"/>
      <c r="JX66" s="39"/>
      <c r="JY66" s="39"/>
      <c r="JZ66" s="39"/>
      <c r="KA66" s="39"/>
      <c r="KB66" s="39"/>
      <c r="KC66" s="39"/>
      <c r="KD66" s="39"/>
      <c r="KE66" s="39"/>
      <c r="KF66" s="39"/>
      <c r="KG66" s="39"/>
      <c r="KH66" s="39"/>
      <c r="KI66" s="39"/>
      <c r="KJ66" s="39"/>
      <c r="KK66" s="39"/>
      <c r="KL66" s="39"/>
      <c r="KM66" s="39"/>
      <c r="KN66" s="39"/>
      <c r="KO66" s="39"/>
      <c r="KP66" s="39"/>
      <c r="KQ66" s="39"/>
      <c r="KR66" s="39"/>
      <c r="KS66" s="39"/>
      <c r="KT66" s="39"/>
      <c r="KU66" s="39"/>
      <c r="KV66" s="39"/>
      <c r="KW66" s="39"/>
      <c r="KX66" s="39"/>
      <c r="KY66" s="39"/>
      <c r="KZ66" s="39"/>
      <c r="LA66" s="39"/>
      <c r="LB66" s="39"/>
      <c r="LC66" s="39"/>
      <c r="LD66" s="39"/>
      <c r="LE66" s="39"/>
      <c r="LF66" s="39"/>
      <c r="LG66" s="39"/>
      <c r="LH66" s="39"/>
      <c r="LI66" s="39"/>
      <c r="LJ66" s="39"/>
      <c r="LK66" s="39"/>
      <c r="LL66" s="39"/>
      <c r="LM66" s="39"/>
      <c r="LN66" s="39"/>
      <c r="LO66" s="39"/>
      <c r="LP66" s="39"/>
      <c r="LQ66" s="39"/>
      <c r="LR66" s="39"/>
      <c r="LS66" s="39"/>
      <c r="LT66" s="39"/>
      <c r="LU66" s="39"/>
      <c r="LV66" s="39"/>
      <c r="LW66" s="39"/>
      <c r="LX66" s="39"/>
      <c r="LY66" s="39"/>
      <c r="LZ66" s="39"/>
      <c r="MA66" s="39"/>
      <c r="MB66" s="39"/>
      <c r="MC66" s="39"/>
      <c r="MD66" s="39"/>
      <c r="ME66" s="39"/>
      <c r="MF66" s="39"/>
      <c r="MG66" s="39"/>
      <c r="MH66" s="39"/>
      <c r="MI66" s="39"/>
      <c r="MJ66" s="39"/>
      <c r="MK66" s="39"/>
      <c r="ML66" s="39"/>
      <c r="MM66" s="39"/>
      <c r="MN66" s="39"/>
      <c r="MO66" s="39"/>
      <c r="MP66" s="39"/>
      <c r="MQ66" s="39"/>
      <c r="MR66" s="39"/>
      <c r="MS66" s="39"/>
      <c r="MT66" s="39"/>
      <c r="MU66" s="39"/>
      <c r="MV66" s="39"/>
      <c r="MW66" s="39"/>
      <c r="MX66" s="39"/>
      <c r="MY66" s="39"/>
      <c r="MZ66" s="39"/>
      <c r="NA66" s="39"/>
      <c r="NB66" s="39"/>
      <c r="NC66" s="39"/>
      <c r="ND66" s="39"/>
      <c r="NE66" s="39"/>
      <c r="NF66" s="39"/>
      <c r="NG66" s="39"/>
      <c r="NH66" s="39"/>
      <c r="NI66" s="39"/>
      <c r="NJ66" s="39"/>
      <c r="NK66" s="39"/>
      <c r="NL66" s="39"/>
      <c r="NM66" s="39"/>
      <c r="NN66" s="39"/>
      <c r="NO66" s="39"/>
      <c r="NP66" s="39"/>
      <c r="NQ66" s="39"/>
      <c r="NR66" s="39"/>
      <c r="NS66" s="39"/>
      <c r="NT66" s="39"/>
      <c r="NU66" s="39"/>
      <c r="NV66" s="39"/>
      <c r="NW66" s="39"/>
      <c r="NX66" s="39"/>
      <c r="NY66" s="39"/>
      <c r="NZ66" s="39"/>
      <c r="OA66" s="39"/>
      <c r="OB66" s="39"/>
      <c r="OC66" s="39"/>
      <c r="OD66" s="39"/>
      <c r="OE66" s="39"/>
      <c r="OF66" s="39"/>
      <c r="OG66" s="39"/>
      <c r="OH66" s="39"/>
      <c r="OI66" s="39"/>
      <c r="OJ66" s="39"/>
      <c r="OK66" s="39"/>
      <c r="OL66" s="39"/>
      <c r="OM66" s="39"/>
      <c r="ON66" s="39"/>
      <c r="OO66" s="39"/>
      <c r="OP66" s="39"/>
      <c r="OQ66" s="39"/>
      <c r="OR66" s="39"/>
      <c r="OS66" s="39"/>
      <c r="OT66" s="39"/>
      <c r="OU66" s="39"/>
      <c r="OV66" s="39"/>
      <c r="OW66" s="39"/>
      <c r="OX66" s="39"/>
      <c r="OY66" s="39"/>
      <c r="OZ66" s="39"/>
      <c r="PA66" s="39"/>
      <c r="PB66" s="39"/>
      <c r="PC66" s="39"/>
      <c r="PD66" s="39"/>
      <c r="PE66" s="39"/>
      <c r="PF66" s="39"/>
      <c r="PG66" s="39"/>
      <c r="PH66" s="39"/>
      <c r="PI66" s="39"/>
      <c r="PJ66" s="39"/>
      <c r="PK66" s="39"/>
      <c r="PL66" s="39"/>
      <c r="PM66" s="39"/>
      <c r="PN66" s="39"/>
      <c r="PO66" s="39"/>
      <c r="PP66" s="39"/>
      <c r="PQ66" s="39"/>
      <c r="PR66" s="39"/>
      <c r="PS66" s="39"/>
      <c r="PT66" s="39"/>
      <c r="PU66" s="39"/>
      <c r="PV66" s="39"/>
      <c r="PW66" s="39"/>
      <c r="PX66" s="39"/>
      <c r="PY66" s="39"/>
      <c r="PZ66" s="39"/>
      <c r="QA66" s="39"/>
      <c r="QB66" s="39"/>
      <c r="QC66" s="39"/>
      <c r="QD66" s="39"/>
      <c r="QE66" s="39"/>
      <c r="QF66" s="39"/>
      <c r="QG66" s="39"/>
      <c r="QH66" s="39"/>
      <c r="QI66" s="39"/>
      <c r="QJ66" s="39"/>
      <c r="QK66" s="39"/>
      <c r="QL66" s="39"/>
      <c r="QM66" s="39"/>
      <c r="QN66" s="39"/>
      <c r="QO66" s="39"/>
      <c r="QP66" s="39"/>
      <c r="QQ66" s="39"/>
      <c r="QR66" s="39"/>
      <c r="QS66" s="39"/>
      <c r="QT66" s="39"/>
      <c r="QU66" s="39"/>
      <c r="QV66" s="39"/>
      <c r="QW66" s="39"/>
      <c r="QX66" s="39"/>
      <c r="QY66" s="39"/>
      <c r="QZ66" s="39"/>
      <c r="RA66" s="39"/>
      <c r="RB66" s="39"/>
      <c r="RC66" s="39"/>
      <c r="RD66" s="39"/>
      <c r="RE66" s="39"/>
      <c r="RF66" s="39"/>
      <c r="RG66" s="39"/>
      <c r="RH66" s="39"/>
      <c r="RI66" s="39"/>
      <c r="RJ66" s="39"/>
      <c r="RK66" s="39"/>
      <c r="RL66" s="39"/>
      <c r="RM66" s="39"/>
      <c r="RN66" s="39"/>
      <c r="RO66" s="39"/>
      <c r="RP66" s="39"/>
      <c r="RQ66" s="39"/>
      <c r="RR66" s="39"/>
      <c r="RS66" s="39"/>
      <c r="RT66" s="39"/>
      <c r="RU66" s="39"/>
      <c r="RV66" s="39"/>
      <c r="RW66" s="39"/>
      <c r="RX66" s="39"/>
      <c r="RY66" s="39"/>
      <c r="RZ66" s="39"/>
      <c r="SA66" s="39"/>
      <c r="SB66" s="39"/>
      <c r="SC66" s="39"/>
      <c r="SD66" s="39"/>
      <c r="SE66" s="39"/>
      <c r="SF66" s="39"/>
      <c r="SG66" s="39"/>
      <c r="SH66" s="39"/>
      <c r="SI66" s="39"/>
      <c r="SJ66" s="39"/>
      <c r="SK66" s="39"/>
      <c r="SL66" s="39"/>
      <c r="SM66" s="39"/>
      <c r="SN66" s="39"/>
      <c r="SO66" s="39"/>
      <c r="SP66" s="39"/>
      <c r="SQ66" s="39"/>
      <c r="SR66" s="39"/>
      <c r="SS66" s="39"/>
      <c r="ST66" s="39"/>
      <c r="SU66" s="39"/>
      <c r="SV66" s="39"/>
      <c r="SW66" s="39"/>
      <c r="SX66" s="39"/>
      <c r="SY66" s="39"/>
      <c r="SZ66" s="39"/>
      <c r="TA66" s="39"/>
      <c r="TB66" s="39"/>
      <c r="TC66" s="39"/>
      <c r="TD66" s="39"/>
      <c r="TE66" s="39"/>
      <c r="TF66" s="39"/>
      <c r="TG66" s="39"/>
      <c r="TH66" s="39"/>
      <c r="TI66" s="39"/>
      <c r="TJ66" s="39"/>
      <c r="TK66" s="39"/>
      <c r="TL66" s="39"/>
      <c r="TM66" s="39"/>
      <c r="TN66" s="39"/>
      <c r="TO66" s="39"/>
      <c r="TP66" s="39"/>
      <c r="TQ66" s="39"/>
      <c r="TR66" s="39"/>
      <c r="TS66" s="39"/>
      <c r="TT66" s="39"/>
      <c r="TU66" s="39"/>
      <c r="TV66" s="39"/>
      <c r="TW66" s="39"/>
      <c r="TX66" s="39"/>
      <c r="TY66" s="39"/>
      <c r="TZ66" s="39"/>
      <c r="UA66" s="39"/>
      <c r="UB66" s="39"/>
      <c r="UC66" s="39"/>
      <c r="UD66" s="39"/>
      <c r="UE66" s="39"/>
      <c r="UF66" s="39"/>
      <c r="UG66" s="39"/>
      <c r="UH66" s="39"/>
      <c r="UI66" s="39"/>
      <c r="UJ66" s="39"/>
      <c r="UK66" s="39"/>
      <c r="UL66" s="39"/>
      <c r="UM66" s="39"/>
      <c r="UN66" s="39"/>
      <c r="UO66" s="39"/>
      <c r="UP66" s="39"/>
      <c r="UQ66" s="39"/>
      <c r="UR66" s="39"/>
      <c r="US66" s="39"/>
      <c r="UT66" s="39"/>
      <c r="UU66" s="39"/>
      <c r="UV66" s="39"/>
      <c r="UW66" s="39"/>
      <c r="UX66" s="39"/>
      <c r="UY66" s="39"/>
      <c r="UZ66" s="39"/>
      <c r="VA66" s="39"/>
      <c r="VB66" s="39"/>
      <c r="VC66" s="39"/>
      <c r="VD66" s="39"/>
      <c r="VE66" s="39"/>
      <c r="VF66" s="39"/>
      <c r="VG66" s="39"/>
      <c r="VH66" s="39"/>
      <c r="VI66" s="39"/>
      <c r="VJ66" s="39"/>
      <c r="VK66" s="39"/>
      <c r="VL66" s="39"/>
      <c r="VM66" s="39"/>
      <c r="VN66" s="39"/>
      <c r="VO66" s="39"/>
      <c r="VP66" s="39"/>
      <c r="VQ66" s="39"/>
      <c r="VR66" s="39"/>
      <c r="VS66" s="39"/>
      <c r="VT66" s="39"/>
      <c r="VU66" s="39"/>
      <c r="VV66" s="39"/>
      <c r="VW66" s="39"/>
      <c r="VX66" s="39"/>
      <c r="VY66" s="39"/>
      <c r="VZ66" s="39"/>
      <c r="WA66" s="39"/>
      <c r="WB66" s="39"/>
      <c r="WC66" s="39"/>
      <c r="WD66" s="39"/>
      <c r="WE66" s="39"/>
      <c r="WF66" s="39"/>
      <c r="WG66" s="39"/>
      <c r="WH66" s="39"/>
      <c r="WI66" s="39"/>
      <c r="WJ66" s="39"/>
      <c r="WK66" s="39"/>
      <c r="WL66" s="39"/>
      <c r="WM66" s="39"/>
      <c r="WN66" s="39"/>
      <c r="WO66" s="39"/>
      <c r="WP66" s="39"/>
      <c r="WQ66" s="39"/>
      <c r="WR66" s="39"/>
      <c r="WS66" s="39"/>
      <c r="WT66" s="39"/>
      <c r="WU66" s="39"/>
      <c r="WV66" s="39"/>
      <c r="WW66" s="39"/>
      <c r="WX66" s="39"/>
      <c r="WY66" s="39"/>
      <c r="WZ66" s="39"/>
      <c r="XA66" s="39"/>
      <c r="XB66" s="39"/>
      <c r="XC66" s="39"/>
      <c r="XD66" s="39"/>
      <c r="XE66" s="39"/>
      <c r="XF66" s="39"/>
      <c r="XG66" s="39"/>
      <c r="XH66" s="39"/>
      <c r="XI66" s="39"/>
      <c r="XJ66" s="39"/>
      <c r="XK66" s="39"/>
      <c r="XL66" s="39"/>
      <c r="XM66" s="39"/>
      <c r="XN66" s="39"/>
      <c r="XO66" s="39"/>
      <c r="XP66" s="39"/>
      <c r="XQ66" s="39"/>
      <c r="XR66" s="39"/>
      <c r="XS66" s="39"/>
      <c r="XT66" s="39"/>
      <c r="XU66" s="39"/>
      <c r="XV66" s="39"/>
      <c r="XW66" s="39"/>
      <c r="XX66" s="39"/>
      <c r="XY66" s="39"/>
      <c r="XZ66" s="39"/>
      <c r="YA66" s="39"/>
      <c r="YB66" s="39"/>
      <c r="YC66" s="39"/>
      <c r="YD66" s="39"/>
      <c r="YE66" s="39"/>
      <c r="YF66" s="39"/>
      <c r="YG66" s="39"/>
      <c r="YH66" s="39"/>
      <c r="YI66" s="39"/>
      <c r="YJ66" s="39"/>
      <c r="YK66" s="39"/>
      <c r="YL66" s="39"/>
      <c r="YM66" s="39"/>
      <c r="YN66" s="39"/>
      <c r="YO66" s="39"/>
      <c r="YP66" s="39"/>
      <c r="YQ66" s="39"/>
      <c r="YR66" s="39"/>
      <c r="YS66" s="39"/>
      <c r="YT66" s="39"/>
      <c r="YU66" s="39"/>
      <c r="YV66" s="39"/>
      <c r="YW66" s="39"/>
      <c r="YX66" s="39"/>
      <c r="YY66" s="39"/>
      <c r="YZ66" s="39"/>
      <c r="ZA66" s="39"/>
      <c r="ZB66" s="39"/>
      <c r="ZC66" s="39"/>
      <c r="ZD66" s="39"/>
      <c r="ZE66" s="39"/>
      <c r="ZF66" s="39"/>
      <c r="ZG66" s="39"/>
      <c r="ZH66" s="39"/>
      <c r="ZI66" s="39"/>
      <c r="ZJ66" s="39"/>
      <c r="ZK66" s="39"/>
      <c r="ZL66" s="39"/>
      <c r="ZM66" s="39"/>
      <c r="ZN66" s="39"/>
      <c r="ZO66" s="39"/>
      <c r="ZP66" s="39"/>
      <c r="ZQ66" s="39"/>
      <c r="ZR66" s="39"/>
      <c r="ZS66" s="39"/>
      <c r="ZT66" s="39"/>
      <c r="ZU66" s="39"/>
      <c r="ZV66" s="39"/>
      <c r="ZW66" s="39"/>
      <c r="ZX66" s="39"/>
      <c r="ZY66" s="39"/>
      <c r="ZZ66" s="39"/>
      <c r="AAA66" s="39"/>
      <c r="AAB66" s="39"/>
      <c r="AAC66" s="39"/>
      <c r="AAD66" s="39"/>
      <c r="AAE66" s="39"/>
      <c r="AAF66" s="39"/>
      <c r="AAG66" s="39"/>
      <c r="AAH66" s="39"/>
      <c r="AAI66" s="39"/>
      <c r="AAJ66" s="39"/>
      <c r="AAK66" s="39"/>
      <c r="AAL66" s="39"/>
      <c r="AAM66" s="39"/>
      <c r="AAN66" s="39"/>
      <c r="AAO66" s="39"/>
      <c r="AAP66" s="39"/>
      <c r="AAQ66" s="39"/>
      <c r="AAR66" s="39"/>
      <c r="AAS66" s="39"/>
      <c r="AAT66" s="39"/>
      <c r="AAU66" s="39"/>
      <c r="AAV66" s="39"/>
      <c r="AAW66" s="39"/>
      <c r="AAX66" s="39"/>
      <c r="AAY66" s="39"/>
      <c r="AAZ66" s="39"/>
      <c r="ABA66" s="39"/>
      <c r="ABB66" s="39"/>
      <c r="ABC66" s="39"/>
      <c r="ABD66" s="39"/>
      <c r="ABE66" s="39"/>
      <c r="ABF66" s="39"/>
      <c r="ABG66" s="39"/>
      <c r="ABH66" s="39"/>
      <c r="ABI66" s="39"/>
      <c r="ABJ66" s="39"/>
      <c r="ABK66" s="39"/>
      <c r="ABL66" s="39"/>
      <c r="ABM66" s="39"/>
      <c r="ABN66" s="39"/>
      <c r="ABO66" s="39"/>
      <c r="ABP66" s="39"/>
      <c r="ABQ66" s="39"/>
      <c r="ABR66" s="39"/>
      <c r="ABS66" s="39"/>
      <c r="ABT66" s="39"/>
      <c r="ABU66" s="39"/>
      <c r="ABV66" s="39"/>
      <c r="ABW66" s="39"/>
      <c r="ABX66" s="39"/>
      <c r="ABY66" s="39"/>
      <c r="ABZ66" s="39"/>
      <c r="ACA66" s="39"/>
      <c r="ACB66" s="39"/>
      <c r="ACC66" s="39"/>
      <c r="ACD66" s="39"/>
      <c r="ACE66" s="39"/>
      <c r="ACF66" s="39"/>
      <c r="ACG66" s="39"/>
      <c r="ACH66" s="39"/>
      <c r="ACI66" s="39"/>
      <c r="ACJ66" s="39"/>
      <c r="ACK66" s="39"/>
      <c r="ACL66" s="39"/>
      <c r="ACM66" s="39"/>
      <c r="ACN66" s="39"/>
      <c r="ACO66" s="39"/>
      <c r="ACP66" s="39"/>
      <c r="ACQ66" s="39"/>
      <c r="ACR66" s="39"/>
      <c r="ACS66" s="39"/>
      <c r="ACT66" s="39"/>
      <c r="ACU66" s="39"/>
      <c r="ACV66" s="39"/>
      <c r="ACW66" s="39"/>
      <c r="ACX66" s="39"/>
      <c r="ACY66" s="39"/>
      <c r="ACZ66" s="39"/>
      <c r="ADA66" s="39"/>
      <c r="ADB66" s="39"/>
      <c r="ADC66" s="39"/>
      <c r="ADD66" s="39"/>
      <c r="ADE66" s="39"/>
      <c r="ADF66" s="39"/>
      <c r="ADG66" s="39"/>
      <c r="ADH66" s="39"/>
      <c r="ADI66" s="39"/>
      <c r="ADJ66" s="39"/>
      <c r="ADK66" s="39"/>
      <c r="ADL66" s="39"/>
      <c r="ADM66" s="39"/>
      <c r="ADN66" s="39"/>
      <c r="ADO66" s="39"/>
      <c r="ADP66" s="39"/>
      <c r="ADQ66" s="39"/>
      <c r="ADR66" s="39"/>
      <c r="ADS66" s="39"/>
      <c r="ADT66" s="39"/>
      <c r="ADU66" s="39"/>
      <c r="ADV66" s="39"/>
      <c r="ADW66" s="39"/>
      <c r="ADX66" s="39"/>
      <c r="ADY66" s="39"/>
      <c r="ADZ66" s="39"/>
      <c r="AEA66" s="39"/>
      <c r="AEB66" s="39"/>
      <c r="AEC66" s="39"/>
      <c r="AED66" s="39"/>
      <c r="AEE66" s="39"/>
      <c r="AEF66" s="39"/>
      <c r="AEG66" s="39"/>
      <c r="AEH66" s="39"/>
      <c r="AEI66" s="39"/>
      <c r="AEJ66" s="39"/>
      <c r="AEK66" s="39"/>
      <c r="AEL66" s="39"/>
      <c r="AEM66" s="39"/>
      <c r="AEN66" s="39"/>
      <c r="AEO66" s="39"/>
      <c r="AEP66" s="39"/>
      <c r="AEQ66" s="39"/>
      <c r="AER66" s="39"/>
      <c r="AES66" s="39"/>
      <c r="AET66" s="39"/>
      <c r="AEU66" s="39"/>
      <c r="AEV66" s="39"/>
      <c r="AEW66" s="39"/>
      <c r="AEX66" s="39"/>
      <c r="AEY66" s="39"/>
      <c r="AEZ66" s="39"/>
      <c r="AFA66" s="39"/>
      <c r="AFB66" s="39"/>
      <c r="AFC66" s="39"/>
      <c r="AFD66" s="39"/>
      <c r="AFE66" s="39"/>
      <c r="AFF66" s="39"/>
      <c r="AFG66" s="39"/>
      <c r="AFH66" s="39"/>
      <c r="AFI66" s="39"/>
      <c r="AFJ66" s="39"/>
      <c r="AFK66" s="39"/>
      <c r="AFL66" s="39"/>
      <c r="AFM66" s="39"/>
      <c r="AFN66" s="39"/>
      <c r="AFO66" s="39"/>
      <c r="AFP66" s="39"/>
      <c r="AFQ66" s="39"/>
      <c r="AFR66" s="39"/>
      <c r="AFS66" s="39"/>
      <c r="AFT66" s="39"/>
      <c r="AFU66" s="39"/>
      <c r="AFV66" s="39"/>
      <c r="AFW66" s="39"/>
      <c r="AFX66" s="39"/>
      <c r="AFY66" s="39"/>
      <c r="AFZ66" s="39"/>
      <c r="AGA66" s="39"/>
      <c r="AGB66" s="39"/>
      <c r="AGC66" s="39"/>
      <c r="AGD66" s="39"/>
      <c r="AGE66" s="39"/>
      <c r="AGF66" s="39"/>
      <c r="AGG66" s="39"/>
      <c r="AGH66" s="39"/>
      <c r="AGI66" s="39"/>
      <c r="AGJ66" s="39"/>
      <c r="AGK66" s="39"/>
      <c r="AGL66" s="39"/>
      <c r="AGM66" s="39"/>
      <c r="AGN66" s="39"/>
      <c r="AGO66" s="39"/>
      <c r="AGP66" s="39"/>
      <c r="AGQ66" s="39"/>
      <c r="AGR66" s="39"/>
      <c r="AGS66" s="39"/>
      <c r="AGT66" s="39"/>
      <c r="AGU66" s="39"/>
      <c r="AGV66" s="39"/>
      <c r="AGW66" s="39"/>
      <c r="AGX66" s="39"/>
      <c r="AGY66" s="39"/>
      <c r="AGZ66" s="39"/>
      <c r="AHA66" s="39"/>
      <c r="AHB66" s="39"/>
      <c r="AHC66" s="39"/>
      <c r="AHD66" s="39"/>
      <c r="AHE66" s="39"/>
      <c r="AHF66" s="39"/>
      <c r="AHG66" s="39"/>
      <c r="AHH66" s="39"/>
      <c r="AHI66" s="39"/>
      <c r="AHJ66" s="39"/>
      <c r="AHK66" s="39"/>
      <c r="AHL66" s="39"/>
      <c r="AHM66" s="39"/>
      <c r="AHN66" s="39"/>
      <c r="AHO66" s="39"/>
      <c r="AHP66" s="39"/>
      <c r="AHQ66" s="39"/>
      <c r="AHR66" s="39"/>
      <c r="AHS66" s="39"/>
      <c r="AHT66" s="39"/>
      <c r="AHU66" s="39"/>
      <c r="AHV66" s="39"/>
      <c r="AHW66" s="39"/>
      <c r="AHX66" s="39"/>
      <c r="AHY66" s="39"/>
      <c r="AHZ66" s="39"/>
      <c r="AIA66" s="39"/>
      <c r="AIB66" s="39"/>
      <c r="AIC66" s="39"/>
      <c r="AID66" s="39"/>
      <c r="AIE66" s="39"/>
      <c r="AIF66" s="39"/>
      <c r="AIG66" s="39"/>
      <c r="AIH66" s="39"/>
      <c r="AII66" s="39"/>
      <c r="AIJ66" s="39"/>
      <c r="AIK66" s="39"/>
      <c r="AIL66" s="39"/>
      <c r="AIM66" s="39"/>
      <c r="AIN66" s="39"/>
      <c r="AIO66" s="39"/>
      <c r="AIP66" s="39"/>
      <c r="AIQ66" s="39"/>
      <c r="AIR66" s="39"/>
      <c r="AIS66" s="39"/>
      <c r="AIT66" s="39"/>
      <c r="AIU66" s="39"/>
      <c r="AIV66" s="39"/>
      <c r="AIW66" s="39"/>
      <c r="AIX66" s="39"/>
      <c r="AIY66" s="39"/>
      <c r="AIZ66" s="39"/>
      <c r="AJA66" s="39"/>
      <c r="AJB66" s="39"/>
      <c r="AJC66" s="39"/>
      <c r="AJD66" s="39"/>
      <c r="AJE66" s="39"/>
      <c r="AJF66" s="39"/>
      <c r="AJG66" s="39"/>
      <c r="AJH66" s="39"/>
      <c r="AJI66" s="39"/>
      <c r="AJJ66" s="39"/>
      <c r="AJK66" s="39"/>
      <c r="AJL66" s="39"/>
      <c r="AJM66" s="39"/>
      <c r="AJN66" s="39"/>
      <c r="AJO66" s="39"/>
      <c r="AJP66" s="39"/>
      <c r="AJQ66" s="39"/>
      <c r="AJR66" s="39"/>
      <c r="AJS66" s="39"/>
      <c r="AJT66" s="39"/>
      <c r="AJU66" s="39"/>
      <c r="AJV66" s="39"/>
      <c r="AJW66" s="39"/>
      <c r="AJX66" s="39"/>
      <c r="AJY66" s="39"/>
      <c r="AJZ66" s="39"/>
      <c r="AKA66" s="39"/>
      <c r="AKB66" s="39"/>
      <c r="AKC66" s="39"/>
      <c r="AKD66" s="39"/>
      <c r="AKE66" s="39"/>
      <c r="AKF66" s="39"/>
      <c r="AKG66" s="39"/>
      <c r="AKH66" s="39"/>
      <c r="AKI66" s="39"/>
      <c r="AKJ66" s="39"/>
      <c r="AKK66" s="39"/>
      <c r="AKL66" s="39"/>
      <c r="AKM66" s="39"/>
      <c r="AKN66" s="39"/>
      <c r="AKO66" s="39"/>
      <c r="AKP66" s="39"/>
      <c r="AKQ66" s="39"/>
      <c r="AKR66" s="39"/>
      <c r="AKS66" s="39"/>
      <c r="AKT66" s="39"/>
      <c r="AKU66" s="39"/>
      <c r="AKV66" s="39"/>
      <c r="AKW66" s="39"/>
      <c r="AKX66" s="39"/>
      <c r="AKY66" s="39"/>
      <c r="AKZ66" s="39"/>
      <c r="ALA66" s="39"/>
      <c r="ALB66" s="39"/>
      <c r="ALC66" s="39"/>
      <c r="ALD66" s="39"/>
      <c r="ALE66" s="39"/>
      <c r="ALF66" s="39"/>
      <c r="ALG66" s="39"/>
      <c r="ALH66" s="39"/>
      <c r="ALI66" s="39"/>
      <c r="ALJ66" s="39"/>
      <c r="ALK66" s="39"/>
      <c r="ALL66" s="39"/>
      <c r="ALM66" s="39"/>
      <c r="ALN66" s="39"/>
      <c r="ALO66" s="39"/>
      <c r="ALP66" s="39"/>
      <c r="ALQ66" s="39"/>
      <c r="ALR66" s="39"/>
      <c r="ALS66" s="39"/>
      <c r="ALT66" s="39"/>
      <c r="ALU66" s="39"/>
      <c r="ALV66" s="39"/>
      <c r="ALW66" s="39"/>
      <c r="ALX66" s="39"/>
      <c r="ALY66" s="39"/>
      <c r="ALZ66" s="39"/>
      <c r="AMA66" s="39"/>
      <c r="AMB66" s="39"/>
      <c r="AMC66" s="39"/>
      <c r="AMD66" s="39"/>
      <c r="AME66" s="39"/>
      <c r="AMF66" s="39"/>
      <c r="AMG66" s="39"/>
      <c r="AMH66" s="39"/>
      <c r="AMI66" s="39"/>
      <c r="AMJ66" s="39"/>
      <c r="AMK66" s="39"/>
      <c r="AML66" s="39"/>
      <c r="AMM66" s="39"/>
      <c r="AMN66" s="39"/>
      <c r="AMO66" s="39"/>
      <c r="AMP66" s="39"/>
      <c r="AMQ66" s="39"/>
      <c r="AMR66" s="39"/>
      <c r="AMS66" s="39"/>
      <c r="AMT66" s="39"/>
      <c r="AMU66" s="39"/>
      <c r="AMV66" s="39"/>
      <c r="AMW66" s="39"/>
      <c r="AMX66" s="39"/>
      <c r="AMY66" s="39"/>
      <c r="AMZ66" s="39"/>
      <c r="ANA66" s="39"/>
      <c r="ANB66" s="39"/>
      <c r="ANC66" s="39"/>
      <c r="AND66" s="39"/>
      <c r="ANE66" s="39"/>
      <c r="ANF66" s="39"/>
      <c r="ANG66" s="39"/>
      <c r="ANH66" s="39"/>
      <c r="ANI66" s="39"/>
      <c r="ANJ66" s="39"/>
      <c r="ANK66" s="39"/>
      <c r="ANL66" s="39"/>
      <c r="ANM66" s="39"/>
      <c r="ANN66" s="39"/>
      <c r="ANO66" s="39"/>
      <c r="ANP66" s="39"/>
      <c r="ANQ66" s="39"/>
      <c r="ANR66" s="39"/>
      <c r="ANS66" s="39"/>
      <c r="ANT66" s="39"/>
      <c r="ANU66" s="39"/>
      <c r="ANV66" s="39"/>
      <c r="ANW66" s="39"/>
      <c r="ANX66" s="39"/>
      <c r="ANY66" s="39"/>
      <c r="ANZ66" s="39"/>
      <c r="AOA66" s="39"/>
      <c r="AOB66" s="39"/>
      <c r="AOC66" s="39"/>
      <c r="AOD66" s="39"/>
      <c r="AOE66" s="39"/>
      <c r="AOF66" s="39"/>
      <c r="AOG66" s="39"/>
      <c r="AOH66" s="39"/>
      <c r="AOI66" s="39"/>
      <c r="AOJ66" s="39"/>
      <c r="AOK66" s="39"/>
      <c r="AOL66" s="39"/>
      <c r="AOM66" s="39"/>
      <c r="AON66" s="39"/>
      <c r="AOO66" s="39"/>
      <c r="AOP66" s="39"/>
      <c r="AOQ66" s="39"/>
      <c r="AOR66" s="39"/>
      <c r="AOS66" s="39"/>
      <c r="AOT66" s="39"/>
      <c r="AOU66" s="39"/>
      <c r="AOV66" s="39"/>
      <c r="AOW66" s="39"/>
      <c r="AOX66" s="39"/>
      <c r="AOY66" s="39"/>
      <c r="AOZ66" s="39"/>
      <c r="APA66" s="39"/>
      <c r="APB66" s="39"/>
      <c r="APC66" s="39"/>
      <c r="APD66" s="39"/>
      <c r="APE66" s="39"/>
      <c r="APF66" s="39"/>
      <c r="APG66" s="39"/>
      <c r="APH66" s="39"/>
      <c r="API66" s="39"/>
      <c r="APJ66" s="39"/>
      <c r="APK66" s="39"/>
      <c r="APL66" s="39"/>
      <c r="APM66" s="39"/>
      <c r="APN66" s="39"/>
      <c r="APO66" s="39"/>
      <c r="APP66" s="39"/>
      <c r="APQ66" s="39"/>
      <c r="APR66" s="39"/>
      <c r="APS66" s="39"/>
      <c r="APT66" s="39"/>
      <c r="APU66" s="39"/>
      <c r="APV66" s="39"/>
      <c r="APW66" s="39"/>
      <c r="APX66" s="39"/>
      <c r="APY66" s="39"/>
      <c r="APZ66" s="39"/>
      <c r="AQA66" s="39"/>
      <c r="AQB66" s="39"/>
      <c r="AQC66" s="39"/>
      <c r="AQD66" s="39"/>
      <c r="AQE66" s="39"/>
      <c r="AQF66" s="39"/>
      <c r="AQG66" s="39"/>
      <c r="AQH66" s="39"/>
      <c r="AQI66" s="39"/>
      <c r="AQJ66" s="39"/>
      <c r="AQK66" s="39"/>
      <c r="AQL66" s="39"/>
      <c r="AQM66" s="39"/>
      <c r="AQN66" s="39"/>
      <c r="AQO66" s="39"/>
      <c r="AQP66" s="39"/>
      <c r="AQQ66" s="39"/>
      <c r="AQR66" s="39"/>
      <c r="AQS66" s="39"/>
      <c r="AQT66" s="39"/>
      <c r="AQU66" s="39"/>
      <c r="AQV66" s="39"/>
      <c r="AQW66" s="39"/>
      <c r="AQX66" s="39"/>
      <c r="AQY66" s="39"/>
      <c r="AQZ66" s="39"/>
      <c r="ARA66" s="39"/>
      <c r="ARB66" s="39"/>
      <c r="ARC66" s="39"/>
      <c r="ARD66" s="39"/>
      <c r="ARE66" s="39"/>
      <c r="ARF66" s="39"/>
      <c r="ARG66" s="39"/>
      <c r="ARH66" s="39"/>
      <c r="ARI66" s="39"/>
      <c r="ARJ66" s="39"/>
      <c r="ARK66" s="39"/>
      <c r="ARL66" s="39"/>
      <c r="ARM66" s="39"/>
      <c r="ARN66" s="39"/>
      <c r="ARO66" s="39"/>
      <c r="ARP66" s="39"/>
      <c r="ARQ66" s="39"/>
      <c r="ARR66" s="39"/>
      <c r="ARS66" s="39"/>
      <c r="ART66" s="39"/>
      <c r="ARU66" s="39"/>
      <c r="ARV66" s="39"/>
      <c r="ARW66" s="39"/>
      <c r="ARX66" s="39"/>
      <c r="ARY66" s="39"/>
      <c r="ARZ66" s="39"/>
      <c r="ASA66" s="39"/>
      <c r="ASB66" s="39"/>
      <c r="ASC66" s="39"/>
      <c r="ASD66" s="39"/>
      <c r="ASE66" s="39"/>
      <c r="ASF66" s="39"/>
      <c r="ASG66" s="39"/>
      <c r="ASH66" s="39"/>
      <c r="ASI66" s="39"/>
      <c r="ASJ66" s="39"/>
      <c r="ASK66" s="39"/>
      <c r="ASL66" s="39"/>
      <c r="ASM66" s="39"/>
      <c r="ASN66" s="39"/>
      <c r="ASO66" s="39"/>
      <c r="ASP66" s="39"/>
      <c r="ASQ66" s="39"/>
      <c r="ASR66" s="39"/>
      <c r="ASS66" s="39"/>
      <c r="AST66" s="39"/>
      <c r="ASU66" s="39"/>
      <c r="ASV66" s="39"/>
      <c r="ASW66" s="39"/>
      <c r="ASX66" s="39"/>
      <c r="ASY66" s="39"/>
      <c r="ASZ66" s="39"/>
      <c r="ATA66" s="39"/>
      <c r="ATB66" s="39"/>
      <c r="ATC66" s="39"/>
      <c r="ATD66" s="39"/>
      <c r="ATE66" s="39"/>
      <c r="ATF66" s="39"/>
      <c r="ATG66" s="39"/>
      <c r="ATH66" s="39"/>
      <c r="ATI66" s="39"/>
      <c r="ATJ66" s="39"/>
      <c r="ATK66" s="39"/>
      <c r="ATL66" s="39"/>
      <c r="ATM66" s="39"/>
      <c r="ATN66" s="39"/>
      <c r="ATO66" s="39"/>
      <c r="ATP66" s="39"/>
      <c r="ATQ66" s="39"/>
      <c r="ATR66" s="39"/>
      <c r="ATS66" s="39"/>
      <c r="ATT66" s="39"/>
      <c r="ATU66" s="39"/>
      <c r="ATV66" s="39"/>
      <c r="ATW66" s="39"/>
      <c r="ATX66" s="39"/>
      <c r="ATY66" s="39"/>
      <c r="ATZ66" s="39"/>
      <c r="AUA66" s="39"/>
      <c r="AUB66" s="39"/>
      <c r="AUC66" s="39"/>
      <c r="AUD66" s="39"/>
      <c r="AUE66" s="39"/>
      <c r="AUF66" s="39"/>
      <c r="AUG66" s="39"/>
      <c r="AUH66" s="39"/>
      <c r="AUI66" s="39"/>
      <c r="AUJ66" s="39"/>
      <c r="AUK66" s="39"/>
      <c r="AUL66" s="39"/>
      <c r="AUM66" s="39"/>
      <c r="AUN66" s="39"/>
      <c r="AUO66" s="39"/>
      <c r="AUP66" s="39"/>
      <c r="AUQ66" s="39"/>
      <c r="AUR66" s="39"/>
      <c r="AUS66" s="39"/>
      <c r="AUT66" s="39"/>
      <c r="AUU66" s="39"/>
      <c r="AUV66" s="39"/>
      <c r="AUW66" s="39"/>
      <c r="AUX66" s="39"/>
      <c r="AUY66" s="39"/>
      <c r="AUZ66" s="39"/>
      <c r="AVA66" s="39"/>
      <c r="AVB66" s="39"/>
      <c r="AVC66" s="39"/>
      <c r="AVD66" s="39"/>
      <c r="AVE66" s="39"/>
      <c r="AVF66" s="39"/>
      <c r="AVG66" s="39"/>
      <c r="AVH66" s="39"/>
      <c r="AVI66" s="39"/>
      <c r="AVJ66" s="39"/>
      <c r="AVK66" s="39"/>
      <c r="AVL66" s="39"/>
      <c r="AVM66" s="39"/>
      <c r="AVN66" s="39"/>
      <c r="AVO66" s="39"/>
      <c r="AVP66" s="39"/>
      <c r="AVQ66" s="39"/>
      <c r="AVR66" s="39"/>
      <c r="AVS66" s="39"/>
      <c r="AVT66" s="39"/>
      <c r="AVU66" s="39"/>
      <c r="AVV66" s="39"/>
      <c r="AVW66" s="39"/>
      <c r="AVX66" s="39"/>
      <c r="AVY66" s="39"/>
      <c r="AVZ66" s="39"/>
      <c r="AWA66" s="39"/>
      <c r="AWB66" s="39"/>
      <c r="AWC66" s="39"/>
      <c r="AWD66" s="39"/>
      <c r="AWE66" s="39"/>
      <c r="AWF66" s="39"/>
      <c r="AWG66" s="39"/>
      <c r="AWH66" s="39"/>
      <c r="AWI66" s="39"/>
      <c r="AWJ66" s="39"/>
      <c r="AWK66" s="39"/>
      <c r="AWL66" s="39"/>
      <c r="AWM66" s="39"/>
      <c r="AWN66" s="39"/>
      <c r="AWO66" s="39"/>
      <c r="AWP66" s="39"/>
      <c r="AWQ66" s="39"/>
      <c r="AWR66" s="39"/>
      <c r="AWS66" s="39"/>
      <c r="AWT66" s="39"/>
      <c r="AWU66" s="39"/>
      <c r="AWV66" s="39"/>
      <c r="AWW66" s="39"/>
      <c r="AWX66" s="39"/>
      <c r="AWY66" s="39"/>
      <c r="AWZ66" s="39"/>
      <c r="AXA66" s="39"/>
      <c r="AXB66" s="39"/>
      <c r="AXC66" s="39"/>
      <c r="AXD66" s="39"/>
      <c r="AXE66" s="39"/>
      <c r="AXF66" s="39"/>
      <c r="AXG66" s="39"/>
      <c r="AXH66" s="39"/>
      <c r="AXI66" s="39"/>
      <c r="AXJ66" s="39"/>
      <c r="AXK66" s="39"/>
      <c r="AXL66" s="39"/>
      <c r="AXM66" s="39"/>
      <c r="AXN66" s="39"/>
      <c r="AXO66" s="39"/>
      <c r="AXP66" s="39"/>
      <c r="AXQ66" s="39"/>
      <c r="AXR66" s="39"/>
      <c r="AXS66" s="39"/>
      <c r="AXT66" s="39"/>
      <c r="AXU66" s="39"/>
      <c r="AXV66" s="39"/>
      <c r="AXW66" s="39"/>
      <c r="AXX66" s="39"/>
      <c r="AXY66" s="39"/>
      <c r="AXZ66" s="39"/>
      <c r="AYA66" s="39"/>
      <c r="AYB66" s="39"/>
      <c r="AYC66" s="39"/>
      <c r="AYD66" s="39"/>
      <c r="AYE66" s="39"/>
      <c r="AYF66" s="39"/>
      <c r="AYG66" s="39"/>
      <c r="AYH66" s="39"/>
      <c r="AYI66" s="39"/>
      <c r="AYJ66" s="39"/>
      <c r="AYK66" s="39"/>
      <c r="AYL66" s="39"/>
      <c r="AYM66" s="39"/>
      <c r="AYN66" s="39"/>
      <c r="AYO66" s="39"/>
      <c r="AYP66" s="39"/>
      <c r="AYQ66" s="39"/>
      <c r="AYR66" s="39"/>
      <c r="AYS66" s="39"/>
      <c r="AYT66" s="39"/>
      <c r="AYU66" s="39"/>
      <c r="AYV66" s="39"/>
      <c r="AYW66" s="39"/>
      <c r="AYX66" s="39"/>
      <c r="AYY66" s="39"/>
      <c r="AYZ66" s="39"/>
      <c r="AZA66" s="39"/>
      <c r="AZB66" s="39"/>
      <c r="AZC66" s="39"/>
      <c r="AZD66" s="39"/>
      <c r="AZE66" s="39"/>
      <c r="AZF66" s="39"/>
      <c r="AZG66" s="39"/>
      <c r="AZH66" s="39"/>
      <c r="AZI66" s="39"/>
      <c r="AZJ66" s="39"/>
      <c r="AZK66" s="39"/>
      <c r="AZL66" s="39"/>
      <c r="AZM66" s="39"/>
      <c r="AZN66" s="39"/>
      <c r="AZO66" s="39"/>
      <c r="AZP66" s="39"/>
      <c r="AZQ66" s="39"/>
      <c r="AZR66" s="39"/>
      <c r="AZS66" s="39"/>
      <c r="AZT66" s="39"/>
      <c r="AZU66" s="39"/>
      <c r="AZV66" s="39"/>
      <c r="AZW66" s="39"/>
      <c r="AZX66" s="39"/>
      <c r="AZY66" s="39"/>
      <c r="AZZ66" s="39"/>
      <c r="BAA66" s="39"/>
      <c r="BAB66" s="39"/>
      <c r="BAC66" s="39"/>
      <c r="BAD66" s="39"/>
      <c r="BAE66" s="39"/>
      <c r="BAF66" s="39"/>
      <c r="BAG66" s="39"/>
      <c r="BAH66" s="39"/>
      <c r="BAI66" s="39"/>
      <c r="BAJ66" s="39"/>
      <c r="BAK66" s="39"/>
      <c r="BAL66" s="39"/>
      <c r="BAM66" s="39"/>
      <c r="BAN66" s="39"/>
      <c r="BAO66" s="39"/>
      <c r="BAP66" s="39"/>
      <c r="BAQ66" s="39"/>
      <c r="BAR66" s="39"/>
      <c r="BAS66" s="39"/>
      <c r="BAT66" s="39"/>
      <c r="BAU66" s="39"/>
      <c r="BAV66" s="39"/>
      <c r="BAW66" s="39"/>
      <c r="BAX66" s="39"/>
      <c r="BAY66" s="39"/>
      <c r="BAZ66" s="39"/>
      <c r="BBA66" s="39"/>
      <c r="BBB66" s="39"/>
      <c r="BBC66" s="39"/>
      <c r="BBD66" s="39"/>
      <c r="BBE66" s="39"/>
      <c r="BBF66" s="39"/>
      <c r="BBG66" s="39"/>
      <c r="BBH66" s="39"/>
      <c r="BBI66" s="39"/>
      <c r="BBJ66" s="39"/>
      <c r="BBK66" s="39"/>
      <c r="BBL66" s="39"/>
      <c r="BBM66" s="39"/>
      <c r="BBN66" s="39"/>
      <c r="BBO66" s="39"/>
      <c r="BBP66" s="39"/>
      <c r="BBQ66" s="39"/>
      <c r="BBR66" s="39"/>
      <c r="BBS66" s="39"/>
      <c r="BBT66" s="39"/>
      <c r="BBU66" s="39"/>
      <c r="BBV66" s="39"/>
      <c r="BBW66" s="39"/>
      <c r="BBX66" s="39"/>
      <c r="BBY66" s="39"/>
      <c r="BBZ66" s="39"/>
      <c r="BCA66" s="39"/>
      <c r="BCB66" s="39"/>
      <c r="BCC66" s="39"/>
      <c r="BCD66" s="39"/>
      <c r="BCE66" s="39"/>
      <c r="BCF66" s="39"/>
      <c r="BCG66" s="39"/>
      <c r="BCH66" s="39"/>
      <c r="BCI66" s="39"/>
      <c r="BCJ66" s="39"/>
      <c r="BCK66" s="39"/>
      <c r="BCL66" s="39"/>
      <c r="BCM66" s="39"/>
      <c r="BCN66" s="39"/>
      <c r="BCO66" s="39"/>
      <c r="BCP66" s="39"/>
      <c r="BCQ66" s="39"/>
      <c r="BCR66" s="39"/>
      <c r="BCS66" s="39"/>
      <c r="BCT66" s="39"/>
      <c r="BCU66" s="39"/>
      <c r="BCV66" s="39"/>
      <c r="BCW66" s="39"/>
      <c r="BCX66" s="39"/>
      <c r="BCY66" s="39"/>
      <c r="BCZ66" s="39"/>
      <c r="BDA66" s="39"/>
      <c r="BDB66" s="39"/>
      <c r="BDC66" s="39"/>
      <c r="BDD66" s="39"/>
      <c r="BDE66" s="39"/>
      <c r="BDF66" s="39"/>
      <c r="BDG66" s="39"/>
      <c r="BDH66" s="39"/>
      <c r="BDI66" s="39"/>
      <c r="BDJ66" s="39"/>
      <c r="BDK66" s="39"/>
      <c r="BDL66" s="39"/>
      <c r="BDM66" s="39"/>
      <c r="BDN66" s="39"/>
      <c r="BDO66" s="39"/>
      <c r="BDP66" s="39"/>
      <c r="BDQ66" s="39"/>
      <c r="BDR66" s="39"/>
      <c r="BDS66" s="39"/>
      <c r="BDT66" s="39"/>
      <c r="BDU66" s="39"/>
      <c r="BDV66" s="39"/>
      <c r="BDW66" s="39"/>
      <c r="BDX66" s="39"/>
      <c r="BDY66" s="39"/>
      <c r="BDZ66" s="39"/>
      <c r="BEA66" s="39"/>
      <c r="BEB66" s="39"/>
      <c r="BEC66" s="39"/>
      <c r="BED66" s="39"/>
      <c r="BEE66" s="39"/>
      <c r="BEF66" s="39"/>
      <c r="BEG66" s="39"/>
      <c r="BEH66" s="39"/>
      <c r="BEI66" s="39"/>
      <c r="BEJ66" s="39"/>
      <c r="BEK66" s="39"/>
      <c r="BEL66" s="39"/>
      <c r="BEM66" s="39"/>
      <c r="BEN66" s="39"/>
      <c r="BEO66" s="39"/>
      <c r="BEP66" s="39"/>
      <c r="BEQ66" s="39"/>
      <c r="BER66" s="39"/>
      <c r="BES66" s="39"/>
      <c r="BET66" s="39"/>
      <c r="BEU66" s="39"/>
      <c r="BEV66" s="39"/>
      <c r="BEW66" s="39"/>
      <c r="BEX66" s="39"/>
      <c r="BEY66" s="39"/>
      <c r="BEZ66" s="39"/>
      <c r="BFA66" s="39"/>
      <c r="BFB66" s="39"/>
      <c r="BFC66" s="39"/>
      <c r="BFD66" s="39"/>
      <c r="BFE66" s="39"/>
      <c r="BFF66" s="39"/>
      <c r="BFG66" s="39"/>
      <c r="BFH66" s="39"/>
      <c r="BFI66" s="39"/>
      <c r="BFJ66" s="39"/>
      <c r="BFK66" s="39"/>
      <c r="BFL66" s="39"/>
      <c r="BFM66" s="39"/>
      <c r="BFN66" s="39"/>
      <c r="BFO66" s="39"/>
      <c r="BFP66" s="39"/>
      <c r="BFQ66" s="39"/>
      <c r="BFR66" s="39"/>
      <c r="BFS66" s="39"/>
      <c r="BFT66" s="39"/>
      <c r="BFU66" s="39"/>
      <c r="BFV66" s="39"/>
      <c r="BFW66" s="39"/>
      <c r="BFX66" s="39"/>
      <c r="BFY66" s="39"/>
      <c r="BFZ66" s="39"/>
      <c r="BGA66" s="39"/>
      <c r="BGB66" s="39"/>
      <c r="BGC66" s="39"/>
      <c r="BGD66" s="39"/>
      <c r="BGE66" s="39"/>
      <c r="BGF66" s="39"/>
      <c r="BGG66" s="39"/>
      <c r="BGH66" s="39"/>
      <c r="BGI66" s="39"/>
      <c r="BGJ66" s="39"/>
      <c r="BGK66" s="39"/>
      <c r="BGL66" s="39"/>
      <c r="BGM66" s="39"/>
      <c r="BGN66" s="39"/>
      <c r="BGO66" s="39"/>
      <c r="BGP66" s="39"/>
      <c r="BGQ66" s="39"/>
      <c r="BGR66" s="39"/>
      <c r="BGS66" s="39"/>
      <c r="BGT66" s="39"/>
      <c r="BGU66" s="39"/>
      <c r="BGV66" s="39"/>
      <c r="BGW66" s="39"/>
      <c r="BGX66" s="39"/>
      <c r="BGY66" s="39"/>
      <c r="BGZ66" s="39"/>
      <c r="BHA66" s="39"/>
      <c r="BHB66" s="39"/>
      <c r="BHC66" s="39"/>
      <c r="BHD66" s="39"/>
      <c r="BHE66" s="39"/>
      <c r="BHF66" s="39"/>
      <c r="BHG66" s="39"/>
      <c r="BHH66" s="39"/>
      <c r="BHI66" s="39"/>
      <c r="BHJ66" s="39"/>
      <c r="BHK66" s="39"/>
      <c r="BHL66" s="39"/>
      <c r="BHM66" s="39"/>
      <c r="BHN66" s="39"/>
      <c r="BHO66" s="39"/>
      <c r="BHP66" s="39"/>
      <c r="BHQ66" s="39"/>
      <c r="BHR66" s="39"/>
      <c r="BHS66" s="39"/>
      <c r="BHT66" s="39"/>
      <c r="BHU66" s="39"/>
      <c r="BHV66" s="39"/>
      <c r="BHW66" s="39"/>
      <c r="BHX66" s="39"/>
      <c r="BHY66" s="39"/>
      <c r="BHZ66" s="39"/>
      <c r="BIA66" s="39"/>
      <c r="BIB66" s="39"/>
      <c r="BIC66" s="39"/>
      <c r="BID66" s="39"/>
      <c r="BIE66" s="39"/>
      <c r="BIF66" s="39"/>
      <c r="BIG66" s="39"/>
      <c r="BIH66" s="39"/>
      <c r="BII66" s="39"/>
      <c r="BIJ66" s="39"/>
      <c r="BIK66" s="39"/>
      <c r="BIL66" s="39"/>
      <c r="BIM66" s="39"/>
      <c r="BIN66" s="39"/>
      <c r="BIO66" s="39"/>
      <c r="BIP66" s="39"/>
      <c r="BIQ66" s="39"/>
      <c r="BIR66" s="39"/>
      <c r="BIS66" s="39"/>
      <c r="BIT66" s="39"/>
      <c r="BIU66" s="39"/>
      <c r="BIV66" s="39"/>
      <c r="BIW66" s="39"/>
      <c r="BIX66" s="39"/>
      <c r="BIY66" s="39"/>
      <c r="BIZ66" s="39"/>
      <c r="BJA66" s="39"/>
      <c r="BJB66" s="39"/>
      <c r="BJC66" s="39"/>
      <c r="BJD66" s="39"/>
      <c r="BJE66" s="39"/>
      <c r="BJF66" s="39"/>
      <c r="BJG66" s="39"/>
      <c r="BJH66" s="39"/>
      <c r="BJI66" s="39"/>
      <c r="BJJ66" s="39"/>
      <c r="BJK66" s="39"/>
      <c r="BJL66" s="39"/>
      <c r="BJM66" s="39"/>
      <c r="BJN66" s="39"/>
      <c r="BJO66" s="39"/>
      <c r="BJP66" s="39"/>
      <c r="BJQ66" s="39"/>
      <c r="BJR66" s="39"/>
      <c r="BJS66" s="39"/>
      <c r="BJT66" s="39"/>
      <c r="BJU66" s="39"/>
      <c r="BJV66" s="39"/>
      <c r="BJW66" s="39"/>
      <c r="BJX66" s="39"/>
      <c r="BJY66" s="39"/>
      <c r="BJZ66" s="39"/>
      <c r="BKA66" s="39"/>
      <c r="BKB66" s="39"/>
      <c r="BKC66" s="39"/>
      <c r="BKD66" s="39"/>
      <c r="BKE66" s="39"/>
      <c r="BKF66" s="39"/>
      <c r="BKG66" s="39"/>
      <c r="BKH66" s="39"/>
      <c r="BKI66" s="39"/>
      <c r="BKJ66" s="39"/>
      <c r="BKK66" s="39"/>
      <c r="BKL66" s="39"/>
      <c r="BKM66" s="39"/>
      <c r="BKN66" s="39"/>
      <c r="BKO66" s="39"/>
      <c r="BKP66" s="39"/>
      <c r="BKQ66" s="39"/>
      <c r="BKR66" s="39"/>
      <c r="BKS66" s="39"/>
      <c r="BKT66" s="39"/>
      <c r="BKU66" s="39"/>
      <c r="BKV66" s="39"/>
      <c r="BKW66" s="39"/>
      <c r="BKX66" s="39"/>
      <c r="BKY66" s="39"/>
      <c r="BKZ66" s="39"/>
      <c r="BLA66" s="39"/>
      <c r="BLB66" s="39"/>
      <c r="BLC66" s="39"/>
      <c r="BLD66" s="39"/>
      <c r="BLE66" s="39"/>
      <c r="BLF66" s="39"/>
      <c r="BLG66" s="39"/>
      <c r="BLH66" s="39"/>
      <c r="BLI66" s="39"/>
      <c r="BLJ66" s="39"/>
      <c r="BLK66" s="39"/>
      <c r="BLL66" s="39"/>
      <c r="BLM66" s="39"/>
      <c r="BLN66" s="39"/>
      <c r="BLO66" s="39"/>
      <c r="BLP66" s="39"/>
      <c r="BLQ66" s="39"/>
      <c r="BLR66" s="39"/>
      <c r="BLS66" s="39"/>
      <c r="BLT66" s="39"/>
      <c r="BLU66" s="39"/>
      <c r="BLV66" s="39"/>
      <c r="BLW66" s="39"/>
      <c r="BLX66" s="39"/>
      <c r="BLY66" s="39"/>
      <c r="BLZ66" s="39"/>
      <c r="BMA66" s="39"/>
      <c r="BMB66" s="39"/>
      <c r="BMC66" s="39"/>
      <c r="BMD66" s="39"/>
      <c r="BME66" s="39"/>
      <c r="BMF66" s="39"/>
      <c r="BMG66" s="39"/>
      <c r="BMH66" s="39"/>
      <c r="BMI66" s="39"/>
      <c r="BMJ66" s="39"/>
      <c r="BMK66" s="39"/>
      <c r="BML66" s="39"/>
      <c r="BMM66" s="39"/>
      <c r="BMN66" s="39"/>
      <c r="BMO66" s="39"/>
      <c r="BMP66" s="39"/>
      <c r="BMQ66" s="39"/>
      <c r="BMR66" s="39"/>
      <c r="BMS66" s="39"/>
      <c r="BMT66" s="39"/>
      <c r="BMU66" s="39"/>
      <c r="BMV66" s="39"/>
      <c r="BMW66" s="39"/>
      <c r="BMX66" s="39"/>
      <c r="BMY66" s="39"/>
      <c r="BMZ66" s="39"/>
      <c r="BNA66" s="39"/>
      <c r="BNB66" s="39"/>
      <c r="BNC66" s="39"/>
      <c r="BND66" s="39"/>
      <c r="BNE66" s="39"/>
      <c r="BNF66" s="39"/>
      <c r="BNG66" s="39"/>
      <c r="BNH66" s="39"/>
      <c r="BNI66" s="39"/>
      <c r="BNJ66" s="39"/>
      <c r="BNK66" s="39"/>
      <c r="BNL66" s="39"/>
      <c r="BNM66" s="39"/>
      <c r="BNN66" s="39"/>
      <c r="BNO66" s="39"/>
      <c r="BNP66" s="39"/>
      <c r="BNQ66" s="39"/>
      <c r="BNR66" s="39"/>
      <c r="BNS66" s="39"/>
      <c r="BNT66" s="39"/>
      <c r="BNU66" s="39"/>
      <c r="BNV66" s="39"/>
      <c r="BNW66" s="39"/>
      <c r="BNX66" s="39"/>
      <c r="BNY66" s="39"/>
      <c r="BNZ66" s="39"/>
      <c r="BOA66" s="39"/>
      <c r="BOB66" s="39"/>
      <c r="BOC66" s="39"/>
      <c r="BOD66" s="39"/>
      <c r="BOE66" s="39"/>
      <c r="BOF66" s="39"/>
      <c r="BOG66" s="39"/>
      <c r="BOH66" s="39"/>
      <c r="BOI66" s="39"/>
      <c r="BOJ66" s="39"/>
      <c r="BOK66" s="39"/>
      <c r="BOL66" s="39"/>
      <c r="BOM66" s="39"/>
      <c r="BON66" s="39"/>
      <c r="BOO66" s="39"/>
      <c r="BOP66" s="39"/>
      <c r="BOQ66" s="39"/>
      <c r="BOR66" s="39"/>
      <c r="BOS66" s="39"/>
      <c r="BOT66" s="39"/>
      <c r="BOU66" s="39"/>
      <c r="BOV66" s="39"/>
      <c r="BOW66" s="39"/>
      <c r="BOX66" s="39"/>
      <c r="BOY66" s="39"/>
      <c r="BOZ66" s="39"/>
      <c r="BPA66" s="39"/>
      <c r="BPB66" s="39"/>
      <c r="BPC66" s="39"/>
      <c r="BPD66" s="39"/>
      <c r="BPE66" s="39"/>
      <c r="BPF66" s="39"/>
      <c r="BPG66" s="39"/>
      <c r="BPH66" s="39"/>
      <c r="BPI66" s="39"/>
      <c r="BPJ66" s="39"/>
      <c r="BPK66" s="39"/>
      <c r="BPL66" s="39"/>
      <c r="BPM66" s="39"/>
      <c r="BPN66" s="39"/>
      <c r="BPO66" s="39"/>
      <c r="BPP66" s="39"/>
      <c r="BPQ66" s="39"/>
      <c r="BPR66" s="39"/>
      <c r="BPS66" s="39"/>
      <c r="BPT66" s="39"/>
      <c r="BPU66" s="39"/>
      <c r="BPV66" s="39"/>
      <c r="BPW66" s="39"/>
      <c r="BPX66" s="39"/>
      <c r="BPY66" s="39"/>
      <c r="BPZ66" s="39"/>
      <c r="BQA66" s="39"/>
      <c r="BQB66" s="39"/>
      <c r="BQC66" s="39"/>
      <c r="BQD66" s="39"/>
      <c r="BQE66" s="39"/>
      <c r="BQF66" s="39"/>
      <c r="BQG66" s="39"/>
      <c r="BQH66" s="39"/>
      <c r="BQI66" s="39"/>
      <c r="BQJ66" s="39"/>
      <c r="BQK66" s="39"/>
      <c r="BQL66" s="39"/>
      <c r="BQM66" s="39"/>
      <c r="BQN66" s="39"/>
      <c r="BQO66" s="39"/>
      <c r="BQP66" s="39"/>
      <c r="BQQ66" s="39"/>
      <c r="BQR66" s="39"/>
      <c r="BQS66" s="39"/>
      <c r="BQT66" s="39"/>
      <c r="BQU66" s="39"/>
      <c r="BQV66" s="39"/>
      <c r="BQW66" s="39"/>
      <c r="BQX66" s="39"/>
      <c r="BQY66" s="39"/>
      <c r="BQZ66" s="39"/>
      <c r="BRA66" s="39"/>
      <c r="BRB66" s="39"/>
      <c r="BRC66" s="39"/>
      <c r="BRD66" s="39"/>
      <c r="BRE66" s="39"/>
      <c r="BRF66" s="39"/>
      <c r="BRG66" s="39"/>
      <c r="BRH66" s="39"/>
      <c r="BRI66" s="39"/>
      <c r="BRJ66" s="39"/>
      <c r="BRK66" s="39"/>
      <c r="BRL66" s="39"/>
      <c r="BRM66" s="39"/>
      <c r="BRN66" s="39"/>
      <c r="BRO66" s="39"/>
      <c r="BRP66" s="39"/>
      <c r="BRQ66" s="39"/>
      <c r="BRR66" s="39"/>
      <c r="BRS66" s="39"/>
      <c r="BRT66" s="39"/>
      <c r="BRU66" s="39"/>
      <c r="BRV66" s="39"/>
      <c r="BRW66" s="39"/>
      <c r="BRX66" s="39"/>
      <c r="BRY66" s="39"/>
      <c r="BRZ66" s="39"/>
      <c r="BSA66" s="39"/>
      <c r="BSB66" s="39"/>
      <c r="BSC66" s="39"/>
      <c r="BSD66" s="39"/>
      <c r="BSE66" s="39"/>
      <c r="BSF66" s="39"/>
      <c r="BSG66" s="39"/>
      <c r="BSH66" s="39"/>
      <c r="BSI66" s="39"/>
      <c r="BSJ66" s="39"/>
      <c r="BSK66" s="39"/>
      <c r="BSL66" s="39"/>
      <c r="BSM66" s="39"/>
      <c r="BSN66" s="39"/>
      <c r="BSO66" s="39"/>
      <c r="BSP66" s="39"/>
      <c r="BSQ66" s="39"/>
      <c r="BSR66" s="39"/>
      <c r="BSS66" s="39"/>
      <c r="BST66" s="39"/>
      <c r="BSU66" s="39"/>
      <c r="BSV66" s="39"/>
      <c r="BSW66" s="39"/>
      <c r="BSX66" s="39"/>
      <c r="BSY66" s="39"/>
      <c r="BSZ66" s="39"/>
      <c r="BTA66" s="39"/>
      <c r="BTB66" s="39"/>
      <c r="BTC66" s="39"/>
      <c r="BTD66" s="39"/>
      <c r="BTE66" s="39"/>
      <c r="BTF66" s="39"/>
      <c r="BTG66" s="39"/>
      <c r="BTH66" s="39"/>
      <c r="BTI66" s="39"/>
      <c r="BTJ66" s="39"/>
      <c r="BTK66" s="39"/>
      <c r="BTL66" s="39"/>
      <c r="BTM66" s="39"/>
      <c r="BTN66" s="39"/>
      <c r="BTO66" s="39"/>
      <c r="BTP66" s="39"/>
      <c r="BTQ66" s="39"/>
      <c r="BTR66" s="39"/>
      <c r="BTS66" s="39"/>
      <c r="BTT66" s="39"/>
      <c r="BTU66" s="39"/>
      <c r="BTV66" s="39"/>
      <c r="BTW66" s="39"/>
      <c r="BTX66" s="39"/>
      <c r="BTY66" s="39"/>
      <c r="BTZ66" s="39"/>
      <c r="BUA66" s="39"/>
      <c r="BUB66" s="39"/>
      <c r="BUC66" s="39"/>
      <c r="BUD66" s="39"/>
      <c r="BUE66" s="39"/>
      <c r="BUF66" s="39"/>
      <c r="BUG66" s="39"/>
      <c r="BUH66" s="39"/>
      <c r="BUI66" s="39"/>
      <c r="BUJ66" s="39"/>
      <c r="BUK66" s="39"/>
      <c r="BUL66" s="39"/>
      <c r="BUM66" s="39"/>
      <c r="BUN66" s="39"/>
      <c r="BUO66" s="39"/>
      <c r="BUP66" s="39"/>
      <c r="BUQ66" s="39"/>
      <c r="BUR66" s="39"/>
      <c r="BUS66" s="39"/>
      <c r="BUT66" s="39"/>
      <c r="BUU66" s="39"/>
      <c r="BUV66" s="39"/>
      <c r="BUW66" s="39"/>
      <c r="BUX66" s="39"/>
      <c r="BUY66" s="39"/>
      <c r="BUZ66" s="39"/>
      <c r="BVA66" s="39"/>
      <c r="BVB66" s="39"/>
      <c r="BVC66" s="39"/>
      <c r="BVD66" s="39"/>
      <c r="BVE66" s="39"/>
      <c r="BVF66" s="39"/>
      <c r="BVG66" s="39"/>
      <c r="BVH66" s="39"/>
      <c r="BVI66" s="39"/>
      <c r="BVJ66" s="39"/>
      <c r="BVK66" s="39"/>
      <c r="BVL66" s="39"/>
      <c r="BVM66" s="39"/>
      <c r="BVN66" s="39"/>
      <c r="BVO66" s="39"/>
      <c r="BVP66" s="39"/>
      <c r="BVQ66" s="39"/>
      <c r="BVR66" s="39"/>
      <c r="BVS66" s="39"/>
      <c r="BVT66" s="39"/>
      <c r="BVU66" s="39"/>
      <c r="BVV66" s="39"/>
      <c r="BVW66" s="39"/>
      <c r="BVX66" s="39"/>
      <c r="BVY66" s="39"/>
      <c r="BVZ66" s="39"/>
      <c r="BWA66" s="39"/>
      <c r="BWB66" s="39"/>
      <c r="BWC66" s="39"/>
      <c r="BWD66" s="39"/>
      <c r="BWE66" s="39"/>
      <c r="BWF66" s="39"/>
      <c r="BWG66" s="39"/>
      <c r="BWH66" s="39"/>
      <c r="BWI66" s="39"/>
      <c r="BWJ66" s="39"/>
      <c r="BWK66" s="39"/>
      <c r="BWL66" s="39"/>
      <c r="BWM66" s="39"/>
      <c r="BWN66" s="39"/>
      <c r="BWO66" s="39"/>
      <c r="BWP66" s="39"/>
      <c r="BWQ66" s="39"/>
      <c r="BWR66" s="39"/>
      <c r="BWS66" s="39"/>
      <c r="BWT66" s="39"/>
      <c r="BWU66" s="39"/>
      <c r="BWV66" s="39"/>
      <c r="BWW66" s="39"/>
      <c r="BWX66" s="39"/>
      <c r="BWY66" s="39"/>
      <c r="BWZ66" s="39"/>
      <c r="BXA66" s="39"/>
      <c r="BXB66" s="39"/>
      <c r="BXC66" s="39"/>
      <c r="BXD66" s="39"/>
      <c r="BXE66" s="39"/>
      <c r="BXF66" s="39"/>
      <c r="BXG66" s="39"/>
      <c r="BXH66" s="39"/>
      <c r="BXI66" s="39"/>
      <c r="BXJ66" s="39"/>
      <c r="BXK66" s="39"/>
      <c r="BXL66" s="39"/>
      <c r="BXM66" s="39"/>
      <c r="BXN66" s="39"/>
      <c r="BXO66" s="39"/>
      <c r="BXP66" s="39"/>
      <c r="BXQ66" s="39"/>
      <c r="BXR66" s="39"/>
      <c r="BXS66" s="39"/>
      <c r="BXT66" s="39"/>
      <c r="BXU66" s="39"/>
      <c r="BXV66" s="39"/>
      <c r="BXW66" s="39"/>
      <c r="BXX66" s="39"/>
      <c r="BXY66" s="39"/>
      <c r="BXZ66" s="39"/>
      <c r="BYA66" s="39"/>
      <c r="BYB66" s="39"/>
      <c r="BYC66" s="39"/>
      <c r="BYD66" s="39"/>
      <c r="BYE66" s="39"/>
      <c r="BYF66" s="39"/>
      <c r="BYG66" s="39"/>
      <c r="BYH66" s="39"/>
      <c r="BYI66" s="39"/>
      <c r="BYJ66" s="39"/>
      <c r="BYK66" s="39"/>
      <c r="BYL66" s="39"/>
      <c r="BYM66" s="39"/>
      <c r="BYN66" s="39"/>
      <c r="BYO66" s="39"/>
      <c r="BYP66" s="39"/>
      <c r="BYQ66" s="39"/>
      <c r="BYR66" s="39"/>
      <c r="BYS66" s="39"/>
      <c r="BYT66" s="39"/>
      <c r="BYU66" s="39"/>
      <c r="BYV66" s="39"/>
      <c r="BYW66" s="39"/>
      <c r="BYX66" s="39"/>
      <c r="BYY66" s="39"/>
      <c r="BYZ66" s="39"/>
      <c r="BZA66" s="39"/>
      <c r="BZB66" s="39"/>
      <c r="BZC66" s="39"/>
      <c r="BZD66" s="39"/>
      <c r="BZE66" s="39"/>
      <c r="BZF66" s="39"/>
      <c r="BZG66" s="39"/>
      <c r="BZH66" s="39"/>
      <c r="BZI66" s="39"/>
      <c r="BZJ66" s="39"/>
      <c r="BZK66" s="39"/>
      <c r="BZL66" s="39"/>
      <c r="BZM66" s="39"/>
      <c r="BZN66" s="39"/>
      <c r="BZO66" s="39"/>
      <c r="BZP66" s="39"/>
      <c r="BZQ66" s="39"/>
      <c r="BZR66" s="39"/>
      <c r="BZS66" s="39"/>
      <c r="BZT66" s="39"/>
      <c r="BZU66" s="39"/>
      <c r="BZV66" s="39"/>
      <c r="BZW66" s="39"/>
      <c r="BZX66" s="39"/>
      <c r="BZY66" s="39"/>
      <c r="BZZ66" s="39"/>
      <c r="CAA66" s="39"/>
      <c r="CAB66" s="39"/>
      <c r="CAC66" s="39"/>
      <c r="CAD66" s="39"/>
      <c r="CAE66" s="39"/>
      <c r="CAF66" s="39"/>
      <c r="CAG66" s="39"/>
      <c r="CAH66" s="39"/>
      <c r="CAI66" s="39"/>
      <c r="CAJ66" s="39"/>
      <c r="CAK66" s="39"/>
      <c r="CAL66" s="39"/>
      <c r="CAM66" s="39"/>
      <c r="CAN66" s="39"/>
      <c r="CAO66" s="39"/>
      <c r="CAP66" s="39"/>
      <c r="CAQ66" s="39"/>
      <c r="CAR66" s="39"/>
      <c r="CAS66" s="39"/>
      <c r="CAT66" s="39"/>
      <c r="CAU66" s="39"/>
      <c r="CAV66" s="39"/>
      <c r="CAW66" s="39"/>
      <c r="CAX66" s="39"/>
      <c r="CAY66" s="39"/>
      <c r="CAZ66" s="39"/>
      <c r="CBA66" s="39"/>
      <c r="CBB66" s="39"/>
      <c r="CBC66" s="39"/>
      <c r="CBD66" s="39"/>
      <c r="CBE66" s="39"/>
      <c r="CBF66" s="39"/>
      <c r="CBG66" s="39"/>
      <c r="CBH66" s="39"/>
      <c r="CBI66" s="39"/>
      <c r="CBJ66" s="39"/>
      <c r="CBK66" s="39"/>
      <c r="CBL66" s="39"/>
      <c r="CBM66" s="39"/>
      <c r="CBN66" s="39"/>
      <c r="CBO66" s="39"/>
      <c r="CBP66" s="39"/>
      <c r="CBQ66" s="39"/>
      <c r="CBR66" s="39"/>
      <c r="CBS66" s="39"/>
      <c r="CBT66" s="39"/>
      <c r="CBU66" s="39"/>
      <c r="CBV66" s="39"/>
      <c r="CBW66" s="39"/>
      <c r="CBX66" s="39"/>
      <c r="CBY66" s="39"/>
      <c r="CBZ66" s="39"/>
      <c r="CCA66" s="39"/>
      <c r="CCB66" s="39"/>
      <c r="CCC66" s="39"/>
      <c r="CCD66" s="39"/>
      <c r="CCE66" s="39"/>
      <c r="CCF66" s="39"/>
      <c r="CCG66" s="39"/>
      <c r="CCH66" s="39"/>
      <c r="CCI66" s="39"/>
      <c r="CCJ66" s="39"/>
      <c r="CCK66" s="39"/>
      <c r="CCL66" s="39"/>
      <c r="CCM66" s="39"/>
      <c r="CCN66" s="39"/>
      <c r="CCO66" s="39"/>
      <c r="CCP66" s="39"/>
      <c r="CCQ66" s="39"/>
      <c r="CCR66" s="39"/>
      <c r="CCS66" s="39"/>
      <c r="CCT66" s="39"/>
      <c r="CCU66" s="39"/>
      <c r="CCV66" s="39"/>
      <c r="CCW66" s="39"/>
      <c r="CCX66" s="39"/>
      <c r="CCY66" s="39"/>
      <c r="CCZ66" s="39"/>
      <c r="CDA66" s="39"/>
      <c r="CDB66" s="39"/>
      <c r="CDC66" s="39"/>
      <c r="CDD66" s="39"/>
      <c r="CDE66" s="39"/>
      <c r="CDF66" s="39"/>
      <c r="CDG66" s="39"/>
      <c r="CDH66" s="39"/>
      <c r="CDI66" s="39"/>
      <c r="CDJ66" s="39"/>
      <c r="CDK66" s="39"/>
      <c r="CDL66" s="39"/>
      <c r="CDM66" s="39"/>
      <c r="CDN66" s="39"/>
      <c r="CDO66" s="39"/>
      <c r="CDP66" s="39"/>
      <c r="CDQ66" s="39"/>
      <c r="CDR66" s="39"/>
      <c r="CDS66" s="39"/>
      <c r="CDT66" s="39"/>
      <c r="CDU66" s="39"/>
      <c r="CDV66" s="39"/>
      <c r="CDW66" s="39"/>
      <c r="CDX66" s="39"/>
      <c r="CDY66" s="39"/>
      <c r="CDZ66" s="39"/>
      <c r="CEA66" s="39"/>
      <c r="CEB66" s="39"/>
      <c r="CEC66" s="39"/>
      <c r="CED66" s="39"/>
      <c r="CEE66" s="39"/>
      <c r="CEF66" s="39"/>
      <c r="CEG66" s="39"/>
      <c r="CEH66" s="39"/>
      <c r="CEI66" s="39"/>
      <c r="CEJ66" s="39"/>
      <c r="CEK66" s="39"/>
      <c r="CEL66" s="39"/>
      <c r="CEM66" s="39"/>
      <c r="CEN66" s="39"/>
      <c r="CEO66" s="39"/>
      <c r="CEP66" s="39"/>
      <c r="CEQ66" s="39"/>
      <c r="CER66" s="39"/>
      <c r="CES66" s="39"/>
      <c r="CET66" s="39"/>
      <c r="CEU66" s="39"/>
      <c r="CEV66" s="39"/>
      <c r="CEW66" s="39"/>
      <c r="CEX66" s="39"/>
      <c r="CEY66" s="39"/>
      <c r="CEZ66" s="39"/>
      <c r="CFA66" s="39"/>
      <c r="CFB66" s="39"/>
      <c r="CFC66" s="39"/>
      <c r="CFD66" s="39"/>
      <c r="CFE66" s="39"/>
      <c r="CFF66" s="39"/>
      <c r="CFG66" s="39"/>
      <c r="CFH66" s="39"/>
      <c r="CFI66" s="39"/>
      <c r="CFJ66" s="39"/>
      <c r="CFK66" s="39"/>
      <c r="CFL66" s="39"/>
      <c r="CFM66" s="39"/>
      <c r="CFN66" s="39"/>
      <c r="CFO66" s="39"/>
      <c r="CFP66" s="39"/>
      <c r="CFQ66" s="39"/>
      <c r="CFR66" s="39"/>
      <c r="CFS66" s="39"/>
      <c r="CFT66" s="39"/>
      <c r="CFU66" s="39"/>
      <c r="CFV66" s="39"/>
      <c r="CFW66" s="39"/>
      <c r="CFX66" s="39"/>
      <c r="CFY66" s="39"/>
      <c r="CFZ66" s="39"/>
      <c r="CGA66" s="39"/>
      <c r="CGB66" s="39"/>
      <c r="CGC66" s="39"/>
      <c r="CGD66" s="39"/>
      <c r="CGE66" s="39"/>
      <c r="CGF66" s="39"/>
      <c r="CGG66" s="39"/>
      <c r="CGH66" s="39"/>
      <c r="CGI66" s="39"/>
      <c r="CGJ66" s="39"/>
      <c r="CGK66" s="39"/>
      <c r="CGL66" s="39"/>
      <c r="CGM66" s="39"/>
      <c r="CGN66" s="39"/>
      <c r="CGO66" s="39"/>
      <c r="CGP66" s="39"/>
      <c r="CGQ66" s="39"/>
      <c r="CGR66" s="39"/>
      <c r="CGS66" s="39"/>
      <c r="CGT66" s="39"/>
      <c r="CGU66" s="39"/>
      <c r="CGV66" s="39"/>
      <c r="CGW66" s="39"/>
      <c r="CGX66" s="39"/>
      <c r="CGY66" s="39"/>
      <c r="CGZ66" s="39"/>
      <c r="CHA66" s="39"/>
      <c r="CHB66" s="39"/>
      <c r="CHC66" s="39"/>
      <c r="CHD66" s="39"/>
      <c r="CHE66" s="39"/>
      <c r="CHF66" s="39"/>
      <c r="CHG66" s="39"/>
      <c r="CHH66" s="39"/>
      <c r="CHI66" s="39"/>
      <c r="CHJ66" s="39"/>
      <c r="CHK66" s="39"/>
      <c r="CHL66" s="39"/>
      <c r="CHM66" s="39"/>
      <c r="CHN66" s="39"/>
      <c r="CHO66" s="39"/>
      <c r="CHP66" s="39"/>
      <c r="CHQ66" s="39"/>
      <c r="CHR66" s="39"/>
      <c r="CHS66" s="39"/>
      <c r="CHT66" s="39"/>
      <c r="CHU66" s="39"/>
      <c r="CHV66" s="39"/>
      <c r="CHW66" s="39"/>
      <c r="CHX66" s="39"/>
      <c r="CHY66" s="39"/>
      <c r="CHZ66" s="39"/>
      <c r="CIA66" s="39"/>
      <c r="CIB66" s="39"/>
      <c r="CIC66" s="39"/>
      <c r="CID66" s="39"/>
      <c r="CIE66" s="39"/>
      <c r="CIF66" s="39"/>
      <c r="CIG66" s="39"/>
      <c r="CIH66" s="39"/>
      <c r="CII66" s="39"/>
      <c r="CIJ66" s="39"/>
      <c r="CIK66" s="39"/>
      <c r="CIL66" s="39"/>
      <c r="CIM66" s="39"/>
      <c r="CIN66" s="39"/>
      <c r="CIO66" s="39"/>
      <c r="CIP66" s="39"/>
      <c r="CIQ66" s="39"/>
      <c r="CIR66" s="39"/>
      <c r="CIS66" s="39"/>
      <c r="CIT66" s="39"/>
      <c r="CIU66" s="39"/>
      <c r="CIV66" s="39"/>
      <c r="CIW66" s="39"/>
      <c r="CIX66" s="39"/>
      <c r="CIY66" s="39"/>
      <c r="CIZ66" s="39"/>
      <c r="CJA66" s="39"/>
      <c r="CJB66" s="39"/>
      <c r="CJC66" s="39"/>
      <c r="CJD66" s="39"/>
      <c r="CJE66" s="39"/>
      <c r="CJF66" s="39"/>
      <c r="CJG66" s="39"/>
      <c r="CJH66" s="39"/>
      <c r="CJI66" s="39"/>
      <c r="CJJ66" s="39"/>
      <c r="CJK66" s="39"/>
      <c r="CJL66" s="39"/>
      <c r="CJM66" s="39"/>
      <c r="CJN66" s="39"/>
      <c r="CJO66" s="39"/>
      <c r="CJP66" s="39"/>
      <c r="CJQ66" s="39"/>
      <c r="CJR66" s="39"/>
      <c r="CJS66" s="39"/>
      <c r="CJT66" s="39"/>
      <c r="CJU66" s="39"/>
      <c r="CJV66" s="39"/>
      <c r="CJW66" s="39"/>
      <c r="CJX66" s="39"/>
      <c r="CJY66" s="39"/>
      <c r="CJZ66" s="39"/>
      <c r="CKA66" s="39"/>
      <c r="CKB66" s="39"/>
      <c r="CKC66" s="39"/>
      <c r="CKD66" s="39"/>
      <c r="CKE66" s="39"/>
      <c r="CKF66" s="39"/>
      <c r="CKG66" s="39"/>
      <c r="CKH66" s="39"/>
      <c r="CKI66" s="39"/>
      <c r="CKJ66" s="39"/>
      <c r="CKK66" s="39"/>
      <c r="CKL66" s="39"/>
      <c r="CKM66" s="39"/>
      <c r="CKN66" s="39"/>
      <c r="CKO66" s="39"/>
      <c r="CKP66" s="39"/>
      <c r="CKQ66" s="39"/>
      <c r="CKR66" s="39"/>
      <c r="CKS66" s="39"/>
      <c r="CKT66" s="39"/>
      <c r="CKU66" s="39"/>
      <c r="CKV66" s="39"/>
      <c r="CKW66" s="39"/>
      <c r="CKX66" s="39"/>
      <c r="CKY66" s="39"/>
      <c r="CKZ66" s="39"/>
      <c r="CLA66" s="39"/>
      <c r="CLB66" s="39"/>
      <c r="CLC66" s="39"/>
      <c r="CLD66" s="39"/>
      <c r="CLE66" s="39"/>
      <c r="CLF66" s="39"/>
      <c r="CLG66" s="39"/>
      <c r="CLH66" s="39"/>
      <c r="CLI66" s="39"/>
      <c r="CLJ66" s="39"/>
      <c r="CLK66" s="39"/>
      <c r="CLL66" s="39"/>
      <c r="CLM66" s="39"/>
      <c r="CLN66" s="39"/>
      <c r="CLO66" s="39"/>
      <c r="CLP66" s="39"/>
      <c r="CLQ66" s="39"/>
      <c r="CLR66" s="39"/>
      <c r="CLS66" s="39"/>
      <c r="CLT66" s="39"/>
      <c r="CLU66" s="39"/>
      <c r="CLV66" s="39"/>
      <c r="CLW66" s="39"/>
      <c r="CLX66" s="39"/>
      <c r="CLY66" s="39"/>
      <c r="CLZ66" s="39"/>
      <c r="CMA66" s="39"/>
      <c r="CMB66" s="39"/>
      <c r="CMC66" s="39"/>
      <c r="CMD66" s="39"/>
      <c r="CME66" s="39"/>
      <c r="CMF66" s="39"/>
      <c r="CMG66" s="39"/>
      <c r="CMH66" s="39"/>
      <c r="CMI66" s="39"/>
      <c r="CMJ66" s="39"/>
      <c r="CMK66" s="39"/>
      <c r="CML66" s="39"/>
      <c r="CMM66" s="39"/>
      <c r="CMN66" s="39"/>
      <c r="CMO66" s="39"/>
      <c r="CMP66" s="39"/>
      <c r="CMQ66" s="39"/>
      <c r="CMR66" s="39"/>
      <c r="CMS66" s="39"/>
      <c r="CMT66" s="39"/>
      <c r="CMU66" s="39"/>
      <c r="CMV66" s="39"/>
      <c r="CMW66" s="39"/>
      <c r="CMX66" s="39"/>
      <c r="CMY66" s="39"/>
      <c r="CMZ66" s="39"/>
      <c r="CNA66" s="39"/>
      <c r="CNB66" s="39"/>
      <c r="CNC66" s="39"/>
      <c r="CND66" s="39"/>
      <c r="CNE66" s="39"/>
      <c r="CNF66" s="39"/>
      <c r="CNG66" s="39"/>
      <c r="CNH66" s="39"/>
      <c r="CNI66" s="39"/>
      <c r="CNJ66" s="39"/>
      <c r="CNK66" s="39"/>
      <c r="CNL66" s="39"/>
      <c r="CNM66" s="39"/>
      <c r="CNN66" s="39"/>
      <c r="CNO66" s="39"/>
      <c r="CNP66" s="39"/>
      <c r="CNQ66" s="39"/>
      <c r="CNR66" s="39"/>
      <c r="CNS66" s="39"/>
      <c r="CNT66" s="39"/>
      <c r="CNU66" s="39"/>
      <c r="CNV66" s="39"/>
      <c r="CNW66" s="39"/>
      <c r="CNX66" s="39"/>
      <c r="CNY66" s="39"/>
      <c r="CNZ66" s="39"/>
      <c r="COA66" s="39"/>
      <c r="COB66" s="39"/>
      <c r="COC66" s="39"/>
      <c r="COD66" s="39"/>
      <c r="COE66" s="39"/>
      <c r="COF66" s="39"/>
      <c r="COG66" s="39"/>
      <c r="COH66" s="39"/>
      <c r="COI66" s="39"/>
      <c r="COJ66" s="39"/>
      <c r="COK66" s="39"/>
      <c r="COL66" s="39"/>
      <c r="COM66" s="39"/>
      <c r="CON66" s="39"/>
      <c r="COO66" s="39"/>
      <c r="COP66" s="39"/>
      <c r="COQ66" s="39"/>
      <c r="COR66" s="39"/>
      <c r="COS66" s="39"/>
      <c r="COT66" s="39"/>
      <c r="COU66" s="39"/>
      <c r="COV66" s="39"/>
      <c r="COW66" s="39"/>
      <c r="COX66" s="39"/>
      <c r="COY66" s="39"/>
      <c r="COZ66" s="39"/>
      <c r="CPA66" s="39"/>
      <c r="CPB66" s="39"/>
      <c r="CPC66" s="39"/>
      <c r="CPD66" s="39"/>
      <c r="CPE66" s="39"/>
      <c r="CPF66" s="39"/>
      <c r="CPG66" s="39"/>
      <c r="CPH66" s="39"/>
      <c r="CPI66" s="39"/>
      <c r="CPJ66" s="39"/>
      <c r="CPK66" s="39"/>
      <c r="CPL66" s="39"/>
      <c r="CPM66" s="39"/>
      <c r="CPN66" s="39"/>
      <c r="CPO66" s="39"/>
      <c r="CPP66" s="39"/>
      <c r="CPQ66" s="39"/>
      <c r="CPR66" s="39"/>
      <c r="CPS66" s="39"/>
      <c r="CPT66" s="39"/>
      <c r="CPU66" s="39"/>
      <c r="CPV66" s="39"/>
      <c r="CPW66" s="39"/>
      <c r="CPX66" s="39"/>
      <c r="CPY66" s="39"/>
      <c r="CPZ66" s="39"/>
      <c r="CQA66" s="39"/>
      <c r="CQB66" s="39"/>
      <c r="CQC66" s="39"/>
      <c r="CQD66" s="39"/>
      <c r="CQE66" s="39"/>
      <c r="CQF66" s="39"/>
      <c r="CQG66" s="39"/>
      <c r="CQH66" s="39"/>
      <c r="CQI66" s="39"/>
      <c r="CQJ66" s="39"/>
      <c r="CQK66" s="39"/>
      <c r="CQL66" s="39"/>
      <c r="CQM66" s="39"/>
      <c r="CQN66" s="39"/>
      <c r="CQO66" s="39"/>
      <c r="CQP66" s="39"/>
      <c r="CQQ66" s="39"/>
      <c r="CQR66" s="39"/>
      <c r="CQS66" s="39"/>
      <c r="CQT66" s="39"/>
      <c r="CQU66" s="39"/>
      <c r="CQV66" s="39"/>
      <c r="CQW66" s="39"/>
      <c r="CQX66" s="39"/>
      <c r="CQY66" s="39"/>
      <c r="CQZ66" s="39"/>
      <c r="CRA66" s="39"/>
      <c r="CRB66" s="39"/>
      <c r="CRC66" s="39"/>
      <c r="CRD66" s="39"/>
      <c r="CRE66" s="39"/>
      <c r="CRF66" s="39"/>
      <c r="CRG66" s="39"/>
      <c r="CRH66" s="39"/>
      <c r="CRI66" s="39"/>
      <c r="CRJ66" s="39"/>
      <c r="CRK66" s="39"/>
      <c r="CRL66" s="39"/>
      <c r="CRM66" s="39"/>
      <c r="CRN66" s="39"/>
      <c r="CRO66" s="39"/>
      <c r="CRP66" s="39"/>
      <c r="CRQ66" s="39"/>
      <c r="CRR66" s="39"/>
      <c r="CRS66" s="39"/>
      <c r="CRT66" s="39"/>
      <c r="CRU66" s="39"/>
      <c r="CRV66" s="39"/>
      <c r="CRW66" s="39"/>
      <c r="CRX66" s="39"/>
      <c r="CRY66" s="39"/>
      <c r="CRZ66" s="39"/>
      <c r="CSA66" s="39"/>
      <c r="CSB66" s="39"/>
      <c r="CSC66" s="39"/>
      <c r="CSD66" s="39"/>
      <c r="CSE66" s="39"/>
      <c r="CSF66" s="39"/>
      <c r="CSG66" s="39"/>
      <c r="CSH66" s="39"/>
      <c r="CSI66" s="39"/>
      <c r="CSJ66" s="39"/>
      <c r="CSK66" s="39"/>
      <c r="CSL66" s="39"/>
      <c r="CSM66" s="39"/>
      <c r="CSN66" s="39"/>
      <c r="CSO66" s="39"/>
      <c r="CSP66" s="39"/>
      <c r="CSQ66" s="39"/>
      <c r="CSR66" s="39"/>
      <c r="CSS66" s="39"/>
      <c r="CST66" s="39"/>
      <c r="CSU66" s="39"/>
      <c r="CSV66" s="39"/>
      <c r="CSW66" s="39"/>
      <c r="CSX66" s="39"/>
      <c r="CSY66" s="39"/>
      <c r="CSZ66" s="39"/>
      <c r="CTA66" s="39"/>
      <c r="CTB66" s="39"/>
      <c r="CTC66" s="39"/>
      <c r="CTD66" s="39"/>
      <c r="CTE66" s="39"/>
      <c r="CTF66" s="39"/>
      <c r="CTG66" s="39"/>
      <c r="CTH66" s="39"/>
      <c r="CTI66" s="39"/>
      <c r="CTJ66" s="39"/>
      <c r="CTK66" s="39"/>
      <c r="CTL66" s="39"/>
      <c r="CTM66" s="39"/>
      <c r="CTN66" s="39"/>
      <c r="CTO66" s="39"/>
      <c r="CTP66" s="39"/>
      <c r="CTQ66" s="39"/>
      <c r="CTR66" s="39"/>
      <c r="CTS66" s="39"/>
      <c r="CTT66" s="39"/>
      <c r="CTU66" s="39"/>
      <c r="CTV66" s="39"/>
      <c r="CTW66" s="39"/>
      <c r="CTX66" s="39"/>
      <c r="CTY66" s="39"/>
      <c r="CTZ66" s="39"/>
      <c r="CUA66" s="39"/>
      <c r="CUB66" s="39"/>
      <c r="CUC66" s="39"/>
      <c r="CUD66" s="39"/>
      <c r="CUE66" s="39"/>
      <c r="CUF66" s="39"/>
      <c r="CUG66" s="39"/>
      <c r="CUH66" s="39"/>
      <c r="CUI66" s="39"/>
      <c r="CUJ66" s="39"/>
      <c r="CUK66" s="39"/>
      <c r="CUL66" s="39"/>
      <c r="CUM66" s="39"/>
      <c r="CUN66" s="39"/>
      <c r="CUO66" s="39"/>
      <c r="CUP66" s="39"/>
      <c r="CUQ66" s="39"/>
      <c r="CUR66" s="39"/>
      <c r="CUS66" s="39"/>
      <c r="CUT66" s="39"/>
      <c r="CUU66" s="39"/>
      <c r="CUV66" s="39"/>
      <c r="CUW66" s="39"/>
      <c r="CUX66" s="39"/>
      <c r="CUY66" s="39"/>
      <c r="CUZ66" s="39"/>
      <c r="CVA66" s="39"/>
      <c r="CVB66" s="39"/>
      <c r="CVC66" s="39"/>
      <c r="CVD66" s="39"/>
      <c r="CVE66" s="39"/>
      <c r="CVF66" s="39"/>
      <c r="CVG66" s="39"/>
      <c r="CVH66" s="39"/>
      <c r="CVI66" s="39"/>
      <c r="CVJ66" s="39"/>
      <c r="CVK66" s="39"/>
      <c r="CVL66" s="39"/>
      <c r="CVM66" s="39"/>
      <c r="CVN66" s="39"/>
      <c r="CVO66" s="39"/>
      <c r="CVP66" s="39"/>
      <c r="CVQ66" s="39"/>
      <c r="CVR66" s="39"/>
      <c r="CVS66" s="39"/>
      <c r="CVT66" s="39"/>
      <c r="CVU66" s="39"/>
      <c r="CVV66" s="39"/>
      <c r="CVW66" s="39"/>
      <c r="CVX66" s="39"/>
      <c r="CVY66" s="39"/>
      <c r="CVZ66" s="39"/>
      <c r="CWA66" s="39"/>
      <c r="CWB66" s="39"/>
      <c r="CWC66" s="39"/>
      <c r="CWD66" s="39"/>
      <c r="CWE66" s="39"/>
      <c r="CWF66" s="39"/>
      <c r="CWG66" s="39"/>
      <c r="CWH66" s="39"/>
      <c r="CWI66" s="39"/>
      <c r="CWJ66" s="39"/>
      <c r="CWK66" s="39"/>
      <c r="CWL66" s="39"/>
      <c r="CWM66" s="39"/>
      <c r="CWN66" s="39"/>
      <c r="CWO66" s="39"/>
      <c r="CWP66" s="39"/>
      <c r="CWQ66" s="39"/>
      <c r="CWR66" s="39"/>
      <c r="CWS66" s="39"/>
      <c r="CWT66" s="39"/>
      <c r="CWU66" s="39"/>
      <c r="CWV66" s="39"/>
      <c r="CWW66" s="39"/>
      <c r="CWX66" s="39"/>
      <c r="CWY66" s="39"/>
      <c r="CWZ66" s="39"/>
      <c r="CXA66" s="39"/>
      <c r="CXB66" s="39"/>
      <c r="CXC66" s="39"/>
      <c r="CXD66" s="39"/>
      <c r="CXE66" s="39"/>
      <c r="CXF66" s="39"/>
      <c r="CXG66" s="39"/>
      <c r="CXH66" s="39"/>
      <c r="CXI66" s="39"/>
      <c r="CXJ66" s="39"/>
      <c r="CXK66" s="39"/>
      <c r="CXL66" s="39"/>
      <c r="CXM66" s="39"/>
      <c r="CXN66" s="39"/>
      <c r="CXO66" s="39"/>
      <c r="CXP66" s="39"/>
      <c r="CXQ66" s="39"/>
      <c r="CXR66" s="39"/>
      <c r="CXS66" s="39"/>
      <c r="CXT66" s="39"/>
      <c r="CXU66" s="39"/>
      <c r="CXV66" s="39"/>
      <c r="CXW66" s="39"/>
      <c r="CXX66" s="39"/>
      <c r="CXY66" s="39"/>
      <c r="CXZ66" s="39"/>
      <c r="CYA66" s="39"/>
      <c r="CYB66" s="39"/>
      <c r="CYC66" s="39"/>
      <c r="CYD66" s="39"/>
      <c r="CYE66" s="39"/>
      <c r="CYF66" s="39"/>
      <c r="CYG66" s="39"/>
      <c r="CYH66" s="39"/>
      <c r="CYI66" s="39"/>
      <c r="CYJ66" s="39"/>
      <c r="CYK66" s="39"/>
      <c r="CYL66" s="39"/>
      <c r="CYM66" s="39"/>
      <c r="CYN66" s="39"/>
      <c r="CYO66" s="39"/>
      <c r="CYP66" s="39"/>
      <c r="CYQ66" s="39"/>
      <c r="CYR66" s="39"/>
      <c r="CYS66" s="39"/>
      <c r="CYT66" s="39"/>
      <c r="CYU66" s="39"/>
      <c r="CYV66" s="39"/>
      <c r="CYW66" s="39"/>
      <c r="CYX66" s="39"/>
      <c r="CYY66" s="39"/>
      <c r="CYZ66" s="39"/>
      <c r="CZA66" s="39"/>
      <c r="CZB66" s="39"/>
      <c r="CZC66" s="39"/>
      <c r="CZD66" s="39"/>
      <c r="CZE66" s="39"/>
      <c r="CZF66" s="39"/>
      <c r="CZG66" s="39"/>
      <c r="CZH66" s="39"/>
      <c r="CZI66" s="39"/>
      <c r="CZJ66" s="39"/>
      <c r="CZK66" s="39"/>
      <c r="CZL66" s="39"/>
      <c r="CZM66" s="39"/>
      <c r="CZN66" s="39"/>
      <c r="CZO66" s="39"/>
      <c r="CZP66" s="39"/>
      <c r="CZQ66" s="39"/>
      <c r="CZR66" s="39"/>
      <c r="CZS66" s="39"/>
      <c r="CZT66" s="39"/>
      <c r="CZU66" s="39"/>
      <c r="CZV66" s="39"/>
      <c r="CZW66" s="39"/>
      <c r="CZX66" s="39"/>
      <c r="CZY66" s="39"/>
      <c r="CZZ66" s="39"/>
      <c r="DAA66" s="39"/>
      <c r="DAB66" s="39"/>
      <c r="DAC66" s="39"/>
      <c r="DAD66" s="39"/>
      <c r="DAE66" s="39"/>
      <c r="DAF66" s="39"/>
      <c r="DAG66" s="39"/>
      <c r="DAH66" s="39"/>
      <c r="DAI66" s="39"/>
      <c r="DAJ66" s="39"/>
      <c r="DAK66" s="39"/>
      <c r="DAL66" s="39"/>
      <c r="DAM66" s="39"/>
      <c r="DAN66" s="39"/>
      <c r="DAO66" s="39"/>
      <c r="DAP66" s="39"/>
      <c r="DAQ66" s="39"/>
      <c r="DAR66" s="39"/>
      <c r="DAS66" s="39"/>
      <c r="DAT66" s="39"/>
      <c r="DAU66" s="39"/>
      <c r="DAV66" s="39"/>
      <c r="DAW66" s="39"/>
      <c r="DAX66" s="39"/>
      <c r="DAY66" s="39"/>
      <c r="DAZ66" s="39"/>
      <c r="DBA66" s="39"/>
      <c r="DBB66" s="39"/>
      <c r="DBC66" s="39"/>
      <c r="DBD66" s="39"/>
      <c r="DBE66" s="39"/>
      <c r="DBF66" s="39"/>
      <c r="DBG66" s="39"/>
      <c r="DBH66" s="39"/>
      <c r="DBI66" s="39"/>
      <c r="DBJ66" s="39"/>
      <c r="DBK66" s="39"/>
      <c r="DBL66" s="39"/>
      <c r="DBM66" s="39"/>
      <c r="DBN66" s="39"/>
      <c r="DBO66" s="39"/>
      <c r="DBP66" s="39"/>
      <c r="DBQ66" s="39"/>
      <c r="DBR66" s="39"/>
      <c r="DBS66" s="39"/>
      <c r="DBT66" s="39"/>
      <c r="DBU66" s="39"/>
      <c r="DBV66" s="39"/>
      <c r="DBW66" s="39"/>
      <c r="DBX66" s="39"/>
      <c r="DBY66" s="39"/>
      <c r="DBZ66" s="39"/>
      <c r="DCA66" s="39"/>
      <c r="DCB66" s="39"/>
      <c r="DCC66" s="39"/>
      <c r="DCD66" s="39"/>
      <c r="DCE66" s="39"/>
      <c r="DCF66" s="39"/>
      <c r="DCG66" s="39"/>
      <c r="DCH66" s="39"/>
      <c r="DCI66" s="39"/>
      <c r="DCJ66" s="39"/>
      <c r="DCK66" s="39"/>
      <c r="DCL66" s="39"/>
      <c r="DCM66" s="39"/>
      <c r="DCN66" s="39"/>
      <c r="DCO66" s="39"/>
      <c r="DCP66" s="39"/>
      <c r="DCQ66" s="39"/>
      <c r="DCR66" s="39"/>
      <c r="DCS66" s="39"/>
      <c r="DCT66" s="39"/>
      <c r="DCU66" s="39"/>
      <c r="DCV66" s="39"/>
      <c r="DCW66" s="39"/>
      <c r="DCX66" s="39"/>
      <c r="DCY66" s="39"/>
      <c r="DCZ66" s="39"/>
      <c r="DDA66" s="39"/>
      <c r="DDB66" s="39"/>
      <c r="DDC66" s="39"/>
      <c r="DDD66" s="39"/>
      <c r="DDE66" s="39"/>
      <c r="DDF66" s="39"/>
      <c r="DDG66" s="39"/>
      <c r="DDH66" s="39"/>
      <c r="DDI66" s="39"/>
      <c r="DDJ66" s="39"/>
      <c r="DDK66" s="39"/>
      <c r="DDL66" s="39"/>
      <c r="DDM66" s="39"/>
      <c r="DDN66" s="39"/>
      <c r="DDO66" s="39"/>
      <c r="DDP66" s="39"/>
      <c r="DDQ66" s="39"/>
      <c r="DDR66" s="39"/>
      <c r="DDS66" s="39"/>
      <c r="DDT66" s="39"/>
      <c r="DDU66" s="39"/>
      <c r="DDV66" s="39"/>
      <c r="DDW66" s="39"/>
      <c r="DDX66" s="39"/>
      <c r="DDY66" s="39"/>
      <c r="DDZ66" s="39"/>
      <c r="DEA66" s="39"/>
      <c r="DEB66" s="39"/>
      <c r="DEC66" s="39"/>
      <c r="DED66" s="39"/>
      <c r="DEE66" s="39"/>
      <c r="DEF66" s="39"/>
      <c r="DEG66" s="39"/>
      <c r="DEH66" s="39"/>
      <c r="DEI66" s="39"/>
      <c r="DEJ66" s="39"/>
      <c r="DEK66" s="39"/>
      <c r="DEL66" s="39"/>
      <c r="DEM66" s="39"/>
      <c r="DEN66" s="39"/>
      <c r="DEO66" s="39"/>
      <c r="DEP66" s="39"/>
      <c r="DEQ66" s="39"/>
      <c r="DER66" s="39"/>
      <c r="DES66" s="39"/>
      <c r="DET66" s="39"/>
      <c r="DEU66" s="39"/>
      <c r="DEV66" s="39"/>
      <c r="DEW66" s="39"/>
      <c r="DEX66" s="39"/>
      <c r="DEY66" s="39"/>
      <c r="DEZ66" s="39"/>
      <c r="DFA66" s="39"/>
      <c r="DFB66" s="39"/>
      <c r="DFC66" s="39"/>
      <c r="DFD66" s="39"/>
      <c r="DFE66" s="39"/>
      <c r="DFF66" s="39"/>
      <c r="DFG66" s="39"/>
      <c r="DFH66" s="39"/>
      <c r="DFI66" s="39"/>
      <c r="DFJ66" s="39"/>
      <c r="DFK66" s="39"/>
      <c r="DFL66" s="39"/>
      <c r="DFM66" s="39"/>
      <c r="DFN66" s="39"/>
      <c r="DFO66" s="39"/>
      <c r="DFP66" s="39"/>
      <c r="DFQ66" s="39"/>
      <c r="DFR66" s="39"/>
      <c r="DFS66" s="39"/>
      <c r="DFT66" s="39"/>
      <c r="DFU66" s="39"/>
      <c r="DFV66" s="39"/>
      <c r="DFW66" s="39"/>
      <c r="DFX66" s="39"/>
      <c r="DFY66" s="39"/>
      <c r="DFZ66" s="39"/>
      <c r="DGA66" s="39"/>
      <c r="DGB66" s="39"/>
      <c r="DGC66" s="39"/>
      <c r="DGD66" s="39"/>
      <c r="DGE66" s="39"/>
      <c r="DGF66" s="39"/>
      <c r="DGG66" s="39"/>
      <c r="DGH66" s="39"/>
      <c r="DGI66" s="39"/>
      <c r="DGJ66" s="39"/>
      <c r="DGK66" s="39"/>
      <c r="DGL66" s="39"/>
      <c r="DGM66" s="39"/>
      <c r="DGN66" s="39"/>
      <c r="DGO66" s="39"/>
      <c r="DGP66" s="39"/>
      <c r="DGQ66" s="39"/>
      <c r="DGR66" s="39"/>
      <c r="DGS66" s="39"/>
      <c r="DGT66" s="39"/>
      <c r="DGU66" s="39"/>
      <c r="DGV66" s="39"/>
      <c r="DGW66" s="39"/>
      <c r="DGX66" s="39"/>
      <c r="DGY66" s="39"/>
      <c r="DGZ66" s="39"/>
      <c r="DHA66" s="39"/>
      <c r="DHB66" s="39"/>
      <c r="DHC66" s="39"/>
      <c r="DHD66" s="39"/>
      <c r="DHE66" s="39"/>
      <c r="DHF66" s="39"/>
      <c r="DHG66" s="39"/>
      <c r="DHH66" s="39"/>
      <c r="DHI66" s="39"/>
      <c r="DHJ66" s="39"/>
      <c r="DHK66" s="39"/>
      <c r="DHL66" s="39"/>
      <c r="DHM66" s="39"/>
      <c r="DHN66" s="39"/>
      <c r="DHO66" s="39"/>
      <c r="DHP66" s="39"/>
      <c r="DHQ66" s="39"/>
      <c r="DHR66" s="39"/>
      <c r="DHS66" s="39"/>
      <c r="DHT66" s="39"/>
      <c r="DHU66" s="39"/>
      <c r="DHV66" s="39"/>
      <c r="DHW66" s="39"/>
      <c r="DHX66" s="39"/>
      <c r="DHY66" s="39"/>
      <c r="DHZ66" s="39"/>
      <c r="DIA66" s="39"/>
      <c r="DIB66" s="39"/>
      <c r="DIC66" s="39"/>
      <c r="DID66" s="39"/>
      <c r="DIE66" s="39"/>
      <c r="DIF66" s="39"/>
      <c r="DIG66" s="39"/>
      <c r="DIH66" s="39"/>
      <c r="DII66" s="39"/>
      <c r="DIJ66" s="39"/>
      <c r="DIK66" s="39"/>
      <c r="DIL66" s="39"/>
      <c r="DIM66" s="39"/>
      <c r="DIN66" s="39"/>
      <c r="DIO66" s="39"/>
      <c r="DIP66" s="39"/>
      <c r="DIQ66" s="39"/>
      <c r="DIR66" s="39"/>
      <c r="DIS66" s="39"/>
      <c r="DIT66" s="39"/>
      <c r="DIU66" s="39"/>
      <c r="DIV66" s="39"/>
      <c r="DIW66" s="39"/>
      <c r="DIX66" s="39"/>
      <c r="DIY66" s="39"/>
      <c r="DIZ66" s="39"/>
      <c r="DJA66" s="39"/>
      <c r="DJB66" s="39"/>
      <c r="DJC66" s="39"/>
      <c r="DJD66" s="39"/>
      <c r="DJE66" s="39"/>
      <c r="DJF66" s="39"/>
      <c r="DJG66" s="39"/>
      <c r="DJH66" s="39"/>
      <c r="DJI66" s="39"/>
      <c r="DJJ66" s="39"/>
      <c r="DJK66" s="39"/>
      <c r="DJL66" s="39"/>
      <c r="DJM66" s="39"/>
      <c r="DJN66" s="39"/>
      <c r="DJO66" s="39"/>
      <c r="DJP66" s="39"/>
      <c r="DJQ66" s="39"/>
      <c r="DJR66" s="39"/>
      <c r="DJS66" s="39"/>
      <c r="DJT66" s="39"/>
      <c r="DJU66" s="39"/>
      <c r="DJV66" s="39"/>
      <c r="DJW66" s="39"/>
      <c r="DJX66" s="39"/>
      <c r="DJY66" s="39"/>
      <c r="DJZ66" s="39"/>
      <c r="DKA66" s="39"/>
      <c r="DKB66" s="39"/>
      <c r="DKC66" s="39"/>
      <c r="DKD66" s="39"/>
      <c r="DKE66" s="39"/>
      <c r="DKF66" s="39"/>
      <c r="DKG66" s="39"/>
      <c r="DKH66" s="39"/>
      <c r="DKI66" s="39"/>
      <c r="DKJ66" s="39"/>
      <c r="DKK66" s="39"/>
      <c r="DKL66" s="39"/>
      <c r="DKM66" s="39"/>
      <c r="DKN66" s="39"/>
      <c r="DKO66" s="39"/>
      <c r="DKP66" s="39"/>
      <c r="DKQ66" s="39"/>
      <c r="DKR66" s="39"/>
      <c r="DKS66" s="39"/>
      <c r="DKT66" s="39"/>
      <c r="DKU66" s="39"/>
      <c r="DKV66" s="39"/>
      <c r="DKW66" s="39"/>
      <c r="DKX66" s="39"/>
      <c r="DKY66" s="39"/>
      <c r="DKZ66" s="39"/>
      <c r="DLA66" s="39"/>
      <c r="DLB66" s="39"/>
      <c r="DLC66" s="39"/>
      <c r="DLD66" s="39"/>
      <c r="DLE66" s="39"/>
      <c r="DLF66" s="39"/>
      <c r="DLG66" s="39"/>
      <c r="DLH66" s="39"/>
      <c r="DLI66" s="39"/>
      <c r="DLJ66" s="39"/>
      <c r="DLK66" s="39"/>
      <c r="DLL66" s="39"/>
      <c r="DLM66" s="39"/>
      <c r="DLN66" s="39"/>
      <c r="DLO66" s="39"/>
      <c r="DLP66" s="39"/>
      <c r="DLQ66" s="39"/>
      <c r="DLR66" s="39"/>
      <c r="DLS66" s="39"/>
      <c r="DLT66" s="39"/>
      <c r="DLU66" s="39"/>
      <c r="DLV66" s="39"/>
      <c r="DLW66" s="39"/>
      <c r="DLX66" s="39"/>
      <c r="DLY66" s="39"/>
      <c r="DLZ66" s="39"/>
      <c r="DMA66" s="39"/>
      <c r="DMB66" s="39"/>
      <c r="DMC66" s="39"/>
      <c r="DMD66" s="39"/>
      <c r="DME66" s="39"/>
      <c r="DMF66" s="39"/>
      <c r="DMG66" s="39"/>
      <c r="DMH66" s="39"/>
      <c r="DMI66" s="39"/>
      <c r="DMJ66" s="39"/>
      <c r="DMK66" s="39"/>
      <c r="DML66" s="39"/>
      <c r="DMM66" s="39"/>
      <c r="DMN66" s="39"/>
      <c r="DMO66" s="39"/>
      <c r="DMP66" s="39"/>
      <c r="DMQ66" s="39"/>
      <c r="DMR66" s="39"/>
      <c r="DMS66" s="39"/>
      <c r="DMT66" s="39"/>
      <c r="DMU66" s="39"/>
      <c r="DMV66" s="39"/>
      <c r="DMW66" s="39"/>
      <c r="DMX66" s="39"/>
      <c r="DMY66" s="39"/>
      <c r="DMZ66" s="39"/>
      <c r="DNA66" s="39"/>
      <c r="DNB66" s="39"/>
      <c r="DNC66" s="39"/>
      <c r="DND66" s="39"/>
      <c r="DNE66" s="39"/>
      <c r="DNF66" s="39"/>
      <c r="DNG66" s="39"/>
      <c r="DNH66" s="39"/>
      <c r="DNI66" s="39"/>
      <c r="DNJ66" s="39"/>
      <c r="DNK66" s="39"/>
      <c r="DNL66" s="39"/>
      <c r="DNM66" s="39"/>
      <c r="DNN66" s="39"/>
      <c r="DNO66" s="39"/>
      <c r="DNP66" s="39"/>
      <c r="DNQ66" s="39"/>
      <c r="DNR66" s="39"/>
      <c r="DNS66" s="39"/>
      <c r="DNT66" s="39"/>
      <c r="DNU66" s="39"/>
      <c r="DNV66" s="39"/>
      <c r="DNW66" s="39"/>
      <c r="DNX66" s="39"/>
      <c r="DNY66" s="39"/>
      <c r="DNZ66" s="39"/>
      <c r="DOA66" s="39"/>
      <c r="DOB66" s="39"/>
      <c r="DOC66" s="39"/>
      <c r="DOD66" s="39"/>
      <c r="DOE66" s="39"/>
      <c r="DOF66" s="39"/>
      <c r="DOG66" s="39"/>
      <c r="DOH66" s="39"/>
      <c r="DOI66" s="39"/>
      <c r="DOJ66" s="39"/>
      <c r="DOK66" s="39"/>
      <c r="DOL66" s="39"/>
      <c r="DOM66" s="39"/>
      <c r="DON66" s="39"/>
      <c r="DOO66" s="39"/>
      <c r="DOP66" s="39"/>
      <c r="DOQ66" s="39"/>
      <c r="DOR66" s="39"/>
      <c r="DOS66" s="39"/>
      <c r="DOT66" s="39"/>
      <c r="DOU66" s="39"/>
      <c r="DOV66" s="39"/>
      <c r="DOW66" s="39"/>
      <c r="DOX66" s="39"/>
      <c r="DOY66" s="39"/>
      <c r="DOZ66" s="39"/>
      <c r="DPA66" s="39"/>
      <c r="DPB66" s="39"/>
      <c r="DPC66" s="39"/>
      <c r="DPD66" s="39"/>
      <c r="DPE66" s="39"/>
      <c r="DPF66" s="39"/>
      <c r="DPG66" s="39"/>
      <c r="DPH66" s="39"/>
      <c r="DPI66" s="39"/>
      <c r="DPJ66" s="39"/>
      <c r="DPK66" s="39"/>
      <c r="DPL66" s="39"/>
      <c r="DPM66" s="39"/>
      <c r="DPN66" s="39"/>
      <c r="DPO66" s="39"/>
      <c r="DPP66" s="39"/>
      <c r="DPQ66" s="39"/>
      <c r="DPR66" s="39"/>
      <c r="DPS66" s="39"/>
      <c r="DPT66" s="39"/>
      <c r="DPU66" s="39"/>
      <c r="DPV66" s="39"/>
      <c r="DPW66" s="39"/>
      <c r="DPX66" s="39"/>
      <c r="DPY66" s="39"/>
      <c r="DPZ66" s="39"/>
      <c r="DQA66" s="39"/>
      <c r="DQB66" s="39"/>
      <c r="DQC66" s="39"/>
      <c r="DQD66" s="39"/>
      <c r="DQE66" s="39"/>
      <c r="DQF66" s="39"/>
      <c r="DQG66" s="39"/>
      <c r="DQH66" s="39"/>
      <c r="DQI66" s="39"/>
      <c r="DQJ66" s="39"/>
      <c r="DQK66" s="39"/>
      <c r="DQL66" s="39"/>
      <c r="DQM66" s="39"/>
      <c r="DQN66" s="39"/>
      <c r="DQO66" s="39"/>
      <c r="DQP66" s="39"/>
      <c r="DQQ66" s="39"/>
      <c r="DQR66" s="39"/>
      <c r="DQS66" s="39"/>
      <c r="DQT66" s="39"/>
      <c r="DQU66" s="39"/>
      <c r="DQV66" s="39"/>
      <c r="DQW66" s="39"/>
      <c r="DQX66" s="39"/>
      <c r="DQY66" s="39"/>
      <c r="DQZ66" s="39"/>
      <c r="DRA66" s="39"/>
      <c r="DRB66" s="39"/>
      <c r="DRC66" s="39"/>
      <c r="DRD66" s="39"/>
      <c r="DRE66" s="39"/>
      <c r="DRF66" s="39"/>
      <c r="DRG66" s="39"/>
      <c r="DRH66" s="39"/>
      <c r="DRI66" s="39"/>
      <c r="DRJ66" s="39"/>
      <c r="DRK66" s="39"/>
      <c r="DRL66" s="39"/>
      <c r="DRM66" s="39"/>
      <c r="DRN66" s="39"/>
      <c r="DRO66" s="39"/>
      <c r="DRP66" s="39"/>
      <c r="DRQ66" s="39"/>
      <c r="DRR66" s="39"/>
      <c r="DRS66" s="39"/>
      <c r="DRT66" s="39"/>
      <c r="DRU66" s="39"/>
      <c r="DRV66" s="39"/>
      <c r="DRW66" s="39"/>
      <c r="DRX66" s="39"/>
      <c r="DRY66" s="39"/>
      <c r="DRZ66" s="39"/>
      <c r="DSA66" s="39"/>
      <c r="DSB66" s="39"/>
      <c r="DSC66" s="39"/>
      <c r="DSD66" s="39"/>
      <c r="DSE66" s="39"/>
      <c r="DSF66" s="39"/>
      <c r="DSG66" s="39"/>
      <c r="DSH66" s="39"/>
      <c r="DSI66" s="39"/>
      <c r="DSJ66" s="39"/>
      <c r="DSK66" s="39"/>
      <c r="DSL66" s="39"/>
      <c r="DSM66" s="39"/>
      <c r="DSN66" s="39"/>
      <c r="DSO66" s="39"/>
      <c r="DSP66" s="39"/>
      <c r="DSQ66" s="39"/>
      <c r="DSR66" s="39"/>
      <c r="DSS66" s="39"/>
      <c r="DST66" s="39"/>
      <c r="DSU66" s="39"/>
      <c r="DSV66" s="39"/>
      <c r="DSW66" s="39"/>
      <c r="DSX66" s="39"/>
      <c r="DSY66" s="39"/>
      <c r="DSZ66" s="39"/>
      <c r="DTA66" s="39"/>
      <c r="DTB66" s="39"/>
      <c r="DTC66" s="39"/>
      <c r="DTD66" s="39"/>
      <c r="DTE66" s="39"/>
      <c r="DTF66" s="39"/>
      <c r="DTG66" s="39"/>
      <c r="DTH66" s="39"/>
      <c r="DTI66" s="39"/>
      <c r="DTJ66" s="39"/>
      <c r="DTK66" s="39"/>
      <c r="DTL66" s="39"/>
      <c r="DTM66" s="39"/>
      <c r="DTN66" s="39"/>
      <c r="DTO66" s="39"/>
      <c r="DTP66" s="39"/>
      <c r="DTQ66" s="39"/>
      <c r="DTR66" s="39"/>
      <c r="DTS66" s="39"/>
      <c r="DTT66" s="39"/>
      <c r="DTU66" s="39"/>
      <c r="DTV66" s="39"/>
      <c r="DTW66" s="39"/>
      <c r="DTX66" s="39"/>
      <c r="DTY66" s="39"/>
      <c r="DTZ66" s="39"/>
      <c r="DUA66" s="39"/>
      <c r="DUB66" s="39"/>
      <c r="DUC66" s="39"/>
      <c r="DUD66" s="39"/>
      <c r="DUE66" s="39"/>
      <c r="DUF66" s="39"/>
      <c r="DUG66" s="39"/>
      <c r="DUH66" s="39"/>
      <c r="DUI66" s="39"/>
      <c r="DUJ66" s="39"/>
      <c r="DUK66" s="39"/>
      <c r="DUL66" s="39"/>
      <c r="DUM66" s="39"/>
      <c r="DUN66" s="39"/>
      <c r="DUO66" s="39"/>
      <c r="DUP66" s="39"/>
      <c r="DUQ66" s="39"/>
      <c r="DUR66" s="39"/>
      <c r="DUS66" s="39"/>
      <c r="DUT66" s="39"/>
      <c r="DUU66" s="39"/>
      <c r="DUV66" s="39"/>
      <c r="DUW66" s="39"/>
      <c r="DUX66" s="39"/>
      <c r="DUY66" s="39"/>
      <c r="DUZ66" s="39"/>
      <c r="DVA66" s="39"/>
      <c r="DVB66" s="39"/>
      <c r="DVC66" s="39"/>
      <c r="DVD66" s="39"/>
      <c r="DVE66" s="39"/>
      <c r="DVF66" s="39"/>
      <c r="DVG66" s="39"/>
      <c r="DVH66" s="39"/>
      <c r="DVI66" s="39"/>
      <c r="DVJ66" s="39"/>
      <c r="DVK66" s="39"/>
      <c r="DVL66" s="39"/>
      <c r="DVM66" s="39"/>
      <c r="DVN66" s="39"/>
      <c r="DVO66" s="39"/>
      <c r="DVP66" s="39"/>
      <c r="DVQ66" s="39"/>
      <c r="DVR66" s="39"/>
      <c r="DVS66" s="39"/>
      <c r="DVT66" s="39"/>
      <c r="DVU66" s="39"/>
      <c r="DVV66" s="39"/>
      <c r="DVW66" s="39"/>
      <c r="DVX66" s="39"/>
      <c r="DVY66" s="39"/>
      <c r="DVZ66" s="39"/>
      <c r="DWA66" s="39"/>
      <c r="DWB66" s="39"/>
      <c r="DWC66" s="39"/>
      <c r="DWD66" s="39"/>
      <c r="DWE66" s="39"/>
      <c r="DWF66" s="39"/>
      <c r="DWG66" s="39"/>
      <c r="DWH66" s="39"/>
      <c r="DWI66" s="39"/>
      <c r="DWJ66" s="39"/>
      <c r="DWK66" s="39"/>
      <c r="DWL66" s="39"/>
      <c r="DWM66" s="39"/>
      <c r="DWN66" s="39"/>
      <c r="DWO66" s="39"/>
      <c r="DWP66" s="39"/>
      <c r="DWQ66" s="39"/>
      <c r="DWR66" s="39"/>
      <c r="DWS66" s="39"/>
      <c r="DWT66" s="39"/>
      <c r="DWU66" s="39"/>
      <c r="DWV66" s="39"/>
      <c r="DWW66" s="39"/>
      <c r="DWX66" s="39"/>
      <c r="DWY66" s="39"/>
      <c r="DWZ66" s="39"/>
      <c r="DXA66" s="39"/>
      <c r="DXB66" s="39"/>
      <c r="DXC66" s="39"/>
      <c r="DXD66" s="39"/>
      <c r="DXE66" s="39"/>
      <c r="DXF66" s="39"/>
      <c r="DXG66" s="39"/>
      <c r="DXH66" s="39"/>
      <c r="DXI66" s="39"/>
      <c r="DXJ66" s="39"/>
      <c r="DXK66" s="39"/>
      <c r="DXL66" s="39"/>
      <c r="DXM66" s="39"/>
      <c r="DXN66" s="39"/>
      <c r="DXO66" s="39"/>
      <c r="DXP66" s="39"/>
      <c r="DXQ66" s="39"/>
      <c r="DXR66" s="39"/>
      <c r="DXS66" s="39"/>
      <c r="DXT66" s="39"/>
      <c r="DXU66" s="39"/>
      <c r="DXV66" s="39"/>
      <c r="DXW66" s="39"/>
      <c r="DXX66" s="39"/>
      <c r="DXY66" s="39"/>
      <c r="DXZ66" s="39"/>
      <c r="DYA66" s="39"/>
      <c r="DYB66" s="39"/>
      <c r="DYC66" s="39"/>
      <c r="DYD66" s="39"/>
      <c r="DYE66" s="39"/>
      <c r="DYF66" s="39"/>
      <c r="DYG66" s="39"/>
      <c r="DYH66" s="39"/>
      <c r="DYI66" s="39"/>
      <c r="DYJ66" s="39"/>
      <c r="DYK66" s="39"/>
      <c r="DYL66" s="39"/>
      <c r="DYM66" s="39"/>
      <c r="DYN66" s="39"/>
      <c r="DYO66" s="39"/>
      <c r="DYP66" s="39"/>
      <c r="DYQ66" s="39"/>
      <c r="DYR66" s="39"/>
      <c r="DYS66" s="39"/>
      <c r="DYT66" s="39"/>
      <c r="DYU66" s="39"/>
      <c r="DYV66" s="39"/>
      <c r="DYW66" s="39"/>
      <c r="DYX66" s="39"/>
      <c r="DYY66" s="39"/>
      <c r="DYZ66" s="39"/>
      <c r="DZA66" s="39"/>
      <c r="DZB66" s="39"/>
      <c r="DZC66" s="39"/>
      <c r="DZD66" s="39"/>
      <c r="DZE66" s="39"/>
      <c r="DZF66" s="39"/>
      <c r="DZG66" s="39"/>
      <c r="DZH66" s="39"/>
      <c r="DZI66" s="39"/>
      <c r="DZJ66" s="39"/>
      <c r="DZK66" s="39"/>
      <c r="DZL66" s="39"/>
      <c r="DZM66" s="39"/>
      <c r="DZN66" s="39"/>
      <c r="DZO66" s="39"/>
      <c r="DZP66" s="39"/>
      <c r="DZQ66" s="39"/>
      <c r="DZR66" s="39"/>
      <c r="DZS66" s="39"/>
      <c r="DZT66" s="39"/>
      <c r="DZU66" s="39"/>
      <c r="DZV66" s="39"/>
      <c r="DZW66" s="39"/>
      <c r="DZX66" s="39"/>
      <c r="DZY66" s="39"/>
      <c r="DZZ66" s="39"/>
      <c r="EAA66" s="39"/>
      <c r="EAB66" s="39"/>
      <c r="EAC66" s="39"/>
      <c r="EAD66" s="39"/>
      <c r="EAE66" s="39"/>
      <c r="EAF66" s="39"/>
      <c r="EAG66" s="39"/>
      <c r="EAH66" s="39"/>
      <c r="EAI66" s="39"/>
      <c r="EAJ66" s="39"/>
      <c r="EAK66" s="39"/>
      <c r="EAL66" s="39"/>
      <c r="EAM66" s="39"/>
      <c r="EAN66" s="39"/>
      <c r="EAO66" s="39"/>
      <c r="EAP66" s="39"/>
      <c r="EAQ66" s="39"/>
      <c r="EAR66" s="39"/>
      <c r="EAS66" s="39"/>
      <c r="EAT66" s="39"/>
      <c r="EAU66" s="39"/>
      <c r="EAV66" s="39"/>
      <c r="EAW66" s="39"/>
      <c r="EAX66" s="39"/>
      <c r="EAY66" s="39"/>
      <c r="EAZ66" s="39"/>
      <c r="EBA66" s="39"/>
      <c r="EBB66" s="39"/>
      <c r="EBC66" s="39"/>
      <c r="EBD66" s="39"/>
      <c r="EBE66" s="39"/>
      <c r="EBF66" s="39"/>
      <c r="EBG66" s="39"/>
      <c r="EBH66" s="39"/>
      <c r="EBI66" s="39"/>
      <c r="EBJ66" s="39"/>
      <c r="EBK66" s="39"/>
      <c r="EBL66" s="39"/>
      <c r="EBM66" s="39"/>
      <c r="EBN66" s="39"/>
      <c r="EBO66" s="39"/>
      <c r="EBP66" s="39"/>
      <c r="EBQ66" s="39"/>
      <c r="EBR66" s="39"/>
      <c r="EBS66" s="39"/>
      <c r="EBT66" s="39"/>
      <c r="EBU66" s="39"/>
      <c r="EBV66" s="39"/>
      <c r="EBW66" s="39"/>
      <c r="EBX66" s="39"/>
      <c r="EBY66" s="39"/>
      <c r="EBZ66" s="39"/>
      <c r="ECA66" s="39"/>
      <c r="ECB66" s="39"/>
      <c r="ECC66" s="39"/>
      <c r="ECD66" s="39"/>
      <c r="ECE66" s="39"/>
      <c r="ECF66" s="39"/>
      <c r="ECG66" s="39"/>
      <c r="ECH66" s="39"/>
      <c r="ECI66" s="39"/>
      <c r="ECJ66" s="39"/>
      <c r="ECK66" s="39"/>
      <c r="ECL66" s="39"/>
      <c r="ECM66" s="39"/>
      <c r="ECN66" s="39"/>
      <c r="ECO66" s="39"/>
      <c r="ECP66" s="39"/>
      <c r="ECQ66" s="39"/>
      <c r="ECR66" s="39"/>
      <c r="ECS66" s="39"/>
      <c r="ECT66" s="39"/>
      <c r="ECU66" s="39"/>
      <c r="ECV66" s="39"/>
      <c r="ECW66" s="39"/>
      <c r="ECX66" s="39"/>
      <c r="ECY66" s="39"/>
      <c r="ECZ66" s="39"/>
      <c r="EDA66" s="39"/>
      <c r="EDB66" s="39"/>
      <c r="EDC66" s="39"/>
      <c r="EDD66" s="39"/>
      <c r="EDE66" s="39"/>
      <c r="EDF66" s="39"/>
      <c r="EDG66" s="39"/>
      <c r="EDH66" s="39"/>
      <c r="EDI66" s="39"/>
      <c r="EDJ66" s="39"/>
      <c r="EDK66" s="39"/>
      <c r="EDL66" s="39"/>
      <c r="EDM66" s="39"/>
      <c r="EDN66" s="39"/>
      <c r="EDO66" s="39"/>
      <c r="EDP66" s="39"/>
      <c r="EDQ66" s="39"/>
      <c r="EDR66" s="39"/>
      <c r="EDS66" s="39"/>
      <c r="EDT66" s="39"/>
      <c r="EDU66" s="39"/>
      <c r="EDV66" s="39"/>
      <c r="EDW66" s="39"/>
      <c r="EDX66" s="39"/>
      <c r="EDY66" s="39"/>
      <c r="EDZ66" s="39"/>
      <c r="EEA66" s="39"/>
      <c r="EEB66" s="39"/>
      <c r="EEC66" s="39"/>
      <c r="EED66" s="39"/>
      <c r="EEE66" s="39"/>
      <c r="EEF66" s="39"/>
      <c r="EEG66" s="39"/>
      <c r="EEH66" s="39"/>
      <c r="EEI66" s="39"/>
      <c r="EEJ66" s="39"/>
      <c r="EEK66" s="39"/>
      <c r="EEL66" s="39"/>
      <c r="EEM66" s="39"/>
      <c r="EEN66" s="39"/>
      <c r="EEO66" s="39"/>
      <c r="EEP66" s="39"/>
      <c r="EEQ66" s="39"/>
      <c r="EER66" s="39"/>
      <c r="EES66" s="39"/>
      <c r="EET66" s="39"/>
      <c r="EEU66" s="39"/>
      <c r="EEV66" s="39"/>
      <c r="EEW66" s="39"/>
      <c r="EEX66" s="39"/>
      <c r="EEY66" s="39"/>
      <c r="EEZ66" s="39"/>
      <c r="EFA66" s="39"/>
      <c r="EFB66" s="39"/>
      <c r="EFC66" s="39"/>
      <c r="EFD66" s="39"/>
      <c r="EFE66" s="39"/>
      <c r="EFF66" s="39"/>
      <c r="EFG66" s="39"/>
      <c r="EFH66" s="39"/>
      <c r="EFI66" s="39"/>
      <c r="EFJ66" s="39"/>
      <c r="EFK66" s="39"/>
      <c r="EFL66" s="39"/>
      <c r="EFM66" s="39"/>
      <c r="EFN66" s="39"/>
      <c r="EFO66" s="39"/>
      <c r="EFP66" s="39"/>
      <c r="EFQ66" s="39"/>
      <c r="EFR66" s="39"/>
      <c r="EFS66" s="39"/>
      <c r="EFT66" s="39"/>
      <c r="EFU66" s="39"/>
      <c r="EFV66" s="39"/>
      <c r="EFW66" s="39"/>
      <c r="EFX66" s="39"/>
      <c r="EFY66" s="39"/>
      <c r="EFZ66" s="39"/>
      <c r="EGA66" s="39"/>
      <c r="EGB66" s="39"/>
      <c r="EGC66" s="39"/>
      <c r="EGD66" s="39"/>
      <c r="EGE66" s="39"/>
      <c r="EGF66" s="39"/>
      <c r="EGG66" s="39"/>
      <c r="EGH66" s="39"/>
      <c r="EGI66" s="39"/>
      <c r="EGJ66" s="39"/>
      <c r="EGK66" s="39"/>
      <c r="EGL66" s="39"/>
      <c r="EGM66" s="39"/>
      <c r="EGN66" s="39"/>
      <c r="EGO66" s="39"/>
      <c r="EGP66" s="39"/>
      <c r="EGQ66" s="39"/>
      <c r="EGR66" s="39"/>
      <c r="EGS66" s="39"/>
      <c r="EGT66" s="39"/>
      <c r="EGU66" s="39"/>
      <c r="EGV66" s="39"/>
      <c r="EGW66" s="39"/>
      <c r="EGX66" s="39"/>
      <c r="EGY66" s="39"/>
      <c r="EGZ66" s="39"/>
      <c r="EHA66" s="39"/>
      <c r="EHB66" s="39"/>
      <c r="EHC66" s="39"/>
      <c r="EHD66" s="39"/>
      <c r="EHE66" s="39"/>
      <c r="EHF66" s="39"/>
      <c r="EHG66" s="39"/>
      <c r="EHH66" s="39"/>
      <c r="EHI66" s="39"/>
      <c r="EHJ66" s="39"/>
      <c r="EHK66" s="39"/>
      <c r="EHL66" s="39"/>
      <c r="EHM66" s="39"/>
      <c r="EHN66" s="39"/>
      <c r="EHO66" s="39"/>
      <c r="EHP66" s="39"/>
      <c r="EHQ66" s="39"/>
      <c r="EHR66" s="39"/>
      <c r="EHS66" s="39"/>
      <c r="EHT66" s="39"/>
      <c r="EHU66" s="39"/>
      <c r="EHV66" s="39"/>
      <c r="EHW66" s="39"/>
      <c r="EHX66" s="39"/>
      <c r="EHY66" s="39"/>
      <c r="EHZ66" s="39"/>
      <c r="EIA66" s="39"/>
      <c r="EIB66" s="39"/>
      <c r="EIC66" s="39"/>
      <c r="EID66" s="39"/>
      <c r="EIE66" s="39"/>
      <c r="EIF66" s="39"/>
      <c r="EIG66" s="39"/>
      <c r="EIH66" s="39"/>
      <c r="EII66" s="39"/>
      <c r="EIJ66" s="39"/>
      <c r="EIK66" s="39"/>
      <c r="EIL66" s="39"/>
      <c r="EIM66" s="39"/>
      <c r="EIN66" s="39"/>
      <c r="EIO66" s="39"/>
      <c r="EIP66" s="39"/>
      <c r="EIQ66" s="39"/>
      <c r="EIR66" s="39"/>
      <c r="EIS66" s="39"/>
      <c r="EIT66" s="39"/>
      <c r="EIU66" s="39"/>
      <c r="EIV66" s="39"/>
      <c r="EIW66" s="39"/>
      <c r="EIX66" s="39"/>
      <c r="EIY66" s="39"/>
      <c r="EIZ66" s="39"/>
      <c r="EJA66" s="39"/>
      <c r="EJB66" s="39"/>
      <c r="EJC66" s="39"/>
      <c r="EJD66" s="39"/>
      <c r="EJE66" s="39"/>
      <c r="EJF66" s="39"/>
      <c r="EJG66" s="39"/>
      <c r="EJH66" s="39"/>
      <c r="EJI66" s="39"/>
      <c r="EJJ66" s="39"/>
      <c r="EJK66" s="39"/>
      <c r="EJL66" s="39"/>
      <c r="EJM66" s="39"/>
      <c r="EJN66" s="39"/>
      <c r="EJO66" s="39"/>
      <c r="EJP66" s="39"/>
      <c r="EJQ66" s="39"/>
      <c r="EJR66" s="39"/>
      <c r="EJS66" s="39"/>
      <c r="EJT66" s="39"/>
      <c r="EJU66" s="39"/>
      <c r="EJV66" s="39"/>
      <c r="EJW66" s="39"/>
      <c r="EJX66" s="39"/>
      <c r="EJY66" s="39"/>
      <c r="EJZ66" s="39"/>
      <c r="EKA66" s="39"/>
      <c r="EKB66" s="39"/>
      <c r="EKC66" s="39"/>
      <c r="EKD66" s="39"/>
      <c r="EKE66" s="39"/>
      <c r="EKF66" s="39"/>
      <c r="EKG66" s="39"/>
      <c r="EKH66" s="39"/>
      <c r="EKI66" s="39"/>
      <c r="EKJ66" s="39"/>
      <c r="EKK66" s="39"/>
      <c r="EKL66" s="39"/>
      <c r="EKM66" s="39"/>
      <c r="EKN66" s="39"/>
      <c r="EKO66" s="39"/>
      <c r="EKP66" s="39"/>
      <c r="EKQ66" s="39"/>
      <c r="EKR66" s="39"/>
      <c r="EKS66" s="39"/>
      <c r="EKT66" s="39"/>
      <c r="EKU66" s="39"/>
      <c r="EKV66" s="39"/>
      <c r="EKW66" s="39"/>
      <c r="EKX66" s="39"/>
      <c r="EKY66" s="39"/>
      <c r="EKZ66" s="39"/>
      <c r="ELA66" s="39"/>
      <c r="ELB66" s="39"/>
      <c r="ELC66" s="39"/>
      <c r="ELD66" s="39"/>
      <c r="ELE66" s="39"/>
      <c r="ELF66" s="39"/>
      <c r="ELG66" s="39"/>
      <c r="ELH66" s="39"/>
      <c r="ELI66" s="39"/>
      <c r="ELJ66" s="39"/>
      <c r="ELK66" s="39"/>
      <c r="ELL66" s="39"/>
      <c r="ELM66" s="39"/>
      <c r="ELN66" s="39"/>
      <c r="ELO66" s="39"/>
      <c r="ELP66" s="39"/>
      <c r="ELQ66" s="39"/>
      <c r="ELR66" s="39"/>
      <c r="ELS66" s="39"/>
      <c r="ELT66" s="39"/>
      <c r="ELU66" s="39"/>
      <c r="ELV66" s="39"/>
      <c r="ELW66" s="39"/>
      <c r="ELX66" s="39"/>
      <c r="ELY66" s="39"/>
      <c r="ELZ66" s="39"/>
      <c r="EMA66" s="39"/>
      <c r="EMB66" s="39"/>
      <c r="EMC66" s="39"/>
      <c r="EMD66" s="39"/>
      <c r="EME66" s="39"/>
      <c r="EMF66" s="39"/>
      <c r="EMG66" s="39"/>
      <c r="EMH66" s="39"/>
      <c r="EMI66" s="39"/>
      <c r="EMJ66" s="39"/>
      <c r="EMK66" s="39"/>
      <c r="EML66" s="39"/>
      <c r="EMM66" s="39"/>
      <c r="EMN66" s="39"/>
      <c r="EMO66" s="39"/>
      <c r="EMP66" s="39"/>
      <c r="EMQ66" s="39"/>
      <c r="EMR66" s="39"/>
      <c r="EMS66" s="39"/>
      <c r="EMT66" s="39"/>
      <c r="EMU66" s="39"/>
      <c r="EMV66" s="39"/>
      <c r="EMW66" s="39"/>
      <c r="EMX66" s="39"/>
      <c r="EMY66" s="39"/>
      <c r="EMZ66" s="39"/>
      <c r="ENA66" s="39"/>
      <c r="ENB66" s="39"/>
      <c r="ENC66" s="39"/>
      <c r="END66" s="39"/>
      <c r="ENE66" s="39"/>
      <c r="ENF66" s="39"/>
      <c r="ENG66" s="39"/>
      <c r="ENH66" s="39"/>
      <c r="ENI66" s="39"/>
      <c r="ENJ66" s="39"/>
      <c r="ENK66" s="39"/>
      <c r="ENL66" s="39"/>
      <c r="ENM66" s="39"/>
      <c r="ENN66" s="39"/>
      <c r="ENO66" s="39"/>
      <c r="ENP66" s="39"/>
      <c r="ENQ66" s="39"/>
      <c r="ENR66" s="39"/>
      <c r="ENS66" s="39"/>
      <c r="ENT66" s="39"/>
      <c r="ENU66" s="39"/>
      <c r="ENV66" s="39"/>
      <c r="ENW66" s="39"/>
      <c r="ENX66" s="39"/>
      <c r="ENY66" s="39"/>
      <c r="ENZ66" s="39"/>
      <c r="EOA66" s="39"/>
      <c r="EOB66" s="39"/>
      <c r="EOC66" s="39"/>
      <c r="EOD66" s="39"/>
      <c r="EOE66" s="39"/>
      <c r="EOF66" s="39"/>
      <c r="EOG66" s="39"/>
      <c r="EOH66" s="39"/>
      <c r="EOI66" s="39"/>
      <c r="EOJ66" s="39"/>
      <c r="EOK66" s="39"/>
      <c r="EOL66" s="39"/>
      <c r="EOM66" s="39"/>
      <c r="EON66" s="39"/>
      <c r="EOO66" s="39"/>
      <c r="EOP66" s="39"/>
      <c r="EOQ66" s="39"/>
      <c r="EOR66" s="39"/>
      <c r="EOS66" s="39"/>
      <c r="EOT66" s="39"/>
      <c r="EOU66" s="39"/>
      <c r="EOV66" s="39"/>
      <c r="EOW66" s="39"/>
      <c r="EOX66" s="39"/>
      <c r="EOY66" s="39"/>
      <c r="EOZ66" s="39"/>
      <c r="EPA66" s="39"/>
      <c r="EPB66" s="39"/>
      <c r="EPC66" s="39"/>
      <c r="EPD66" s="39"/>
      <c r="EPE66" s="39"/>
      <c r="EPF66" s="39"/>
      <c r="EPG66" s="39"/>
      <c r="EPH66" s="39"/>
      <c r="EPI66" s="39"/>
      <c r="EPJ66" s="39"/>
      <c r="EPK66" s="39"/>
      <c r="EPL66" s="39"/>
      <c r="EPM66" s="39"/>
      <c r="EPN66" s="39"/>
      <c r="EPO66" s="39"/>
      <c r="EPP66" s="39"/>
      <c r="EPQ66" s="39"/>
      <c r="EPR66" s="39"/>
      <c r="EPS66" s="39"/>
      <c r="EPT66" s="39"/>
      <c r="EPU66" s="39"/>
      <c r="EPV66" s="39"/>
      <c r="EPW66" s="39"/>
      <c r="EPX66" s="39"/>
      <c r="EPY66" s="39"/>
      <c r="EPZ66" s="39"/>
      <c r="EQA66" s="39"/>
      <c r="EQB66" s="39"/>
      <c r="EQC66" s="39"/>
      <c r="EQD66" s="39"/>
      <c r="EQE66" s="39"/>
      <c r="EQF66" s="39"/>
      <c r="EQG66" s="39"/>
      <c r="EQH66" s="39"/>
      <c r="EQI66" s="39"/>
      <c r="EQJ66" s="39"/>
      <c r="EQK66" s="39"/>
      <c r="EQL66" s="39"/>
      <c r="EQM66" s="39"/>
      <c r="EQN66" s="39"/>
      <c r="EQO66" s="39"/>
      <c r="EQP66" s="39"/>
      <c r="EQQ66" s="39"/>
      <c r="EQR66" s="39"/>
      <c r="EQS66" s="39"/>
      <c r="EQT66" s="39"/>
      <c r="EQU66" s="39"/>
      <c r="EQV66" s="39"/>
      <c r="EQW66" s="39"/>
      <c r="EQX66" s="39"/>
      <c r="EQY66" s="39"/>
      <c r="EQZ66" s="39"/>
      <c r="ERA66" s="39"/>
      <c r="ERB66" s="39"/>
      <c r="ERC66" s="39"/>
      <c r="ERD66" s="39"/>
      <c r="ERE66" s="39"/>
      <c r="ERF66" s="39"/>
      <c r="ERG66" s="39"/>
      <c r="ERH66" s="39"/>
      <c r="ERI66" s="39"/>
      <c r="ERJ66" s="39"/>
      <c r="ERK66" s="39"/>
      <c r="ERL66" s="39"/>
      <c r="ERM66" s="39"/>
      <c r="ERN66" s="39"/>
      <c r="ERO66" s="39"/>
      <c r="ERP66" s="39"/>
      <c r="ERQ66" s="39"/>
      <c r="ERR66" s="39"/>
      <c r="ERS66" s="39"/>
      <c r="ERT66" s="39"/>
      <c r="ERU66" s="39"/>
      <c r="ERV66" s="39"/>
      <c r="ERW66" s="39"/>
      <c r="ERX66" s="39"/>
      <c r="ERY66" s="39"/>
      <c r="ERZ66" s="39"/>
      <c r="ESA66" s="39"/>
      <c r="ESB66" s="39"/>
      <c r="ESC66" s="39"/>
      <c r="ESD66" s="39"/>
      <c r="ESE66" s="39"/>
      <c r="ESF66" s="39"/>
      <c r="ESG66" s="39"/>
      <c r="ESH66" s="39"/>
      <c r="ESI66" s="39"/>
      <c r="ESJ66" s="39"/>
      <c r="ESK66" s="39"/>
      <c r="ESL66" s="39"/>
      <c r="ESM66" s="39"/>
      <c r="ESN66" s="39"/>
      <c r="ESO66" s="39"/>
      <c r="ESP66" s="39"/>
      <c r="ESQ66" s="39"/>
      <c r="ESR66" s="39"/>
      <c r="ESS66" s="39"/>
      <c r="EST66" s="39"/>
      <c r="ESU66" s="39"/>
      <c r="ESV66" s="39"/>
      <c r="ESW66" s="39"/>
      <c r="ESX66" s="39"/>
      <c r="ESY66" s="39"/>
      <c r="ESZ66" s="39"/>
      <c r="ETA66" s="39"/>
      <c r="ETB66" s="39"/>
      <c r="ETC66" s="39"/>
      <c r="ETD66" s="39"/>
      <c r="ETE66" s="39"/>
      <c r="ETF66" s="39"/>
      <c r="ETG66" s="39"/>
      <c r="ETH66" s="39"/>
      <c r="ETI66" s="39"/>
      <c r="ETJ66" s="39"/>
      <c r="ETK66" s="39"/>
      <c r="ETL66" s="39"/>
      <c r="ETM66" s="39"/>
      <c r="ETN66" s="39"/>
      <c r="ETO66" s="39"/>
      <c r="ETP66" s="39"/>
      <c r="ETQ66" s="39"/>
      <c r="ETR66" s="39"/>
      <c r="ETS66" s="39"/>
      <c r="ETT66" s="39"/>
      <c r="ETU66" s="39"/>
      <c r="ETV66" s="39"/>
      <c r="ETW66" s="39"/>
      <c r="ETX66" s="39"/>
      <c r="ETY66" s="39"/>
      <c r="ETZ66" s="39"/>
      <c r="EUA66" s="39"/>
      <c r="EUB66" s="39"/>
      <c r="EUC66" s="39"/>
      <c r="EUD66" s="39"/>
      <c r="EUE66" s="39"/>
      <c r="EUF66" s="39"/>
      <c r="EUG66" s="39"/>
      <c r="EUH66" s="39"/>
      <c r="EUI66" s="39"/>
      <c r="EUJ66" s="39"/>
      <c r="EUK66" s="39"/>
      <c r="EUL66" s="39"/>
      <c r="EUM66" s="39"/>
      <c r="EUN66" s="39"/>
      <c r="EUO66" s="39"/>
      <c r="EUP66" s="39"/>
      <c r="EUQ66" s="39"/>
      <c r="EUR66" s="39"/>
      <c r="EUS66" s="39"/>
      <c r="EUT66" s="39"/>
      <c r="EUU66" s="39"/>
      <c r="EUV66" s="39"/>
      <c r="EUW66" s="39"/>
      <c r="EUX66" s="39"/>
      <c r="EUY66" s="39"/>
      <c r="EUZ66" s="39"/>
      <c r="EVA66" s="39"/>
      <c r="EVB66" s="39"/>
      <c r="EVC66" s="39"/>
      <c r="EVD66" s="39"/>
      <c r="EVE66" s="39"/>
      <c r="EVF66" s="39"/>
      <c r="EVG66" s="39"/>
      <c r="EVH66" s="39"/>
      <c r="EVI66" s="39"/>
      <c r="EVJ66" s="39"/>
      <c r="EVK66" s="39"/>
      <c r="EVL66" s="39"/>
      <c r="EVM66" s="39"/>
      <c r="EVN66" s="39"/>
      <c r="EVO66" s="39"/>
      <c r="EVP66" s="39"/>
      <c r="EVQ66" s="39"/>
      <c r="EVR66" s="39"/>
      <c r="EVS66" s="39"/>
      <c r="EVT66" s="39"/>
      <c r="EVU66" s="39"/>
      <c r="EVV66" s="39"/>
      <c r="EVW66" s="39"/>
      <c r="EVX66" s="39"/>
      <c r="EVY66" s="39"/>
      <c r="EVZ66" s="39"/>
      <c r="EWA66" s="39"/>
      <c r="EWB66" s="39"/>
      <c r="EWC66" s="39"/>
      <c r="EWD66" s="39"/>
      <c r="EWE66" s="39"/>
      <c r="EWF66" s="39"/>
      <c r="EWG66" s="39"/>
      <c r="EWH66" s="39"/>
      <c r="EWI66" s="39"/>
      <c r="EWJ66" s="39"/>
      <c r="EWK66" s="39"/>
      <c r="EWL66" s="39"/>
      <c r="EWM66" s="39"/>
      <c r="EWN66" s="39"/>
      <c r="EWO66" s="39"/>
      <c r="EWP66" s="39"/>
      <c r="EWQ66" s="39"/>
      <c r="EWR66" s="39"/>
      <c r="EWS66" s="39"/>
      <c r="EWT66" s="39"/>
      <c r="EWU66" s="39"/>
      <c r="EWV66" s="39"/>
      <c r="EWW66" s="39"/>
      <c r="EWX66" s="39"/>
      <c r="EWY66" s="39"/>
      <c r="EWZ66" s="39"/>
      <c r="EXA66" s="39"/>
      <c r="EXB66" s="39"/>
      <c r="EXC66" s="39"/>
      <c r="EXD66" s="39"/>
      <c r="EXE66" s="39"/>
      <c r="EXF66" s="39"/>
      <c r="EXG66" s="39"/>
      <c r="EXH66" s="39"/>
      <c r="EXI66" s="39"/>
      <c r="EXJ66" s="39"/>
      <c r="EXK66" s="39"/>
      <c r="EXL66" s="39"/>
      <c r="EXM66" s="39"/>
      <c r="EXN66" s="39"/>
      <c r="EXO66" s="39"/>
      <c r="EXP66" s="39"/>
      <c r="EXQ66" s="39"/>
      <c r="EXR66" s="39"/>
      <c r="EXS66" s="39"/>
      <c r="EXT66" s="39"/>
      <c r="EXU66" s="39"/>
      <c r="EXV66" s="39"/>
      <c r="EXW66" s="39"/>
      <c r="EXX66" s="39"/>
      <c r="EXY66" s="39"/>
      <c r="EXZ66" s="39"/>
      <c r="EYA66" s="39"/>
      <c r="EYB66" s="39"/>
      <c r="EYC66" s="39"/>
      <c r="EYD66" s="39"/>
      <c r="EYE66" s="39"/>
      <c r="EYF66" s="39"/>
      <c r="EYG66" s="39"/>
      <c r="EYH66" s="39"/>
      <c r="EYI66" s="39"/>
      <c r="EYJ66" s="39"/>
      <c r="EYK66" s="39"/>
      <c r="EYL66" s="39"/>
      <c r="EYM66" s="39"/>
      <c r="EYN66" s="39"/>
      <c r="EYO66" s="39"/>
      <c r="EYP66" s="39"/>
      <c r="EYQ66" s="39"/>
      <c r="EYR66" s="39"/>
      <c r="EYS66" s="39"/>
      <c r="EYT66" s="39"/>
      <c r="EYU66" s="39"/>
      <c r="EYV66" s="39"/>
      <c r="EYW66" s="39"/>
      <c r="EYX66" s="39"/>
      <c r="EYY66" s="39"/>
      <c r="EYZ66" s="39"/>
      <c r="EZA66" s="39"/>
      <c r="EZB66" s="39"/>
      <c r="EZC66" s="39"/>
      <c r="EZD66" s="39"/>
      <c r="EZE66" s="39"/>
      <c r="EZF66" s="39"/>
      <c r="EZG66" s="39"/>
      <c r="EZH66" s="39"/>
      <c r="EZI66" s="39"/>
      <c r="EZJ66" s="39"/>
      <c r="EZK66" s="39"/>
      <c r="EZL66" s="39"/>
      <c r="EZM66" s="39"/>
      <c r="EZN66" s="39"/>
      <c r="EZO66" s="39"/>
      <c r="EZP66" s="39"/>
      <c r="EZQ66" s="39"/>
      <c r="EZR66" s="39"/>
      <c r="EZS66" s="39"/>
      <c r="EZT66" s="39"/>
      <c r="EZU66" s="39"/>
      <c r="EZV66" s="39"/>
      <c r="EZW66" s="39"/>
      <c r="EZX66" s="39"/>
      <c r="EZY66" s="39"/>
      <c r="EZZ66" s="39"/>
      <c r="FAA66" s="39"/>
      <c r="FAB66" s="39"/>
      <c r="FAC66" s="39"/>
      <c r="FAD66" s="39"/>
      <c r="FAE66" s="39"/>
      <c r="FAF66" s="39"/>
      <c r="FAG66" s="39"/>
      <c r="FAH66" s="39"/>
      <c r="FAI66" s="39"/>
      <c r="FAJ66" s="39"/>
      <c r="FAK66" s="39"/>
      <c r="FAL66" s="39"/>
      <c r="FAM66" s="39"/>
      <c r="FAN66" s="39"/>
      <c r="FAO66" s="39"/>
      <c r="FAP66" s="39"/>
      <c r="FAQ66" s="39"/>
      <c r="FAR66" s="39"/>
      <c r="FAS66" s="39"/>
      <c r="FAT66" s="39"/>
      <c r="FAU66" s="39"/>
      <c r="FAV66" s="39"/>
      <c r="FAW66" s="39"/>
      <c r="FAX66" s="39"/>
      <c r="FAY66" s="39"/>
      <c r="FAZ66" s="39"/>
      <c r="FBA66" s="39"/>
      <c r="FBB66" s="39"/>
      <c r="FBC66" s="39"/>
      <c r="FBD66" s="39"/>
      <c r="FBE66" s="39"/>
      <c r="FBF66" s="39"/>
      <c r="FBG66" s="39"/>
      <c r="FBH66" s="39"/>
      <c r="FBI66" s="39"/>
      <c r="FBJ66" s="39"/>
      <c r="FBK66" s="39"/>
      <c r="FBL66" s="39"/>
      <c r="FBM66" s="39"/>
      <c r="FBN66" s="39"/>
      <c r="FBO66" s="39"/>
      <c r="FBP66" s="39"/>
      <c r="FBQ66" s="39"/>
      <c r="FBR66" s="39"/>
      <c r="FBS66" s="39"/>
      <c r="FBT66" s="39"/>
      <c r="FBU66" s="39"/>
      <c r="FBV66" s="39"/>
      <c r="FBW66" s="39"/>
      <c r="FBX66" s="39"/>
      <c r="FBY66" s="39"/>
      <c r="FBZ66" s="39"/>
      <c r="FCA66" s="39"/>
      <c r="FCB66" s="39"/>
      <c r="FCC66" s="39"/>
      <c r="FCD66" s="39"/>
      <c r="FCE66" s="39"/>
      <c r="FCF66" s="39"/>
      <c r="FCG66" s="39"/>
      <c r="FCH66" s="39"/>
      <c r="FCI66" s="39"/>
      <c r="FCJ66" s="39"/>
      <c r="FCK66" s="39"/>
      <c r="FCL66" s="39"/>
      <c r="FCM66" s="39"/>
      <c r="FCN66" s="39"/>
      <c r="FCO66" s="39"/>
      <c r="FCP66" s="39"/>
      <c r="FCQ66" s="39"/>
      <c r="FCR66" s="39"/>
      <c r="FCS66" s="39"/>
      <c r="FCT66" s="39"/>
      <c r="FCU66" s="39"/>
      <c r="FCV66" s="39"/>
      <c r="FCW66" s="39"/>
      <c r="FCX66" s="39"/>
      <c r="FCY66" s="39"/>
      <c r="FCZ66" s="39"/>
      <c r="FDA66" s="39"/>
      <c r="FDB66" s="39"/>
      <c r="FDC66" s="39"/>
      <c r="FDD66" s="39"/>
      <c r="FDE66" s="39"/>
      <c r="FDF66" s="39"/>
      <c r="FDG66" s="39"/>
      <c r="FDH66" s="39"/>
      <c r="FDI66" s="39"/>
      <c r="FDJ66" s="39"/>
      <c r="FDK66" s="39"/>
      <c r="FDL66" s="39"/>
      <c r="FDM66" s="39"/>
      <c r="FDN66" s="39"/>
      <c r="FDO66" s="39"/>
      <c r="FDP66" s="39"/>
      <c r="FDQ66" s="39"/>
      <c r="FDR66" s="39"/>
      <c r="FDS66" s="39"/>
      <c r="FDT66" s="39"/>
      <c r="FDU66" s="39"/>
      <c r="FDV66" s="39"/>
      <c r="FDW66" s="39"/>
      <c r="FDX66" s="39"/>
      <c r="FDY66" s="39"/>
      <c r="FDZ66" s="39"/>
      <c r="FEA66" s="39"/>
      <c r="FEB66" s="39"/>
      <c r="FEC66" s="39"/>
      <c r="FED66" s="39"/>
      <c r="FEE66" s="39"/>
      <c r="FEF66" s="39"/>
      <c r="FEG66" s="39"/>
      <c r="FEH66" s="39"/>
      <c r="FEI66" s="39"/>
      <c r="FEJ66" s="39"/>
      <c r="FEK66" s="39"/>
      <c r="FEL66" s="39"/>
      <c r="FEM66" s="39"/>
      <c r="FEN66" s="39"/>
      <c r="FEO66" s="39"/>
      <c r="FEP66" s="39"/>
      <c r="FEQ66" s="39"/>
      <c r="FER66" s="39"/>
      <c r="FES66" s="39"/>
      <c r="FET66" s="39"/>
      <c r="FEU66" s="39"/>
      <c r="FEV66" s="39"/>
      <c r="FEW66" s="39"/>
      <c r="FEX66" s="39"/>
      <c r="FEY66" s="39"/>
      <c r="FEZ66" s="39"/>
      <c r="FFA66" s="39"/>
      <c r="FFB66" s="39"/>
      <c r="FFC66" s="39"/>
      <c r="FFD66" s="39"/>
      <c r="FFE66" s="39"/>
      <c r="FFF66" s="39"/>
      <c r="FFG66" s="39"/>
      <c r="FFH66" s="39"/>
      <c r="FFI66" s="39"/>
      <c r="FFJ66" s="39"/>
      <c r="FFK66" s="39"/>
      <c r="FFL66" s="39"/>
      <c r="FFM66" s="39"/>
      <c r="FFN66" s="39"/>
      <c r="FFO66" s="39"/>
      <c r="FFP66" s="39"/>
      <c r="FFQ66" s="39"/>
      <c r="FFR66" s="39"/>
      <c r="FFS66" s="39"/>
      <c r="FFT66" s="39"/>
      <c r="FFU66" s="39"/>
      <c r="FFV66" s="39"/>
      <c r="FFW66" s="39"/>
      <c r="FFX66" s="39"/>
      <c r="FFY66" s="39"/>
      <c r="FFZ66" s="39"/>
      <c r="FGA66" s="39"/>
      <c r="FGB66" s="39"/>
      <c r="FGC66" s="39"/>
      <c r="FGD66" s="39"/>
      <c r="FGE66" s="39"/>
      <c r="FGF66" s="39"/>
      <c r="FGG66" s="39"/>
      <c r="FGH66" s="39"/>
      <c r="FGI66" s="39"/>
      <c r="FGJ66" s="39"/>
      <c r="FGK66" s="39"/>
      <c r="FGL66" s="39"/>
      <c r="FGM66" s="39"/>
      <c r="FGN66" s="39"/>
      <c r="FGO66" s="39"/>
      <c r="FGP66" s="39"/>
      <c r="FGQ66" s="39"/>
      <c r="FGR66" s="39"/>
      <c r="FGS66" s="39"/>
      <c r="FGT66" s="39"/>
      <c r="FGU66" s="39"/>
      <c r="FGV66" s="39"/>
      <c r="FGW66" s="39"/>
      <c r="FGX66" s="39"/>
      <c r="FGY66" s="39"/>
      <c r="FGZ66" s="39"/>
      <c r="FHA66" s="39"/>
      <c r="FHB66" s="39"/>
      <c r="FHC66" s="39"/>
      <c r="FHD66" s="39"/>
      <c r="FHE66" s="39"/>
      <c r="FHF66" s="39"/>
      <c r="FHG66" s="39"/>
      <c r="FHH66" s="39"/>
      <c r="FHI66" s="39"/>
      <c r="FHJ66" s="39"/>
      <c r="FHK66" s="39"/>
      <c r="FHL66" s="39"/>
      <c r="FHM66" s="39"/>
      <c r="FHN66" s="39"/>
      <c r="FHO66" s="39"/>
      <c r="FHP66" s="39"/>
      <c r="FHQ66" s="39"/>
      <c r="FHR66" s="39"/>
      <c r="FHS66" s="39"/>
      <c r="FHT66" s="39"/>
      <c r="FHU66" s="39"/>
      <c r="FHV66" s="39"/>
      <c r="FHW66" s="39"/>
      <c r="FHX66" s="39"/>
      <c r="FHY66" s="39"/>
      <c r="FHZ66" s="39"/>
      <c r="FIA66" s="39"/>
      <c r="FIB66" s="39"/>
      <c r="FIC66" s="39"/>
      <c r="FID66" s="39"/>
      <c r="FIE66" s="39"/>
      <c r="FIF66" s="39"/>
      <c r="FIG66" s="39"/>
      <c r="FIH66" s="39"/>
      <c r="FII66" s="39"/>
      <c r="FIJ66" s="39"/>
      <c r="FIK66" s="39"/>
      <c r="FIL66" s="39"/>
      <c r="FIM66" s="39"/>
      <c r="FIN66" s="39"/>
      <c r="FIO66" s="39"/>
      <c r="FIP66" s="39"/>
      <c r="FIQ66" s="39"/>
      <c r="FIR66" s="39"/>
      <c r="FIS66" s="39"/>
      <c r="FIT66" s="39"/>
      <c r="FIU66" s="39"/>
      <c r="FIV66" s="39"/>
      <c r="FIW66" s="39"/>
      <c r="FIX66" s="39"/>
      <c r="FIY66" s="39"/>
      <c r="FIZ66" s="39"/>
      <c r="FJA66" s="39"/>
      <c r="FJB66" s="39"/>
      <c r="FJC66" s="39"/>
      <c r="FJD66" s="39"/>
      <c r="FJE66" s="39"/>
      <c r="FJF66" s="39"/>
      <c r="FJG66" s="39"/>
      <c r="FJH66" s="39"/>
      <c r="FJI66" s="39"/>
      <c r="FJJ66" s="39"/>
      <c r="FJK66" s="39"/>
      <c r="FJL66" s="39"/>
      <c r="FJM66" s="39"/>
      <c r="FJN66" s="39"/>
      <c r="FJO66" s="39"/>
      <c r="FJP66" s="39"/>
      <c r="FJQ66" s="39"/>
      <c r="FJR66" s="39"/>
      <c r="FJS66" s="39"/>
      <c r="FJT66" s="39"/>
      <c r="FJU66" s="39"/>
      <c r="FJV66" s="39"/>
      <c r="FJW66" s="39"/>
      <c r="FJX66" s="39"/>
      <c r="FJY66" s="39"/>
      <c r="FJZ66" s="39"/>
      <c r="FKA66" s="39"/>
      <c r="FKB66" s="39"/>
      <c r="FKC66" s="39"/>
      <c r="FKD66" s="39"/>
      <c r="FKE66" s="39"/>
      <c r="FKF66" s="39"/>
      <c r="FKG66" s="39"/>
      <c r="FKH66" s="39"/>
      <c r="FKI66" s="39"/>
      <c r="FKJ66" s="39"/>
      <c r="FKK66" s="39"/>
      <c r="FKL66" s="39"/>
      <c r="FKM66" s="39"/>
      <c r="FKN66" s="39"/>
      <c r="FKO66" s="39"/>
      <c r="FKP66" s="39"/>
      <c r="FKQ66" s="39"/>
      <c r="FKR66" s="39"/>
      <c r="FKS66" s="39"/>
      <c r="FKT66" s="39"/>
      <c r="FKU66" s="39"/>
      <c r="FKV66" s="39"/>
      <c r="FKW66" s="39"/>
      <c r="FKX66" s="39"/>
      <c r="FKY66" s="39"/>
      <c r="FKZ66" s="39"/>
      <c r="FLA66" s="39"/>
      <c r="FLB66" s="39"/>
      <c r="FLC66" s="39"/>
      <c r="FLD66" s="39"/>
      <c r="FLE66" s="39"/>
      <c r="FLF66" s="39"/>
      <c r="FLG66" s="39"/>
      <c r="FLH66" s="39"/>
      <c r="FLI66" s="39"/>
      <c r="FLJ66" s="39"/>
      <c r="FLK66" s="39"/>
      <c r="FLL66" s="39"/>
      <c r="FLM66" s="39"/>
      <c r="FLN66" s="39"/>
      <c r="FLO66" s="39"/>
      <c r="FLP66" s="39"/>
      <c r="FLQ66" s="39"/>
      <c r="FLR66" s="39"/>
      <c r="FLS66" s="39"/>
      <c r="FLT66" s="39"/>
      <c r="FLU66" s="39"/>
      <c r="FLV66" s="39"/>
      <c r="FLW66" s="39"/>
      <c r="FLX66" s="39"/>
      <c r="FLY66" s="39"/>
      <c r="FLZ66" s="39"/>
      <c r="FMA66" s="39"/>
      <c r="FMB66" s="39"/>
      <c r="FMC66" s="39"/>
      <c r="FMD66" s="39"/>
      <c r="FME66" s="39"/>
      <c r="FMF66" s="39"/>
      <c r="FMG66" s="39"/>
      <c r="FMH66" s="39"/>
      <c r="FMI66" s="39"/>
      <c r="FMJ66" s="39"/>
      <c r="FMK66" s="39"/>
      <c r="FML66" s="39"/>
      <c r="FMM66" s="39"/>
      <c r="FMN66" s="39"/>
      <c r="FMO66" s="39"/>
      <c r="FMP66" s="39"/>
      <c r="FMQ66" s="39"/>
      <c r="FMR66" s="39"/>
      <c r="FMS66" s="39"/>
      <c r="FMT66" s="39"/>
      <c r="FMU66" s="39"/>
      <c r="FMV66" s="39"/>
      <c r="FMW66" s="39"/>
      <c r="FMX66" s="39"/>
      <c r="FMY66" s="39"/>
      <c r="FMZ66" s="39"/>
      <c r="FNA66" s="39"/>
      <c r="FNB66" s="39"/>
      <c r="FNC66" s="39"/>
      <c r="FND66" s="39"/>
      <c r="FNE66" s="39"/>
      <c r="FNF66" s="39"/>
      <c r="FNG66" s="39"/>
      <c r="FNH66" s="39"/>
      <c r="FNI66" s="39"/>
      <c r="FNJ66" s="39"/>
      <c r="FNK66" s="39"/>
      <c r="FNL66" s="39"/>
      <c r="FNM66" s="39"/>
      <c r="FNN66" s="39"/>
      <c r="FNO66" s="39"/>
      <c r="FNP66" s="39"/>
      <c r="FNQ66" s="39"/>
      <c r="FNR66" s="39"/>
      <c r="FNS66" s="39"/>
      <c r="FNT66" s="39"/>
      <c r="FNU66" s="39"/>
      <c r="FNV66" s="39"/>
      <c r="FNW66" s="39"/>
      <c r="FNX66" s="39"/>
      <c r="FNY66" s="39"/>
      <c r="FNZ66" s="39"/>
      <c r="FOA66" s="39"/>
      <c r="FOB66" s="39"/>
      <c r="FOC66" s="39"/>
      <c r="FOD66" s="39"/>
      <c r="FOE66" s="39"/>
      <c r="FOF66" s="39"/>
      <c r="FOG66" s="39"/>
      <c r="FOH66" s="39"/>
      <c r="FOI66" s="39"/>
      <c r="FOJ66" s="39"/>
      <c r="FOK66" s="39"/>
      <c r="FOL66" s="39"/>
      <c r="FOM66" s="39"/>
      <c r="FON66" s="39"/>
      <c r="FOO66" s="39"/>
      <c r="FOP66" s="39"/>
      <c r="FOQ66" s="39"/>
      <c r="FOR66" s="39"/>
      <c r="FOS66" s="39"/>
      <c r="FOT66" s="39"/>
      <c r="FOU66" s="39"/>
      <c r="FOV66" s="39"/>
      <c r="FOW66" s="39"/>
      <c r="FOX66" s="39"/>
      <c r="FOY66" s="39"/>
      <c r="FOZ66" s="39"/>
      <c r="FPA66" s="39"/>
      <c r="FPB66" s="39"/>
      <c r="FPC66" s="39"/>
      <c r="FPD66" s="39"/>
      <c r="FPE66" s="39"/>
      <c r="FPF66" s="39"/>
      <c r="FPG66" s="39"/>
      <c r="FPH66" s="39"/>
      <c r="FPI66" s="39"/>
      <c r="FPJ66" s="39"/>
      <c r="FPK66" s="39"/>
      <c r="FPL66" s="39"/>
      <c r="FPM66" s="39"/>
      <c r="FPN66" s="39"/>
      <c r="FPO66" s="39"/>
      <c r="FPP66" s="39"/>
      <c r="FPQ66" s="39"/>
      <c r="FPR66" s="39"/>
      <c r="FPS66" s="39"/>
      <c r="FPT66" s="39"/>
      <c r="FPU66" s="39"/>
      <c r="FPV66" s="39"/>
      <c r="FPW66" s="39"/>
      <c r="FPX66" s="39"/>
      <c r="FPY66" s="39"/>
      <c r="FPZ66" s="39"/>
      <c r="FQA66" s="39"/>
      <c r="FQB66" s="39"/>
      <c r="FQC66" s="39"/>
      <c r="FQD66" s="39"/>
      <c r="FQE66" s="39"/>
      <c r="FQF66" s="39"/>
      <c r="FQG66" s="39"/>
      <c r="FQH66" s="39"/>
      <c r="FQI66" s="39"/>
      <c r="FQJ66" s="39"/>
      <c r="FQK66" s="39"/>
      <c r="FQL66" s="39"/>
      <c r="FQM66" s="39"/>
      <c r="FQN66" s="39"/>
      <c r="FQO66" s="39"/>
      <c r="FQP66" s="39"/>
      <c r="FQQ66" s="39"/>
      <c r="FQR66" s="39"/>
      <c r="FQS66" s="39"/>
      <c r="FQT66" s="39"/>
      <c r="FQU66" s="39"/>
      <c r="FQV66" s="39"/>
      <c r="FQW66" s="39"/>
      <c r="FQX66" s="39"/>
      <c r="FQY66" s="39"/>
      <c r="FQZ66" s="39"/>
      <c r="FRA66" s="39"/>
      <c r="FRB66" s="39"/>
      <c r="FRC66" s="39"/>
      <c r="FRD66" s="39"/>
      <c r="FRE66" s="39"/>
      <c r="FRF66" s="39"/>
      <c r="FRG66" s="39"/>
      <c r="FRH66" s="39"/>
      <c r="FRI66" s="39"/>
      <c r="FRJ66" s="39"/>
      <c r="FRK66" s="39"/>
      <c r="FRL66" s="39"/>
      <c r="FRM66" s="39"/>
      <c r="FRN66" s="39"/>
      <c r="FRO66" s="39"/>
      <c r="FRP66" s="39"/>
      <c r="FRQ66" s="39"/>
      <c r="FRR66" s="39"/>
      <c r="FRS66" s="39"/>
      <c r="FRT66" s="39"/>
      <c r="FRU66" s="39"/>
      <c r="FRV66" s="39"/>
      <c r="FRW66" s="39"/>
      <c r="FRX66" s="39"/>
      <c r="FRY66" s="39"/>
      <c r="FRZ66" s="39"/>
      <c r="FSA66" s="39"/>
      <c r="FSB66" s="39"/>
      <c r="FSC66" s="39"/>
      <c r="FSD66" s="39"/>
      <c r="FSE66" s="39"/>
      <c r="FSF66" s="39"/>
      <c r="FSG66" s="39"/>
      <c r="FSH66" s="39"/>
      <c r="FSI66" s="39"/>
      <c r="FSJ66" s="39"/>
      <c r="FSK66" s="39"/>
      <c r="FSL66" s="39"/>
      <c r="FSM66" s="39"/>
      <c r="FSN66" s="39"/>
      <c r="FSO66" s="39"/>
      <c r="FSP66" s="39"/>
      <c r="FSQ66" s="39"/>
      <c r="FSR66" s="39"/>
      <c r="FSS66" s="39"/>
      <c r="FST66" s="39"/>
      <c r="FSU66" s="39"/>
      <c r="FSV66" s="39"/>
      <c r="FSW66" s="39"/>
      <c r="FSX66" s="39"/>
      <c r="FSY66" s="39"/>
      <c r="FSZ66" s="39"/>
      <c r="FTA66" s="39"/>
      <c r="FTB66" s="39"/>
      <c r="FTC66" s="39"/>
      <c r="FTD66" s="39"/>
      <c r="FTE66" s="39"/>
      <c r="FTF66" s="39"/>
      <c r="FTG66" s="39"/>
      <c r="FTH66" s="39"/>
      <c r="FTI66" s="39"/>
      <c r="FTJ66" s="39"/>
      <c r="FTK66" s="39"/>
      <c r="FTL66" s="39"/>
      <c r="FTM66" s="39"/>
      <c r="FTN66" s="39"/>
      <c r="FTO66" s="39"/>
      <c r="FTP66" s="39"/>
      <c r="FTQ66" s="39"/>
      <c r="FTR66" s="39"/>
      <c r="FTS66" s="39"/>
      <c r="FTT66" s="39"/>
      <c r="FTU66" s="39"/>
      <c r="FTV66" s="39"/>
      <c r="FTW66" s="39"/>
      <c r="FTX66" s="39"/>
      <c r="FTY66" s="39"/>
      <c r="FTZ66" s="39"/>
      <c r="FUA66" s="39"/>
      <c r="FUB66" s="39"/>
      <c r="FUC66" s="39"/>
      <c r="FUD66" s="39"/>
      <c r="FUE66" s="39"/>
      <c r="FUF66" s="39"/>
      <c r="FUG66" s="39"/>
      <c r="FUH66" s="39"/>
      <c r="FUI66" s="39"/>
      <c r="FUJ66" s="39"/>
      <c r="FUK66" s="39"/>
      <c r="FUL66" s="39"/>
      <c r="FUM66" s="39"/>
      <c r="FUN66" s="39"/>
      <c r="FUO66" s="39"/>
      <c r="FUP66" s="39"/>
      <c r="FUQ66" s="39"/>
      <c r="FUR66" s="39"/>
      <c r="FUS66" s="39"/>
      <c r="FUT66" s="39"/>
      <c r="FUU66" s="39"/>
      <c r="FUV66" s="39"/>
      <c r="FUW66" s="39"/>
      <c r="FUX66" s="39"/>
      <c r="FUY66" s="39"/>
      <c r="FUZ66" s="39"/>
      <c r="FVA66" s="39"/>
      <c r="FVB66" s="39"/>
      <c r="FVC66" s="39"/>
      <c r="FVD66" s="39"/>
      <c r="FVE66" s="39"/>
      <c r="FVF66" s="39"/>
      <c r="FVG66" s="39"/>
      <c r="FVH66" s="39"/>
      <c r="FVI66" s="39"/>
      <c r="FVJ66" s="39"/>
      <c r="FVK66" s="39"/>
      <c r="FVL66" s="39"/>
      <c r="FVM66" s="39"/>
      <c r="FVN66" s="39"/>
      <c r="FVO66" s="39"/>
      <c r="FVP66" s="39"/>
      <c r="FVQ66" s="39"/>
      <c r="FVR66" s="39"/>
      <c r="FVS66" s="39"/>
      <c r="FVT66" s="39"/>
      <c r="FVU66" s="39"/>
      <c r="FVV66" s="39"/>
      <c r="FVW66" s="39"/>
      <c r="FVX66" s="39"/>
      <c r="FVY66" s="39"/>
      <c r="FVZ66" s="39"/>
      <c r="FWA66" s="39"/>
      <c r="FWB66" s="39"/>
      <c r="FWC66" s="39"/>
      <c r="FWD66" s="39"/>
      <c r="FWE66" s="39"/>
      <c r="FWF66" s="39"/>
      <c r="FWG66" s="39"/>
      <c r="FWH66" s="39"/>
      <c r="FWI66" s="39"/>
      <c r="FWJ66" s="39"/>
      <c r="FWK66" s="39"/>
      <c r="FWL66" s="39"/>
      <c r="FWM66" s="39"/>
      <c r="FWN66" s="39"/>
      <c r="FWO66" s="39"/>
      <c r="FWP66" s="39"/>
      <c r="FWQ66" s="39"/>
      <c r="FWR66" s="39"/>
      <c r="FWS66" s="39"/>
      <c r="FWT66" s="39"/>
      <c r="FWU66" s="39"/>
      <c r="FWV66" s="39"/>
      <c r="FWW66" s="39"/>
      <c r="FWX66" s="39"/>
      <c r="FWY66" s="39"/>
      <c r="FWZ66" s="39"/>
      <c r="FXA66" s="39"/>
      <c r="FXB66" s="39"/>
      <c r="FXC66" s="39"/>
      <c r="FXD66" s="39"/>
      <c r="FXE66" s="39"/>
      <c r="FXF66" s="39"/>
      <c r="FXG66" s="39"/>
      <c r="FXH66" s="39"/>
      <c r="FXI66" s="39"/>
      <c r="FXJ66" s="39"/>
      <c r="FXK66" s="39"/>
      <c r="FXL66" s="39"/>
      <c r="FXM66" s="39"/>
      <c r="FXN66" s="39"/>
      <c r="FXO66" s="39"/>
      <c r="FXP66" s="39"/>
      <c r="FXQ66" s="39"/>
      <c r="FXR66" s="39"/>
      <c r="FXS66" s="39"/>
      <c r="FXT66" s="39"/>
      <c r="FXU66" s="39"/>
      <c r="FXV66" s="39"/>
      <c r="FXW66" s="39"/>
      <c r="FXX66" s="39"/>
      <c r="FXY66" s="39"/>
      <c r="FXZ66" s="39"/>
      <c r="FYA66" s="39"/>
      <c r="FYB66" s="39"/>
      <c r="FYC66" s="39"/>
      <c r="FYD66" s="39"/>
      <c r="FYE66" s="39"/>
      <c r="FYF66" s="39"/>
      <c r="FYG66" s="39"/>
      <c r="FYH66" s="39"/>
      <c r="FYI66" s="39"/>
      <c r="FYJ66" s="39"/>
      <c r="FYK66" s="39"/>
      <c r="FYL66" s="39"/>
      <c r="FYM66" s="39"/>
      <c r="FYN66" s="39"/>
      <c r="FYO66" s="39"/>
      <c r="FYP66" s="39"/>
      <c r="FYQ66" s="39"/>
      <c r="FYR66" s="39"/>
      <c r="FYS66" s="39"/>
      <c r="FYT66" s="39"/>
      <c r="FYU66" s="39"/>
      <c r="FYV66" s="39"/>
      <c r="FYW66" s="39"/>
      <c r="FYX66" s="39"/>
      <c r="FYY66" s="39"/>
      <c r="FYZ66" s="39"/>
      <c r="FZA66" s="39"/>
      <c r="FZB66" s="39"/>
      <c r="FZC66" s="39"/>
      <c r="FZD66" s="39"/>
      <c r="FZE66" s="39"/>
      <c r="FZF66" s="39"/>
      <c r="FZG66" s="39"/>
      <c r="FZH66" s="39"/>
      <c r="FZI66" s="39"/>
      <c r="FZJ66" s="39"/>
      <c r="FZK66" s="39"/>
      <c r="FZL66" s="39"/>
      <c r="FZM66" s="39"/>
      <c r="FZN66" s="39"/>
      <c r="FZO66" s="39"/>
      <c r="FZP66" s="39"/>
      <c r="FZQ66" s="39"/>
      <c r="FZR66" s="39"/>
      <c r="FZS66" s="39"/>
      <c r="FZT66" s="39"/>
      <c r="FZU66" s="39"/>
      <c r="FZV66" s="39"/>
      <c r="FZW66" s="39"/>
      <c r="FZX66" s="39"/>
      <c r="FZY66" s="39"/>
      <c r="FZZ66" s="39"/>
      <c r="GAA66" s="39"/>
      <c r="GAB66" s="39"/>
      <c r="GAC66" s="39"/>
      <c r="GAD66" s="39"/>
      <c r="GAE66" s="39"/>
      <c r="GAF66" s="39"/>
      <c r="GAG66" s="39"/>
      <c r="GAH66" s="39"/>
      <c r="GAI66" s="39"/>
      <c r="GAJ66" s="39"/>
      <c r="GAK66" s="39"/>
      <c r="GAL66" s="39"/>
      <c r="GAM66" s="39"/>
      <c r="GAN66" s="39"/>
      <c r="GAO66" s="39"/>
      <c r="GAP66" s="39"/>
      <c r="GAQ66" s="39"/>
      <c r="GAR66" s="39"/>
      <c r="GAS66" s="39"/>
      <c r="GAT66" s="39"/>
      <c r="GAU66" s="39"/>
      <c r="GAV66" s="39"/>
      <c r="GAW66" s="39"/>
      <c r="GAX66" s="39"/>
      <c r="GAY66" s="39"/>
      <c r="GAZ66" s="39"/>
      <c r="GBA66" s="39"/>
      <c r="GBB66" s="39"/>
      <c r="GBC66" s="39"/>
      <c r="GBD66" s="39"/>
      <c r="GBE66" s="39"/>
      <c r="GBF66" s="39"/>
      <c r="GBG66" s="39"/>
      <c r="GBH66" s="39"/>
      <c r="GBI66" s="39"/>
      <c r="GBJ66" s="39"/>
      <c r="GBK66" s="39"/>
      <c r="GBL66" s="39"/>
      <c r="GBM66" s="39"/>
      <c r="GBN66" s="39"/>
      <c r="GBO66" s="39"/>
      <c r="GBP66" s="39"/>
      <c r="GBQ66" s="39"/>
      <c r="GBR66" s="39"/>
      <c r="GBS66" s="39"/>
      <c r="GBT66" s="39"/>
      <c r="GBU66" s="39"/>
      <c r="GBV66" s="39"/>
      <c r="GBW66" s="39"/>
      <c r="GBX66" s="39"/>
      <c r="GBY66" s="39"/>
      <c r="GBZ66" s="39"/>
      <c r="GCA66" s="39"/>
      <c r="GCB66" s="39"/>
      <c r="GCC66" s="39"/>
      <c r="GCD66" s="39"/>
      <c r="GCE66" s="39"/>
      <c r="GCF66" s="39"/>
      <c r="GCG66" s="39"/>
      <c r="GCH66" s="39"/>
      <c r="GCI66" s="39"/>
      <c r="GCJ66" s="39"/>
      <c r="GCK66" s="39"/>
      <c r="GCL66" s="39"/>
      <c r="GCM66" s="39"/>
      <c r="GCN66" s="39"/>
      <c r="GCO66" s="39"/>
      <c r="GCP66" s="39"/>
      <c r="GCQ66" s="39"/>
      <c r="GCR66" s="39"/>
      <c r="GCS66" s="39"/>
      <c r="GCT66" s="39"/>
      <c r="GCU66" s="39"/>
      <c r="GCV66" s="39"/>
      <c r="GCW66" s="39"/>
      <c r="GCX66" s="39"/>
      <c r="GCY66" s="39"/>
      <c r="GCZ66" s="39"/>
      <c r="GDA66" s="39"/>
      <c r="GDB66" s="39"/>
      <c r="GDC66" s="39"/>
      <c r="GDD66" s="39"/>
      <c r="GDE66" s="39"/>
      <c r="GDF66" s="39"/>
      <c r="GDG66" s="39"/>
      <c r="GDH66" s="39"/>
      <c r="GDI66" s="39"/>
      <c r="GDJ66" s="39"/>
      <c r="GDK66" s="39"/>
      <c r="GDL66" s="39"/>
      <c r="GDM66" s="39"/>
      <c r="GDN66" s="39"/>
      <c r="GDO66" s="39"/>
      <c r="GDP66" s="39"/>
      <c r="GDQ66" s="39"/>
      <c r="GDR66" s="39"/>
      <c r="GDS66" s="39"/>
      <c r="GDT66" s="39"/>
      <c r="GDU66" s="39"/>
      <c r="GDV66" s="39"/>
      <c r="GDW66" s="39"/>
      <c r="GDX66" s="39"/>
      <c r="GDY66" s="39"/>
      <c r="GDZ66" s="39"/>
      <c r="GEA66" s="39"/>
      <c r="GEB66" s="39"/>
      <c r="GEC66" s="39"/>
      <c r="GED66" s="39"/>
      <c r="GEE66" s="39"/>
      <c r="GEF66" s="39"/>
      <c r="GEG66" s="39"/>
      <c r="GEH66" s="39"/>
      <c r="GEI66" s="39"/>
      <c r="GEJ66" s="39"/>
      <c r="GEK66" s="39"/>
      <c r="GEL66" s="39"/>
      <c r="GEM66" s="39"/>
      <c r="GEN66" s="39"/>
      <c r="GEO66" s="39"/>
      <c r="GEP66" s="39"/>
      <c r="GEQ66" s="39"/>
      <c r="GER66" s="39"/>
      <c r="GES66" s="39"/>
      <c r="GET66" s="39"/>
      <c r="GEU66" s="39"/>
      <c r="GEV66" s="39"/>
      <c r="GEW66" s="39"/>
      <c r="GEX66" s="39"/>
      <c r="GEY66" s="39"/>
      <c r="GEZ66" s="39"/>
      <c r="GFA66" s="39"/>
      <c r="GFB66" s="39"/>
      <c r="GFC66" s="39"/>
      <c r="GFD66" s="39"/>
      <c r="GFE66" s="39"/>
      <c r="GFF66" s="39"/>
      <c r="GFG66" s="39"/>
      <c r="GFH66" s="39"/>
      <c r="GFI66" s="39"/>
      <c r="GFJ66" s="39"/>
      <c r="GFK66" s="39"/>
      <c r="GFL66" s="39"/>
      <c r="GFM66" s="39"/>
      <c r="GFN66" s="39"/>
      <c r="GFO66" s="39"/>
      <c r="GFP66" s="39"/>
      <c r="GFQ66" s="39"/>
      <c r="GFR66" s="39"/>
      <c r="GFS66" s="39"/>
      <c r="GFT66" s="39"/>
      <c r="GFU66" s="39"/>
      <c r="GFV66" s="39"/>
      <c r="GFW66" s="39"/>
      <c r="GFX66" s="39"/>
      <c r="GFY66" s="39"/>
      <c r="GFZ66" s="39"/>
      <c r="GGA66" s="39"/>
      <c r="GGB66" s="39"/>
      <c r="GGC66" s="39"/>
      <c r="GGD66" s="39"/>
      <c r="GGE66" s="39"/>
      <c r="GGF66" s="39"/>
      <c r="GGG66" s="39"/>
      <c r="GGH66" s="39"/>
      <c r="GGI66" s="39"/>
      <c r="GGJ66" s="39"/>
      <c r="GGK66" s="39"/>
      <c r="GGL66" s="39"/>
      <c r="GGM66" s="39"/>
      <c r="GGN66" s="39"/>
      <c r="GGO66" s="39"/>
      <c r="GGP66" s="39"/>
      <c r="GGQ66" s="39"/>
      <c r="GGR66" s="39"/>
      <c r="GGS66" s="39"/>
      <c r="GGT66" s="39"/>
      <c r="GGU66" s="39"/>
      <c r="GGV66" s="39"/>
      <c r="GGW66" s="39"/>
      <c r="GGX66" s="39"/>
      <c r="GGY66" s="39"/>
      <c r="GGZ66" s="39"/>
      <c r="GHA66" s="39"/>
      <c r="GHB66" s="39"/>
      <c r="GHC66" s="39"/>
      <c r="GHD66" s="39"/>
      <c r="GHE66" s="39"/>
      <c r="GHF66" s="39"/>
      <c r="GHG66" s="39"/>
      <c r="GHH66" s="39"/>
      <c r="GHI66" s="39"/>
      <c r="GHJ66" s="39"/>
      <c r="GHK66" s="39"/>
      <c r="GHL66" s="39"/>
      <c r="GHM66" s="39"/>
      <c r="GHN66" s="39"/>
      <c r="GHO66" s="39"/>
      <c r="GHP66" s="39"/>
      <c r="GHQ66" s="39"/>
      <c r="GHR66" s="39"/>
      <c r="GHS66" s="39"/>
      <c r="GHT66" s="39"/>
      <c r="GHU66" s="39"/>
      <c r="GHV66" s="39"/>
      <c r="GHW66" s="39"/>
      <c r="GHX66" s="39"/>
      <c r="GHY66" s="39"/>
      <c r="GHZ66" s="39"/>
      <c r="GIA66" s="39"/>
      <c r="GIB66" s="39"/>
      <c r="GIC66" s="39"/>
      <c r="GID66" s="39"/>
      <c r="GIE66" s="39"/>
      <c r="GIF66" s="39"/>
      <c r="GIG66" s="39"/>
      <c r="GIH66" s="39"/>
      <c r="GII66" s="39"/>
      <c r="GIJ66" s="39"/>
      <c r="GIK66" s="39"/>
      <c r="GIL66" s="39"/>
      <c r="GIM66" s="39"/>
      <c r="GIN66" s="39"/>
      <c r="GIO66" s="39"/>
      <c r="GIP66" s="39"/>
      <c r="GIQ66" s="39"/>
      <c r="GIR66" s="39"/>
      <c r="GIS66" s="39"/>
      <c r="GIT66" s="39"/>
      <c r="GIU66" s="39"/>
      <c r="GIV66" s="39"/>
      <c r="GIW66" s="39"/>
      <c r="GIX66" s="39"/>
      <c r="GIY66" s="39"/>
      <c r="GIZ66" s="39"/>
      <c r="GJA66" s="39"/>
      <c r="GJB66" s="39"/>
      <c r="GJC66" s="39"/>
      <c r="GJD66" s="39"/>
      <c r="GJE66" s="39"/>
      <c r="GJF66" s="39"/>
      <c r="GJG66" s="39"/>
      <c r="GJH66" s="39"/>
      <c r="GJI66" s="39"/>
      <c r="GJJ66" s="39"/>
      <c r="GJK66" s="39"/>
      <c r="GJL66" s="39"/>
      <c r="GJM66" s="39"/>
      <c r="GJN66" s="39"/>
      <c r="GJO66" s="39"/>
      <c r="GJP66" s="39"/>
      <c r="GJQ66" s="39"/>
      <c r="GJR66" s="39"/>
      <c r="GJS66" s="39"/>
      <c r="GJT66" s="39"/>
      <c r="GJU66" s="39"/>
      <c r="GJV66" s="39"/>
      <c r="GJW66" s="39"/>
      <c r="GJX66" s="39"/>
      <c r="GJY66" s="39"/>
      <c r="GJZ66" s="39"/>
      <c r="GKA66" s="39"/>
      <c r="GKB66" s="39"/>
      <c r="GKC66" s="39"/>
      <c r="GKD66" s="39"/>
      <c r="GKE66" s="39"/>
      <c r="GKF66" s="39"/>
      <c r="GKG66" s="39"/>
      <c r="GKH66" s="39"/>
      <c r="GKI66" s="39"/>
      <c r="GKJ66" s="39"/>
      <c r="GKK66" s="39"/>
      <c r="GKL66" s="39"/>
      <c r="GKM66" s="39"/>
      <c r="GKN66" s="39"/>
      <c r="GKO66" s="39"/>
      <c r="GKP66" s="39"/>
      <c r="GKQ66" s="39"/>
      <c r="GKR66" s="39"/>
      <c r="GKS66" s="39"/>
      <c r="GKT66" s="39"/>
      <c r="GKU66" s="39"/>
      <c r="GKV66" s="39"/>
      <c r="GKW66" s="39"/>
      <c r="GKX66" s="39"/>
      <c r="GKY66" s="39"/>
      <c r="GKZ66" s="39"/>
      <c r="GLA66" s="39"/>
      <c r="GLB66" s="39"/>
      <c r="GLC66" s="39"/>
      <c r="GLD66" s="39"/>
      <c r="GLE66" s="39"/>
      <c r="GLF66" s="39"/>
      <c r="GLG66" s="39"/>
      <c r="GLH66" s="39"/>
      <c r="GLI66" s="39"/>
      <c r="GLJ66" s="39"/>
      <c r="GLK66" s="39"/>
      <c r="GLL66" s="39"/>
      <c r="GLM66" s="39"/>
      <c r="GLN66" s="39"/>
      <c r="GLO66" s="39"/>
      <c r="GLP66" s="39"/>
      <c r="GLQ66" s="39"/>
      <c r="GLR66" s="39"/>
      <c r="GLS66" s="39"/>
      <c r="GLT66" s="39"/>
      <c r="GLU66" s="39"/>
      <c r="GLV66" s="39"/>
      <c r="GLW66" s="39"/>
      <c r="GLX66" s="39"/>
      <c r="GLY66" s="39"/>
      <c r="GLZ66" s="39"/>
      <c r="GMA66" s="39"/>
      <c r="GMB66" s="39"/>
      <c r="GMC66" s="39"/>
      <c r="GMD66" s="39"/>
      <c r="GME66" s="39"/>
      <c r="GMF66" s="39"/>
      <c r="GMG66" s="39"/>
      <c r="GMH66" s="39"/>
      <c r="GMI66" s="39"/>
      <c r="GMJ66" s="39"/>
      <c r="GMK66" s="39"/>
      <c r="GML66" s="39"/>
      <c r="GMM66" s="39"/>
      <c r="GMN66" s="39"/>
      <c r="GMO66" s="39"/>
      <c r="GMP66" s="39"/>
      <c r="GMQ66" s="39"/>
      <c r="GMR66" s="39"/>
      <c r="GMS66" s="39"/>
      <c r="GMT66" s="39"/>
      <c r="GMU66" s="39"/>
      <c r="GMV66" s="39"/>
      <c r="GMW66" s="39"/>
      <c r="GMX66" s="39"/>
      <c r="GMY66" s="39"/>
      <c r="GMZ66" s="39"/>
      <c r="GNA66" s="39"/>
      <c r="GNB66" s="39"/>
      <c r="GNC66" s="39"/>
      <c r="GND66" s="39"/>
      <c r="GNE66" s="39"/>
      <c r="GNF66" s="39"/>
      <c r="GNG66" s="39"/>
      <c r="GNH66" s="39"/>
      <c r="GNI66" s="39"/>
      <c r="GNJ66" s="39"/>
      <c r="GNK66" s="39"/>
      <c r="GNL66" s="39"/>
      <c r="GNM66" s="39"/>
      <c r="GNN66" s="39"/>
      <c r="GNO66" s="39"/>
      <c r="GNP66" s="39"/>
      <c r="GNQ66" s="39"/>
      <c r="GNR66" s="39"/>
      <c r="GNS66" s="39"/>
      <c r="GNT66" s="39"/>
      <c r="GNU66" s="39"/>
      <c r="GNV66" s="39"/>
      <c r="GNW66" s="39"/>
      <c r="GNX66" s="39"/>
      <c r="GNY66" s="39"/>
      <c r="GNZ66" s="39"/>
      <c r="GOA66" s="39"/>
      <c r="GOB66" s="39"/>
      <c r="GOC66" s="39"/>
      <c r="GOD66" s="39"/>
      <c r="GOE66" s="39"/>
      <c r="GOF66" s="39"/>
      <c r="GOG66" s="39"/>
      <c r="GOH66" s="39"/>
      <c r="GOI66" s="39"/>
      <c r="GOJ66" s="39"/>
      <c r="GOK66" s="39"/>
      <c r="GOL66" s="39"/>
      <c r="GOM66" s="39"/>
      <c r="GON66" s="39"/>
      <c r="GOO66" s="39"/>
      <c r="GOP66" s="39"/>
      <c r="GOQ66" s="39"/>
      <c r="GOR66" s="39"/>
      <c r="GOS66" s="39"/>
      <c r="GOT66" s="39"/>
      <c r="GOU66" s="39"/>
      <c r="GOV66" s="39"/>
      <c r="GOW66" s="39"/>
      <c r="GOX66" s="39"/>
      <c r="GOY66" s="39"/>
      <c r="GOZ66" s="39"/>
      <c r="GPA66" s="39"/>
      <c r="GPB66" s="39"/>
      <c r="GPC66" s="39"/>
      <c r="GPD66" s="39"/>
      <c r="GPE66" s="39"/>
      <c r="GPF66" s="39"/>
      <c r="GPG66" s="39"/>
      <c r="GPH66" s="39"/>
      <c r="GPI66" s="39"/>
      <c r="GPJ66" s="39"/>
      <c r="GPK66" s="39"/>
      <c r="GPL66" s="39"/>
      <c r="GPM66" s="39"/>
      <c r="GPN66" s="39"/>
      <c r="GPO66" s="39"/>
      <c r="GPP66" s="39"/>
      <c r="GPQ66" s="39"/>
      <c r="GPR66" s="39"/>
      <c r="GPS66" s="39"/>
      <c r="GPT66" s="39"/>
      <c r="GPU66" s="39"/>
      <c r="GPV66" s="39"/>
      <c r="GPW66" s="39"/>
      <c r="GPX66" s="39"/>
      <c r="GPY66" s="39"/>
      <c r="GPZ66" s="39"/>
      <c r="GQA66" s="39"/>
      <c r="GQB66" s="39"/>
      <c r="GQC66" s="39"/>
      <c r="GQD66" s="39"/>
      <c r="GQE66" s="39"/>
      <c r="GQF66" s="39"/>
      <c r="GQG66" s="39"/>
      <c r="GQH66" s="39"/>
      <c r="GQI66" s="39"/>
      <c r="GQJ66" s="39"/>
      <c r="GQK66" s="39"/>
      <c r="GQL66" s="39"/>
      <c r="GQM66" s="39"/>
      <c r="GQN66" s="39"/>
      <c r="GQO66" s="39"/>
      <c r="GQP66" s="39"/>
      <c r="GQQ66" s="39"/>
      <c r="GQR66" s="39"/>
      <c r="GQS66" s="39"/>
      <c r="GQT66" s="39"/>
      <c r="GQU66" s="39"/>
      <c r="GQV66" s="39"/>
      <c r="GQW66" s="39"/>
      <c r="GQX66" s="39"/>
      <c r="GQY66" s="39"/>
      <c r="GQZ66" s="39"/>
      <c r="GRA66" s="39"/>
      <c r="GRB66" s="39"/>
      <c r="GRC66" s="39"/>
      <c r="GRD66" s="39"/>
      <c r="GRE66" s="39"/>
      <c r="GRF66" s="39"/>
      <c r="GRG66" s="39"/>
      <c r="GRH66" s="39"/>
      <c r="GRI66" s="39"/>
      <c r="GRJ66" s="39"/>
      <c r="GRK66" s="39"/>
      <c r="GRL66" s="39"/>
      <c r="GRM66" s="39"/>
      <c r="GRN66" s="39"/>
      <c r="GRO66" s="39"/>
      <c r="GRP66" s="39"/>
      <c r="GRQ66" s="39"/>
      <c r="GRR66" s="39"/>
      <c r="GRS66" s="39"/>
      <c r="GRT66" s="39"/>
      <c r="GRU66" s="39"/>
      <c r="GRV66" s="39"/>
      <c r="GRW66" s="39"/>
      <c r="GRX66" s="39"/>
      <c r="GRY66" s="39"/>
      <c r="GRZ66" s="39"/>
      <c r="GSA66" s="39"/>
      <c r="GSB66" s="39"/>
      <c r="GSC66" s="39"/>
      <c r="GSD66" s="39"/>
      <c r="GSE66" s="39"/>
      <c r="GSF66" s="39"/>
      <c r="GSG66" s="39"/>
      <c r="GSH66" s="39"/>
      <c r="GSI66" s="39"/>
      <c r="GSJ66" s="39"/>
      <c r="GSK66" s="39"/>
      <c r="GSL66" s="39"/>
      <c r="GSM66" s="39"/>
      <c r="GSN66" s="39"/>
      <c r="GSO66" s="39"/>
      <c r="GSP66" s="39"/>
      <c r="GSQ66" s="39"/>
      <c r="GSR66" s="39"/>
      <c r="GSS66" s="39"/>
      <c r="GST66" s="39"/>
      <c r="GSU66" s="39"/>
      <c r="GSV66" s="39"/>
      <c r="GSW66" s="39"/>
      <c r="GSX66" s="39"/>
      <c r="GSY66" s="39"/>
      <c r="GSZ66" s="39"/>
      <c r="GTA66" s="39"/>
      <c r="GTB66" s="39"/>
      <c r="GTC66" s="39"/>
      <c r="GTD66" s="39"/>
      <c r="GTE66" s="39"/>
      <c r="GTF66" s="39"/>
      <c r="GTG66" s="39"/>
      <c r="GTH66" s="39"/>
      <c r="GTI66" s="39"/>
      <c r="GTJ66" s="39"/>
      <c r="GTK66" s="39"/>
      <c r="GTL66" s="39"/>
      <c r="GTM66" s="39"/>
      <c r="GTN66" s="39"/>
      <c r="GTO66" s="39"/>
      <c r="GTP66" s="39"/>
      <c r="GTQ66" s="39"/>
      <c r="GTR66" s="39"/>
      <c r="GTS66" s="39"/>
      <c r="GTT66" s="39"/>
      <c r="GTU66" s="39"/>
      <c r="GTV66" s="39"/>
      <c r="GTW66" s="39"/>
      <c r="GTX66" s="39"/>
      <c r="GTY66" s="39"/>
      <c r="GTZ66" s="39"/>
      <c r="GUA66" s="39"/>
      <c r="GUB66" s="39"/>
      <c r="GUC66" s="39"/>
      <c r="GUD66" s="39"/>
      <c r="GUE66" s="39"/>
      <c r="GUF66" s="39"/>
      <c r="GUG66" s="39"/>
      <c r="GUH66" s="39"/>
      <c r="GUI66" s="39"/>
      <c r="GUJ66" s="39"/>
      <c r="GUK66" s="39"/>
      <c r="GUL66" s="39"/>
      <c r="GUM66" s="39"/>
      <c r="GUN66" s="39"/>
      <c r="GUO66" s="39"/>
      <c r="GUP66" s="39"/>
      <c r="GUQ66" s="39"/>
      <c r="GUR66" s="39"/>
      <c r="GUS66" s="39"/>
      <c r="GUT66" s="39"/>
      <c r="GUU66" s="39"/>
      <c r="GUV66" s="39"/>
      <c r="GUW66" s="39"/>
      <c r="GUX66" s="39"/>
      <c r="GUY66" s="39"/>
      <c r="GUZ66" s="39"/>
      <c r="GVA66" s="39"/>
      <c r="GVB66" s="39"/>
      <c r="GVC66" s="39"/>
      <c r="GVD66" s="39"/>
      <c r="GVE66" s="39"/>
      <c r="GVF66" s="39"/>
      <c r="GVG66" s="39"/>
      <c r="GVH66" s="39"/>
      <c r="GVI66" s="39"/>
      <c r="GVJ66" s="39"/>
      <c r="GVK66" s="39"/>
      <c r="GVL66" s="39"/>
      <c r="GVM66" s="39"/>
      <c r="GVN66" s="39"/>
      <c r="GVO66" s="39"/>
      <c r="GVP66" s="39"/>
      <c r="GVQ66" s="39"/>
      <c r="GVR66" s="39"/>
      <c r="GVS66" s="39"/>
      <c r="GVT66" s="39"/>
      <c r="GVU66" s="39"/>
      <c r="GVV66" s="39"/>
      <c r="GVW66" s="39"/>
      <c r="GVX66" s="39"/>
      <c r="GVY66" s="39"/>
      <c r="GVZ66" s="39"/>
      <c r="GWA66" s="39"/>
      <c r="GWB66" s="39"/>
      <c r="GWC66" s="39"/>
      <c r="GWD66" s="39"/>
      <c r="GWE66" s="39"/>
      <c r="GWF66" s="39"/>
      <c r="GWG66" s="39"/>
      <c r="GWH66" s="39"/>
      <c r="GWI66" s="39"/>
      <c r="GWJ66" s="39"/>
      <c r="GWK66" s="39"/>
      <c r="GWL66" s="39"/>
      <c r="GWM66" s="39"/>
      <c r="GWN66" s="39"/>
      <c r="GWO66" s="39"/>
      <c r="GWP66" s="39"/>
      <c r="GWQ66" s="39"/>
      <c r="GWR66" s="39"/>
      <c r="GWS66" s="39"/>
      <c r="GWT66" s="39"/>
      <c r="GWU66" s="39"/>
      <c r="GWV66" s="39"/>
      <c r="GWW66" s="39"/>
      <c r="GWX66" s="39"/>
      <c r="GWY66" s="39"/>
      <c r="GWZ66" s="39"/>
      <c r="GXA66" s="39"/>
      <c r="GXB66" s="39"/>
      <c r="GXC66" s="39"/>
      <c r="GXD66" s="39"/>
      <c r="GXE66" s="39"/>
      <c r="GXF66" s="39"/>
      <c r="GXG66" s="39"/>
      <c r="GXH66" s="39"/>
      <c r="GXI66" s="39"/>
      <c r="GXJ66" s="39"/>
      <c r="GXK66" s="39"/>
      <c r="GXL66" s="39"/>
      <c r="GXM66" s="39"/>
      <c r="GXN66" s="39"/>
      <c r="GXO66" s="39"/>
      <c r="GXP66" s="39"/>
      <c r="GXQ66" s="39"/>
      <c r="GXR66" s="39"/>
      <c r="GXS66" s="39"/>
      <c r="GXT66" s="39"/>
      <c r="GXU66" s="39"/>
      <c r="GXV66" s="39"/>
      <c r="GXW66" s="39"/>
      <c r="GXX66" s="39"/>
      <c r="GXY66" s="39"/>
      <c r="GXZ66" s="39"/>
      <c r="GYA66" s="39"/>
      <c r="GYB66" s="39"/>
      <c r="GYC66" s="39"/>
      <c r="GYD66" s="39"/>
      <c r="GYE66" s="39"/>
      <c r="GYF66" s="39"/>
      <c r="GYG66" s="39"/>
      <c r="GYH66" s="39"/>
      <c r="GYI66" s="39"/>
      <c r="GYJ66" s="39"/>
      <c r="GYK66" s="39"/>
      <c r="GYL66" s="39"/>
      <c r="GYM66" s="39"/>
      <c r="GYN66" s="39"/>
      <c r="GYO66" s="39"/>
      <c r="GYP66" s="39"/>
      <c r="GYQ66" s="39"/>
      <c r="GYR66" s="39"/>
      <c r="GYS66" s="39"/>
      <c r="GYT66" s="39"/>
      <c r="GYU66" s="39"/>
      <c r="GYV66" s="39"/>
      <c r="GYW66" s="39"/>
      <c r="GYX66" s="39"/>
      <c r="GYY66" s="39"/>
      <c r="GYZ66" s="39"/>
      <c r="GZA66" s="39"/>
      <c r="GZB66" s="39"/>
      <c r="GZC66" s="39"/>
      <c r="GZD66" s="39"/>
      <c r="GZE66" s="39"/>
      <c r="GZF66" s="39"/>
      <c r="GZG66" s="39"/>
      <c r="GZH66" s="39"/>
      <c r="GZI66" s="39"/>
      <c r="GZJ66" s="39"/>
      <c r="GZK66" s="39"/>
      <c r="GZL66" s="39"/>
      <c r="GZM66" s="39"/>
      <c r="GZN66" s="39"/>
      <c r="GZO66" s="39"/>
      <c r="GZP66" s="39"/>
      <c r="GZQ66" s="39"/>
      <c r="GZR66" s="39"/>
      <c r="GZS66" s="39"/>
      <c r="GZT66" s="39"/>
      <c r="GZU66" s="39"/>
      <c r="GZV66" s="39"/>
      <c r="GZW66" s="39"/>
      <c r="GZX66" s="39"/>
      <c r="GZY66" s="39"/>
      <c r="GZZ66" s="39"/>
      <c r="HAA66" s="39"/>
      <c r="HAB66" s="39"/>
      <c r="HAC66" s="39"/>
      <c r="HAD66" s="39"/>
      <c r="HAE66" s="39"/>
      <c r="HAF66" s="39"/>
      <c r="HAG66" s="39"/>
      <c r="HAH66" s="39"/>
      <c r="HAI66" s="39"/>
      <c r="HAJ66" s="39"/>
      <c r="HAK66" s="39"/>
      <c r="HAL66" s="39"/>
      <c r="HAM66" s="39"/>
      <c r="HAN66" s="39"/>
      <c r="HAO66" s="39"/>
      <c r="HAP66" s="39"/>
      <c r="HAQ66" s="39"/>
      <c r="HAR66" s="39"/>
      <c r="HAS66" s="39"/>
      <c r="HAT66" s="39"/>
      <c r="HAU66" s="39"/>
      <c r="HAV66" s="39"/>
      <c r="HAW66" s="39"/>
      <c r="HAX66" s="39"/>
      <c r="HAY66" s="39"/>
      <c r="HAZ66" s="39"/>
      <c r="HBA66" s="39"/>
      <c r="HBB66" s="39"/>
      <c r="HBC66" s="39"/>
      <c r="HBD66" s="39"/>
      <c r="HBE66" s="39"/>
      <c r="HBF66" s="39"/>
      <c r="HBG66" s="39"/>
      <c r="HBH66" s="39"/>
      <c r="HBI66" s="39"/>
      <c r="HBJ66" s="39"/>
      <c r="HBK66" s="39"/>
      <c r="HBL66" s="39"/>
      <c r="HBM66" s="39"/>
      <c r="HBN66" s="39"/>
      <c r="HBO66" s="39"/>
      <c r="HBP66" s="39"/>
      <c r="HBQ66" s="39"/>
      <c r="HBR66" s="39"/>
      <c r="HBS66" s="39"/>
      <c r="HBT66" s="39"/>
      <c r="HBU66" s="39"/>
      <c r="HBV66" s="39"/>
      <c r="HBW66" s="39"/>
      <c r="HBX66" s="39"/>
      <c r="HBY66" s="39"/>
      <c r="HBZ66" s="39"/>
      <c r="HCA66" s="39"/>
      <c r="HCB66" s="39"/>
      <c r="HCC66" s="39"/>
      <c r="HCD66" s="39"/>
      <c r="HCE66" s="39"/>
      <c r="HCF66" s="39"/>
      <c r="HCG66" s="39"/>
      <c r="HCH66" s="39"/>
      <c r="HCI66" s="39"/>
      <c r="HCJ66" s="39"/>
      <c r="HCK66" s="39"/>
      <c r="HCL66" s="39"/>
      <c r="HCM66" s="39"/>
      <c r="HCN66" s="39"/>
      <c r="HCO66" s="39"/>
      <c r="HCP66" s="39"/>
      <c r="HCQ66" s="39"/>
      <c r="HCR66" s="39"/>
      <c r="HCS66" s="39"/>
      <c r="HCT66" s="39"/>
      <c r="HCU66" s="39"/>
      <c r="HCV66" s="39"/>
      <c r="HCW66" s="39"/>
      <c r="HCX66" s="39"/>
      <c r="HCY66" s="39"/>
      <c r="HCZ66" s="39"/>
      <c r="HDA66" s="39"/>
      <c r="HDB66" s="39"/>
      <c r="HDC66" s="39"/>
      <c r="HDD66" s="39"/>
      <c r="HDE66" s="39"/>
      <c r="HDF66" s="39"/>
      <c r="HDG66" s="39"/>
      <c r="HDH66" s="39"/>
      <c r="HDI66" s="39"/>
      <c r="HDJ66" s="39"/>
      <c r="HDK66" s="39"/>
      <c r="HDL66" s="39"/>
      <c r="HDM66" s="39"/>
      <c r="HDN66" s="39"/>
      <c r="HDO66" s="39"/>
      <c r="HDP66" s="39"/>
      <c r="HDQ66" s="39"/>
      <c r="HDR66" s="39"/>
      <c r="HDS66" s="39"/>
      <c r="HDT66" s="39"/>
      <c r="HDU66" s="39"/>
      <c r="HDV66" s="39"/>
      <c r="HDW66" s="39"/>
      <c r="HDX66" s="39"/>
      <c r="HDY66" s="39"/>
      <c r="HDZ66" s="39"/>
      <c r="HEA66" s="39"/>
      <c r="HEB66" s="39"/>
      <c r="HEC66" s="39"/>
      <c r="HED66" s="39"/>
      <c r="HEE66" s="39"/>
      <c r="HEF66" s="39"/>
      <c r="HEG66" s="39"/>
      <c r="HEH66" s="39"/>
      <c r="HEI66" s="39"/>
      <c r="HEJ66" s="39"/>
      <c r="HEK66" s="39"/>
      <c r="HEL66" s="39"/>
      <c r="HEM66" s="39"/>
      <c r="HEN66" s="39"/>
      <c r="HEO66" s="39"/>
      <c r="HEP66" s="39"/>
      <c r="HEQ66" s="39"/>
      <c r="HER66" s="39"/>
      <c r="HES66" s="39"/>
      <c r="HET66" s="39"/>
      <c r="HEU66" s="39"/>
      <c r="HEV66" s="39"/>
      <c r="HEW66" s="39"/>
      <c r="HEX66" s="39"/>
      <c r="HEY66" s="39"/>
      <c r="HEZ66" s="39"/>
      <c r="HFA66" s="39"/>
      <c r="HFB66" s="39"/>
      <c r="HFC66" s="39"/>
      <c r="HFD66" s="39"/>
      <c r="HFE66" s="39"/>
      <c r="HFF66" s="39"/>
      <c r="HFG66" s="39"/>
      <c r="HFH66" s="39"/>
      <c r="HFI66" s="39"/>
      <c r="HFJ66" s="39"/>
      <c r="HFK66" s="39"/>
      <c r="HFL66" s="39"/>
      <c r="HFM66" s="39"/>
      <c r="HFN66" s="39"/>
      <c r="HFO66" s="39"/>
      <c r="HFP66" s="39"/>
      <c r="HFQ66" s="39"/>
      <c r="HFR66" s="39"/>
      <c r="HFS66" s="39"/>
      <c r="HFT66" s="39"/>
      <c r="HFU66" s="39"/>
      <c r="HFV66" s="39"/>
      <c r="HFW66" s="39"/>
      <c r="HFX66" s="39"/>
      <c r="HFY66" s="39"/>
      <c r="HFZ66" s="39"/>
      <c r="HGA66" s="39"/>
      <c r="HGB66" s="39"/>
      <c r="HGC66" s="39"/>
      <c r="HGD66" s="39"/>
      <c r="HGE66" s="39"/>
      <c r="HGF66" s="39"/>
      <c r="HGG66" s="39"/>
      <c r="HGH66" s="39"/>
      <c r="HGI66" s="39"/>
      <c r="HGJ66" s="39"/>
      <c r="HGK66" s="39"/>
      <c r="HGL66" s="39"/>
      <c r="HGM66" s="39"/>
      <c r="HGN66" s="39"/>
      <c r="HGO66" s="39"/>
      <c r="HGP66" s="39"/>
      <c r="HGQ66" s="39"/>
      <c r="HGR66" s="39"/>
      <c r="HGS66" s="39"/>
      <c r="HGT66" s="39"/>
      <c r="HGU66" s="39"/>
      <c r="HGV66" s="39"/>
      <c r="HGW66" s="39"/>
      <c r="HGX66" s="39"/>
      <c r="HGY66" s="39"/>
      <c r="HGZ66" s="39"/>
      <c r="HHA66" s="39"/>
      <c r="HHB66" s="39"/>
      <c r="HHC66" s="39"/>
      <c r="HHD66" s="39"/>
      <c r="HHE66" s="39"/>
      <c r="HHF66" s="39"/>
      <c r="HHG66" s="39"/>
      <c r="HHH66" s="39"/>
      <c r="HHI66" s="39"/>
      <c r="HHJ66" s="39"/>
      <c r="HHK66" s="39"/>
      <c r="HHL66" s="39"/>
      <c r="HHM66" s="39"/>
      <c r="HHN66" s="39"/>
      <c r="HHO66" s="39"/>
      <c r="HHP66" s="39"/>
      <c r="HHQ66" s="39"/>
      <c r="HHR66" s="39"/>
      <c r="HHS66" s="39"/>
      <c r="HHT66" s="39"/>
      <c r="HHU66" s="39"/>
      <c r="HHV66" s="39"/>
      <c r="HHW66" s="39"/>
      <c r="HHX66" s="39"/>
      <c r="HHY66" s="39"/>
      <c r="HHZ66" s="39"/>
      <c r="HIA66" s="39"/>
      <c r="HIB66" s="39"/>
      <c r="HIC66" s="39"/>
      <c r="HID66" s="39"/>
      <c r="HIE66" s="39"/>
      <c r="HIF66" s="39"/>
      <c r="HIG66" s="39"/>
      <c r="HIH66" s="39"/>
      <c r="HII66" s="39"/>
      <c r="HIJ66" s="39"/>
      <c r="HIK66" s="39"/>
      <c r="HIL66" s="39"/>
      <c r="HIM66" s="39"/>
      <c r="HIN66" s="39"/>
      <c r="HIO66" s="39"/>
      <c r="HIP66" s="39"/>
      <c r="HIQ66" s="39"/>
      <c r="HIR66" s="39"/>
      <c r="HIS66" s="39"/>
      <c r="HIT66" s="39"/>
      <c r="HIU66" s="39"/>
      <c r="HIV66" s="39"/>
      <c r="HIW66" s="39"/>
      <c r="HIX66" s="39"/>
      <c r="HIY66" s="39"/>
      <c r="HIZ66" s="39"/>
      <c r="HJA66" s="39"/>
      <c r="HJB66" s="39"/>
      <c r="HJC66" s="39"/>
      <c r="HJD66" s="39"/>
      <c r="HJE66" s="39"/>
      <c r="HJF66" s="39"/>
      <c r="HJG66" s="39"/>
      <c r="HJH66" s="39"/>
      <c r="HJI66" s="39"/>
      <c r="HJJ66" s="39"/>
      <c r="HJK66" s="39"/>
      <c r="HJL66" s="39"/>
      <c r="HJM66" s="39"/>
      <c r="HJN66" s="39"/>
      <c r="HJO66" s="39"/>
      <c r="HJP66" s="39"/>
      <c r="HJQ66" s="39"/>
      <c r="HJR66" s="39"/>
      <c r="HJS66" s="39"/>
      <c r="HJT66" s="39"/>
      <c r="HJU66" s="39"/>
      <c r="HJV66" s="39"/>
      <c r="HJW66" s="39"/>
      <c r="HJX66" s="39"/>
      <c r="HJY66" s="39"/>
      <c r="HJZ66" s="39"/>
      <c r="HKA66" s="39"/>
      <c r="HKB66" s="39"/>
      <c r="HKC66" s="39"/>
      <c r="HKD66" s="39"/>
      <c r="HKE66" s="39"/>
      <c r="HKF66" s="39"/>
      <c r="HKG66" s="39"/>
      <c r="HKH66" s="39"/>
      <c r="HKI66" s="39"/>
      <c r="HKJ66" s="39"/>
      <c r="HKK66" s="39"/>
      <c r="HKL66" s="39"/>
      <c r="HKM66" s="39"/>
      <c r="HKN66" s="39"/>
      <c r="HKO66" s="39"/>
      <c r="HKP66" s="39"/>
      <c r="HKQ66" s="39"/>
      <c r="HKR66" s="39"/>
      <c r="HKS66" s="39"/>
      <c r="HKT66" s="39"/>
      <c r="HKU66" s="39"/>
      <c r="HKV66" s="39"/>
      <c r="HKW66" s="39"/>
      <c r="HKX66" s="39"/>
      <c r="HKY66" s="39"/>
      <c r="HKZ66" s="39"/>
      <c r="HLA66" s="39"/>
      <c r="HLB66" s="39"/>
      <c r="HLC66" s="39"/>
      <c r="HLD66" s="39"/>
      <c r="HLE66" s="39"/>
      <c r="HLF66" s="39"/>
      <c r="HLG66" s="39"/>
      <c r="HLH66" s="39"/>
      <c r="HLI66" s="39"/>
      <c r="HLJ66" s="39"/>
      <c r="HLK66" s="39"/>
      <c r="HLL66" s="39"/>
      <c r="HLM66" s="39"/>
      <c r="HLN66" s="39"/>
      <c r="HLO66" s="39"/>
      <c r="HLP66" s="39"/>
      <c r="HLQ66" s="39"/>
      <c r="HLR66" s="39"/>
      <c r="HLS66" s="39"/>
      <c r="HLT66" s="39"/>
      <c r="HLU66" s="39"/>
      <c r="HLV66" s="39"/>
      <c r="HLW66" s="39"/>
      <c r="HLX66" s="39"/>
      <c r="HLY66" s="39"/>
      <c r="HLZ66" s="39"/>
      <c r="HMA66" s="39"/>
      <c r="HMB66" s="39"/>
      <c r="HMC66" s="39"/>
      <c r="HMD66" s="39"/>
      <c r="HME66" s="39"/>
      <c r="HMF66" s="39"/>
      <c r="HMG66" s="39"/>
      <c r="HMH66" s="39"/>
      <c r="HMI66" s="39"/>
      <c r="HMJ66" s="39"/>
      <c r="HMK66" s="39"/>
      <c r="HML66" s="39"/>
      <c r="HMM66" s="39"/>
      <c r="HMN66" s="39"/>
      <c r="HMO66" s="39"/>
      <c r="HMP66" s="39"/>
      <c r="HMQ66" s="39"/>
      <c r="HMR66" s="39"/>
      <c r="HMS66" s="39"/>
      <c r="HMT66" s="39"/>
      <c r="HMU66" s="39"/>
      <c r="HMV66" s="39"/>
      <c r="HMW66" s="39"/>
      <c r="HMX66" s="39"/>
      <c r="HMY66" s="39"/>
      <c r="HMZ66" s="39"/>
      <c r="HNA66" s="39"/>
      <c r="HNB66" s="39"/>
      <c r="HNC66" s="39"/>
      <c r="HND66" s="39"/>
      <c r="HNE66" s="39"/>
      <c r="HNF66" s="39"/>
      <c r="HNG66" s="39"/>
      <c r="HNH66" s="39"/>
      <c r="HNI66" s="39"/>
      <c r="HNJ66" s="39"/>
      <c r="HNK66" s="39"/>
      <c r="HNL66" s="39"/>
      <c r="HNM66" s="39"/>
      <c r="HNN66" s="39"/>
      <c r="HNO66" s="39"/>
      <c r="HNP66" s="39"/>
      <c r="HNQ66" s="39"/>
      <c r="HNR66" s="39"/>
      <c r="HNS66" s="39"/>
      <c r="HNT66" s="39"/>
      <c r="HNU66" s="39"/>
      <c r="HNV66" s="39"/>
      <c r="HNW66" s="39"/>
      <c r="HNX66" s="39"/>
      <c r="HNY66" s="39"/>
      <c r="HNZ66" s="39"/>
      <c r="HOA66" s="39"/>
      <c r="HOB66" s="39"/>
      <c r="HOC66" s="39"/>
      <c r="HOD66" s="39"/>
      <c r="HOE66" s="39"/>
      <c r="HOF66" s="39"/>
      <c r="HOG66" s="39"/>
      <c r="HOH66" s="39"/>
      <c r="HOI66" s="39"/>
      <c r="HOJ66" s="39"/>
      <c r="HOK66" s="39"/>
      <c r="HOL66" s="39"/>
      <c r="HOM66" s="39"/>
      <c r="HON66" s="39"/>
      <c r="HOO66" s="39"/>
      <c r="HOP66" s="39"/>
      <c r="HOQ66" s="39"/>
      <c r="HOR66" s="39"/>
      <c r="HOS66" s="39"/>
      <c r="HOT66" s="39"/>
      <c r="HOU66" s="39"/>
      <c r="HOV66" s="39"/>
      <c r="HOW66" s="39"/>
      <c r="HOX66" s="39"/>
      <c r="HOY66" s="39"/>
      <c r="HOZ66" s="39"/>
      <c r="HPA66" s="39"/>
      <c r="HPB66" s="39"/>
      <c r="HPC66" s="39"/>
      <c r="HPD66" s="39"/>
      <c r="HPE66" s="39"/>
      <c r="HPF66" s="39"/>
      <c r="HPG66" s="39"/>
      <c r="HPH66" s="39"/>
      <c r="HPI66" s="39"/>
      <c r="HPJ66" s="39"/>
      <c r="HPK66" s="39"/>
      <c r="HPL66" s="39"/>
      <c r="HPM66" s="39"/>
      <c r="HPN66" s="39"/>
      <c r="HPO66" s="39"/>
      <c r="HPP66" s="39"/>
      <c r="HPQ66" s="39"/>
      <c r="HPR66" s="39"/>
      <c r="HPS66" s="39"/>
      <c r="HPT66" s="39"/>
      <c r="HPU66" s="39"/>
      <c r="HPV66" s="39"/>
      <c r="HPW66" s="39"/>
      <c r="HPX66" s="39"/>
      <c r="HPY66" s="39"/>
      <c r="HPZ66" s="39"/>
      <c r="HQA66" s="39"/>
      <c r="HQB66" s="39"/>
      <c r="HQC66" s="39"/>
      <c r="HQD66" s="39"/>
      <c r="HQE66" s="39"/>
      <c r="HQF66" s="39"/>
      <c r="HQG66" s="39"/>
      <c r="HQH66" s="39"/>
      <c r="HQI66" s="39"/>
      <c r="HQJ66" s="39"/>
      <c r="HQK66" s="39"/>
      <c r="HQL66" s="39"/>
      <c r="HQM66" s="39"/>
      <c r="HQN66" s="39"/>
      <c r="HQO66" s="39"/>
      <c r="HQP66" s="39"/>
      <c r="HQQ66" s="39"/>
      <c r="HQR66" s="39"/>
      <c r="HQS66" s="39"/>
      <c r="HQT66" s="39"/>
      <c r="HQU66" s="39"/>
      <c r="HQV66" s="39"/>
      <c r="HQW66" s="39"/>
      <c r="HQX66" s="39"/>
      <c r="HQY66" s="39"/>
      <c r="HQZ66" s="39"/>
      <c r="HRA66" s="39"/>
      <c r="HRB66" s="39"/>
      <c r="HRC66" s="39"/>
      <c r="HRD66" s="39"/>
      <c r="HRE66" s="39"/>
      <c r="HRF66" s="39"/>
      <c r="HRG66" s="39"/>
      <c r="HRH66" s="39"/>
      <c r="HRI66" s="39"/>
      <c r="HRJ66" s="39"/>
      <c r="HRK66" s="39"/>
      <c r="HRL66" s="39"/>
      <c r="HRM66" s="39"/>
      <c r="HRN66" s="39"/>
      <c r="HRO66" s="39"/>
      <c r="HRP66" s="39"/>
      <c r="HRQ66" s="39"/>
      <c r="HRR66" s="39"/>
      <c r="HRS66" s="39"/>
      <c r="HRT66" s="39"/>
      <c r="HRU66" s="39"/>
      <c r="HRV66" s="39"/>
      <c r="HRW66" s="39"/>
      <c r="HRX66" s="39"/>
      <c r="HRY66" s="39"/>
      <c r="HRZ66" s="39"/>
      <c r="HSA66" s="39"/>
      <c r="HSB66" s="39"/>
      <c r="HSC66" s="39"/>
      <c r="HSD66" s="39"/>
      <c r="HSE66" s="39"/>
      <c r="HSF66" s="39"/>
      <c r="HSG66" s="39"/>
      <c r="HSH66" s="39"/>
      <c r="HSI66" s="39"/>
      <c r="HSJ66" s="39"/>
      <c r="HSK66" s="39"/>
      <c r="HSL66" s="39"/>
      <c r="HSM66" s="39"/>
      <c r="HSN66" s="39"/>
      <c r="HSO66" s="39"/>
      <c r="HSP66" s="39"/>
      <c r="HSQ66" s="39"/>
      <c r="HSR66" s="39"/>
      <c r="HSS66" s="39"/>
      <c r="HST66" s="39"/>
      <c r="HSU66" s="39"/>
      <c r="HSV66" s="39"/>
      <c r="HSW66" s="39"/>
      <c r="HSX66" s="39"/>
      <c r="HSY66" s="39"/>
      <c r="HSZ66" s="39"/>
      <c r="HTA66" s="39"/>
      <c r="HTB66" s="39"/>
      <c r="HTC66" s="39"/>
      <c r="HTD66" s="39"/>
      <c r="HTE66" s="39"/>
      <c r="HTF66" s="39"/>
      <c r="HTG66" s="39"/>
      <c r="HTH66" s="39"/>
      <c r="HTI66" s="39"/>
      <c r="HTJ66" s="39"/>
      <c r="HTK66" s="39"/>
      <c r="HTL66" s="39"/>
      <c r="HTM66" s="39"/>
      <c r="HTN66" s="39"/>
      <c r="HTO66" s="39"/>
      <c r="HTP66" s="39"/>
      <c r="HTQ66" s="39"/>
      <c r="HTR66" s="39"/>
      <c r="HTS66" s="39"/>
      <c r="HTT66" s="39"/>
      <c r="HTU66" s="39"/>
      <c r="HTV66" s="39"/>
      <c r="HTW66" s="39"/>
      <c r="HTX66" s="39"/>
      <c r="HTY66" s="39"/>
      <c r="HTZ66" s="39"/>
      <c r="HUA66" s="39"/>
      <c r="HUB66" s="39"/>
      <c r="HUC66" s="39"/>
      <c r="HUD66" s="39"/>
      <c r="HUE66" s="39"/>
      <c r="HUF66" s="39"/>
      <c r="HUG66" s="39"/>
      <c r="HUH66" s="39"/>
      <c r="HUI66" s="39"/>
      <c r="HUJ66" s="39"/>
      <c r="HUK66" s="39"/>
      <c r="HUL66" s="39"/>
      <c r="HUM66" s="39"/>
      <c r="HUN66" s="39"/>
      <c r="HUO66" s="39"/>
      <c r="HUP66" s="39"/>
      <c r="HUQ66" s="39"/>
      <c r="HUR66" s="39"/>
      <c r="HUS66" s="39"/>
      <c r="HUT66" s="39"/>
      <c r="HUU66" s="39"/>
      <c r="HUV66" s="39"/>
      <c r="HUW66" s="39"/>
      <c r="HUX66" s="39"/>
      <c r="HUY66" s="39"/>
      <c r="HUZ66" s="39"/>
      <c r="HVA66" s="39"/>
      <c r="HVB66" s="39"/>
      <c r="HVC66" s="39"/>
      <c r="HVD66" s="39"/>
      <c r="HVE66" s="39"/>
      <c r="HVF66" s="39"/>
      <c r="HVG66" s="39"/>
      <c r="HVH66" s="39"/>
      <c r="HVI66" s="39"/>
      <c r="HVJ66" s="39"/>
      <c r="HVK66" s="39"/>
      <c r="HVL66" s="39"/>
      <c r="HVM66" s="39"/>
      <c r="HVN66" s="39"/>
      <c r="HVO66" s="39"/>
      <c r="HVP66" s="39"/>
      <c r="HVQ66" s="39"/>
      <c r="HVR66" s="39"/>
      <c r="HVS66" s="39"/>
      <c r="HVT66" s="39"/>
      <c r="HVU66" s="39"/>
      <c r="HVV66" s="39"/>
      <c r="HVW66" s="39"/>
      <c r="HVX66" s="39"/>
      <c r="HVY66" s="39"/>
      <c r="HVZ66" s="39"/>
      <c r="HWA66" s="39"/>
      <c r="HWB66" s="39"/>
      <c r="HWC66" s="39"/>
      <c r="HWD66" s="39"/>
      <c r="HWE66" s="39"/>
      <c r="HWF66" s="39"/>
      <c r="HWG66" s="39"/>
      <c r="HWH66" s="39"/>
      <c r="HWI66" s="39"/>
      <c r="HWJ66" s="39"/>
      <c r="HWK66" s="39"/>
      <c r="HWL66" s="39"/>
      <c r="HWM66" s="39"/>
      <c r="HWN66" s="39"/>
      <c r="HWO66" s="39"/>
      <c r="HWP66" s="39"/>
      <c r="HWQ66" s="39"/>
      <c r="HWR66" s="39"/>
      <c r="HWS66" s="39"/>
      <c r="HWT66" s="39"/>
      <c r="HWU66" s="39"/>
      <c r="HWV66" s="39"/>
      <c r="HWW66" s="39"/>
      <c r="HWX66" s="39"/>
      <c r="HWY66" s="39"/>
      <c r="HWZ66" s="39"/>
      <c r="HXA66" s="39"/>
      <c r="HXB66" s="39"/>
      <c r="HXC66" s="39"/>
      <c r="HXD66" s="39"/>
      <c r="HXE66" s="39"/>
      <c r="HXF66" s="39"/>
      <c r="HXG66" s="39"/>
      <c r="HXH66" s="39"/>
      <c r="HXI66" s="39"/>
      <c r="HXJ66" s="39"/>
      <c r="HXK66" s="39"/>
      <c r="HXL66" s="39"/>
      <c r="HXM66" s="39"/>
      <c r="HXN66" s="39"/>
      <c r="HXO66" s="39"/>
      <c r="HXP66" s="39"/>
      <c r="HXQ66" s="39"/>
      <c r="HXR66" s="39"/>
      <c r="HXS66" s="39"/>
      <c r="HXT66" s="39"/>
      <c r="HXU66" s="39"/>
      <c r="HXV66" s="39"/>
      <c r="HXW66" s="39"/>
      <c r="HXX66" s="39"/>
      <c r="HXY66" s="39"/>
      <c r="HXZ66" s="39"/>
      <c r="HYA66" s="39"/>
      <c r="HYB66" s="39"/>
      <c r="HYC66" s="39"/>
      <c r="HYD66" s="39"/>
      <c r="HYE66" s="39"/>
      <c r="HYF66" s="39"/>
      <c r="HYG66" s="39"/>
      <c r="HYH66" s="39"/>
      <c r="HYI66" s="39"/>
      <c r="HYJ66" s="39"/>
      <c r="HYK66" s="39"/>
      <c r="HYL66" s="39"/>
      <c r="HYM66" s="39"/>
      <c r="HYN66" s="39"/>
      <c r="HYO66" s="39"/>
      <c r="HYP66" s="39"/>
      <c r="HYQ66" s="39"/>
      <c r="HYR66" s="39"/>
      <c r="HYS66" s="39"/>
      <c r="HYT66" s="39"/>
      <c r="HYU66" s="39"/>
      <c r="HYV66" s="39"/>
      <c r="HYW66" s="39"/>
      <c r="HYX66" s="39"/>
      <c r="HYY66" s="39"/>
      <c r="HYZ66" s="39"/>
      <c r="HZA66" s="39"/>
      <c r="HZB66" s="39"/>
      <c r="HZC66" s="39"/>
      <c r="HZD66" s="39"/>
      <c r="HZE66" s="39"/>
      <c r="HZF66" s="39"/>
      <c r="HZG66" s="39"/>
      <c r="HZH66" s="39"/>
      <c r="HZI66" s="39"/>
      <c r="HZJ66" s="39"/>
      <c r="HZK66" s="39"/>
      <c r="HZL66" s="39"/>
      <c r="HZM66" s="39"/>
      <c r="HZN66" s="39"/>
      <c r="HZO66" s="39"/>
      <c r="HZP66" s="39"/>
      <c r="HZQ66" s="39"/>
      <c r="HZR66" s="39"/>
      <c r="HZS66" s="39"/>
      <c r="HZT66" s="39"/>
      <c r="HZU66" s="39"/>
      <c r="HZV66" s="39"/>
      <c r="HZW66" s="39"/>
      <c r="HZX66" s="39"/>
      <c r="HZY66" s="39"/>
      <c r="HZZ66" s="39"/>
      <c r="IAA66" s="39"/>
      <c r="IAB66" s="39"/>
      <c r="IAC66" s="39"/>
      <c r="IAD66" s="39"/>
      <c r="IAE66" s="39"/>
      <c r="IAF66" s="39"/>
      <c r="IAG66" s="39"/>
      <c r="IAH66" s="39"/>
      <c r="IAI66" s="39"/>
      <c r="IAJ66" s="39"/>
      <c r="IAK66" s="39"/>
      <c r="IAL66" s="39"/>
      <c r="IAM66" s="39"/>
      <c r="IAN66" s="39"/>
      <c r="IAO66" s="39"/>
      <c r="IAP66" s="39"/>
      <c r="IAQ66" s="39"/>
      <c r="IAR66" s="39"/>
      <c r="IAS66" s="39"/>
      <c r="IAT66" s="39"/>
      <c r="IAU66" s="39"/>
      <c r="IAV66" s="39"/>
      <c r="IAW66" s="39"/>
      <c r="IAX66" s="39"/>
      <c r="IAY66" s="39"/>
      <c r="IAZ66" s="39"/>
      <c r="IBA66" s="39"/>
      <c r="IBB66" s="39"/>
      <c r="IBC66" s="39"/>
      <c r="IBD66" s="39"/>
      <c r="IBE66" s="39"/>
      <c r="IBF66" s="39"/>
      <c r="IBG66" s="39"/>
      <c r="IBH66" s="39"/>
      <c r="IBI66" s="39"/>
      <c r="IBJ66" s="39"/>
      <c r="IBK66" s="39"/>
      <c r="IBL66" s="39"/>
      <c r="IBM66" s="39"/>
      <c r="IBN66" s="39"/>
      <c r="IBO66" s="39"/>
      <c r="IBP66" s="39"/>
      <c r="IBQ66" s="39"/>
      <c r="IBR66" s="39"/>
      <c r="IBS66" s="39"/>
      <c r="IBT66" s="39"/>
      <c r="IBU66" s="39"/>
      <c r="IBV66" s="39"/>
      <c r="IBW66" s="39"/>
      <c r="IBX66" s="39"/>
      <c r="IBY66" s="39"/>
      <c r="IBZ66" s="39"/>
      <c r="ICA66" s="39"/>
      <c r="ICB66" s="39"/>
      <c r="ICC66" s="39"/>
      <c r="ICD66" s="39"/>
      <c r="ICE66" s="39"/>
      <c r="ICF66" s="39"/>
      <c r="ICG66" s="39"/>
      <c r="ICH66" s="39"/>
      <c r="ICI66" s="39"/>
      <c r="ICJ66" s="39"/>
      <c r="ICK66" s="39"/>
      <c r="ICL66" s="39"/>
      <c r="ICM66" s="39"/>
      <c r="ICN66" s="39"/>
      <c r="ICO66" s="39"/>
      <c r="ICP66" s="39"/>
      <c r="ICQ66" s="39"/>
      <c r="ICR66" s="39"/>
      <c r="ICS66" s="39"/>
      <c r="ICT66" s="39"/>
      <c r="ICU66" s="39"/>
      <c r="ICV66" s="39"/>
      <c r="ICW66" s="39"/>
      <c r="ICX66" s="39"/>
      <c r="ICY66" s="39"/>
      <c r="ICZ66" s="39"/>
      <c r="IDA66" s="39"/>
      <c r="IDB66" s="39"/>
      <c r="IDC66" s="39"/>
      <c r="IDD66" s="39"/>
      <c r="IDE66" s="39"/>
      <c r="IDF66" s="39"/>
      <c r="IDG66" s="39"/>
      <c r="IDH66" s="39"/>
      <c r="IDI66" s="39"/>
      <c r="IDJ66" s="39"/>
      <c r="IDK66" s="39"/>
      <c r="IDL66" s="39"/>
      <c r="IDM66" s="39"/>
      <c r="IDN66" s="39"/>
      <c r="IDO66" s="39"/>
      <c r="IDP66" s="39"/>
      <c r="IDQ66" s="39"/>
      <c r="IDR66" s="39"/>
      <c r="IDS66" s="39"/>
      <c r="IDT66" s="39"/>
      <c r="IDU66" s="39"/>
      <c r="IDV66" s="39"/>
      <c r="IDW66" s="39"/>
      <c r="IDX66" s="39"/>
      <c r="IDY66" s="39"/>
      <c r="IDZ66" s="39"/>
      <c r="IEA66" s="39"/>
      <c r="IEB66" s="39"/>
      <c r="IEC66" s="39"/>
      <c r="IED66" s="39"/>
      <c r="IEE66" s="39"/>
      <c r="IEF66" s="39"/>
      <c r="IEG66" s="39"/>
      <c r="IEH66" s="39"/>
      <c r="IEI66" s="39"/>
      <c r="IEJ66" s="39"/>
      <c r="IEK66" s="39"/>
      <c r="IEL66" s="39"/>
      <c r="IEM66" s="39"/>
      <c r="IEN66" s="39"/>
      <c r="IEO66" s="39"/>
      <c r="IEP66" s="39"/>
      <c r="IEQ66" s="39"/>
      <c r="IER66" s="39"/>
      <c r="IES66" s="39"/>
      <c r="IET66" s="39"/>
      <c r="IEU66" s="39"/>
      <c r="IEV66" s="39"/>
      <c r="IEW66" s="39"/>
      <c r="IEX66" s="39"/>
      <c r="IEY66" s="39"/>
      <c r="IEZ66" s="39"/>
      <c r="IFA66" s="39"/>
      <c r="IFB66" s="39"/>
      <c r="IFC66" s="39"/>
      <c r="IFD66" s="39"/>
      <c r="IFE66" s="39"/>
      <c r="IFF66" s="39"/>
      <c r="IFG66" s="39"/>
      <c r="IFH66" s="39"/>
      <c r="IFI66" s="39"/>
      <c r="IFJ66" s="39"/>
      <c r="IFK66" s="39"/>
      <c r="IFL66" s="39"/>
      <c r="IFM66" s="39"/>
      <c r="IFN66" s="39"/>
      <c r="IFO66" s="39"/>
      <c r="IFP66" s="39"/>
      <c r="IFQ66" s="39"/>
      <c r="IFR66" s="39"/>
      <c r="IFS66" s="39"/>
      <c r="IFT66" s="39"/>
      <c r="IFU66" s="39"/>
      <c r="IFV66" s="39"/>
      <c r="IFW66" s="39"/>
      <c r="IFX66" s="39"/>
      <c r="IFY66" s="39"/>
      <c r="IFZ66" s="39"/>
      <c r="IGA66" s="39"/>
      <c r="IGB66" s="39"/>
      <c r="IGC66" s="39"/>
      <c r="IGD66" s="39"/>
      <c r="IGE66" s="39"/>
      <c r="IGF66" s="39"/>
      <c r="IGG66" s="39"/>
      <c r="IGH66" s="39"/>
      <c r="IGI66" s="39"/>
      <c r="IGJ66" s="39"/>
      <c r="IGK66" s="39"/>
      <c r="IGL66" s="39"/>
      <c r="IGM66" s="39"/>
      <c r="IGN66" s="39"/>
      <c r="IGO66" s="39"/>
      <c r="IGP66" s="39"/>
      <c r="IGQ66" s="39"/>
      <c r="IGR66" s="39"/>
      <c r="IGS66" s="39"/>
      <c r="IGT66" s="39"/>
      <c r="IGU66" s="39"/>
      <c r="IGV66" s="39"/>
      <c r="IGW66" s="39"/>
      <c r="IGX66" s="39"/>
      <c r="IGY66" s="39"/>
      <c r="IGZ66" s="39"/>
      <c r="IHA66" s="39"/>
      <c r="IHB66" s="39"/>
      <c r="IHC66" s="39"/>
      <c r="IHD66" s="39"/>
      <c r="IHE66" s="39"/>
      <c r="IHF66" s="39"/>
      <c r="IHG66" s="39"/>
      <c r="IHH66" s="39"/>
      <c r="IHI66" s="39"/>
      <c r="IHJ66" s="39"/>
      <c r="IHK66" s="39"/>
      <c r="IHL66" s="39"/>
      <c r="IHM66" s="39"/>
      <c r="IHN66" s="39"/>
      <c r="IHO66" s="39"/>
      <c r="IHP66" s="39"/>
      <c r="IHQ66" s="39"/>
      <c r="IHR66" s="39"/>
      <c r="IHS66" s="39"/>
      <c r="IHT66" s="39"/>
      <c r="IHU66" s="39"/>
      <c r="IHV66" s="39"/>
      <c r="IHW66" s="39"/>
      <c r="IHX66" s="39"/>
      <c r="IHY66" s="39"/>
      <c r="IHZ66" s="39"/>
      <c r="IIA66" s="39"/>
      <c r="IIB66" s="39"/>
      <c r="IIC66" s="39"/>
      <c r="IID66" s="39"/>
      <c r="IIE66" s="39"/>
      <c r="IIF66" s="39"/>
      <c r="IIG66" s="39"/>
      <c r="IIH66" s="39"/>
      <c r="III66" s="39"/>
      <c r="IIJ66" s="39"/>
      <c r="IIK66" s="39"/>
      <c r="IIL66" s="39"/>
      <c r="IIM66" s="39"/>
      <c r="IIN66" s="39"/>
      <c r="IIO66" s="39"/>
      <c r="IIP66" s="39"/>
      <c r="IIQ66" s="39"/>
      <c r="IIR66" s="39"/>
      <c r="IIS66" s="39"/>
      <c r="IIT66" s="39"/>
      <c r="IIU66" s="39"/>
      <c r="IIV66" s="39"/>
      <c r="IIW66" s="39"/>
      <c r="IIX66" s="39"/>
      <c r="IIY66" s="39"/>
      <c r="IIZ66" s="39"/>
      <c r="IJA66" s="39"/>
      <c r="IJB66" s="39"/>
      <c r="IJC66" s="39"/>
      <c r="IJD66" s="39"/>
      <c r="IJE66" s="39"/>
      <c r="IJF66" s="39"/>
      <c r="IJG66" s="39"/>
      <c r="IJH66" s="39"/>
      <c r="IJI66" s="39"/>
      <c r="IJJ66" s="39"/>
      <c r="IJK66" s="39"/>
      <c r="IJL66" s="39"/>
      <c r="IJM66" s="39"/>
      <c r="IJN66" s="39"/>
      <c r="IJO66" s="39"/>
      <c r="IJP66" s="39"/>
      <c r="IJQ66" s="39"/>
      <c r="IJR66" s="39"/>
      <c r="IJS66" s="39"/>
      <c r="IJT66" s="39"/>
      <c r="IJU66" s="39"/>
      <c r="IJV66" s="39"/>
      <c r="IJW66" s="39"/>
      <c r="IJX66" s="39"/>
      <c r="IJY66" s="39"/>
      <c r="IJZ66" s="39"/>
      <c r="IKA66" s="39"/>
      <c r="IKB66" s="39"/>
      <c r="IKC66" s="39"/>
      <c r="IKD66" s="39"/>
      <c r="IKE66" s="39"/>
      <c r="IKF66" s="39"/>
      <c r="IKG66" s="39"/>
      <c r="IKH66" s="39"/>
      <c r="IKI66" s="39"/>
      <c r="IKJ66" s="39"/>
      <c r="IKK66" s="39"/>
      <c r="IKL66" s="39"/>
      <c r="IKM66" s="39"/>
      <c r="IKN66" s="39"/>
      <c r="IKO66" s="39"/>
      <c r="IKP66" s="39"/>
      <c r="IKQ66" s="39"/>
      <c r="IKR66" s="39"/>
      <c r="IKS66" s="39"/>
      <c r="IKT66" s="39"/>
      <c r="IKU66" s="39"/>
      <c r="IKV66" s="39"/>
      <c r="IKW66" s="39"/>
      <c r="IKX66" s="39"/>
      <c r="IKY66" s="39"/>
      <c r="IKZ66" s="39"/>
      <c r="ILA66" s="39"/>
      <c r="ILB66" s="39"/>
      <c r="ILC66" s="39"/>
      <c r="ILD66" s="39"/>
      <c r="ILE66" s="39"/>
      <c r="ILF66" s="39"/>
      <c r="ILG66" s="39"/>
      <c r="ILH66" s="39"/>
      <c r="ILI66" s="39"/>
      <c r="ILJ66" s="39"/>
      <c r="ILK66" s="39"/>
      <c r="ILL66" s="39"/>
      <c r="ILM66" s="39"/>
      <c r="ILN66" s="39"/>
      <c r="ILO66" s="39"/>
      <c r="ILP66" s="39"/>
      <c r="ILQ66" s="39"/>
      <c r="ILR66" s="39"/>
      <c r="ILS66" s="39"/>
      <c r="ILT66" s="39"/>
      <c r="ILU66" s="39"/>
      <c r="ILV66" s="39"/>
      <c r="ILW66" s="39"/>
      <c r="ILX66" s="39"/>
      <c r="ILY66" s="39"/>
      <c r="ILZ66" s="39"/>
      <c r="IMA66" s="39"/>
      <c r="IMB66" s="39"/>
      <c r="IMC66" s="39"/>
      <c r="IMD66" s="39"/>
      <c r="IME66" s="39"/>
      <c r="IMF66" s="39"/>
      <c r="IMG66" s="39"/>
      <c r="IMH66" s="39"/>
      <c r="IMI66" s="39"/>
      <c r="IMJ66" s="39"/>
      <c r="IMK66" s="39"/>
      <c r="IML66" s="39"/>
      <c r="IMM66" s="39"/>
      <c r="IMN66" s="39"/>
      <c r="IMO66" s="39"/>
      <c r="IMP66" s="39"/>
      <c r="IMQ66" s="39"/>
      <c r="IMR66" s="39"/>
      <c r="IMS66" s="39"/>
      <c r="IMT66" s="39"/>
      <c r="IMU66" s="39"/>
      <c r="IMV66" s="39"/>
      <c r="IMW66" s="39"/>
      <c r="IMX66" s="39"/>
      <c r="IMY66" s="39"/>
      <c r="IMZ66" s="39"/>
      <c r="INA66" s="39"/>
      <c r="INB66" s="39"/>
      <c r="INC66" s="39"/>
      <c r="IND66" s="39"/>
      <c r="INE66" s="39"/>
      <c r="INF66" s="39"/>
      <c r="ING66" s="39"/>
      <c r="INH66" s="39"/>
      <c r="INI66" s="39"/>
      <c r="INJ66" s="39"/>
      <c r="INK66" s="39"/>
      <c r="INL66" s="39"/>
      <c r="INM66" s="39"/>
      <c r="INN66" s="39"/>
      <c r="INO66" s="39"/>
      <c r="INP66" s="39"/>
      <c r="INQ66" s="39"/>
      <c r="INR66" s="39"/>
      <c r="INS66" s="39"/>
      <c r="INT66" s="39"/>
      <c r="INU66" s="39"/>
      <c r="INV66" s="39"/>
      <c r="INW66" s="39"/>
      <c r="INX66" s="39"/>
      <c r="INY66" s="39"/>
      <c r="INZ66" s="39"/>
      <c r="IOA66" s="39"/>
      <c r="IOB66" s="39"/>
      <c r="IOC66" s="39"/>
      <c r="IOD66" s="39"/>
      <c r="IOE66" s="39"/>
      <c r="IOF66" s="39"/>
      <c r="IOG66" s="39"/>
      <c r="IOH66" s="39"/>
      <c r="IOI66" s="39"/>
      <c r="IOJ66" s="39"/>
      <c r="IOK66" s="39"/>
      <c r="IOL66" s="39"/>
      <c r="IOM66" s="39"/>
      <c r="ION66" s="39"/>
      <c r="IOO66" s="39"/>
      <c r="IOP66" s="39"/>
      <c r="IOQ66" s="39"/>
      <c r="IOR66" s="39"/>
      <c r="IOS66" s="39"/>
      <c r="IOT66" s="39"/>
      <c r="IOU66" s="39"/>
      <c r="IOV66" s="39"/>
      <c r="IOW66" s="39"/>
      <c r="IOX66" s="39"/>
      <c r="IOY66" s="39"/>
      <c r="IOZ66" s="39"/>
      <c r="IPA66" s="39"/>
      <c r="IPB66" s="39"/>
      <c r="IPC66" s="39"/>
      <c r="IPD66" s="39"/>
      <c r="IPE66" s="39"/>
      <c r="IPF66" s="39"/>
      <c r="IPG66" s="39"/>
      <c r="IPH66" s="39"/>
      <c r="IPI66" s="39"/>
      <c r="IPJ66" s="39"/>
      <c r="IPK66" s="39"/>
      <c r="IPL66" s="39"/>
      <c r="IPM66" s="39"/>
      <c r="IPN66" s="39"/>
      <c r="IPO66" s="39"/>
      <c r="IPP66" s="39"/>
      <c r="IPQ66" s="39"/>
      <c r="IPR66" s="39"/>
      <c r="IPS66" s="39"/>
      <c r="IPT66" s="39"/>
      <c r="IPU66" s="39"/>
      <c r="IPV66" s="39"/>
      <c r="IPW66" s="39"/>
      <c r="IPX66" s="39"/>
      <c r="IPY66" s="39"/>
      <c r="IPZ66" s="39"/>
      <c r="IQA66" s="39"/>
      <c r="IQB66" s="39"/>
      <c r="IQC66" s="39"/>
      <c r="IQD66" s="39"/>
      <c r="IQE66" s="39"/>
      <c r="IQF66" s="39"/>
      <c r="IQG66" s="39"/>
      <c r="IQH66" s="39"/>
      <c r="IQI66" s="39"/>
      <c r="IQJ66" s="39"/>
      <c r="IQK66" s="39"/>
      <c r="IQL66" s="39"/>
      <c r="IQM66" s="39"/>
      <c r="IQN66" s="39"/>
      <c r="IQO66" s="39"/>
      <c r="IQP66" s="39"/>
      <c r="IQQ66" s="39"/>
      <c r="IQR66" s="39"/>
      <c r="IQS66" s="39"/>
      <c r="IQT66" s="39"/>
      <c r="IQU66" s="39"/>
      <c r="IQV66" s="39"/>
      <c r="IQW66" s="39"/>
      <c r="IQX66" s="39"/>
      <c r="IQY66" s="39"/>
      <c r="IQZ66" s="39"/>
      <c r="IRA66" s="39"/>
      <c r="IRB66" s="39"/>
      <c r="IRC66" s="39"/>
      <c r="IRD66" s="39"/>
      <c r="IRE66" s="39"/>
      <c r="IRF66" s="39"/>
      <c r="IRG66" s="39"/>
      <c r="IRH66" s="39"/>
      <c r="IRI66" s="39"/>
      <c r="IRJ66" s="39"/>
      <c r="IRK66" s="39"/>
      <c r="IRL66" s="39"/>
      <c r="IRM66" s="39"/>
      <c r="IRN66" s="39"/>
      <c r="IRO66" s="39"/>
      <c r="IRP66" s="39"/>
      <c r="IRQ66" s="39"/>
      <c r="IRR66" s="39"/>
      <c r="IRS66" s="39"/>
      <c r="IRT66" s="39"/>
      <c r="IRU66" s="39"/>
      <c r="IRV66" s="39"/>
      <c r="IRW66" s="39"/>
      <c r="IRX66" s="39"/>
      <c r="IRY66" s="39"/>
      <c r="IRZ66" s="39"/>
      <c r="ISA66" s="39"/>
      <c r="ISB66" s="39"/>
      <c r="ISC66" s="39"/>
      <c r="ISD66" s="39"/>
      <c r="ISE66" s="39"/>
      <c r="ISF66" s="39"/>
      <c r="ISG66" s="39"/>
      <c r="ISH66" s="39"/>
      <c r="ISI66" s="39"/>
      <c r="ISJ66" s="39"/>
      <c r="ISK66" s="39"/>
      <c r="ISL66" s="39"/>
      <c r="ISM66" s="39"/>
      <c r="ISN66" s="39"/>
      <c r="ISO66" s="39"/>
      <c r="ISP66" s="39"/>
      <c r="ISQ66" s="39"/>
      <c r="ISR66" s="39"/>
      <c r="ISS66" s="39"/>
      <c r="IST66" s="39"/>
      <c r="ISU66" s="39"/>
      <c r="ISV66" s="39"/>
      <c r="ISW66" s="39"/>
      <c r="ISX66" s="39"/>
      <c r="ISY66" s="39"/>
      <c r="ISZ66" s="39"/>
      <c r="ITA66" s="39"/>
      <c r="ITB66" s="39"/>
      <c r="ITC66" s="39"/>
      <c r="ITD66" s="39"/>
      <c r="ITE66" s="39"/>
      <c r="ITF66" s="39"/>
      <c r="ITG66" s="39"/>
      <c r="ITH66" s="39"/>
      <c r="ITI66" s="39"/>
      <c r="ITJ66" s="39"/>
      <c r="ITK66" s="39"/>
      <c r="ITL66" s="39"/>
      <c r="ITM66" s="39"/>
      <c r="ITN66" s="39"/>
      <c r="ITO66" s="39"/>
      <c r="ITP66" s="39"/>
      <c r="ITQ66" s="39"/>
      <c r="ITR66" s="39"/>
      <c r="ITS66" s="39"/>
      <c r="ITT66" s="39"/>
      <c r="ITU66" s="39"/>
      <c r="ITV66" s="39"/>
      <c r="ITW66" s="39"/>
      <c r="ITX66" s="39"/>
      <c r="ITY66" s="39"/>
      <c r="ITZ66" s="39"/>
      <c r="IUA66" s="39"/>
      <c r="IUB66" s="39"/>
      <c r="IUC66" s="39"/>
      <c r="IUD66" s="39"/>
      <c r="IUE66" s="39"/>
      <c r="IUF66" s="39"/>
      <c r="IUG66" s="39"/>
      <c r="IUH66" s="39"/>
      <c r="IUI66" s="39"/>
      <c r="IUJ66" s="39"/>
      <c r="IUK66" s="39"/>
      <c r="IUL66" s="39"/>
      <c r="IUM66" s="39"/>
      <c r="IUN66" s="39"/>
      <c r="IUO66" s="39"/>
      <c r="IUP66" s="39"/>
      <c r="IUQ66" s="39"/>
      <c r="IUR66" s="39"/>
      <c r="IUS66" s="39"/>
      <c r="IUT66" s="39"/>
      <c r="IUU66" s="39"/>
      <c r="IUV66" s="39"/>
      <c r="IUW66" s="39"/>
      <c r="IUX66" s="39"/>
      <c r="IUY66" s="39"/>
      <c r="IUZ66" s="39"/>
      <c r="IVA66" s="39"/>
      <c r="IVB66" s="39"/>
      <c r="IVC66" s="39"/>
      <c r="IVD66" s="39"/>
      <c r="IVE66" s="39"/>
      <c r="IVF66" s="39"/>
      <c r="IVG66" s="39"/>
      <c r="IVH66" s="39"/>
      <c r="IVI66" s="39"/>
      <c r="IVJ66" s="39"/>
      <c r="IVK66" s="39"/>
      <c r="IVL66" s="39"/>
      <c r="IVM66" s="39"/>
      <c r="IVN66" s="39"/>
      <c r="IVO66" s="39"/>
      <c r="IVP66" s="39"/>
      <c r="IVQ66" s="39"/>
      <c r="IVR66" s="39"/>
      <c r="IVS66" s="39"/>
      <c r="IVT66" s="39"/>
      <c r="IVU66" s="39"/>
      <c r="IVV66" s="39"/>
      <c r="IVW66" s="39"/>
      <c r="IVX66" s="39"/>
      <c r="IVY66" s="39"/>
      <c r="IVZ66" s="39"/>
      <c r="IWA66" s="39"/>
      <c r="IWB66" s="39"/>
      <c r="IWC66" s="39"/>
      <c r="IWD66" s="39"/>
      <c r="IWE66" s="39"/>
      <c r="IWF66" s="39"/>
      <c r="IWG66" s="39"/>
      <c r="IWH66" s="39"/>
      <c r="IWI66" s="39"/>
      <c r="IWJ66" s="39"/>
      <c r="IWK66" s="39"/>
      <c r="IWL66" s="39"/>
      <c r="IWM66" s="39"/>
      <c r="IWN66" s="39"/>
      <c r="IWO66" s="39"/>
      <c r="IWP66" s="39"/>
      <c r="IWQ66" s="39"/>
      <c r="IWR66" s="39"/>
      <c r="IWS66" s="39"/>
      <c r="IWT66" s="39"/>
      <c r="IWU66" s="39"/>
      <c r="IWV66" s="39"/>
      <c r="IWW66" s="39"/>
      <c r="IWX66" s="39"/>
      <c r="IWY66" s="39"/>
      <c r="IWZ66" s="39"/>
      <c r="IXA66" s="39"/>
      <c r="IXB66" s="39"/>
      <c r="IXC66" s="39"/>
      <c r="IXD66" s="39"/>
      <c r="IXE66" s="39"/>
      <c r="IXF66" s="39"/>
      <c r="IXG66" s="39"/>
      <c r="IXH66" s="39"/>
      <c r="IXI66" s="39"/>
      <c r="IXJ66" s="39"/>
      <c r="IXK66" s="39"/>
      <c r="IXL66" s="39"/>
      <c r="IXM66" s="39"/>
      <c r="IXN66" s="39"/>
      <c r="IXO66" s="39"/>
      <c r="IXP66" s="39"/>
      <c r="IXQ66" s="39"/>
      <c r="IXR66" s="39"/>
      <c r="IXS66" s="39"/>
      <c r="IXT66" s="39"/>
      <c r="IXU66" s="39"/>
      <c r="IXV66" s="39"/>
      <c r="IXW66" s="39"/>
      <c r="IXX66" s="39"/>
      <c r="IXY66" s="39"/>
      <c r="IXZ66" s="39"/>
      <c r="IYA66" s="39"/>
      <c r="IYB66" s="39"/>
      <c r="IYC66" s="39"/>
      <c r="IYD66" s="39"/>
      <c r="IYE66" s="39"/>
      <c r="IYF66" s="39"/>
      <c r="IYG66" s="39"/>
      <c r="IYH66" s="39"/>
      <c r="IYI66" s="39"/>
      <c r="IYJ66" s="39"/>
      <c r="IYK66" s="39"/>
      <c r="IYL66" s="39"/>
      <c r="IYM66" s="39"/>
      <c r="IYN66" s="39"/>
      <c r="IYO66" s="39"/>
      <c r="IYP66" s="39"/>
      <c r="IYQ66" s="39"/>
      <c r="IYR66" s="39"/>
      <c r="IYS66" s="39"/>
      <c r="IYT66" s="39"/>
      <c r="IYU66" s="39"/>
      <c r="IYV66" s="39"/>
      <c r="IYW66" s="39"/>
      <c r="IYX66" s="39"/>
      <c r="IYY66" s="39"/>
      <c r="IYZ66" s="39"/>
      <c r="IZA66" s="39"/>
      <c r="IZB66" s="39"/>
      <c r="IZC66" s="39"/>
      <c r="IZD66" s="39"/>
      <c r="IZE66" s="39"/>
      <c r="IZF66" s="39"/>
      <c r="IZG66" s="39"/>
      <c r="IZH66" s="39"/>
      <c r="IZI66" s="39"/>
      <c r="IZJ66" s="39"/>
      <c r="IZK66" s="39"/>
      <c r="IZL66" s="39"/>
      <c r="IZM66" s="39"/>
      <c r="IZN66" s="39"/>
      <c r="IZO66" s="39"/>
      <c r="IZP66" s="39"/>
      <c r="IZQ66" s="39"/>
      <c r="IZR66" s="39"/>
      <c r="IZS66" s="39"/>
      <c r="IZT66" s="39"/>
      <c r="IZU66" s="39"/>
      <c r="IZV66" s="39"/>
      <c r="IZW66" s="39"/>
      <c r="IZX66" s="39"/>
      <c r="IZY66" s="39"/>
      <c r="IZZ66" s="39"/>
      <c r="JAA66" s="39"/>
      <c r="JAB66" s="39"/>
      <c r="JAC66" s="39"/>
      <c r="JAD66" s="39"/>
      <c r="JAE66" s="39"/>
      <c r="JAF66" s="39"/>
      <c r="JAG66" s="39"/>
      <c r="JAH66" s="39"/>
      <c r="JAI66" s="39"/>
      <c r="JAJ66" s="39"/>
      <c r="JAK66" s="39"/>
      <c r="JAL66" s="39"/>
      <c r="JAM66" s="39"/>
      <c r="JAN66" s="39"/>
      <c r="JAO66" s="39"/>
      <c r="JAP66" s="39"/>
      <c r="JAQ66" s="39"/>
      <c r="JAR66" s="39"/>
      <c r="JAS66" s="39"/>
      <c r="JAT66" s="39"/>
      <c r="JAU66" s="39"/>
      <c r="JAV66" s="39"/>
      <c r="JAW66" s="39"/>
      <c r="JAX66" s="39"/>
      <c r="JAY66" s="39"/>
      <c r="JAZ66" s="39"/>
      <c r="JBA66" s="39"/>
      <c r="JBB66" s="39"/>
      <c r="JBC66" s="39"/>
      <c r="JBD66" s="39"/>
      <c r="JBE66" s="39"/>
      <c r="JBF66" s="39"/>
      <c r="JBG66" s="39"/>
      <c r="JBH66" s="39"/>
      <c r="JBI66" s="39"/>
      <c r="JBJ66" s="39"/>
      <c r="JBK66" s="39"/>
      <c r="JBL66" s="39"/>
      <c r="JBM66" s="39"/>
      <c r="JBN66" s="39"/>
      <c r="JBO66" s="39"/>
      <c r="JBP66" s="39"/>
      <c r="JBQ66" s="39"/>
      <c r="JBR66" s="39"/>
      <c r="JBS66" s="39"/>
      <c r="JBT66" s="39"/>
      <c r="JBU66" s="39"/>
      <c r="JBV66" s="39"/>
      <c r="JBW66" s="39"/>
      <c r="JBX66" s="39"/>
      <c r="JBY66" s="39"/>
      <c r="JBZ66" s="39"/>
      <c r="JCA66" s="39"/>
      <c r="JCB66" s="39"/>
      <c r="JCC66" s="39"/>
      <c r="JCD66" s="39"/>
      <c r="JCE66" s="39"/>
      <c r="JCF66" s="39"/>
      <c r="JCG66" s="39"/>
      <c r="JCH66" s="39"/>
      <c r="JCI66" s="39"/>
      <c r="JCJ66" s="39"/>
      <c r="JCK66" s="39"/>
      <c r="JCL66" s="39"/>
      <c r="JCM66" s="39"/>
      <c r="JCN66" s="39"/>
      <c r="JCO66" s="39"/>
      <c r="JCP66" s="39"/>
      <c r="JCQ66" s="39"/>
      <c r="JCR66" s="39"/>
      <c r="JCS66" s="39"/>
      <c r="JCT66" s="39"/>
      <c r="JCU66" s="39"/>
      <c r="JCV66" s="39"/>
      <c r="JCW66" s="39"/>
      <c r="JCX66" s="39"/>
      <c r="JCY66" s="39"/>
      <c r="JCZ66" s="39"/>
      <c r="JDA66" s="39"/>
      <c r="JDB66" s="39"/>
      <c r="JDC66" s="39"/>
      <c r="JDD66" s="39"/>
      <c r="JDE66" s="39"/>
      <c r="JDF66" s="39"/>
      <c r="JDG66" s="39"/>
      <c r="JDH66" s="39"/>
      <c r="JDI66" s="39"/>
      <c r="JDJ66" s="39"/>
      <c r="JDK66" s="39"/>
      <c r="JDL66" s="39"/>
      <c r="JDM66" s="39"/>
      <c r="JDN66" s="39"/>
      <c r="JDO66" s="39"/>
      <c r="JDP66" s="39"/>
      <c r="JDQ66" s="39"/>
      <c r="JDR66" s="39"/>
      <c r="JDS66" s="39"/>
      <c r="JDT66" s="39"/>
      <c r="JDU66" s="39"/>
      <c r="JDV66" s="39"/>
      <c r="JDW66" s="39"/>
      <c r="JDX66" s="39"/>
      <c r="JDY66" s="39"/>
      <c r="JDZ66" s="39"/>
      <c r="JEA66" s="39"/>
      <c r="JEB66" s="39"/>
      <c r="JEC66" s="39"/>
      <c r="JED66" s="39"/>
      <c r="JEE66" s="39"/>
      <c r="JEF66" s="39"/>
      <c r="JEG66" s="39"/>
      <c r="JEH66" s="39"/>
      <c r="JEI66" s="39"/>
      <c r="JEJ66" s="39"/>
      <c r="JEK66" s="39"/>
      <c r="JEL66" s="39"/>
      <c r="JEM66" s="39"/>
      <c r="JEN66" s="39"/>
      <c r="JEO66" s="39"/>
      <c r="JEP66" s="39"/>
      <c r="JEQ66" s="39"/>
      <c r="JER66" s="39"/>
      <c r="JES66" s="39"/>
      <c r="JET66" s="39"/>
      <c r="JEU66" s="39"/>
      <c r="JEV66" s="39"/>
      <c r="JEW66" s="39"/>
      <c r="JEX66" s="39"/>
      <c r="JEY66" s="39"/>
      <c r="JEZ66" s="39"/>
      <c r="JFA66" s="39"/>
      <c r="JFB66" s="39"/>
      <c r="JFC66" s="39"/>
      <c r="JFD66" s="39"/>
      <c r="JFE66" s="39"/>
      <c r="JFF66" s="39"/>
      <c r="JFG66" s="39"/>
      <c r="JFH66" s="39"/>
      <c r="JFI66" s="39"/>
      <c r="JFJ66" s="39"/>
      <c r="JFK66" s="39"/>
      <c r="JFL66" s="39"/>
      <c r="JFM66" s="39"/>
      <c r="JFN66" s="39"/>
      <c r="JFO66" s="39"/>
      <c r="JFP66" s="39"/>
      <c r="JFQ66" s="39"/>
      <c r="JFR66" s="39"/>
      <c r="JFS66" s="39"/>
      <c r="JFT66" s="39"/>
      <c r="JFU66" s="39"/>
      <c r="JFV66" s="39"/>
      <c r="JFW66" s="39"/>
      <c r="JFX66" s="39"/>
      <c r="JFY66" s="39"/>
      <c r="JFZ66" s="39"/>
      <c r="JGA66" s="39"/>
      <c r="JGB66" s="39"/>
      <c r="JGC66" s="39"/>
      <c r="JGD66" s="39"/>
      <c r="JGE66" s="39"/>
      <c r="JGF66" s="39"/>
      <c r="JGG66" s="39"/>
      <c r="JGH66" s="39"/>
      <c r="JGI66" s="39"/>
      <c r="JGJ66" s="39"/>
      <c r="JGK66" s="39"/>
      <c r="JGL66" s="39"/>
      <c r="JGM66" s="39"/>
      <c r="JGN66" s="39"/>
      <c r="JGO66" s="39"/>
      <c r="JGP66" s="39"/>
      <c r="JGQ66" s="39"/>
      <c r="JGR66" s="39"/>
      <c r="JGS66" s="39"/>
      <c r="JGT66" s="39"/>
      <c r="JGU66" s="39"/>
      <c r="JGV66" s="39"/>
      <c r="JGW66" s="39"/>
      <c r="JGX66" s="39"/>
      <c r="JGY66" s="39"/>
      <c r="JGZ66" s="39"/>
      <c r="JHA66" s="39"/>
      <c r="JHB66" s="39"/>
      <c r="JHC66" s="39"/>
      <c r="JHD66" s="39"/>
      <c r="JHE66" s="39"/>
      <c r="JHF66" s="39"/>
      <c r="JHG66" s="39"/>
      <c r="JHH66" s="39"/>
      <c r="JHI66" s="39"/>
      <c r="JHJ66" s="39"/>
      <c r="JHK66" s="39"/>
      <c r="JHL66" s="39"/>
      <c r="JHM66" s="39"/>
      <c r="JHN66" s="39"/>
      <c r="JHO66" s="39"/>
      <c r="JHP66" s="39"/>
      <c r="JHQ66" s="39"/>
      <c r="JHR66" s="39"/>
      <c r="JHS66" s="39"/>
      <c r="JHT66" s="39"/>
      <c r="JHU66" s="39"/>
      <c r="JHV66" s="39"/>
      <c r="JHW66" s="39"/>
      <c r="JHX66" s="39"/>
      <c r="JHY66" s="39"/>
      <c r="JHZ66" s="39"/>
      <c r="JIA66" s="39"/>
      <c r="JIB66" s="39"/>
      <c r="JIC66" s="39"/>
      <c r="JID66" s="39"/>
      <c r="JIE66" s="39"/>
      <c r="JIF66" s="39"/>
      <c r="JIG66" s="39"/>
      <c r="JIH66" s="39"/>
      <c r="JII66" s="39"/>
      <c r="JIJ66" s="39"/>
      <c r="JIK66" s="39"/>
      <c r="JIL66" s="39"/>
      <c r="JIM66" s="39"/>
      <c r="JIN66" s="39"/>
      <c r="JIO66" s="39"/>
      <c r="JIP66" s="39"/>
      <c r="JIQ66" s="39"/>
      <c r="JIR66" s="39"/>
      <c r="JIS66" s="39"/>
      <c r="JIT66" s="39"/>
      <c r="JIU66" s="39"/>
      <c r="JIV66" s="39"/>
      <c r="JIW66" s="39"/>
      <c r="JIX66" s="39"/>
      <c r="JIY66" s="39"/>
      <c r="JIZ66" s="39"/>
      <c r="JJA66" s="39"/>
      <c r="JJB66" s="39"/>
      <c r="JJC66" s="39"/>
      <c r="JJD66" s="39"/>
      <c r="JJE66" s="39"/>
      <c r="JJF66" s="39"/>
      <c r="JJG66" s="39"/>
      <c r="JJH66" s="39"/>
      <c r="JJI66" s="39"/>
      <c r="JJJ66" s="39"/>
      <c r="JJK66" s="39"/>
      <c r="JJL66" s="39"/>
      <c r="JJM66" s="39"/>
      <c r="JJN66" s="39"/>
      <c r="JJO66" s="39"/>
      <c r="JJP66" s="39"/>
      <c r="JJQ66" s="39"/>
      <c r="JJR66" s="39"/>
      <c r="JJS66" s="39"/>
      <c r="JJT66" s="39"/>
      <c r="JJU66" s="39"/>
      <c r="JJV66" s="39"/>
      <c r="JJW66" s="39"/>
      <c r="JJX66" s="39"/>
      <c r="JJY66" s="39"/>
      <c r="JJZ66" s="39"/>
      <c r="JKA66" s="39"/>
      <c r="JKB66" s="39"/>
      <c r="JKC66" s="39"/>
      <c r="JKD66" s="39"/>
      <c r="JKE66" s="39"/>
      <c r="JKF66" s="39"/>
      <c r="JKG66" s="39"/>
      <c r="JKH66" s="39"/>
      <c r="JKI66" s="39"/>
      <c r="JKJ66" s="39"/>
      <c r="JKK66" s="39"/>
      <c r="JKL66" s="39"/>
      <c r="JKM66" s="39"/>
      <c r="JKN66" s="39"/>
      <c r="JKO66" s="39"/>
      <c r="JKP66" s="39"/>
      <c r="JKQ66" s="39"/>
      <c r="JKR66" s="39"/>
      <c r="JKS66" s="39"/>
      <c r="JKT66" s="39"/>
      <c r="JKU66" s="39"/>
      <c r="JKV66" s="39"/>
      <c r="JKW66" s="39"/>
      <c r="JKX66" s="39"/>
      <c r="JKY66" s="39"/>
      <c r="JKZ66" s="39"/>
      <c r="JLA66" s="39"/>
      <c r="JLB66" s="39"/>
      <c r="JLC66" s="39"/>
      <c r="JLD66" s="39"/>
      <c r="JLE66" s="39"/>
      <c r="JLF66" s="39"/>
      <c r="JLG66" s="39"/>
      <c r="JLH66" s="39"/>
      <c r="JLI66" s="39"/>
      <c r="JLJ66" s="39"/>
      <c r="JLK66" s="39"/>
      <c r="JLL66" s="39"/>
      <c r="JLM66" s="39"/>
      <c r="JLN66" s="39"/>
      <c r="JLO66" s="39"/>
      <c r="JLP66" s="39"/>
      <c r="JLQ66" s="39"/>
      <c r="JLR66" s="39"/>
      <c r="JLS66" s="39"/>
      <c r="JLT66" s="39"/>
      <c r="JLU66" s="39"/>
      <c r="JLV66" s="39"/>
      <c r="JLW66" s="39"/>
      <c r="JLX66" s="39"/>
      <c r="JLY66" s="39"/>
      <c r="JLZ66" s="39"/>
      <c r="JMA66" s="39"/>
      <c r="JMB66" s="39"/>
      <c r="JMC66" s="39"/>
      <c r="JMD66" s="39"/>
      <c r="JME66" s="39"/>
      <c r="JMF66" s="39"/>
      <c r="JMG66" s="39"/>
      <c r="JMH66" s="39"/>
      <c r="JMI66" s="39"/>
      <c r="JMJ66" s="39"/>
      <c r="JMK66" s="39"/>
      <c r="JML66" s="39"/>
      <c r="JMM66" s="39"/>
      <c r="JMN66" s="39"/>
      <c r="JMO66" s="39"/>
      <c r="JMP66" s="39"/>
      <c r="JMQ66" s="39"/>
      <c r="JMR66" s="39"/>
      <c r="JMS66" s="39"/>
      <c r="JMT66" s="39"/>
      <c r="JMU66" s="39"/>
      <c r="JMV66" s="39"/>
      <c r="JMW66" s="39"/>
      <c r="JMX66" s="39"/>
      <c r="JMY66" s="39"/>
      <c r="JMZ66" s="39"/>
      <c r="JNA66" s="39"/>
      <c r="JNB66" s="39"/>
      <c r="JNC66" s="39"/>
      <c r="JND66" s="39"/>
      <c r="JNE66" s="39"/>
      <c r="JNF66" s="39"/>
      <c r="JNG66" s="39"/>
      <c r="JNH66" s="39"/>
      <c r="JNI66" s="39"/>
      <c r="JNJ66" s="39"/>
      <c r="JNK66" s="39"/>
      <c r="JNL66" s="39"/>
      <c r="JNM66" s="39"/>
      <c r="JNN66" s="39"/>
      <c r="JNO66" s="39"/>
      <c r="JNP66" s="39"/>
      <c r="JNQ66" s="39"/>
      <c r="JNR66" s="39"/>
      <c r="JNS66" s="39"/>
      <c r="JNT66" s="39"/>
      <c r="JNU66" s="39"/>
      <c r="JNV66" s="39"/>
      <c r="JNW66" s="39"/>
      <c r="JNX66" s="39"/>
      <c r="JNY66" s="39"/>
      <c r="JNZ66" s="39"/>
      <c r="JOA66" s="39"/>
      <c r="JOB66" s="39"/>
      <c r="JOC66" s="39"/>
      <c r="JOD66" s="39"/>
      <c r="JOE66" s="39"/>
      <c r="JOF66" s="39"/>
      <c r="JOG66" s="39"/>
      <c r="JOH66" s="39"/>
      <c r="JOI66" s="39"/>
      <c r="JOJ66" s="39"/>
      <c r="JOK66" s="39"/>
      <c r="JOL66" s="39"/>
      <c r="JOM66" s="39"/>
      <c r="JON66" s="39"/>
      <c r="JOO66" s="39"/>
      <c r="JOP66" s="39"/>
      <c r="JOQ66" s="39"/>
      <c r="JOR66" s="39"/>
      <c r="JOS66" s="39"/>
      <c r="JOT66" s="39"/>
      <c r="JOU66" s="39"/>
      <c r="JOV66" s="39"/>
      <c r="JOW66" s="39"/>
      <c r="JOX66" s="39"/>
      <c r="JOY66" s="39"/>
      <c r="JOZ66" s="39"/>
      <c r="JPA66" s="39"/>
      <c r="JPB66" s="39"/>
      <c r="JPC66" s="39"/>
      <c r="JPD66" s="39"/>
      <c r="JPE66" s="39"/>
      <c r="JPF66" s="39"/>
      <c r="JPG66" s="39"/>
      <c r="JPH66" s="39"/>
      <c r="JPI66" s="39"/>
      <c r="JPJ66" s="39"/>
      <c r="JPK66" s="39"/>
      <c r="JPL66" s="39"/>
      <c r="JPM66" s="39"/>
      <c r="JPN66" s="39"/>
      <c r="JPO66" s="39"/>
      <c r="JPP66" s="39"/>
      <c r="JPQ66" s="39"/>
      <c r="JPR66" s="39"/>
      <c r="JPS66" s="39"/>
      <c r="JPT66" s="39"/>
      <c r="JPU66" s="39"/>
      <c r="JPV66" s="39"/>
      <c r="JPW66" s="39"/>
      <c r="JPX66" s="39"/>
      <c r="JPY66" s="39"/>
      <c r="JPZ66" s="39"/>
      <c r="JQA66" s="39"/>
      <c r="JQB66" s="39"/>
      <c r="JQC66" s="39"/>
      <c r="JQD66" s="39"/>
      <c r="JQE66" s="39"/>
      <c r="JQF66" s="39"/>
      <c r="JQG66" s="39"/>
      <c r="JQH66" s="39"/>
      <c r="JQI66" s="39"/>
      <c r="JQJ66" s="39"/>
      <c r="JQK66" s="39"/>
      <c r="JQL66" s="39"/>
      <c r="JQM66" s="39"/>
      <c r="JQN66" s="39"/>
      <c r="JQO66" s="39"/>
      <c r="JQP66" s="39"/>
      <c r="JQQ66" s="39"/>
      <c r="JQR66" s="39"/>
      <c r="JQS66" s="39"/>
      <c r="JQT66" s="39"/>
      <c r="JQU66" s="39"/>
      <c r="JQV66" s="39"/>
      <c r="JQW66" s="39"/>
      <c r="JQX66" s="39"/>
      <c r="JQY66" s="39"/>
      <c r="JQZ66" s="39"/>
      <c r="JRA66" s="39"/>
      <c r="JRB66" s="39"/>
      <c r="JRC66" s="39"/>
      <c r="JRD66" s="39"/>
      <c r="JRE66" s="39"/>
      <c r="JRF66" s="39"/>
      <c r="JRG66" s="39"/>
      <c r="JRH66" s="39"/>
      <c r="JRI66" s="39"/>
      <c r="JRJ66" s="39"/>
      <c r="JRK66" s="39"/>
      <c r="JRL66" s="39"/>
      <c r="JRM66" s="39"/>
      <c r="JRN66" s="39"/>
      <c r="JRO66" s="39"/>
      <c r="JRP66" s="39"/>
      <c r="JRQ66" s="39"/>
      <c r="JRR66" s="39"/>
      <c r="JRS66" s="39"/>
      <c r="JRT66" s="39"/>
      <c r="JRU66" s="39"/>
      <c r="JRV66" s="39"/>
      <c r="JRW66" s="39"/>
      <c r="JRX66" s="39"/>
      <c r="JRY66" s="39"/>
      <c r="JRZ66" s="39"/>
      <c r="JSA66" s="39"/>
      <c r="JSB66" s="39"/>
      <c r="JSC66" s="39"/>
      <c r="JSD66" s="39"/>
      <c r="JSE66" s="39"/>
      <c r="JSF66" s="39"/>
      <c r="JSG66" s="39"/>
      <c r="JSH66" s="39"/>
      <c r="JSI66" s="39"/>
      <c r="JSJ66" s="39"/>
      <c r="JSK66" s="39"/>
      <c r="JSL66" s="39"/>
      <c r="JSM66" s="39"/>
      <c r="JSN66" s="39"/>
      <c r="JSO66" s="39"/>
      <c r="JSP66" s="39"/>
      <c r="JSQ66" s="39"/>
      <c r="JSR66" s="39"/>
      <c r="JSS66" s="39"/>
      <c r="JST66" s="39"/>
      <c r="JSU66" s="39"/>
      <c r="JSV66" s="39"/>
      <c r="JSW66" s="39"/>
      <c r="JSX66" s="39"/>
      <c r="JSY66" s="39"/>
      <c r="JSZ66" s="39"/>
      <c r="JTA66" s="39"/>
      <c r="JTB66" s="39"/>
      <c r="JTC66" s="39"/>
      <c r="JTD66" s="39"/>
      <c r="JTE66" s="39"/>
      <c r="JTF66" s="39"/>
      <c r="JTG66" s="39"/>
      <c r="JTH66" s="39"/>
      <c r="JTI66" s="39"/>
      <c r="JTJ66" s="39"/>
      <c r="JTK66" s="39"/>
      <c r="JTL66" s="39"/>
      <c r="JTM66" s="39"/>
      <c r="JTN66" s="39"/>
      <c r="JTO66" s="39"/>
      <c r="JTP66" s="39"/>
      <c r="JTQ66" s="39"/>
      <c r="JTR66" s="39"/>
      <c r="JTS66" s="39"/>
      <c r="JTT66" s="39"/>
      <c r="JTU66" s="39"/>
      <c r="JTV66" s="39"/>
      <c r="JTW66" s="39"/>
      <c r="JTX66" s="39"/>
      <c r="JTY66" s="39"/>
      <c r="JTZ66" s="39"/>
      <c r="JUA66" s="39"/>
      <c r="JUB66" s="39"/>
      <c r="JUC66" s="39"/>
      <c r="JUD66" s="39"/>
      <c r="JUE66" s="39"/>
      <c r="JUF66" s="39"/>
      <c r="JUG66" s="39"/>
      <c r="JUH66" s="39"/>
      <c r="JUI66" s="39"/>
      <c r="JUJ66" s="39"/>
      <c r="JUK66" s="39"/>
      <c r="JUL66" s="39"/>
      <c r="JUM66" s="39"/>
      <c r="JUN66" s="39"/>
      <c r="JUO66" s="39"/>
      <c r="JUP66" s="39"/>
      <c r="JUQ66" s="39"/>
      <c r="JUR66" s="39"/>
      <c r="JUS66" s="39"/>
      <c r="JUT66" s="39"/>
      <c r="JUU66" s="39"/>
      <c r="JUV66" s="39"/>
      <c r="JUW66" s="39"/>
      <c r="JUX66" s="39"/>
      <c r="JUY66" s="39"/>
      <c r="JUZ66" s="39"/>
      <c r="JVA66" s="39"/>
      <c r="JVB66" s="39"/>
      <c r="JVC66" s="39"/>
      <c r="JVD66" s="39"/>
      <c r="JVE66" s="39"/>
      <c r="JVF66" s="39"/>
      <c r="JVG66" s="39"/>
      <c r="JVH66" s="39"/>
      <c r="JVI66" s="39"/>
      <c r="JVJ66" s="39"/>
      <c r="JVK66" s="39"/>
      <c r="JVL66" s="39"/>
      <c r="JVM66" s="39"/>
      <c r="JVN66" s="39"/>
      <c r="JVO66" s="39"/>
      <c r="JVP66" s="39"/>
      <c r="JVQ66" s="39"/>
      <c r="JVR66" s="39"/>
      <c r="JVS66" s="39"/>
      <c r="JVT66" s="39"/>
      <c r="JVU66" s="39"/>
      <c r="JVV66" s="39"/>
      <c r="JVW66" s="39"/>
      <c r="JVX66" s="39"/>
      <c r="JVY66" s="39"/>
      <c r="JVZ66" s="39"/>
      <c r="JWA66" s="39"/>
      <c r="JWB66" s="39"/>
      <c r="JWC66" s="39"/>
      <c r="JWD66" s="39"/>
      <c r="JWE66" s="39"/>
      <c r="JWF66" s="39"/>
      <c r="JWG66" s="39"/>
      <c r="JWH66" s="39"/>
      <c r="JWI66" s="39"/>
      <c r="JWJ66" s="39"/>
      <c r="JWK66" s="39"/>
      <c r="JWL66" s="39"/>
      <c r="JWM66" s="39"/>
      <c r="JWN66" s="39"/>
      <c r="JWO66" s="39"/>
      <c r="JWP66" s="39"/>
      <c r="JWQ66" s="39"/>
      <c r="JWR66" s="39"/>
      <c r="JWS66" s="39"/>
      <c r="JWT66" s="39"/>
      <c r="JWU66" s="39"/>
      <c r="JWV66" s="39"/>
      <c r="JWW66" s="39"/>
      <c r="JWX66" s="39"/>
      <c r="JWY66" s="39"/>
      <c r="JWZ66" s="39"/>
      <c r="JXA66" s="39"/>
      <c r="JXB66" s="39"/>
      <c r="JXC66" s="39"/>
      <c r="JXD66" s="39"/>
      <c r="JXE66" s="39"/>
      <c r="JXF66" s="39"/>
      <c r="JXG66" s="39"/>
      <c r="JXH66" s="39"/>
      <c r="JXI66" s="39"/>
      <c r="JXJ66" s="39"/>
      <c r="JXK66" s="39"/>
      <c r="JXL66" s="39"/>
      <c r="JXM66" s="39"/>
      <c r="JXN66" s="39"/>
      <c r="JXO66" s="39"/>
      <c r="JXP66" s="39"/>
      <c r="JXQ66" s="39"/>
      <c r="JXR66" s="39"/>
      <c r="JXS66" s="39"/>
      <c r="JXT66" s="39"/>
      <c r="JXU66" s="39"/>
      <c r="JXV66" s="39"/>
      <c r="JXW66" s="39"/>
      <c r="JXX66" s="39"/>
      <c r="JXY66" s="39"/>
      <c r="JXZ66" s="39"/>
      <c r="JYA66" s="39"/>
      <c r="JYB66" s="39"/>
      <c r="JYC66" s="39"/>
      <c r="JYD66" s="39"/>
      <c r="JYE66" s="39"/>
      <c r="JYF66" s="39"/>
      <c r="JYG66" s="39"/>
      <c r="JYH66" s="39"/>
      <c r="JYI66" s="39"/>
      <c r="JYJ66" s="39"/>
      <c r="JYK66" s="39"/>
      <c r="JYL66" s="39"/>
      <c r="JYM66" s="39"/>
      <c r="JYN66" s="39"/>
      <c r="JYO66" s="39"/>
      <c r="JYP66" s="39"/>
      <c r="JYQ66" s="39"/>
      <c r="JYR66" s="39"/>
      <c r="JYS66" s="39"/>
      <c r="JYT66" s="39"/>
      <c r="JYU66" s="39"/>
      <c r="JYV66" s="39"/>
      <c r="JYW66" s="39"/>
      <c r="JYX66" s="39"/>
      <c r="JYY66" s="39"/>
      <c r="JYZ66" s="39"/>
      <c r="JZA66" s="39"/>
      <c r="JZB66" s="39"/>
      <c r="JZC66" s="39"/>
      <c r="JZD66" s="39"/>
      <c r="JZE66" s="39"/>
      <c r="JZF66" s="39"/>
      <c r="JZG66" s="39"/>
      <c r="JZH66" s="39"/>
      <c r="JZI66" s="39"/>
      <c r="JZJ66" s="39"/>
      <c r="JZK66" s="39"/>
      <c r="JZL66" s="39"/>
      <c r="JZM66" s="39"/>
      <c r="JZN66" s="39"/>
      <c r="JZO66" s="39"/>
      <c r="JZP66" s="39"/>
      <c r="JZQ66" s="39"/>
      <c r="JZR66" s="39"/>
      <c r="JZS66" s="39"/>
      <c r="JZT66" s="39"/>
      <c r="JZU66" s="39"/>
      <c r="JZV66" s="39"/>
      <c r="JZW66" s="39"/>
      <c r="JZX66" s="39"/>
      <c r="JZY66" s="39"/>
      <c r="JZZ66" s="39"/>
      <c r="KAA66" s="39"/>
      <c r="KAB66" s="39"/>
      <c r="KAC66" s="39"/>
      <c r="KAD66" s="39"/>
      <c r="KAE66" s="39"/>
      <c r="KAF66" s="39"/>
      <c r="KAG66" s="39"/>
      <c r="KAH66" s="39"/>
      <c r="KAI66" s="39"/>
      <c r="KAJ66" s="39"/>
      <c r="KAK66" s="39"/>
      <c r="KAL66" s="39"/>
      <c r="KAM66" s="39"/>
      <c r="KAN66" s="39"/>
      <c r="KAO66" s="39"/>
      <c r="KAP66" s="39"/>
      <c r="KAQ66" s="39"/>
      <c r="KAR66" s="39"/>
      <c r="KAS66" s="39"/>
      <c r="KAT66" s="39"/>
      <c r="KAU66" s="39"/>
      <c r="KAV66" s="39"/>
      <c r="KAW66" s="39"/>
      <c r="KAX66" s="39"/>
      <c r="KAY66" s="39"/>
      <c r="KAZ66" s="39"/>
      <c r="KBA66" s="39"/>
      <c r="KBB66" s="39"/>
      <c r="KBC66" s="39"/>
      <c r="KBD66" s="39"/>
      <c r="KBE66" s="39"/>
      <c r="KBF66" s="39"/>
      <c r="KBG66" s="39"/>
      <c r="KBH66" s="39"/>
      <c r="KBI66" s="39"/>
      <c r="KBJ66" s="39"/>
      <c r="KBK66" s="39"/>
      <c r="KBL66" s="39"/>
      <c r="KBM66" s="39"/>
      <c r="KBN66" s="39"/>
      <c r="KBO66" s="39"/>
      <c r="KBP66" s="39"/>
      <c r="KBQ66" s="39"/>
      <c r="KBR66" s="39"/>
      <c r="KBS66" s="39"/>
      <c r="KBT66" s="39"/>
      <c r="KBU66" s="39"/>
      <c r="KBV66" s="39"/>
      <c r="KBW66" s="39"/>
      <c r="KBX66" s="39"/>
      <c r="KBY66" s="39"/>
      <c r="KBZ66" s="39"/>
      <c r="KCA66" s="39"/>
      <c r="KCB66" s="39"/>
      <c r="KCC66" s="39"/>
      <c r="KCD66" s="39"/>
      <c r="KCE66" s="39"/>
      <c r="KCF66" s="39"/>
      <c r="KCG66" s="39"/>
      <c r="KCH66" s="39"/>
      <c r="KCI66" s="39"/>
      <c r="KCJ66" s="39"/>
      <c r="KCK66" s="39"/>
      <c r="KCL66" s="39"/>
      <c r="KCM66" s="39"/>
      <c r="KCN66" s="39"/>
      <c r="KCO66" s="39"/>
      <c r="KCP66" s="39"/>
      <c r="KCQ66" s="39"/>
      <c r="KCR66" s="39"/>
      <c r="KCS66" s="39"/>
      <c r="KCT66" s="39"/>
      <c r="KCU66" s="39"/>
      <c r="KCV66" s="39"/>
      <c r="KCW66" s="39"/>
      <c r="KCX66" s="39"/>
      <c r="KCY66" s="39"/>
      <c r="KCZ66" s="39"/>
      <c r="KDA66" s="39"/>
      <c r="KDB66" s="39"/>
      <c r="KDC66" s="39"/>
      <c r="KDD66" s="39"/>
      <c r="KDE66" s="39"/>
      <c r="KDF66" s="39"/>
      <c r="KDG66" s="39"/>
      <c r="KDH66" s="39"/>
      <c r="KDI66" s="39"/>
      <c r="KDJ66" s="39"/>
      <c r="KDK66" s="39"/>
      <c r="KDL66" s="39"/>
      <c r="KDM66" s="39"/>
      <c r="KDN66" s="39"/>
      <c r="KDO66" s="39"/>
      <c r="KDP66" s="39"/>
      <c r="KDQ66" s="39"/>
      <c r="KDR66" s="39"/>
      <c r="KDS66" s="39"/>
      <c r="KDT66" s="39"/>
      <c r="KDU66" s="39"/>
      <c r="KDV66" s="39"/>
      <c r="KDW66" s="39"/>
      <c r="KDX66" s="39"/>
      <c r="KDY66" s="39"/>
      <c r="KDZ66" s="39"/>
      <c r="KEA66" s="39"/>
      <c r="KEB66" s="39"/>
      <c r="KEC66" s="39"/>
      <c r="KED66" s="39"/>
      <c r="KEE66" s="39"/>
      <c r="KEF66" s="39"/>
      <c r="KEG66" s="39"/>
      <c r="KEH66" s="39"/>
      <c r="KEI66" s="39"/>
      <c r="KEJ66" s="39"/>
      <c r="KEK66" s="39"/>
      <c r="KEL66" s="39"/>
      <c r="KEM66" s="39"/>
      <c r="KEN66" s="39"/>
      <c r="KEO66" s="39"/>
      <c r="KEP66" s="39"/>
      <c r="KEQ66" s="39"/>
      <c r="KER66" s="39"/>
      <c r="KES66" s="39"/>
      <c r="KET66" s="39"/>
      <c r="KEU66" s="39"/>
      <c r="KEV66" s="39"/>
      <c r="KEW66" s="39"/>
      <c r="KEX66" s="39"/>
      <c r="KEY66" s="39"/>
      <c r="KEZ66" s="39"/>
      <c r="KFA66" s="39"/>
      <c r="KFB66" s="39"/>
      <c r="KFC66" s="39"/>
      <c r="KFD66" s="39"/>
      <c r="KFE66" s="39"/>
      <c r="KFF66" s="39"/>
      <c r="KFG66" s="39"/>
      <c r="KFH66" s="39"/>
      <c r="KFI66" s="39"/>
      <c r="KFJ66" s="39"/>
      <c r="KFK66" s="39"/>
      <c r="KFL66" s="39"/>
      <c r="KFM66" s="39"/>
      <c r="KFN66" s="39"/>
      <c r="KFO66" s="39"/>
      <c r="KFP66" s="39"/>
      <c r="KFQ66" s="39"/>
      <c r="KFR66" s="39"/>
      <c r="KFS66" s="39"/>
      <c r="KFT66" s="39"/>
      <c r="KFU66" s="39"/>
      <c r="KFV66" s="39"/>
      <c r="KFW66" s="39"/>
      <c r="KFX66" s="39"/>
      <c r="KFY66" s="39"/>
      <c r="KFZ66" s="39"/>
      <c r="KGA66" s="39"/>
      <c r="KGB66" s="39"/>
      <c r="KGC66" s="39"/>
      <c r="KGD66" s="39"/>
      <c r="KGE66" s="39"/>
      <c r="KGF66" s="39"/>
      <c r="KGG66" s="39"/>
      <c r="KGH66" s="39"/>
      <c r="KGI66" s="39"/>
      <c r="KGJ66" s="39"/>
      <c r="KGK66" s="39"/>
      <c r="KGL66" s="39"/>
      <c r="KGM66" s="39"/>
      <c r="KGN66" s="39"/>
      <c r="KGO66" s="39"/>
      <c r="KGP66" s="39"/>
      <c r="KGQ66" s="39"/>
      <c r="KGR66" s="39"/>
      <c r="KGS66" s="39"/>
      <c r="KGT66" s="39"/>
      <c r="KGU66" s="39"/>
      <c r="KGV66" s="39"/>
      <c r="KGW66" s="39"/>
      <c r="KGX66" s="39"/>
      <c r="KGY66" s="39"/>
      <c r="KGZ66" s="39"/>
      <c r="KHA66" s="39"/>
      <c r="KHB66" s="39"/>
      <c r="KHC66" s="39"/>
      <c r="KHD66" s="39"/>
      <c r="KHE66" s="39"/>
      <c r="KHF66" s="39"/>
      <c r="KHG66" s="39"/>
      <c r="KHH66" s="39"/>
      <c r="KHI66" s="39"/>
      <c r="KHJ66" s="39"/>
      <c r="KHK66" s="39"/>
      <c r="KHL66" s="39"/>
      <c r="KHM66" s="39"/>
      <c r="KHN66" s="39"/>
      <c r="KHO66" s="39"/>
      <c r="KHP66" s="39"/>
      <c r="KHQ66" s="39"/>
      <c r="KHR66" s="39"/>
      <c r="KHS66" s="39"/>
      <c r="KHT66" s="39"/>
      <c r="KHU66" s="39"/>
      <c r="KHV66" s="39"/>
      <c r="KHW66" s="39"/>
      <c r="KHX66" s="39"/>
      <c r="KHY66" s="39"/>
      <c r="KHZ66" s="39"/>
      <c r="KIA66" s="39"/>
      <c r="KIB66" s="39"/>
      <c r="KIC66" s="39"/>
      <c r="KID66" s="39"/>
      <c r="KIE66" s="39"/>
      <c r="KIF66" s="39"/>
      <c r="KIG66" s="39"/>
      <c r="KIH66" s="39"/>
      <c r="KII66" s="39"/>
      <c r="KIJ66" s="39"/>
      <c r="KIK66" s="39"/>
      <c r="KIL66" s="39"/>
      <c r="KIM66" s="39"/>
      <c r="KIN66" s="39"/>
      <c r="KIO66" s="39"/>
      <c r="KIP66" s="39"/>
      <c r="KIQ66" s="39"/>
      <c r="KIR66" s="39"/>
      <c r="KIS66" s="39"/>
      <c r="KIT66" s="39"/>
      <c r="KIU66" s="39"/>
      <c r="KIV66" s="39"/>
      <c r="KIW66" s="39"/>
      <c r="KIX66" s="39"/>
      <c r="KIY66" s="39"/>
      <c r="KIZ66" s="39"/>
      <c r="KJA66" s="39"/>
      <c r="KJB66" s="39"/>
      <c r="KJC66" s="39"/>
      <c r="KJD66" s="39"/>
      <c r="KJE66" s="39"/>
      <c r="KJF66" s="39"/>
      <c r="KJG66" s="39"/>
      <c r="KJH66" s="39"/>
      <c r="KJI66" s="39"/>
      <c r="KJJ66" s="39"/>
      <c r="KJK66" s="39"/>
      <c r="KJL66" s="39"/>
      <c r="KJM66" s="39"/>
      <c r="KJN66" s="39"/>
      <c r="KJO66" s="39"/>
      <c r="KJP66" s="39"/>
      <c r="KJQ66" s="39"/>
      <c r="KJR66" s="39"/>
      <c r="KJS66" s="39"/>
      <c r="KJT66" s="39"/>
      <c r="KJU66" s="39"/>
      <c r="KJV66" s="39"/>
      <c r="KJW66" s="39"/>
      <c r="KJX66" s="39"/>
      <c r="KJY66" s="39"/>
      <c r="KJZ66" s="39"/>
      <c r="KKA66" s="39"/>
      <c r="KKB66" s="39"/>
      <c r="KKC66" s="39"/>
      <c r="KKD66" s="39"/>
      <c r="KKE66" s="39"/>
      <c r="KKF66" s="39"/>
      <c r="KKG66" s="39"/>
      <c r="KKH66" s="39"/>
      <c r="KKI66" s="39"/>
      <c r="KKJ66" s="39"/>
      <c r="KKK66" s="39"/>
      <c r="KKL66" s="39"/>
      <c r="KKM66" s="39"/>
      <c r="KKN66" s="39"/>
      <c r="KKO66" s="39"/>
      <c r="KKP66" s="39"/>
      <c r="KKQ66" s="39"/>
      <c r="KKR66" s="39"/>
      <c r="KKS66" s="39"/>
      <c r="KKT66" s="39"/>
      <c r="KKU66" s="39"/>
      <c r="KKV66" s="39"/>
      <c r="KKW66" s="39"/>
      <c r="KKX66" s="39"/>
      <c r="KKY66" s="39"/>
      <c r="KKZ66" s="39"/>
      <c r="KLA66" s="39"/>
      <c r="KLB66" s="39"/>
      <c r="KLC66" s="39"/>
      <c r="KLD66" s="39"/>
      <c r="KLE66" s="39"/>
      <c r="KLF66" s="39"/>
      <c r="KLG66" s="39"/>
      <c r="KLH66" s="39"/>
      <c r="KLI66" s="39"/>
      <c r="KLJ66" s="39"/>
      <c r="KLK66" s="39"/>
      <c r="KLL66" s="39"/>
      <c r="KLM66" s="39"/>
      <c r="KLN66" s="39"/>
      <c r="KLO66" s="39"/>
      <c r="KLP66" s="39"/>
      <c r="KLQ66" s="39"/>
      <c r="KLR66" s="39"/>
      <c r="KLS66" s="39"/>
      <c r="KLT66" s="39"/>
      <c r="KLU66" s="39"/>
      <c r="KLV66" s="39"/>
      <c r="KLW66" s="39"/>
      <c r="KLX66" s="39"/>
      <c r="KLY66" s="39"/>
      <c r="KLZ66" s="39"/>
      <c r="KMA66" s="39"/>
      <c r="KMB66" s="39"/>
      <c r="KMC66" s="39"/>
      <c r="KMD66" s="39"/>
      <c r="KME66" s="39"/>
      <c r="KMF66" s="39"/>
      <c r="KMG66" s="39"/>
      <c r="KMH66" s="39"/>
      <c r="KMI66" s="39"/>
      <c r="KMJ66" s="39"/>
      <c r="KMK66" s="39"/>
      <c r="KML66" s="39"/>
      <c r="KMM66" s="39"/>
      <c r="KMN66" s="39"/>
      <c r="KMO66" s="39"/>
      <c r="KMP66" s="39"/>
      <c r="KMQ66" s="39"/>
      <c r="KMR66" s="39"/>
      <c r="KMS66" s="39"/>
      <c r="KMT66" s="39"/>
      <c r="KMU66" s="39"/>
      <c r="KMV66" s="39"/>
      <c r="KMW66" s="39"/>
      <c r="KMX66" s="39"/>
      <c r="KMY66" s="39"/>
      <c r="KMZ66" s="39"/>
      <c r="KNA66" s="39"/>
      <c r="KNB66" s="39"/>
      <c r="KNC66" s="39"/>
      <c r="KND66" s="39"/>
      <c r="KNE66" s="39"/>
      <c r="KNF66" s="39"/>
      <c r="KNG66" s="39"/>
      <c r="KNH66" s="39"/>
      <c r="KNI66" s="39"/>
      <c r="KNJ66" s="39"/>
      <c r="KNK66" s="39"/>
      <c r="KNL66" s="39"/>
      <c r="KNM66" s="39"/>
      <c r="KNN66" s="39"/>
      <c r="KNO66" s="39"/>
      <c r="KNP66" s="39"/>
      <c r="KNQ66" s="39"/>
      <c r="KNR66" s="39"/>
      <c r="KNS66" s="39"/>
      <c r="KNT66" s="39"/>
      <c r="KNU66" s="39"/>
      <c r="KNV66" s="39"/>
      <c r="KNW66" s="39"/>
      <c r="KNX66" s="39"/>
      <c r="KNY66" s="39"/>
      <c r="KNZ66" s="39"/>
      <c r="KOA66" s="39"/>
      <c r="KOB66" s="39"/>
      <c r="KOC66" s="39"/>
      <c r="KOD66" s="39"/>
      <c r="KOE66" s="39"/>
      <c r="KOF66" s="39"/>
      <c r="KOG66" s="39"/>
      <c r="KOH66" s="39"/>
      <c r="KOI66" s="39"/>
      <c r="KOJ66" s="39"/>
      <c r="KOK66" s="39"/>
      <c r="KOL66" s="39"/>
      <c r="KOM66" s="39"/>
      <c r="KON66" s="39"/>
      <c r="KOO66" s="39"/>
      <c r="KOP66" s="39"/>
      <c r="KOQ66" s="39"/>
      <c r="KOR66" s="39"/>
      <c r="KOS66" s="39"/>
      <c r="KOT66" s="39"/>
      <c r="KOU66" s="39"/>
      <c r="KOV66" s="39"/>
      <c r="KOW66" s="39"/>
      <c r="KOX66" s="39"/>
      <c r="KOY66" s="39"/>
      <c r="KOZ66" s="39"/>
      <c r="KPA66" s="39"/>
      <c r="KPB66" s="39"/>
      <c r="KPC66" s="39"/>
      <c r="KPD66" s="39"/>
      <c r="KPE66" s="39"/>
      <c r="KPF66" s="39"/>
      <c r="KPG66" s="39"/>
      <c r="KPH66" s="39"/>
      <c r="KPI66" s="39"/>
      <c r="KPJ66" s="39"/>
      <c r="KPK66" s="39"/>
      <c r="KPL66" s="39"/>
      <c r="KPM66" s="39"/>
      <c r="KPN66" s="39"/>
      <c r="KPO66" s="39"/>
      <c r="KPP66" s="39"/>
      <c r="KPQ66" s="39"/>
      <c r="KPR66" s="39"/>
      <c r="KPS66" s="39"/>
      <c r="KPT66" s="39"/>
      <c r="KPU66" s="39"/>
      <c r="KPV66" s="39"/>
      <c r="KPW66" s="39"/>
      <c r="KPX66" s="39"/>
      <c r="KPY66" s="39"/>
      <c r="KPZ66" s="39"/>
      <c r="KQA66" s="39"/>
      <c r="KQB66" s="39"/>
      <c r="KQC66" s="39"/>
      <c r="KQD66" s="39"/>
      <c r="KQE66" s="39"/>
      <c r="KQF66" s="39"/>
      <c r="KQG66" s="39"/>
      <c r="KQH66" s="39"/>
      <c r="KQI66" s="39"/>
      <c r="KQJ66" s="39"/>
      <c r="KQK66" s="39"/>
      <c r="KQL66" s="39"/>
      <c r="KQM66" s="39"/>
      <c r="KQN66" s="39"/>
      <c r="KQO66" s="39"/>
      <c r="KQP66" s="39"/>
      <c r="KQQ66" s="39"/>
      <c r="KQR66" s="39"/>
      <c r="KQS66" s="39"/>
      <c r="KQT66" s="39"/>
      <c r="KQU66" s="39"/>
      <c r="KQV66" s="39"/>
      <c r="KQW66" s="39"/>
      <c r="KQX66" s="39"/>
      <c r="KQY66" s="39"/>
      <c r="KQZ66" s="39"/>
      <c r="KRA66" s="39"/>
      <c r="KRB66" s="39"/>
      <c r="KRC66" s="39"/>
      <c r="KRD66" s="39"/>
      <c r="KRE66" s="39"/>
      <c r="KRF66" s="39"/>
      <c r="KRG66" s="39"/>
      <c r="KRH66" s="39"/>
      <c r="KRI66" s="39"/>
      <c r="KRJ66" s="39"/>
      <c r="KRK66" s="39"/>
      <c r="KRL66" s="39"/>
      <c r="KRM66" s="39"/>
      <c r="KRN66" s="39"/>
      <c r="KRO66" s="39"/>
      <c r="KRP66" s="39"/>
      <c r="KRQ66" s="39"/>
      <c r="KRR66" s="39"/>
      <c r="KRS66" s="39"/>
      <c r="KRT66" s="39"/>
      <c r="KRU66" s="39"/>
      <c r="KRV66" s="39"/>
      <c r="KRW66" s="39"/>
      <c r="KRX66" s="39"/>
      <c r="KRY66" s="39"/>
      <c r="KRZ66" s="39"/>
      <c r="KSA66" s="39"/>
      <c r="KSB66" s="39"/>
      <c r="KSC66" s="39"/>
      <c r="KSD66" s="39"/>
      <c r="KSE66" s="39"/>
      <c r="KSF66" s="39"/>
      <c r="KSG66" s="39"/>
      <c r="KSH66" s="39"/>
      <c r="KSI66" s="39"/>
      <c r="KSJ66" s="39"/>
      <c r="KSK66" s="39"/>
      <c r="KSL66" s="39"/>
      <c r="KSM66" s="39"/>
      <c r="KSN66" s="39"/>
      <c r="KSO66" s="39"/>
      <c r="KSP66" s="39"/>
      <c r="KSQ66" s="39"/>
      <c r="KSR66" s="39"/>
      <c r="KSS66" s="39"/>
      <c r="KST66" s="39"/>
      <c r="KSU66" s="39"/>
      <c r="KSV66" s="39"/>
      <c r="KSW66" s="39"/>
      <c r="KSX66" s="39"/>
      <c r="KSY66" s="39"/>
      <c r="KSZ66" s="39"/>
      <c r="KTA66" s="39"/>
      <c r="KTB66" s="39"/>
      <c r="KTC66" s="39"/>
      <c r="KTD66" s="39"/>
      <c r="KTE66" s="39"/>
      <c r="KTF66" s="39"/>
      <c r="KTG66" s="39"/>
      <c r="KTH66" s="39"/>
      <c r="KTI66" s="39"/>
      <c r="KTJ66" s="39"/>
      <c r="KTK66" s="39"/>
      <c r="KTL66" s="39"/>
      <c r="KTM66" s="39"/>
      <c r="KTN66" s="39"/>
      <c r="KTO66" s="39"/>
      <c r="KTP66" s="39"/>
      <c r="KTQ66" s="39"/>
      <c r="KTR66" s="39"/>
      <c r="KTS66" s="39"/>
      <c r="KTT66" s="39"/>
      <c r="KTU66" s="39"/>
      <c r="KTV66" s="39"/>
      <c r="KTW66" s="39"/>
      <c r="KTX66" s="39"/>
      <c r="KTY66" s="39"/>
      <c r="KTZ66" s="39"/>
      <c r="KUA66" s="39"/>
      <c r="KUB66" s="39"/>
      <c r="KUC66" s="39"/>
      <c r="KUD66" s="39"/>
      <c r="KUE66" s="39"/>
      <c r="KUF66" s="39"/>
      <c r="KUG66" s="39"/>
      <c r="KUH66" s="39"/>
      <c r="KUI66" s="39"/>
      <c r="KUJ66" s="39"/>
      <c r="KUK66" s="39"/>
      <c r="KUL66" s="39"/>
      <c r="KUM66" s="39"/>
      <c r="KUN66" s="39"/>
      <c r="KUO66" s="39"/>
      <c r="KUP66" s="39"/>
      <c r="KUQ66" s="39"/>
      <c r="KUR66" s="39"/>
      <c r="KUS66" s="39"/>
      <c r="KUT66" s="39"/>
      <c r="KUU66" s="39"/>
      <c r="KUV66" s="39"/>
      <c r="KUW66" s="39"/>
      <c r="KUX66" s="39"/>
      <c r="KUY66" s="39"/>
      <c r="KUZ66" s="39"/>
      <c r="KVA66" s="39"/>
      <c r="KVB66" s="39"/>
      <c r="KVC66" s="39"/>
      <c r="KVD66" s="39"/>
      <c r="KVE66" s="39"/>
      <c r="KVF66" s="39"/>
      <c r="KVG66" s="39"/>
      <c r="KVH66" s="39"/>
      <c r="KVI66" s="39"/>
      <c r="KVJ66" s="39"/>
      <c r="KVK66" s="39"/>
      <c r="KVL66" s="39"/>
      <c r="KVM66" s="39"/>
      <c r="KVN66" s="39"/>
      <c r="KVO66" s="39"/>
      <c r="KVP66" s="39"/>
      <c r="KVQ66" s="39"/>
      <c r="KVR66" s="39"/>
      <c r="KVS66" s="39"/>
      <c r="KVT66" s="39"/>
      <c r="KVU66" s="39"/>
      <c r="KVV66" s="39"/>
      <c r="KVW66" s="39"/>
      <c r="KVX66" s="39"/>
      <c r="KVY66" s="39"/>
      <c r="KVZ66" s="39"/>
      <c r="KWA66" s="39"/>
      <c r="KWB66" s="39"/>
      <c r="KWC66" s="39"/>
      <c r="KWD66" s="39"/>
      <c r="KWE66" s="39"/>
      <c r="KWF66" s="39"/>
      <c r="KWG66" s="39"/>
      <c r="KWH66" s="39"/>
      <c r="KWI66" s="39"/>
      <c r="KWJ66" s="39"/>
      <c r="KWK66" s="39"/>
      <c r="KWL66" s="39"/>
      <c r="KWM66" s="39"/>
      <c r="KWN66" s="39"/>
      <c r="KWO66" s="39"/>
      <c r="KWP66" s="39"/>
      <c r="KWQ66" s="39"/>
      <c r="KWR66" s="39"/>
      <c r="KWS66" s="39"/>
      <c r="KWT66" s="39"/>
      <c r="KWU66" s="39"/>
      <c r="KWV66" s="39"/>
      <c r="KWW66" s="39"/>
      <c r="KWX66" s="39"/>
      <c r="KWY66" s="39"/>
      <c r="KWZ66" s="39"/>
      <c r="KXA66" s="39"/>
      <c r="KXB66" s="39"/>
      <c r="KXC66" s="39"/>
      <c r="KXD66" s="39"/>
      <c r="KXE66" s="39"/>
      <c r="KXF66" s="39"/>
      <c r="KXG66" s="39"/>
      <c r="KXH66" s="39"/>
      <c r="KXI66" s="39"/>
      <c r="KXJ66" s="39"/>
      <c r="KXK66" s="39"/>
      <c r="KXL66" s="39"/>
      <c r="KXM66" s="39"/>
      <c r="KXN66" s="39"/>
      <c r="KXO66" s="39"/>
      <c r="KXP66" s="39"/>
      <c r="KXQ66" s="39"/>
      <c r="KXR66" s="39"/>
      <c r="KXS66" s="39"/>
      <c r="KXT66" s="39"/>
      <c r="KXU66" s="39"/>
      <c r="KXV66" s="39"/>
      <c r="KXW66" s="39"/>
      <c r="KXX66" s="39"/>
      <c r="KXY66" s="39"/>
      <c r="KXZ66" s="39"/>
      <c r="KYA66" s="39"/>
      <c r="KYB66" s="39"/>
      <c r="KYC66" s="39"/>
      <c r="KYD66" s="39"/>
      <c r="KYE66" s="39"/>
      <c r="KYF66" s="39"/>
      <c r="KYG66" s="39"/>
      <c r="KYH66" s="39"/>
      <c r="KYI66" s="39"/>
      <c r="KYJ66" s="39"/>
      <c r="KYK66" s="39"/>
      <c r="KYL66" s="39"/>
      <c r="KYM66" s="39"/>
      <c r="KYN66" s="39"/>
      <c r="KYO66" s="39"/>
      <c r="KYP66" s="39"/>
      <c r="KYQ66" s="39"/>
      <c r="KYR66" s="39"/>
      <c r="KYS66" s="39"/>
      <c r="KYT66" s="39"/>
      <c r="KYU66" s="39"/>
      <c r="KYV66" s="39"/>
      <c r="KYW66" s="39"/>
      <c r="KYX66" s="39"/>
      <c r="KYY66" s="39"/>
      <c r="KYZ66" s="39"/>
      <c r="KZA66" s="39"/>
      <c r="KZB66" s="39"/>
      <c r="KZC66" s="39"/>
      <c r="KZD66" s="39"/>
      <c r="KZE66" s="39"/>
      <c r="KZF66" s="39"/>
      <c r="KZG66" s="39"/>
      <c r="KZH66" s="39"/>
      <c r="KZI66" s="39"/>
      <c r="KZJ66" s="39"/>
      <c r="KZK66" s="39"/>
      <c r="KZL66" s="39"/>
      <c r="KZM66" s="39"/>
      <c r="KZN66" s="39"/>
      <c r="KZO66" s="39"/>
      <c r="KZP66" s="39"/>
      <c r="KZQ66" s="39"/>
      <c r="KZR66" s="39"/>
      <c r="KZS66" s="39"/>
      <c r="KZT66" s="39"/>
      <c r="KZU66" s="39"/>
      <c r="KZV66" s="39"/>
      <c r="KZW66" s="39"/>
      <c r="KZX66" s="39"/>
      <c r="KZY66" s="39"/>
      <c r="KZZ66" s="39"/>
      <c r="LAA66" s="39"/>
      <c r="LAB66" s="39"/>
      <c r="LAC66" s="39"/>
      <c r="LAD66" s="39"/>
      <c r="LAE66" s="39"/>
      <c r="LAF66" s="39"/>
      <c r="LAG66" s="39"/>
      <c r="LAH66" s="39"/>
      <c r="LAI66" s="39"/>
      <c r="LAJ66" s="39"/>
      <c r="LAK66" s="39"/>
      <c r="LAL66" s="39"/>
      <c r="LAM66" s="39"/>
      <c r="LAN66" s="39"/>
      <c r="LAO66" s="39"/>
      <c r="LAP66" s="39"/>
      <c r="LAQ66" s="39"/>
      <c r="LAR66" s="39"/>
      <c r="LAS66" s="39"/>
      <c r="LAT66" s="39"/>
      <c r="LAU66" s="39"/>
      <c r="LAV66" s="39"/>
      <c r="LAW66" s="39"/>
      <c r="LAX66" s="39"/>
      <c r="LAY66" s="39"/>
      <c r="LAZ66" s="39"/>
      <c r="LBA66" s="39"/>
      <c r="LBB66" s="39"/>
      <c r="LBC66" s="39"/>
      <c r="LBD66" s="39"/>
      <c r="LBE66" s="39"/>
      <c r="LBF66" s="39"/>
      <c r="LBG66" s="39"/>
      <c r="LBH66" s="39"/>
      <c r="LBI66" s="39"/>
      <c r="LBJ66" s="39"/>
      <c r="LBK66" s="39"/>
      <c r="LBL66" s="39"/>
      <c r="LBM66" s="39"/>
      <c r="LBN66" s="39"/>
      <c r="LBO66" s="39"/>
      <c r="LBP66" s="39"/>
      <c r="LBQ66" s="39"/>
      <c r="LBR66" s="39"/>
      <c r="LBS66" s="39"/>
      <c r="LBT66" s="39"/>
      <c r="LBU66" s="39"/>
      <c r="LBV66" s="39"/>
      <c r="LBW66" s="39"/>
      <c r="LBX66" s="39"/>
      <c r="LBY66" s="39"/>
      <c r="LBZ66" s="39"/>
      <c r="LCA66" s="39"/>
      <c r="LCB66" s="39"/>
      <c r="LCC66" s="39"/>
      <c r="LCD66" s="39"/>
      <c r="LCE66" s="39"/>
      <c r="LCF66" s="39"/>
      <c r="LCG66" s="39"/>
      <c r="LCH66" s="39"/>
      <c r="LCI66" s="39"/>
      <c r="LCJ66" s="39"/>
      <c r="LCK66" s="39"/>
      <c r="LCL66" s="39"/>
      <c r="LCM66" s="39"/>
      <c r="LCN66" s="39"/>
      <c r="LCO66" s="39"/>
      <c r="LCP66" s="39"/>
      <c r="LCQ66" s="39"/>
      <c r="LCR66" s="39"/>
      <c r="LCS66" s="39"/>
      <c r="LCT66" s="39"/>
      <c r="LCU66" s="39"/>
      <c r="LCV66" s="39"/>
      <c r="LCW66" s="39"/>
      <c r="LCX66" s="39"/>
      <c r="LCY66" s="39"/>
      <c r="LCZ66" s="39"/>
      <c r="LDA66" s="39"/>
      <c r="LDB66" s="39"/>
      <c r="LDC66" s="39"/>
      <c r="LDD66" s="39"/>
      <c r="LDE66" s="39"/>
      <c r="LDF66" s="39"/>
      <c r="LDG66" s="39"/>
      <c r="LDH66" s="39"/>
      <c r="LDI66" s="39"/>
      <c r="LDJ66" s="39"/>
      <c r="LDK66" s="39"/>
      <c r="LDL66" s="39"/>
      <c r="LDM66" s="39"/>
      <c r="LDN66" s="39"/>
      <c r="LDO66" s="39"/>
      <c r="LDP66" s="39"/>
      <c r="LDQ66" s="39"/>
      <c r="LDR66" s="39"/>
      <c r="LDS66" s="39"/>
      <c r="LDT66" s="39"/>
      <c r="LDU66" s="39"/>
      <c r="LDV66" s="39"/>
      <c r="LDW66" s="39"/>
      <c r="LDX66" s="39"/>
      <c r="LDY66" s="39"/>
      <c r="LDZ66" s="39"/>
      <c r="LEA66" s="39"/>
      <c r="LEB66" s="39"/>
      <c r="LEC66" s="39"/>
      <c r="LED66" s="39"/>
      <c r="LEE66" s="39"/>
      <c r="LEF66" s="39"/>
      <c r="LEG66" s="39"/>
      <c r="LEH66" s="39"/>
      <c r="LEI66" s="39"/>
      <c r="LEJ66" s="39"/>
      <c r="LEK66" s="39"/>
      <c r="LEL66" s="39"/>
      <c r="LEM66" s="39"/>
      <c r="LEN66" s="39"/>
      <c r="LEO66" s="39"/>
      <c r="LEP66" s="39"/>
      <c r="LEQ66" s="39"/>
      <c r="LER66" s="39"/>
      <c r="LES66" s="39"/>
      <c r="LET66" s="39"/>
      <c r="LEU66" s="39"/>
      <c r="LEV66" s="39"/>
      <c r="LEW66" s="39"/>
      <c r="LEX66" s="39"/>
      <c r="LEY66" s="39"/>
      <c r="LEZ66" s="39"/>
      <c r="LFA66" s="39"/>
      <c r="LFB66" s="39"/>
      <c r="LFC66" s="39"/>
      <c r="LFD66" s="39"/>
      <c r="LFE66" s="39"/>
      <c r="LFF66" s="39"/>
      <c r="LFG66" s="39"/>
      <c r="LFH66" s="39"/>
      <c r="LFI66" s="39"/>
      <c r="LFJ66" s="39"/>
      <c r="LFK66" s="39"/>
      <c r="LFL66" s="39"/>
      <c r="LFM66" s="39"/>
      <c r="LFN66" s="39"/>
      <c r="LFO66" s="39"/>
      <c r="LFP66" s="39"/>
      <c r="LFQ66" s="39"/>
      <c r="LFR66" s="39"/>
      <c r="LFS66" s="39"/>
      <c r="LFT66" s="39"/>
      <c r="LFU66" s="39"/>
      <c r="LFV66" s="39"/>
      <c r="LFW66" s="39"/>
      <c r="LFX66" s="39"/>
      <c r="LFY66" s="39"/>
      <c r="LFZ66" s="39"/>
      <c r="LGA66" s="39"/>
      <c r="LGB66" s="39"/>
      <c r="LGC66" s="39"/>
      <c r="LGD66" s="39"/>
      <c r="LGE66" s="39"/>
      <c r="LGF66" s="39"/>
      <c r="LGG66" s="39"/>
      <c r="LGH66" s="39"/>
      <c r="LGI66" s="39"/>
      <c r="LGJ66" s="39"/>
      <c r="LGK66" s="39"/>
      <c r="LGL66" s="39"/>
      <c r="LGM66" s="39"/>
      <c r="LGN66" s="39"/>
      <c r="LGO66" s="39"/>
      <c r="LGP66" s="39"/>
      <c r="LGQ66" s="39"/>
      <c r="LGR66" s="39"/>
      <c r="LGS66" s="39"/>
      <c r="LGT66" s="39"/>
      <c r="LGU66" s="39"/>
      <c r="LGV66" s="39"/>
      <c r="LGW66" s="39"/>
      <c r="LGX66" s="39"/>
      <c r="LGY66" s="39"/>
      <c r="LGZ66" s="39"/>
      <c r="LHA66" s="39"/>
      <c r="LHB66" s="39"/>
      <c r="LHC66" s="39"/>
      <c r="LHD66" s="39"/>
      <c r="LHE66" s="39"/>
      <c r="LHF66" s="39"/>
      <c r="LHG66" s="39"/>
      <c r="LHH66" s="39"/>
      <c r="LHI66" s="39"/>
      <c r="LHJ66" s="39"/>
      <c r="LHK66" s="39"/>
      <c r="LHL66" s="39"/>
      <c r="LHM66" s="39"/>
      <c r="LHN66" s="39"/>
      <c r="LHO66" s="39"/>
      <c r="LHP66" s="39"/>
      <c r="LHQ66" s="39"/>
      <c r="LHR66" s="39"/>
      <c r="LHS66" s="39"/>
      <c r="LHT66" s="39"/>
      <c r="LHU66" s="39"/>
      <c r="LHV66" s="39"/>
      <c r="LHW66" s="39"/>
      <c r="LHX66" s="39"/>
      <c r="LHY66" s="39"/>
      <c r="LHZ66" s="39"/>
      <c r="LIA66" s="39"/>
      <c r="LIB66" s="39"/>
      <c r="LIC66" s="39"/>
      <c r="LID66" s="39"/>
      <c r="LIE66" s="39"/>
      <c r="LIF66" s="39"/>
      <c r="LIG66" s="39"/>
      <c r="LIH66" s="39"/>
      <c r="LII66" s="39"/>
      <c r="LIJ66" s="39"/>
      <c r="LIK66" s="39"/>
      <c r="LIL66" s="39"/>
      <c r="LIM66" s="39"/>
      <c r="LIN66" s="39"/>
      <c r="LIO66" s="39"/>
      <c r="LIP66" s="39"/>
      <c r="LIQ66" s="39"/>
      <c r="LIR66" s="39"/>
      <c r="LIS66" s="39"/>
      <c r="LIT66" s="39"/>
      <c r="LIU66" s="39"/>
      <c r="LIV66" s="39"/>
      <c r="LIW66" s="39"/>
      <c r="LIX66" s="39"/>
      <c r="LIY66" s="39"/>
      <c r="LIZ66" s="39"/>
      <c r="LJA66" s="39"/>
      <c r="LJB66" s="39"/>
      <c r="LJC66" s="39"/>
      <c r="LJD66" s="39"/>
      <c r="LJE66" s="39"/>
      <c r="LJF66" s="39"/>
      <c r="LJG66" s="39"/>
      <c r="LJH66" s="39"/>
      <c r="LJI66" s="39"/>
      <c r="LJJ66" s="39"/>
      <c r="LJK66" s="39"/>
      <c r="LJL66" s="39"/>
      <c r="LJM66" s="39"/>
      <c r="LJN66" s="39"/>
      <c r="LJO66" s="39"/>
      <c r="LJP66" s="39"/>
      <c r="LJQ66" s="39"/>
      <c r="LJR66" s="39"/>
      <c r="LJS66" s="39"/>
      <c r="LJT66" s="39"/>
      <c r="LJU66" s="39"/>
      <c r="LJV66" s="39"/>
      <c r="LJW66" s="39"/>
      <c r="LJX66" s="39"/>
      <c r="LJY66" s="39"/>
      <c r="LJZ66" s="39"/>
      <c r="LKA66" s="39"/>
      <c r="LKB66" s="39"/>
      <c r="LKC66" s="39"/>
      <c r="LKD66" s="39"/>
      <c r="LKE66" s="39"/>
      <c r="LKF66" s="39"/>
      <c r="LKG66" s="39"/>
      <c r="LKH66" s="39"/>
      <c r="LKI66" s="39"/>
      <c r="LKJ66" s="39"/>
      <c r="LKK66" s="39"/>
      <c r="LKL66" s="39"/>
      <c r="LKM66" s="39"/>
      <c r="LKN66" s="39"/>
      <c r="LKO66" s="39"/>
      <c r="LKP66" s="39"/>
      <c r="LKQ66" s="39"/>
      <c r="LKR66" s="39"/>
      <c r="LKS66" s="39"/>
      <c r="LKT66" s="39"/>
      <c r="LKU66" s="39"/>
      <c r="LKV66" s="39"/>
      <c r="LKW66" s="39"/>
      <c r="LKX66" s="39"/>
      <c r="LKY66" s="39"/>
      <c r="LKZ66" s="39"/>
      <c r="LLA66" s="39"/>
      <c r="LLB66" s="39"/>
      <c r="LLC66" s="39"/>
      <c r="LLD66" s="39"/>
      <c r="LLE66" s="39"/>
      <c r="LLF66" s="39"/>
      <c r="LLG66" s="39"/>
      <c r="LLH66" s="39"/>
      <c r="LLI66" s="39"/>
      <c r="LLJ66" s="39"/>
      <c r="LLK66" s="39"/>
      <c r="LLL66" s="39"/>
      <c r="LLM66" s="39"/>
      <c r="LLN66" s="39"/>
      <c r="LLO66" s="39"/>
      <c r="LLP66" s="39"/>
      <c r="LLQ66" s="39"/>
      <c r="LLR66" s="39"/>
      <c r="LLS66" s="39"/>
      <c r="LLT66" s="39"/>
      <c r="LLU66" s="39"/>
      <c r="LLV66" s="39"/>
      <c r="LLW66" s="39"/>
      <c r="LLX66" s="39"/>
      <c r="LLY66" s="39"/>
      <c r="LLZ66" s="39"/>
      <c r="LMA66" s="39"/>
      <c r="LMB66" s="39"/>
      <c r="LMC66" s="39"/>
      <c r="LMD66" s="39"/>
      <c r="LME66" s="39"/>
      <c r="LMF66" s="39"/>
      <c r="LMG66" s="39"/>
      <c r="LMH66" s="39"/>
      <c r="LMI66" s="39"/>
      <c r="LMJ66" s="39"/>
      <c r="LMK66" s="39"/>
      <c r="LML66" s="39"/>
      <c r="LMM66" s="39"/>
      <c r="LMN66" s="39"/>
      <c r="LMO66" s="39"/>
      <c r="LMP66" s="39"/>
      <c r="LMQ66" s="39"/>
      <c r="LMR66" s="39"/>
      <c r="LMS66" s="39"/>
      <c r="LMT66" s="39"/>
      <c r="LMU66" s="39"/>
      <c r="LMV66" s="39"/>
      <c r="LMW66" s="39"/>
      <c r="LMX66" s="39"/>
      <c r="LMY66" s="39"/>
      <c r="LMZ66" s="39"/>
      <c r="LNA66" s="39"/>
      <c r="LNB66" s="39"/>
      <c r="LNC66" s="39"/>
      <c r="LND66" s="39"/>
      <c r="LNE66" s="39"/>
      <c r="LNF66" s="39"/>
      <c r="LNG66" s="39"/>
      <c r="LNH66" s="39"/>
      <c r="LNI66" s="39"/>
      <c r="LNJ66" s="39"/>
      <c r="LNK66" s="39"/>
      <c r="LNL66" s="39"/>
      <c r="LNM66" s="39"/>
      <c r="LNN66" s="39"/>
      <c r="LNO66" s="39"/>
      <c r="LNP66" s="39"/>
      <c r="LNQ66" s="39"/>
      <c r="LNR66" s="39"/>
      <c r="LNS66" s="39"/>
      <c r="LNT66" s="39"/>
      <c r="LNU66" s="39"/>
      <c r="LNV66" s="39"/>
      <c r="LNW66" s="39"/>
      <c r="LNX66" s="39"/>
      <c r="LNY66" s="39"/>
      <c r="LNZ66" s="39"/>
      <c r="LOA66" s="39"/>
      <c r="LOB66" s="39"/>
      <c r="LOC66" s="39"/>
      <c r="LOD66" s="39"/>
      <c r="LOE66" s="39"/>
      <c r="LOF66" s="39"/>
      <c r="LOG66" s="39"/>
      <c r="LOH66" s="39"/>
      <c r="LOI66" s="39"/>
      <c r="LOJ66" s="39"/>
      <c r="LOK66" s="39"/>
      <c r="LOL66" s="39"/>
      <c r="LOM66" s="39"/>
      <c r="LON66" s="39"/>
      <c r="LOO66" s="39"/>
      <c r="LOP66" s="39"/>
      <c r="LOQ66" s="39"/>
      <c r="LOR66" s="39"/>
      <c r="LOS66" s="39"/>
      <c r="LOT66" s="39"/>
      <c r="LOU66" s="39"/>
      <c r="LOV66" s="39"/>
      <c r="LOW66" s="39"/>
      <c r="LOX66" s="39"/>
      <c r="LOY66" s="39"/>
      <c r="LOZ66" s="39"/>
      <c r="LPA66" s="39"/>
      <c r="LPB66" s="39"/>
      <c r="LPC66" s="39"/>
      <c r="LPD66" s="39"/>
      <c r="LPE66" s="39"/>
      <c r="LPF66" s="39"/>
      <c r="LPG66" s="39"/>
      <c r="LPH66" s="39"/>
      <c r="LPI66" s="39"/>
      <c r="LPJ66" s="39"/>
      <c r="LPK66" s="39"/>
      <c r="LPL66" s="39"/>
      <c r="LPM66" s="39"/>
      <c r="LPN66" s="39"/>
      <c r="LPO66" s="39"/>
      <c r="LPP66" s="39"/>
      <c r="LPQ66" s="39"/>
      <c r="LPR66" s="39"/>
      <c r="LPS66" s="39"/>
      <c r="LPT66" s="39"/>
      <c r="LPU66" s="39"/>
      <c r="LPV66" s="39"/>
      <c r="LPW66" s="39"/>
      <c r="LPX66" s="39"/>
      <c r="LPY66" s="39"/>
      <c r="LPZ66" s="39"/>
      <c r="LQA66" s="39"/>
      <c r="LQB66" s="39"/>
      <c r="LQC66" s="39"/>
      <c r="LQD66" s="39"/>
      <c r="LQE66" s="39"/>
      <c r="LQF66" s="39"/>
      <c r="LQG66" s="39"/>
      <c r="LQH66" s="39"/>
      <c r="LQI66" s="39"/>
      <c r="LQJ66" s="39"/>
      <c r="LQK66" s="39"/>
      <c r="LQL66" s="39"/>
      <c r="LQM66" s="39"/>
      <c r="LQN66" s="39"/>
      <c r="LQO66" s="39"/>
      <c r="LQP66" s="39"/>
      <c r="LQQ66" s="39"/>
      <c r="LQR66" s="39"/>
      <c r="LQS66" s="39"/>
      <c r="LQT66" s="39"/>
      <c r="LQU66" s="39"/>
      <c r="LQV66" s="39"/>
      <c r="LQW66" s="39"/>
      <c r="LQX66" s="39"/>
      <c r="LQY66" s="39"/>
      <c r="LQZ66" s="39"/>
      <c r="LRA66" s="39"/>
      <c r="LRB66" s="39"/>
      <c r="LRC66" s="39"/>
      <c r="LRD66" s="39"/>
      <c r="LRE66" s="39"/>
      <c r="LRF66" s="39"/>
      <c r="LRG66" s="39"/>
      <c r="LRH66" s="39"/>
      <c r="LRI66" s="39"/>
      <c r="LRJ66" s="39"/>
      <c r="LRK66" s="39"/>
      <c r="LRL66" s="39"/>
      <c r="LRM66" s="39"/>
      <c r="LRN66" s="39"/>
      <c r="LRO66" s="39"/>
      <c r="LRP66" s="39"/>
      <c r="LRQ66" s="39"/>
      <c r="LRR66" s="39"/>
      <c r="LRS66" s="39"/>
      <c r="LRT66" s="39"/>
      <c r="LRU66" s="39"/>
      <c r="LRV66" s="39"/>
      <c r="LRW66" s="39"/>
      <c r="LRX66" s="39"/>
      <c r="LRY66" s="39"/>
      <c r="LRZ66" s="39"/>
      <c r="LSA66" s="39"/>
      <c r="LSB66" s="39"/>
      <c r="LSC66" s="39"/>
      <c r="LSD66" s="39"/>
      <c r="LSE66" s="39"/>
      <c r="LSF66" s="39"/>
      <c r="LSG66" s="39"/>
      <c r="LSH66" s="39"/>
      <c r="LSI66" s="39"/>
      <c r="LSJ66" s="39"/>
      <c r="LSK66" s="39"/>
      <c r="LSL66" s="39"/>
      <c r="LSM66" s="39"/>
      <c r="LSN66" s="39"/>
      <c r="LSO66" s="39"/>
      <c r="LSP66" s="39"/>
      <c r="LSQ66" s="39"/>
      <c r="LSR66" s="39"/>
      <c r="LSS66" s="39"/>
      <c r="LST66" s="39"/>
      <c r="LSU66" s="39"/>
      <c r="LSV66" s="39"/>
      <c r="LSW66" s="39"/>
      <c r="LSX66" s="39"/>
      <c r="LSY66" s="39"/>
      <c r="LSZ66" s="39"/>
      <c r="LTA66" s="39"/>
      <c r="LTB66" s="39"/>
      <c r="LTC66" s="39"/>
      <c r="LTD66" s="39"/>
      <c r="LTE66" s="39"/>
      <c r="LTF66" s="39"/>
      <c r="LTG66" s="39"/>
      <c r="LTH66" s="39"/>
      <c r="LTI66" s="39"/>
      <c r="LTJ66" s="39"/>
      <c r="LTK66" s="39"/>
      <c r="LTL66" s="39"/>
      <c r="LTM66" s="39"/>
      <c r="LTN66" s="39"/>
      <c r="LTO66" s="39"/>
      <c r="LTP66" s="39"/>
      <c r="LTQ66" s="39"/>
      <c r="LTR66" s="39"/>
      <c r="LTS66" s="39"/>
      <c r="LTT66" s="39"/>
      <c r="LTU66" s="39"/>
      <c r="LTV66" s="39"/>
      <c r="LTW66" s="39"/>
      <c r="LTX66" s="39"/>
      <c r="LTY66" s="39"/>
      <c r="LTZ66" s="39"/>
      <c r="LUA66" s="39"/>
      <c r="LUB66" s="39"/>
      <c r="LUC66" s="39"/>
      <c r="LUD66" s="39"/>
      <c r="LUE66" s="39"/>
      <c r="LUF66" s="39"/>
      <c r="LUG66" s="39"/>
      <c r="LUH66" s="39"/>
      <c r="LUI66" s="39"/>
      <c r="LUJ66" s="39"/>
      <c r="LUK66" s="39"/>
      <c r="LUL66" s="39"/>
      <c r="LUM66" s="39"/>
      <c r="LUN66" s="39"/>
      <c r="LUO66" s="39"/>
      <c r="LUP66" s="39"/>
      <c r="LUQ66" s="39"/>
      <c r="LUR66" s="39"/>
      <c r="LUS66" s="39"/>
      <c r="LUT66" s="39"/>
      <c r="LUU66" s="39"/>
      <c r="LUV66" s="39"/>
      <c r="LUW66" s="39"/>
      <c r="LUX66" s="39"/>
      <c r="LUY66" s="39"/>
      <c r="LUZ66" s="39"/>
      <c r="LVA66" s="39"/>
      <c r="LVB66" s="39"/>
      <c r="LVC66" s="39"/>
      <c r="LVD66" s="39"/>
      <c r="LVE66" s="39"/>
      <c r="LVF66" s="39"/>
      <c r="LVG66" s="39"/>
      <c r="LVH66" s="39"/>
      <c r="LVI66" s="39"/>
      <c r="LVJ66" s="39"/>
      <c r="LVK66" s="39"/>
      <c r="LVL66" s="39"/>
      <c r="LVM66" s="39"/>
      <c r="LVN66" s="39"/>
      <c r="LVO66" s="39"/>
      <c r="LVP66" s="39"/>
      <c r="LVQ66" s="39"/>
      <c r="LVR66" s="39"/>
      <c r="LVS66" s="39"/>
      <c r="LVT66" s="39"/>
      <c r="LVU66" s="39"/>
      <c r="LVV66" s="39"/>
      <c r="LVW66" s="39"/>
      <c r="LVX66" s="39"/>
      <c r="LVY66" s="39"/>
      <c r="LVZ66" s="39"/>
      <c r="LWA66" s="39"/>
      <c r="LWB66" s="39"/>
      <c r="LWC66" s="39"/>
      <c r="LWD66" s="39"/>
      <c r="LWE66" s="39"/>
      <c r="LWF66" s="39"/>
      <c r="LWG66" s="39"/>
      <c r="LWH66" s="39"/>
      <c r="LWI66" s="39"/>
      <c r="LWJ66" s="39"/>
      <c r="LWK66" s="39"/>
      <c r="LWL66" s="39"/>
      <c r="LWM66" s="39"/>
      <c r="LWN66" s="39"/>
      <c r="LWO66" s="39"/>
      <c r="LWP66" s="39"/>
      <c r="LWQ66" s="39"/>
      <c r="LWR66" s="39"/>
      <c r="LWS66" s="39"/>
      <c r="LWT66" s="39"/>
      <c r="LWU66" s="39"/>
      <c r="LWV66" s="39"/>
      <c r="LWW66" s="39"/>
      <c r="LWX66" s="39"/>
      <c r="LWY66" s="39"/>
      <c r="LWZ66" s="39"/>
      <c r="LXA66" s="39"/>
      <c r="LXB66" s="39"/>
      <c r="LXC66" s="39"/>
      <c r="LXD66" s="39"/>
      <c r="LXE66" s="39"/>
      <c r="LXF66" s="39"/>
      <c r="LXG66" s="39"/>
      <c r="LXH66" s="39"/>
      <c r="LXI66" s="39"/>
      <c r="LXJ66" s="39"/>
      <c r="LXK66" s="39"/>
      <c r="LXL66" s="39"/>
      <c r="LXM66" s="39"/>
      <c r="LXN66" s="39"/>
      <c r="LXO66" s="39"/>
      <c r="LXP66" s="39"/>
      <c r="LXQ66" s="39"/>
      <c r="LXR66" s="39"/>
      <c r="LXS66" s="39"/>
      <c r="LXT66" s="39"/>
      <c r="LXU66" s="39"/>
      <c r="LXV66" s="39"/>
      <c r="LXW66" s="39"/>
      <c r="LXX66" s="39"/>
      <c r="LXY66" s="39"/>
      <c r="LXZ66" s="39"/>
      <c r="LYA66" s="39"/>
      <c r="LYB66" s="39"/>
      <c r="LYC66" s="39"/>
      <c r="LYD66" s="39"/>
      <c r="LYE66" s="39"/>
      <c r="LYF66" s="39"/>
      <c r="LYG66" s="39"/>
      <c r="LYH66" s="39"/>
      <c r="LYI66" s="39"/>
      <c r="LYJ66" s="39"/>
      <c r="LYK66" s="39"/>
      <c r="LYL66" s="39"/>
      <c r="LYM66" s="39"/>
      <c r="LYN66" s="39"/>
      <c r="LYO66" s="39"/>
      <c r="LYP66" s="39"/>
      <c r="LYQ66" s="39"/>
      <c r="LYR66" s="39"/>
      <c r="LYS66" s="39"/>
      <c r="LYT66" s="39"/>
      <c r="LYU66" s="39"/>
      <c r="LYV66" s="39"/>
      <c r="LYW66" s="39"/>
      <c r="LYX66" s="39"/>
      <c r="LYY66" s="39"/>
      <c r="LYZ66" s="39"/>
      <c r="LZA66" s="39"/>
      <c r="LZB66" s="39"/>
      <c r="LZC66" s="39"/>
      <c r="LZD66" s="39"/>
      <c r="LZE66" s="39"/>
      <c r="LZF66" s="39"/>
      <c r="LZG66" s="39"/>
      <c r="LZH66" s="39"/>
      <c r="LZI66" s="39"/>
      <c r="LZJ66" s="39"/>
      <c r="LZK66" s="39"/>
      <c r="LZL66" s="39"/>
      <c r="LZM66" s="39"/>
      <c r="LZN66" s="39"/>
      <c r="LZO66" s="39"/>
      <c r="LZP66" s="39"/>
      <c r="LZQ66" s="39"/>
      <c r="LZR66" s="39"/>
      <c r="LZS66" s="39"/>
      <c r="LZT66" s="39"/>
      <c r="LZU66" s="39"/>
      <c r="LZV66" s="39"/>
      <c r="LZW66" s="39"/>
      <c r="LZX66" s="39"/>
      <c r="LZY66" s="39"/>
      <c r="LZZ66" s="39"/>
      <c r="MAA66" s="39"/>
      <c r="MAB66" s="39"/>
      <c r="MAC66" s="39"/>
      <c r="MAD66" s="39"/>
      <c r="MAE66" s="39"/>
      <c r="MAF66" s="39"/>
      <c r="MAG66" s="39"/>
      <c r="MAH66" s="39"/>
      <c r="MAI66" s="39"/>
      <c r="MAJ66" s="39"/>
      <c r="MAK66" s="39"/>
      <c r="MAL66" s="39"/>
      <c r="MAM66" s="39"/>
      <c r="MAN66" s="39"/>
      <c r="MAO66" s="39"/>
      <c r="MAP66" s="39"/>
      <c r="MAQ66" s="39"/>
      <c r="MAR66" s="39"/>
      <c r="MAS66" s="39"/>
      <c r="MAT66" s="39"/>
      <c r="MAU66" s="39"/>
      <c r="MAV66" s="39"/>
      <c r="MAW66" s="39"/>
      <c r="MAX66" s="39"/>
      <c r="MAY66" s="39"/>
      <c r="MAZ66" s="39"/>
      <c r="MBA66" s="39"/>
      <c r="MBB66" s="39"/>
      <c r="MBC66" s="39"/>
      <c r="MBD66" s="39"/>
      <c r="MBE66" s="39"/>
      <c r="MBF66" s="39"/>
      <c r="MBG66" s="39"/>
      <c r="MBH66" s="39"/>
      <c r="MBI66" s="39"/>
      <c r="MBJ66" s="39"/>
      <c r="MBK66" s="39"/>
      <c r="MBL66" s="39"/>
      <c r="MBM66" s="39"/>
      <c r="MBN66" s="39"/>
      <c r="MBO66" s="39"/>
      <c r="MBP66" s="39"/>
      <c r="MBQ66" s="39"/>
      <c r="MBR66" s="39"/>
      <c r="MBS66" s="39"/>
      <c r="MBT66" s="39"/>
      <c r="MBU66" s="39"/>
      <c r="MBV66" s="39"/>
      <c r="MBW66" s="39"/>
      <c r="MBX66" s="39"/>
      <c r="MBY66" s="39"/>
      <c r="MBZ66" s="39"/>
      <c r="MCA66" s="39"/>
      <c r="MCB66" s="39"/>
      <c r="MCC66" s="39"/>
      <c r="MCD66" s="39"/>
      <c r="MCE66" s="39"/>
      <c r="MCF66" s="39"/>
      <c r="MCG66" s="39"/>
      <c r="MCH66" s="39"/>
      <c r="MCI66" s="39"/>
      <c r="MCJ66" s="39"/>
      <c r="MCK66" s="39"/>
      <c r="MCL66" s="39"/>
      <c r="MCM66" s="39"/>
      <c r="MCN66" s="39"/>
      <c r="MCO66" s="39"/>
      <c r="MCP66" s="39"/>
      <c r="MCQ66" s="39"/>
      <c r="MCR66" s="39"/>
      <c r="MCS66" s="39"/>
      <c r="MCT66" s="39"/>
      <c r="MCU66" s="39"/>
      <c r="MCV66" s="39"/>
      <c r="MCW66" s="39"/>
      <c r="MCX66" s="39"/>
      <c r="MCY66" s="39"/>
      <c r="MCZ66" s="39"/>
      <c r="MDA66" s="39"/>
      <c r="MDB66" s="39"/>
      <c r="MDC66" s="39"/>
      <c r="MDD66" s="39"/>
      <c r="MDE66" s="39"/>
      <c r="MDF66" s="39"/>
      <c r="MDG66" s="39"/>
      <c r="MDH66" s="39"/>
      <c r="MDI66" s="39"/>
      <c r="MDJ66" s="39"/>
      <c r="MDK66" s="39"/>
      <c r="MDL66" s="39"/>
      <c r="MDM66" s="39"/>
      <c r="MDN66" s="39"/>
      <c r="MDO66" s="39"/>
      <c r="MDP66" s="39"/>
      <c r="MDQ66" s="39"/>
      <c r="MDR66" s="39"/>
      <c r="MDS66" s="39"/>
      <c r="MDT66" s="39"/>
      <c r="MDU66" s="39"/>
      <c r="MDV66" s="39"/>
      <c r="MDW66" s="39"/>
      <c r="MDX66" s="39"/>
      <c r="MDY66" s="39"/>
      <c r="MDZ66" s="39"/>
      <c r="MEA66" s="39"/>
      <c r="MEB66" s="39"/>
      <c r="MEC66" s="39"/>
      <c r="MED66" s="39"/>
      <c r="MEE66" s="39"/>
      <c r="MEF66" s="39"/>
      <c r="MEG66" s="39"/>
      <c r="MEH66" s="39"/>
      <c r="MEI66" s="39"/>
      <c r="MEJ66" s="39"/>
      <c r="MEK66" s="39"/>
      <c r="MEL66" s="39"/>
      <c r="MEM66" s="39"/>
      <c r="MEN66" s="39"/>
      <c r="MEO66" s="39"/>
      <c r="MEP66" s="39"/>
      <c r="MEQ66" s="39"/>
      <c r="MER66" s="39"/>
      <c r="MES66" s="39"/>
      <c r="MET66" s="39"/>
      <c r="MEU66" s="39"/>
      <c r="MEV66" s="39"/>
      <c r="MEW66" s="39"/>
      <c r="MEX66" s="39"/>
      <c r="MEY66" s="39"/>
      <c r="MEZ66" s="39"/>
      <c r="MFA66" s="39"/>
      <c r="MFB66" s="39"/>
      <c r="MFC66" s="39"/>
      <c r="MFD66" s="39"/>
      <c r="MFE66" s="39"/>
      <c r="MFF66" s="39"/>
      <c r="MFG66" s="39"/>
      <c r="MFH66" s="39"/>
      <c r="MFI66" s="39"/>
      <c r="MFJ66" s="39"/>
      <c r="MFK66" s="39"/>
      <c r="MFL66" s="39"/>
      <c r="MFM66" s="39"/>
      <c r="MFN66" s="39"/>
      <c r="MFO66" s="39"/>
      <c r="MFP66" s="39"/>
      <c r="MFQ66" s="39"/>
      <c r="MFR66" s="39"/>
      <c r="MFS66" s="39"/>
      <c r="MFT66" s="39"/>
      <c r="MFU66" s="39"/>
      <c r="MFV66" s="39"/>
      <c r="MFW66" s="39"/>
      <c r="MFX66" s="39"/>
      <c r="MFY66" s="39"/>
      <c r="MFZ66" s="39"/>
      <c r="MGA66" s="39"/>
      <c r="MGB66" s="39"/>
      <c r="MGC66" s="39"/>
      <c r="MGD66" s="39"/>
      <c r="MGE66" s="39"/>
      <c r="MGF66" s="39"/>
      <c r="MGG66" s="39"/>
      <c r="MGH66" s="39"/>
      <c r="MGI66" s="39"/>
      <c r="MGJ66" s="39"/>
      <c r="MGK66" s="39"/>
      <c r="MGL66" s="39"/>
      <c r="MGM66" s="39"/>
      <c r="MGN66" s="39"/>
      <c r="MGO66" s="39"/>
      <c r="MGP66" s="39"/>
      <c r="MGQ66" s="39"/>
      <c r="MGR66" s="39"/>
      <c r="MGS66" s="39"/>
      <c r="MGT66" s="39"/>
      <c r="MGU66" s="39"/>
      <c r="MGV66" s="39"/>
      <c r="MGW66" s="39"/>
      <c r="MGX66" s="39"/>
      <c r="MGY66" s="39"/>
      <c r="MGZ66" s="39"/>
      <c r="MHA66" s="39"/>
      <c r="MHB66" s="39"/>
      <c r="MHC66" s="39"/>
      <c r="MHD66" s="39"/>
      <c r="MHE66" s="39"/>
      <c r="MHF66" s="39"/>
      <c r="MHG66" s="39"/>
      <c r="MHH66" s="39"/>
      <c r="MHI66" s="39"/>
      <c r="MHJ66" s="39"/>
      <c r="MHK66" s="39"/>
      <c r="MHL66" s="39"/>
      <c r="MHM66" s="39"/>
      <c r="MHN66" s="39"/>
      <c r="MHO66" s="39"/>
      <c r="MHP66" s="39"/>
      <c r="MHQ66" s="39"/>
      <c r="MHR66" s="39"/>
      <c r="MHS66" s="39"/>
      <c r="MHT66" s="39"/>
      <c r="MHU66" s="39"/>
      <c r="MHV66" s="39"/>
      <c r="MHW66" s="39"/>
      <c r="MHX66" s="39"/>
      <c r="MHY66" s="39"/>
      <c r="MHZ66" s="39"/>
      <c r="MIA66" s="39"/>
      <c r="MIB66" s="39"/>
      <c r="MIC66" s="39"/>
      <c r="MID66" s="39"/>
      <c r="MIE66" s="39"/>
      <c r="MIF66" s="39"/>
      <c r="MIG66" s="39"/>
      <c r="MIH66" s="39"/>
      <c r="MII66" s="39"/>
      <c r="MIJ66" s="39"/>
      <c r="MIK66" s="39"/>
      <c r="MIL66" s="39"/>
      <c r="MIM66" s="39"/>
      <c r="MIN66" s="39"/>
      <c r="MIO66" s="39"/>
      <c r="MIP66" s="39"/>
      <c r="MIQ66" s="39"/>
      <c r="MIR66" s="39"/>
      <c r="MIS66" s="39"/>
      <c r="MIT66" s="39"/>
      <c r="MIU66" s="39"/>
      <c r="MIV66" s="39"/>
      <c r="MIW66" s="39"/>
      <c r="MIX66" s="39"/>
      <c r="MIY66" s="39"/>
      <c r="MIZ66" s="39"/>
      <c r="MJA66" s="39"/>
      <c r="MJB66" s="39"/>
      <c r="MJC66" s="39"/>
      <c r="MJD66" s="39"/>
      <c r="MJE66" s="39"/>
      <c r="MJF66" s="39"/>
      <c r="MJG66" s="39"/>
      <c r="MJH66" s="39"/>
      <c r="MJI66" s="39"/>
      <c r="MJJ66" s="39"/>
      <c r="MJK66" s="39"/>
      <c r="MJL66" s="39"/>
      <c r="MJM66" s="39"/>
      <c r="MJN66" s="39"/>
      <c r="MJO66" s="39"/>
      <c r="MJP66" s="39"/>
      <c r="MJQ66" s="39"/>
      <c r="MJR66" s="39"/>
      <c r="MJS66" s="39"/>
      <c r="MJT66" s="39"/>
      <c r="MJU66" s="39"/>
      <c r="MJV66" s="39"/>
      <c r="MJW66" s="39"/>
      <c r="MJX66" s="39"/>
      <c r="MJY66" s="39"/>
      <c r="MJZ66" s="39"/>
      <c r="MKA66" s="39"/>
      <c r="MKB66" s="39"/>
      <c r="MKC66" s="39"/>
      <c r="MKD66" s="39"/>
      <c r="MKE66" s="39"/>
      <c r="MKF66" s="39"/>
      <c r="MKG66" s="39"/>
      <c r="MKH66" s="39"/>
      <c r="MKI66" s="39"/>
      <c r="MKJ66" s="39"/>
      <c r="MKK66" s="39"/>
      <c r="MKL66" s="39"/>
      <c r="MKM66" s="39"/>
      <c r="MKN66" s="39"/>
      <c r="MKO66" s="39"/>
      <c r="MKP66" s="39"/>
      <c r="MKQ66" s="39"/>
      <c r="MKR66" s="39"/>
      <c r="MKS66" s="39"/>
      <c r="MKT66" s="39"/>
      <c r="MKU66" s="39"/>
      <c r="MKV66" s="39"/>
      <c r="MKW66" s="39"/>
      <c r="MKX66" s="39"/>
      <c r="MKY66" s="39"/>
      <c r="MKZ66" s="39"/>
      <c r="MLA66" s="39"/>
      <c r="MLB66" s="39"/>
      <c r="MLC66" s="39"/>
      <c r="MLD66" s="39"/>
      <c r="MLE66" s="39"/>
      <c r="MLF66" s="39"/>
      <c r="MLG66" s="39"/>
      <c r="MLH66" s="39"/>
      <c r="MLI66" s="39"/>
      <c r="MLJ66" s="39"/>
      <c r="MLK66" s="39"/>
      <c r="MLL66" s="39"/>
      <c r="MLM66" s="39"/>
      <c r="MLN66" s="39"/>
      <c r="MLO66" s="39"/>
      <c r="MLP66" s="39"/>
      <c r="MLQ66" s="39"/>
      <c r="MLR66" s="39"/>
      <c r="MLS66" s="39"/>
      <c r="MLT66" s="39"/>
      <c r="MLU66" s="39"/>
      <c r="MLV66" s="39"/>
      <c r="MLW66" s="39"/>
      <c r="MLX66" s="39"/>
      <c r="MLY66" s="39"/>
      <c r="MLZ66" s="39"/>
      <c r="MMA66" s="39"/>
      <c r="MMB66" s="39"/>
      <c r="MMC66" s="39"/>
      <c r="MMD66" s="39"/>
      <c r="MME66" s="39"/>
      <c r="MMF66" s="39"/>
      <c r="MMG66" s="39"/>
      <c r="MMH66" s="39"/>
      <c r="MMI66" s="39"/>
      <c r="MMJ66" s="39"/>
      <c r="MMK66" s="39"/>
      <c r="MML66" s="39"/>
      <c r="MMM66" s="39"/>
      <c r="MMN66" s="39"/>
      <c r="MMO66" s="39"/>
      <c r="MMP66" s="39"/>
      <c r="MMQ66" s="39"/>
      <c r="MMR66" s="39"/>
      <c r="MMS66" s="39"/>
      <c r="MMT66" s="39"/>
      <c r="MMU66" s="39"/>
      <c r="MMV66" s="39"/>
      <c r="MMW66" s="39"/>
      <c r="MMX66" s="39"/>
      <c r="MMY66" s="39"/>
      <c r="MMZ66" s="39"/>
      <c r="MNA66" s="39"/>
      <c r="MNB66" s="39"/>
      <c r="MNC66" s="39"/>
      <c r="MND66" s="39"/>
      <c r="MNE66" s="39"/>
      <c r="MNF66" s="39"/>
      <c r="MNG66" s="39"/>
      <c r="MNH66" s="39"/>
      <c r="MNI66" s="39"/>
      <c r="MNJ66" s="39"/>
      <c r="MNK66" s="39"/>
      <c r="MNL66" s="39"/>
      <c r="MNM66" s="39"/>
      <c r="MNN66" s="39"/>
      <c r="MNO66" s="39"/>
      <c r="MNP66" s="39"/>
      <c r="MNQ66" s="39"/>
      <c r="MNR66" s="39"/>
      <c r="MNS66" s="39"/>
      <c r="MNT66" s="39"/>
      <c r="MNU66" s="39"/>
      <c r="MNV66" s="39"/>
      <c r="MNW66" s="39"/>
      <c r="MNX66" s="39"/>
      <c r="MNY66" s="39"/>
      <c r="MNZ66" s="39"/>
      <c r="MOA66" s="39"/>
      <c r="MOB66" s="39"/>
      <c r="MOC66" s="39"/>
      <c r="MOD66" s="39"/>
      <c r="MOE66" s="39"/>
      <c r="MOF66" s="39"/>
      <c r="MOG66" s="39"/>
      <c r="MOH66" s="39"/>
      <c r="MOI66" s="39"/>
      <c r="MOJ66" s="39"/>
      <c r="MOK66" s="39"/>
      <c r="MOL66" s="39"/>
      <c r="MOM66" s="39"/>
      <c r="MON66" s="39"/>
      <c r="MOO66" s="39"/>
      <c r="MOP66" s="39"/>
      <c r="MOQ66" s="39"/>
      <c r="MOR66" s="39"/>
      <c r="MOS66" s="39"/>
      <c r="MOT66" s="39"/>
      <c r="MOU66" s="39"/>
      <c r="MOV66" s="39"/>
      <c r="MOW66" s="39"/>
      <c r="MOX66" s="39"/>
      <c r="MOY66" s="39"/>
      <c r="MOZ66" s="39"/>
      <c r="MPA66" s="39"/>
      <c r="MPB66" s="39"/>
      <c r="MPC66" s="39"/>
      <c r="MPD66" s="39"/>
      <c r="MPE66" s="39"/>
      <c r="MPF66" s="39"/>
      <c r="MPG66" s="39"/>
      <c r="MPH66" s="39"/>
      <c r="MPI66" s="39"/>
      <c r="MPJ66" s="39"/>
      <c r="MPK66" s="39"/>
      <c r="MPL66" s="39"/>
      <c r="MPM66" s="39"/>
      <c r="MPN66" s="39"/>
      <c r="MPO66" s="39"/>
      <c r="MPP66" s="39"/>
      <c r="MPQ66" s="39"/>
      <c r="MPR66" s="39"/>
      <c r="MPS66" s="39"/>
      <c r="MPT66" s="39"/>
      <c r="MPU66" s="39"/>
      <c r="MPV66" s="39"/>
      <c r="MPW66" s="39"/>
      <c r="MPX66" s="39"/>
      <c r="MPY66" s="39"/>
      <c r="MPZ66" s="39"/>
      <c r="MQA66" s="39"/>
      <c r="MQB66" s="39"/>
      <c r="MQC66" s="39"/>
      <c r="MQD66" s="39"/>
      <c r="MQE66" s="39"/>
      <c r="MQF66" s="39"/>
      <c r="MQG66" s="39"/>
      <c r="MQH66" s="39"/>
      <c r="MQI66" s="39"/>
      <c r="MQJ66" s="39"/>
      <c r="MQK66" s="39"/>
      <c r="MQL66" s="39"/>
      <c r="MQM66" s="39"/>
      <c r="MQN66" s="39"/>
      <c r="MQO66" s="39"/>
      <c r="MQP66" s="39"/>
      <c r="MQQ66" s="39"/>
      <c r="MQR66" s="39"/>
      <c r="MQS66" s="39"/>
      <c r="MQT66" s="39"/>
      <c r="MQU66" s="39"/>
      <c r="MQV66" s="39"/>
      <c r="MQW66" s="39"/>
      <c r="MQX66" s="39"/>
      <c r="MQY66" s="39"/>
      <c r="MQZ66" s="39"/>
      <c r="MRA66" s="39"/>
      <c r="MRB66" s="39"/>
      <c r="MRC66" s="39"/>
      <c r="MRD66" s="39"/>
      <c r="MRE66" s="39"/>
      <c r="MRF66" s="39"/>
      <c r="MRG66" s="39"/>
      <c r="MRH66" s="39"/>
      <c r="MRI66" s="39"/>
      <c r="MRJ66" s="39"/>
      <c r="MRK66" s="39"/>
      <c r="MRL66" s="39"/>
      <c r="MRM66" s="39"/>
      <c r="MRN66" s="39"/>
      <c r="MRO66" s="39"/>
      <c r="MRP66" s="39"/>
      <c r="MRQ66" s="39"/>
      <c r="MRR66" s="39"/>
      <c r="MRS66" s="39"/>
      <c r="MRT66" s="39"/>
      <c r="MRU66" s="39"/>
      <c r="MRV66" s="39"/>
      <c r="MRW66" s="39"/>
      <c r="MRX66" s="39"/>
      <c r="MRY66" s="39"/>
      <c r="MRZ66" s="39"/>
      <c r="MSA66" s="39"/>
      <c r="MSB66" s="39"/>
      <c r="MSC66" s="39"/>
      <c r="MSD66" s="39"/>
      <c r="MSE66" s="39"/>
      <c r="MSF66" s="39"/>
      <c r="MSG66" s="39"/>
      <c r="MSH66" s="39"/>
      <c r="MSI66" s="39"/>
      <c r="MSJ66" s="39"/>
      <c r="MSK66" s="39"/>
      <c r="MSL66" s="39"/>
      <c r="MSM66" s="39"/>
      <c r="MSN66" s="39"/>
      <c r="MSO66" s="39"/>
      <c r="MSP66" s="39"/>
      <c r="MSQ66" s="39"/>
      <c r="MSR66" s="39"/>
      <c r="MSS66" s="39"/>
      <c r="MST66" s="39"/>
      <c r="MSU66" s="39"/>
      <c r="MSV66" s="39"/>
      <c r="MSW66" s="39"/>
      <c r="MSX66" s="39"/>
      <c r="MSY66" s="39"/>
      <c r="MSZ66" s="39"/>
      <c r="MTA66" s="39"/>
      <c r="MTB66" s="39"/>
      <c r="MTC66" s="39"/>
      <c r="MTD66" s="39"/>
      <c r="MTE66" s="39"/>
      <c r="MTF66" s="39"/>
      <c r="MTG66" s="39"/>
      <c r="MTH66" s="39"/>
      <c r="MTI66" s="39"/>
      <c r="MTJ66" s="39"/>
      <c r="MTK66" s="39"/>
      <c r="MTL66" s="39"/>
      <c r="MTM66" s="39"/>
      <c r="MTN66" s="39"/>
      <c r="MTO66" s="39"/>
      <c r="MTP66" s="39"/>
      <c r="MTQ66" s="39"/>
      <c r="MTR66" s="39"/>
      <c r="MTS66" s="39"/>
      <c r="MTT66" s="39"/>
      <c r="MTU66" s="39"/>
      <c r="MTV66" s="39"/>
      <c r="MTW66" s="39"/>
      <c r="MTX66" s="39"/>
      <c r="MTY66" s="39"/>
      <c r="MTZ66" s="39"/>
      <c r="MUA66" s="39"/>
      <c r="MUB66" s="39"/>
      <c r="MUC66" s="39"/>
      <c r="MUD66" s="39"/>
      <c r="MUE66" s="39"/>
      <c r="MUF66" s="39"/>
      <c r="MUG66" s="39"/>
      <c r="MUH66" s="39"/>
      <c r="MUI66" s="39"/>
      <c r="MUJ66" s="39"/>
      <c r="MUK66" s="39"/>
      <c r="MUL66" s="39"/>
      <c r="MUM66" s="39"/>
      <c r="MUN66" s="39"/>
      <c r="MUO66" s="39"/>
      <c r="MUP66" s="39"/>
      <c r="MUQ66" s="39"/>
      <c r="MUR66" s="39"/>
      <c r="MUS66" s="39"/>
      <c r="MUT66" s="39"/>
      <c r="MUU66" s="39"/>
      <c r="MUV66" s="39"/>
      <c r="MUW66" s="39"/>
      <c r="MUX66" s="39"/>
      <c r="MUY66" s="39"/>
      <c r="MUZ66" s="39"/>
      <c r="MVA66" s="39"/>
      <c r="MVB66" s="39"/>
      <c r="MVC66" s="39"/>
      <c r="MVD66" s="39"/>
      <c r="MVE66" s="39"/>
      <c r="MVF66" s="39"/>
      <c r="MVG66" s="39"/>
      <c r="MVH66" s="39"/>
      <c r="MVI66" s="39"/>
      <c r="MVJ66" s="39"/>
      <c r="MVK66" s="39"/>
      <c r="MVL66" s="39"/>
      <c r="MVM66" s="39"/>
      <c r="MVN66" s="39"/>
      <c r="MVO66" s="39"/>
      <c r="MVP66" s="39"/>
      <c r="MVQ66" s="39"/>
      <c r="MVR66" s="39"/>
      <c r="MVS66" s="39"/>
      <c r="MVT66" s="39"/>
      <c r="MVU66" s="39"/>
      <c r="MVV66" s="39"/>
      <c r="MVW66" s="39"/>
      <c r="MVX66" s="39"/>
      <c r="MVY66" s="39"/>
      <c r="MVZ66" s="39"/>
      <c r="MWA66" s="39"/>
      <c r="MWB66" s="39"/>
      <c r="MWC66" s="39"/>
      <c r="MWD66" s="39"/>
      <c r="MWE66" s="39"/>
      <c r="MWF66" s="39"/>
      <c r="MWG66" s="39"/>
      <c r="MWH66" s="39"/>
      <c r="MWI66" s="39"/>
      <c r="MWJ66" s="39"/>
      <c r="MWK66" s="39"/>
      <c r="MWL66" s="39"/>
      <c r="MWM66" s="39"/>
      <c r="MWN66" s="39"/>
      <c r="MWO66" s="39"/>
      <c r="MWP66" s="39"/>
      <c r="MWQ66" s="39"/>
      <c r="MWR66" s="39"/>
      <c r="MWS66" s="39"/>
      <c r="MWT66" s="39"/>
      <c r="MWU66" s="39"/>
      <c r="MWV66" s="39"/>
      <c r="MWW66" s="39"/>
      <c r="MWX66" s="39"/>
      <c r="MWY66" s="39"/>
      <c r="MWZ66" s="39"/>
      <c r="MXA66" s="39"/>
      <c r="MXB66" s="39"/>
      <c r="MXC66" s="39"/>
      <c r="MXD66" s="39"/>
      <c r="MXE66" s="39"/>
      <c r="MXF66" s="39"/>
      <c r="MXG66" s="39"/>
      <c r="MXH66" s="39"/>
      <c r="MXI66" s="39"/>
      <c r="MXJ66" s="39"/>
      <c r="MXK66" s="39"/>
      <c r="MXL66" s="39"/>
      <c r="MXM66" s="39"/>
      <c r="MXN66" s="39"/>
      <c r="MXO66" s="39"/>
      <c r="MXP66" s="39"/>
      <c r="MXQ66" s="39"/>
      <c r="MXR66" s="39"/>
      <c r="MXS66" s="39"/>
      <c r="MXT66" s="39"/>
      <c r="MXU66" s="39"/>
      <c r="MXV66" s="39"/>
      <c r="MXW66" s="39"/>
      <c r="MXX66" s="39"/>
      <c r="MXY66" s="39"/>
      <c r="MXZ66" s="39"/>
      <c r="MYA66" s="39"/>
      <c r="MYB66" s="39"/>
      <c r="MYC66" s="39"/>
      <c r="MYD66" s="39"/>
      <c r="MYE66" s="39"/>
      <c r="MYF66" s="39"/>
      <c r="MYG66" s="39"/>
      <c r="MYH66" s="39"/>
      <c r="MYI66" s="39"/>
      <c r="MYJ66" s="39"/>
      <c r="MYK66" s="39"/>
      <c r="MYL66" s="39"/>
      <c r="MYM66" s="39"/>
      <c r="MYN66" s="39"/>
      <c r="MYO66" s="39"/>
      <c r="MYP66" s="39"/>
      <c r="MYQ66" s="39"/>
      <c r="MYR66" s="39"/>
      <c r="MYS66" s="39"/>
      <c r="MYT66" s="39"/>
      <c r="MYU66" s="39"/>
      <c r="MYV66" s="39"/>
      <c r="MYW66" s="39"/>
      <c r="MYX66" s="39"/>
      <c r="MYY66" s="39"/>
      <c r="MYZ66" s="39"/>
      <c r="MZA66" s="39"/>
      <c r="MZB66" s="39"/>
      <c r="MZC66" s="39"/>
      <c r="MZD66" s="39"/>
      <c r="MZE66" s="39"/>
      <c r="MZF66" s="39"/>
      <c r="MZG66" s="39"/>
      <c r="MZH66" s="39"/>
      <c r="MZI66" s="39"/>
      <c r="MZJ66" s="39"/>
      <c r="MZK66" s="39"/>
      <c r="MZL66" s="39"/>
      <c r="MZM66" s="39"/>
      <c r="MZN66" s="39"/>
      <c r="MZO66" s="39"/>
      <c r="MZP66" s="39"/>
      <c r="MZQ66" s="39"/>
      <c r="MZR66" s="39"/>
      <c r="MZS66" s="39"/>
      <c r="MZT66" s="39"/>
      <c r="MZU66" s="39"/>
      <c r="MZV66" s="39"/>
      <c r="MZW66" s="39"/>
      <c r="MZX66" s="39"/>
      <c r="MZY66" s="39"/>
      <c r="MZZ66" s="39"/>
      <c r="NAA66" s="39"/>
      <c r="NAB66" s="39"/>
      <c r="NAC66" s="39"/>
      <c r="NAD66" s="39"/>
      <c r="NAE66" s="39"/>
      <c r="NAF66" s="39"/>
      <c r="NAG66" s="39"/>
      <c r="NAH66" s="39"/>
      <c r="NAI66" s="39"/>
      <c r="NAJ66" s="39"/>
      <c r="NAK66" s="39"/>
      <c r="NAL66" s="39"/>
      <c r="NAM66" s="39"/>
      <c r="NAN66" s="39"/>
      <c r="NAO66" s="39"/>
      <c r="NAP66" s="39"/>
      <c r="NAQ66" s="39"/>
      <c r="NAR66" s="39"/>
      <c r="NAS66" s="39"/>
      <c r="NAT66" s="39"/>
      <c r="NAU66" s="39"/>
      <c r="NAV66" s="39"/>
      <c r="NAW66" s="39"/>
      <c r="NAX66" s="39"/>
      <c r="NAY66" s="39"/>
      <c r="NAZ66" s="39"/>
      <c r="NBA66" s="39"/>
      <c r="NBB66" s="39"/>
      <c r="NBC66" s="39"/>
      <c r="NBD66" s="39"/>
      <c r="NBE66" s="39"/>
      <c r="NBF66" s="39"/>
      <c r="NBG66" s="39"/>
      <c r="NBH66" s="39"/>
      <c r="NBI66" s="39"/>
      <c r="NBJ66" s="39"/>
      <c r="NBK66" s="39"/>
      <c r="NBL66" s="39"/>
      <c r="NBM66" s="39"/>
      <c r="NBN66" s="39"/>
      <c r="NBO66" s="39"/>
      <c r="NBP66" s="39"/>
      <c r="NBQ66" s="39"/>
      <c r="NBR66" s="39"/>
      <c r="NBS66" s="39"/>
      <c r="NBT66" s="39"/>
      <c r="NBU66" s="39"/>
      <c r="NBV66" s="39"/>
      <c r="NBW66" s="39"/>
      <c r="NBX66" s="39"/>
      <c r="NBY66" s="39"/>
      <c r="NBZ66" s="39"/>
      <c r="NCA66" s="39"/>
      <c r="NCB66" s="39"/>
      <c r="NCC66" s="39"/>
      <c r="NCD66" s="39"/>
      <c r="NCE66" s="39"/>
      <c r="NCF66" s="39"/>
      <c r="NCG66" s="39"/>
      <c r="NCH66" s="39"/>
      <c r="NCI66" s="39"/>
      <c r="NCJ66" s="39"/>
      <c r="NCK66" s="39"/>
      <c r="NCL66" s="39"/>
      <c r="NCM66" s="39"/>
      <c r="NCN66" s="39"/>
      <c r="NCO66" s="39"/>
      <c r="NCP66" s="39"/>
      <c r="NCQ66" s="39"/>
      <c r="NCR66" s="39"/>
      <c r="NCS66" s="39"/>
      <c r="NCT66" s="39"/>
      <c r="NCU66" s="39"/>
      <c r="NCV66" s="39"/>
      <c r="NCW66" s="39"/>
      <c r="NCX66" s="39"/>
      <c r="NCY66" s="39"/>
      <c r="NCZ66" s="39"/>
      <c r="NDA66" s="39"/>
      <c r="NDB66" s="39"/>
      <c r="NDC66" s="39"/>
      <c r="NDD66" s="39"/>
      <c r="NDE66" s="39"/>
      <c r="NDF66" s="39"/>
      <c r="NDG66" s="39"/>
      <c r="NDH66" s="39"/>
      <c r="NDI66" s="39"/>
      <c r="NDJ66" s="39"/>
      <c r="NDK66" s="39"/>
      <c r="NDL66" s="39"/>
      <c r="NDM66" s="39"/>
      <c r="NDN66" s="39"/>
      <c r="NDO66" s="39"/>
      <c r="NDP66" s="39"/>
      <c r="NDQ66" s="39"/>
      <c r="NDR66" s="39"/>
      <c r="NDS66" s="39"/>
      <c r="NDT66" s="39"/>
      <c r="NDU66" s="39"/>
      <c r="NDV66" s="39"/>
      <c r="NDW66" s="39"/>
      <c r="NDX66" s="39"/>
      <c r="NDY66" s="39"/>
      <c r="NDZ66" s="39"/>
      <c r="NEA66" s="39"/>
      <c r="NEB66" s="39"/>
      <c r="NEC66" s="39"/>
      <c r="NED66" s="39"/>
      <c r="NEE66" s="39"/>
      <c r="NEF66" s="39"/>
      <c r="NEG66" s="39"/>
      <c r="NEH66" s="39"/>
      <c r="NEI66" s="39"/>
      <c r="NEJ66" s="39"/>
      <c r="NEK66" s="39"/>
      <c r="NEL66" s="39"/>
      <c r="NEM66" s="39"/>
      <c r="NEN66" s="39"/>
      <c r="NEO66" s="39"/>
      <c r="NEP66" s="39"/>
      <c r="NEQ66" s="39"/>
      <c r="NER66" s="39"/>
      <c r="NES66" s="39"/>
      <c r="NET66" s="39"/>
      <c r="NEU66" s="39"/>
      <c r="NEV66" s="39"/>
      <c r="NEW66" s="39"/>
      <c r="NEX66" s="39"/>
      <c r="NEY66" s="39"/>
      <c r="NEZ66" s="39"/>
      <c r="NFA66" s="39"/>
      <c r="NFB66" s="39"/>
      <c r="NFC66" s="39"/>
      <c r="NFD66" s="39"/>
      <c r="NFE66" s="39"/>
      <c r="NFF66" s="39"/>
      <c r="NFG66" s="39"/>
      <c r="NFH66" s="39"/>
      <c r="NFI66" s="39"/>
      <c r="NFJ66" s="39"/>
      <c r="NFK66" s="39"/>
      <c r="NFL66" s="39"/>
      <c r="NFM66" s="39"/>
      <c r="NFN66" s="39"/>
      <c r="NFO66" s="39"/>
      <c r="NFP66" s="39"/>
      <c r="NFQ66" s="39"/>
      <c r="NFR66" s="39"/>
      <c r="NFS66" s="39"/>
      <c r="NFT66" s="39"/>
      <c r="NFU66" s="39"/>
      <c r="NFV66" s="39"/>
      <c r="NFW66" s="39"/>
      <c r="NFX66" s="39"/>
      <c r="NFY66" s="39"/>
      <c r="NFZ66" s="39"/>
      <c r="NGA66" s="39"/>
      <c r="NGB66" s="39"/>
      <c r="NGC66" s="39"/>
      <c r="NGD66" s="39"/>
      <c r="NGE66" s="39"/>
      <c r="NGF66" s="39"/>
      <c r="NGG66" s="39"/>
      <c r="NGH66" s="39"/>
      <c r="NGI66" s="39"/>
      <c r="NGJ66" s="39"/>
      <c r="NGK66" s="39"/>
      <c r="NGL66" s="39"/>
      <c r="NGM66" s="39"/>
      <c r="NGN66" s="39"/>
      <c r="NGO66" s="39"/>
      <c r="NGP66" s="39"/>
      <c r="NGQ66" s="39"/>
      <c r="NGR66" s="39"/>
      <c r="NGS66" s="39"/>
      <c r="NGT66" s="39"/>
      <c r="NGU66" s="39"/>
      <c r="NGV66" s="39"/>
      <c r="NGW66" s="39"/>
      <c r="NGX66" s="39"/>
      <c r="NGY66" s="39"/>
      <c r="NGZ66" s="39"/>
      <c r="NHA66" s="39"/>
      <c r="NHB66" s="39"/>
      <c r="NHC66" s="39"/>
      <c r="NHD66" s="39"/>
      <c r="NHE66" s="39"/>
      <c r="NHF66" s="39"/>
      <c r="NHG66" s="39"/>
      <c r="NHH66" s="39"/>
      <c r="NHI66" s="39"/>
      <c r="NHJ66" s="39"/>
      <c r="NHK66" s="39"/>
      <c r="NHL66" s="39"/>
      <c r="NHM66" s="39"/>
      <c r="NHN66" s="39"/>
      <c r="NHO66" s="39"/>
      <c r="NHP66" s="39"/>
      <c r="NHQ66" s="39"/>
      <c r="NHR66" s="39"/>
      <c r="NHS66" s="39"/>
      <c r="NHT66" s="39"/>
      <c r="NHU66" s="39"/>
      <c r="NHV66" s="39"/>
      <c r="NHW66" s="39"/>
      <c r="NHX66" s="39"/>
      <c r="NHY66" s="39"/>
      <c r="NHZ66" s="39"/>
      <c r="NIA66" s="39"/>
      <c r="NIB66" s="39"/>
      <c r="NIC66" s="39"/>
      <c r="NID66" s="39"/>
      <c r="NIE66" s="39"/>
      <c r="NIF66" s="39"/>
      <c r="NIG66" s="39"/>
      <c r="NIH66" s="39"/>
      <c r="NII66" s="39"/>
      <c r="NIJ66" s="39"/>
      <c r="NIK66" s="39"/>
      <c r="NIL66" s="39"/>
      <c r="NIM66" s="39"/>
      <c r="NIN66" s="39"/>
      <c r="NIO66" s="39"/>
      <c r="NIP66" s="39"/>
      <c r="NIQ66" s="39"/>
      <c r="NIR66" s="39"/>
      <c r="NIS66" s="39"/>
      <c r="NIT66" s="39"/>
      <c r="NIU66" s="39"/>
      <c r="NIV66" s="39"/>
      <c r="NIW66" s="39"/>
      <c r="NIX66" s="39"/>
      <c r="NIY66" s="39"/>
      <c r="NIZ66" s="39"/>
      <c r="NJA66" s="39"/>
      <c r="NJB66" s="39"/>
      <c r="NJC66" s="39"/>
      <c r="NJD66" s="39"/>
      <c r="NJE66" s="39"/>
      <c r="NJF66" s="39"/>
      <c r="NJG66" s="39"/>
      <c r="NJH66" s="39"/>
      <c r="NJI66" s="39"/>
      <c r="NJJ66" s="39"/>
      <c r="NJK66" s="39"/>
      <c r="NJL66" s="39"/>
      <c r="NJM66" s="39"/>
      <c r="NJN66" s="39"/>
      <c r="NJO66" s="39"/>
      <c r="NJP66" s="39"/>
      <c r="NJQ66" s="39"/>
      <c r="NJR66" s="39"/>
      <c r="NJS66" s="39"/>
      <c r="NJT66" s="39"/>
      <c r="NJU66" s="39"/>
      <c r="NJV66" s="39"/>
      <c r="NJW66" s="39"/>
      <c r="NJX66" s="39"/>
      <c r="NJY66" s="39"/>
      <c r="NJZ66" s="39"/>
      <c r="NKA66" s="39"/>
      <c r="NKB66" s="39"/>
      <c r="NKC66" s="39"/>
      <c r="NKD66" s="39"/>
      <c r="NKE66" s="39"/>
      <c r="NKF66" s="39"/>
      <c r="NKG66" s="39"/>
      <c r="NKH66" s="39"/>
      <c r="NKI66" s="39"/>
      <c r="NKJ66" s="39"/>
      <c r="NKK66" s="39"/>
      <c r="NKL66" s="39"/>
      <c r="NKM66" s="39"/>
      <c r="NKN66" s="39"/>
      <c r="NKO66" s="39"/>
      <c r="NKP66" s="39"/>
      <c r="NKQ66" s="39"/>
      <c r="NKR66" s="39"/>
      <c r="NKS66" s="39"/>
      <c r="NKT66" s="39"/>
      <c r="NKU66" s="39"/>
      <c r="NKV66" s="39"/>
      <c r="NKW66" s="39"/>
      <c r="NKX66" s="39"/>
      <c r="NKY66" s="39"/>
      <c r="NKZ66" s="39"/>
      <c r="NLA66" s="39"/>
      <c r="NLB66" s="39"/>
      <c r="NLC66" s="39"/>
      <c r="NLD66" s="39"/>
      <c r="NLE66" s="39"/>
      <c r="NLF66" s="39"/>
      <c r="NLG66" s="39"/>
      <c r="NLH66" s="39"/>
      <c r="NLI66" s="39"/>
      <c r="NLJ66" s="39"/>
      <c r="NLK66" s="39"/>
      <c r="NLL66" s="39"/>
      <c r="NLM66" s="39"/>
      <c r="NLN66" s="39"/>
      <c r="NLO66" s="39"/>
      <c r="NLP66" s="39"/>
      <c r="NLQ66" s="39"/>
      <c r="NLR66" s="39"/>
      <c r="NLS66" s="39"/>
      <c r="NLT66" s="39"/>
      <c r="NLU66" s="39"/>
      <c r="NLV66" s="39"/>
      <c r="NLW66" s="39"/>
      <c r="NLX66" s="39"/>
      <c r="NLY66" s="39"/>
      <c r="NLZ66" s="39"/>
      <c r="NMA66" s="39"/>
      <c r="NMB66" s="39"/>
      <c r="NMC66" s="39"/>
      <c r="NMD66" s="39"/>
      <c r="NME66" s="39"/>
      <c r="NMF66" s="39"/>
      <c r="NMG66" s="39"/>
      <c r="NMH66" s="39"/>
      <c r="NMI66" s="39"/>
      <c r="NMJ66" s="39"/>
      <c r="NMK66" s="39"/>
      <c r="NML66" s="39"/>
      <c r="NMM66" s="39"/>
      <c r="NMN66" s="39"/>
      <c r="NMO66" s="39"/>
      <c r="NMP66" s="39"/>
      <c r="NMQ66" s="39"/>
      <c r="NMR66" s="39"/>
      <c r="NMS66" s="39"/>
      <c r="NMT66" s="39"/>
      <c r="NMU66" s="39"/>
      <c r="NMV66" s="39"/>
      <c r="NMW66" s="39"/>
      <c r="NMX66" s="39"/>
      <c r="NMY66" s="39"/>
      <c r="NMZ66" s="39"/>
      <c r="NNA66" s="39"/>
      <c r="NNB66" s="39"/>
      <c r="NNC66" s="39"/>
      <c r="NND66" s="39"/>
      <c r="NNE66" s="39"/>
      <c r="NNF66" s="39"/>
      <c r="NNG66" s="39"/>
      <c r="NNH66" s="39"/>
      <c r="NNI66" s="39"/>
      <c r="NNJ66" s="39"/>
      <c r="NNK66" s="39"/>
      <c r="NNL66" s="39"/>
      <c r="NNM66" s="39"/>
      <c r="NNN66" s="39"/>
      <c r="NNO66" s="39"/>
      <c r="NNP66" s="39"/>
      <c r="NNQ66" s="39"/>
      <c r="NNR66" s="39"/>
      <c r="NNS66" s="39"/>
      <c r="NNT66" s="39"/>
      <c r="NNU66" s="39"/>
      <c r="NNV66" s="39"/>
      <c r="NNW66" s="39"/>
      <c r="NNX66" s="39"/>
      <c r="NNY66" s="39"/>
      <c r="NNZ66" s="39"/>
      <c r="NOA66" s="39"/>
      <c r="NOB66" s="39"/>
      <c r="NOC66" s="39"/>
      <c r="NOD66" s="39"/>
      <c r="NOE66" s="39"/>
      <c r="NOF66" s="39"/>
      <c r="NOG66" s="39"/>
      <c r="NOH66" s="39"/>
      <c r="NOI66" s="39"/>
      <c r="NOJ66" s="39"/>
      <c r="NOK66" s="39"/>
      <c r="NOL66" s="39"/>
      <c r="NOM66" s="39"/>
      <c r="NON66" s="39"/>
      <c r="NOO66" s="39"/>
      <c r="NOP66" s="39"/>
      <c r="NOQ66" s="39"/>
      <c r="NOR66" s="39"/>
      <c r="NOS66" s="39"/>
      <c r="NOT66" s="39"/>
      <c r="NOU66" s="39"/>
      <c r="NOV66" s="39"/>
      <c r="NOW66" s="39"/>
      <c r="NOX66" s="39"/>
      <c r="NOY66" s="39"/>
      <c r="NOZ66" s="39"/>
      <c r="NPA66" s="39"/>
      <c r="NPB66" s="39"/>
      <c r="NPC66" s="39"/>
      <c r="NPD66" s="39"/>
      <c r="NPE66" s="39"/>
      <c r="NPF66" s="39"/>
      <c r="NPG66" s="39"/>
      <c r="NPH66" s="39"/>
      <c r="NPI66" s="39"/>
      <c r="NPJ66" s="39"/>
      <c r="NPK66" s="39"/>
      <c r="NPL66" s="39"/>
      <c r="NPM66" s="39"/>
      <c r="NPN66" s="39"/>
      <c r="NPO66" s="39"/>
      <c r="NPP66" s="39"/>
      <c r="NPQ66" s="39"/>
      <c r="NPR66" s="39"/>
      <c r="NPS66" s="39"/>
      <c r="NPT66" s="39"/>
      <c r="NPU66" s="39"/>
      <c r="NPV66" s="39"/>
      <c r="NPW66" s="39"/>
      <c r="NPX66" s="39"/>
      <c r="NPY66" s="39"/>
      <c r="NPZ66" s="39"/>
      <c r="NQA66" s="39"/>
      <c r="NQB66" s="39"/>
      <c r="NQC66" s="39"/>
      <c r="NQD66" s="39"/>
      <c r="NQE66" s="39"/>
      <c r="NQF66" s="39"/>
      <c r="NQG66" s="39"/>
      <c r="NQH66" s="39"/>
      <c r="NQI66" s="39"/>
      <c r="NQJ66" s="39"/>
      <c r="NQK66" s="39"/>
      <c r="NQL66" s="39"/>
      <c r="NQM66" s="39"/>
      <c r="NQN66" s="39"/>
      <c r="NQO66" s="39"/>
      <c r="NQP66" s="39"/>
      <c r="NQQ66" s="39"/>
      <c r="NQR66" s="39"/>
      <c r="NQS66" s="39"/>
      <c r="NQT66" s="39"/>
      <c r="NQU66" s="39"/>
      <c r="NQV66" s="39"/>
      <c r="NQW66" s="39"/>
      <c r="NQX66" s="39"/>
      <c r="NQY66" s="39"/>
      <c r="NQZ66" s="39"/>
      <c r="NRA66" s="39"/>
      <c r="NRB66" s="39"/>
      <c r="NRC66" s="39"/>
      <c r="NRD66" s="39"/>
      <c r="NRE66" s="39"/>
      <c r="NRF66" s="39"/>
      <c r="NRG66" s="39"/>
      <c r="NRH66" s="39"/>
      <c r="NRI66" s="39"/>
      <c r="NRJ66" s="39"/>
      <c r="NRK66" s="39"/>
      <c r="NRL66" s="39"/>
      <c r="NRM66" s="39"/>
      <c r="NRN66" s="39"/>
      <c r="NRO66" s="39"/>
      <c r="NRP66" s="39"/>
      <c r="NRQ66" s="39"/>
      <c r="NRR66" s="39"/>
      <c r="NRS66" s="39"/>
      <c r="NRT66" s="39"/>
      <c r="NRU66" s="39"/>
      <c r="NRV66" s="39"/>
      <c r="NRW66" s="39"/>
      <c r="NRX66" s="39"/>
      <c r="NRY66" s="39"/>
      <c r="NRZ66" s="39"/>
      <c r="NSA66" s="39"/>
      <c r="NSB66" s="39"/>
      <c r="NSC66" s="39"/>
      <c r="NSD66" s="39"/>
      <c r="NSE66" s="39"/>
      <c r="NSF66" s="39"/>
      <c r="NSG66" s="39"/>
      <c r="NSH66" s="39"/>
      <c r="NSI66" s="39"/>
      <c r="NSJ66" s="39"/>
      <c r="NSK66" s="39"/>
      <c r="NSL66" s="39"/>
      <c r="NSM66" s="39"/>
      <c r="NSN66" s="39"/>
      <c r="NSO66" s="39"/>
      <c r="NSP66" s="39"/>
      <c r="NSQ66" s="39"/>
      <c r="NSR66" s="39"/>
      <c r="NSS66" s="39"/>
      <c r="NST66" s="39"/>
      <c r="NSU66" s="39"/>
      <c r="NSV66" s="39"/>
      <c r="NSW66" s="39"/>
      <c r="NSX66" s="39"/>
      <c r="NSY66" s="39"/>
      <c r="NSZ66" s="39"/>
      <c r="NTA66" s="39"/>
      <c r="NTB66" s="39"/>
      <c r="NTC66" s="39"/>
      <c r="NTD66" s="39"/>
      <c r="NTE66" s="39"/>
      <c r="NTF66" s="39"/>
      <c r="NTG66" s="39"/>
      <c r="NTH66" s="39"/>
      <c r="NTI66" s="39"/>
      <c r="NTJ66" s="39"/>
      <c r="NTK66" s="39"/>
      <c r="NTL66" s="39"/>
      <c r="NTM66" s="39"/>
      <c r="NTN66" s="39"/>
      <c r="NTO66" s="39"/>
      <c r="NTP66" s="39"/>
      <c r="NTQ66" s="39"/>
      <c r="NTR66" s="39"/>
      <c r="NTS66" s="39"/>
      <c r="NTT66" s="39"/>
      <c r="NTU66" s="39"/>
      <c r="NTV66" s="39"/>
      <c r="NTW66" s="39"/>
      <c r="NTX66" s="39"/>
      <c r="NTY66" s="39"/>
      <c r="NTZ66" s="39"/>
      <c r="NUA66" s="39"/>
      <c r="NUB66" s="39"/>
      <c r="NUC66" s="39"/>
      <c r="NUD66" s="39"/>
      <c r="NUE66" s="39"/>
      <c r="NUF66" s="39"/>
      <c r="NUG66" s="39"/>
      <c r="NUH66" s="39"/>
      <c r="NUI66" s="39"/>
      <c r="NUJ66" s="39"/>
      <c r="NUK66" s="39"/>
      <c r="NUL66" s="39"/>
      <c r="NUM66" s="39"/>
      <c r="NUN66" s="39"/>
      <c r="NUO66" s="39"/>
      <c r="NUP66" s="39"/>
      <c r="NUQ66" s="39"/>
      <c r="NUR66" s="39"/>
      <c r="NUS66" s="39"/>
      <c r="NUT66" s="39"/>
      <c r="NUU66" s="39"/>
      <c r="NUV66" s="39"/>
      <c r="NUW66" s="39"/>
      <c r="NUX66" s="39"/>
      <c r="NUY66" s="39"/>
      <c r="NUZ66" s="39"/>
      <c r="NVA66" s="39"/>
      <c r="NVB66" s="39"/>
      <c r="NVC66" s="39"/>
      <c r="NVD66" s="39"/>
      <c r="NVE66" s="39"/>
      <c r="NVF66" s="39"/>
      <c r="NVG66" s="39"/>
      <c r="NVH66" s="39"/>
      <c r="NVI66" s="39"/>
      <c r="NVJ66" s="39"/>
      <c r="NVK66" s="39"/>
      <c r="NVL66" s="39"/>
      <c r="NVM66" s="39"/>
      <c r="NVN66" s="39"/>
      <c r="NVO66" s="39"/>
      <c r="NVP66" s="39"/>
      <c r="NVQ66" s="39"/>
      <c r="NVR66" s="39"/>
      <c r="NVS66" s="39"/>
      <c r="NVT66" s="39"/>
      <c r="NVU66" s="39"/>
      <c r="NVV66" s="39"/>
      <c r="NVW66" s="39"/>
      <c r="NVX66" s="39"/>
      <c r="NVY66" s="39"/>
      <c r="NVZ66" s="39"/>
      <c r="NWA66" s="39"/>
      <c r="NWB66" s="39"/>
      <c r="NWC66" s="39"/>
      <c r="NWD66" s="39"/>
      <c r="NWE66" s="39"/>
      <c r="NWF66" s="39"/>
      <c r="NWG66" s="39"/>
      <c r="NWH66" s="39"/>
      <c r="NWI66" s="39"/>
      <c r="NWJ66" s="39"/>
      <c r="NWK66" s="39"/>
      <c r="NWL66" s="39"/>
      <c r="NWM66" s="39"/>
      <c r="NWN66" s="39"/>
      <c r="NWO66" s="39"/>
      <c r="NWP66" s="39"/>
      <c r="NWQ66" s="39"/>
      <c r="NWR66" s="39"/>
      <c r="NWS66" s="39"/>
      <c r="NWT66" s="39"/>
      <c r="NWU66" s="39"/>
      <c r="NWV66" s="39"/>
      <c r="NWW66" s="39"/>
      <c r="NWX66" s="39"/>
      <c r="NWY66" s="39"/>
      <c r="NWZ66" s="39"/>
      <c r="NXA66" s="39"/>
      <c r="NXB66" s="39"/>
      <c r="NXC66" s="39"/>
      <c r="NXD66" s="39"/>
      <c r="NXE66" s="39"/>
      <c r="NXF66" s="39"/>
      <c r="NXG66" s="39"/>
      <c r="NXH66" s="39"/>
      <c r="NXI66" s="39"/>
      <c r="NXJ66" s="39"/>
      <c r="NXK66" s="39"/>
      <c r="NXL66" s="39"/>
      <c r="NXM66" s="39"/>
      <c r="NXN66" s="39"/>
      <c r="NXO66" s="39"/>
      <c r="NXP66" s="39"/>
      <c r="NXQ66" s="39"/>
      <c r="NXR66" s="39"/>
      <c r="NXS66" s="39"/>
      <c r="NXT66" s="39"/>
      <c r="NXU66" s="39"/>
      <c r="NXV66" s="39"/>
      <c r="NXW66" s="39"/>
      <c r="NXX66" s="39"/>
      <c r="NXY66" s="39"/>
      <c r="NXZ66" s="39"/>
      <c r="NYA66" s="39"/>
      <c r="NYB66" s="39"/>
      <c r="NYC66" s="39"/>
      <c r="NYD66" s="39"/>
      <c r="NYE66" s="39"/>
      <c r="NYF66" s="39"/>
      <c r="NYG66" s="39"/>
      <c r="NYH66" s="39"/>
      <c r="NYI66" s="39"/>
      <c r="NYJ66" s="39"/>
      <c r="NYK66" s="39"/>
      <c r="NYL66" s="39"/>
      <c r="NYM66" s="39"/>
      <c r="NYN66" s="39"/>
      <c r="NYO66" s="39"/>
      <c r="NYP66" s="39"/>
      <c r="NYQ66" s="39"/>
      <c r="NYR66" s="39"/>
      <c r="NYS66" s="39"/>
      <c r="NYT66" s="39"/>
      <c r="NYU66" s="39"/>
      <c r="NYV66" s="39"/>
      <c r="NYW66" s="39"/>
      <c r="NYX66" s="39"/>
      <c r="NYY66" s="39"/>
      <c r="NYZ66" s="39"/>
      <c r="NZA66" s="39"/>
      <c r="NZB66" s="39"/>
      <c r="NZC66" s="39"/>
      <c r="NZD66" s="39"/>
      <c r="NZE66" s="39"/>
      <c r="NZF66" s="39"/>
      <c r="NZG66" s="39"/>
      <c r="NZH66" s="39"/>
      <c r="NZI66" s="39"/>
      <c r="NZJ66" s="39"/>
      <c r="NZK66" s="39"/>
      <c r="NZL66" s="39"/>
      <c r="NZM66" s="39"/>
      <c r="NZN66" s="39"/>
      <c r="NZO66" s="39"/>
      <c r="NZP66" s="39"/>
      <c r="NZQ66" s="39"/>
      <c r="NZR66" s="39"/>
      <c r="NZS66" s="39"/>
      <c r="NZT66" s="39"/>
      <c r="NZU66" s="39"/>
      <c r="NZV66" s="39"/>
      <c r="NZW66" s="39"/>
      <c r="NZX66" s="39"/>
      <c r="NZY66" s="39"/>
      <c r="NZZ66" s="39"/>
      <c r="OAA66" s="39"/>
      <c r="OAB66" s="39"/>
      <c r="OAC66" s="39"/>
      <c r="OAD66" s="39"/>
      <c r="OAE66" s="39"/>
      <c r="OAF66" s="39"/>
      <c r="OAG66" s="39"/>
      <c r="OAH66" s="39"/>
      <c r="OAI66" s="39"/>
      <c r="OAJ66" s="39"/>
      <c r="OAK66" s="39"/>
      <c r="OAL66" s="39"/>
      <c r="OAM66" s="39"/>
      <c r="OAN66" s="39"/>
      <c r="OAO66" s="39"/>
      <c r="OAP66" s="39"/>
      <c r="OAQ66" s="39"/>
      <c r="OAR66" s="39"/>
      <c r="OAS66" s="39"/>
      <c r="OAT66" s="39"/>
      <c r="OAU66" s="39"/>
      <c r="OAV66" s="39"/>
      <c r="OAW66" s="39"/>
      <c r="OAX66" s="39"/>
      <c r="OAY66" s="39"/>
      <c r="OAZ66" s="39"/>
      <c r="OBA66" s="39"/>
      <c r="OBB66" s="39"/>
      <c r="OBC66" s="39"/>
      <c r="OBD66" s="39"/>
      <c r="OBE66" s="39"/>
      <c r="OBF66" s="39"/>
      <c r="OBG66" s="39"/>
      <c r="OBH66" s="39"/>
      <c r="OBI66" s="39"/>
      <c r="OBJ66" s="39"/>
      <c r="OBK66" s="39"/>
      <c r="OBL66" s="39"/>
      <c r="OBM66" s="39"/>
      <c r="OBN66" s="39"/>
      <c r="OBO66" s="39"/>
      <c r="OBP66" s="39"/>
      <c r="OBQ66" s="39"/>
      <c r="OBR66" s="39"/>
      <c r="OBS66" s="39"/>
      <c r="OBT66" s="39"/>
      <c r="OBU66" s="39"/>
      <c r="OBV66" s="39"/>
      <c r="OBW66" s="39"/>
      <c r="OBX66" s="39"/>
      <c r="OBY66" s="39"/>
      <c r="OBZ66" s="39"/>
      <c r="OCA66" s="39"/>
      <c r="OCB66" s="39"/>
      <c r="OCC66" s="39"/>
      <c r="OCD66" s="39"/>
      <c r="OCE66" s="39"/>
      <c r="OCF66" s="39"/>
      <c r="OCG66" s="39"/>
      <c r="OCH66" s="39"/>
      <c r="OCI66" s="39"/>
      <c r="OCJ66" s="39"/>
      <c r="OCK66" s="39"/>
      <c r="OCL66" s="39"/>
      <c r="OCM66" s="39"/>
      <c r="OCN66" s="39"/>
      <c r="OCO66" s="39"/>
      <c r="OCP66" s="39"/>
      <c r="OCQ66" s="39"/>
      <c r="OCR66" s="39"/>
      <c r="OCS66" s="39"/>
      <c r="OCT66" s="39"/>
      <c r="OCU66" s="39"/>
      <c r="OCV66" s="39"/>
      <c r="OCW66" s="39"/>
      <c r="OCX66" s="39"/>
      <c r="OCY66" s="39"/>
      <c r="OCZ66" s="39"/>
      <c r="ODA66" s="39"/>
      <c r="ODB66" s="39"/>
      <c r="ODC66" s="39"/>
      <c r="ODD66" s="39"/>
      <c r="ODE66" s="39"/>
      <c r="ODF66" s="39"/>
      <c r="ODG66" s="39"/>
      <c r="ODH66" s="39"/>
      <c r="ODI66" s="39"/>
      <c r="ODJ66" s="39"/>
      <c r="ODK66" s="39"/>
      <c r="ODL66" s="39"/>
      <c r="ODM66" s="39"/>
      <c r="ODN66" s="39"/>
      <c r="ODO66" s="39"/>
      <c r="ODP66" s="39"/>
      <c r="ODQ66" s="39"/>
      <c r="ODR66" s="39"/>
      <c r="ODS66" s="39"/>
      <c r="ODT66" s="39"/>
      <c r="ODU66" s="39"/>
      <c r="ODV66" s="39"/>
      <c r="ODW66" s="39"/>
      <c r="ODX66" s="39"/>
      <c r="ODY66" s="39"/>
      <c r="ODZ66" s="39"/>
      <c r="OEA66" s="39"/>
      <c r="OEB66" s="39"/>
      <c r="OEC66" s="39"/>
      <c r="OED66" s="39"/>
      <c r="OEE66" s="39"/>
      <c r="OEF66" s="39"/>
      <c r="OEG66" s="39"/>
      <c r="OEH66" s="39"/>
      <c r="OEI66" s="39"/>
      <c r="OEJ66" s="39"/>
      <c r="OEK66" s="39"/>
      <c r="OEL66" s="39"/>
      <c r="OEM66" s="39"/>
      <c r="OEN66" s="39"/>
      <c r="OEO66" s="39"/>
      <c r="OEP66" s="39"/>
      <c r="OEQ66" s="39"/>
      <c r="OER66" s="39"/>
      <c r="OES66" s="39"/>
      <c r="OET66" s="39"/>
      <c r="OEU66" s="39"/>
      <c r="OEV66" s="39"/>
      <c r="OEW66" s="39"/>
      <c r="OEX66" s="39"/>
      <c r="OEY66" s="39"/>
      <c r="OEZ66" s="39"/>
      <c r="OFA66" s="39"/>
      <c r="OFB66" s="39"/>
      <c r="OFC66" s="39"/>
      <c r="OFD66" s="39"/>
      <c r="OFE66" s="39"/>
      <c r="OFF66" s="39"/>
      <c r="OFG66" s="39"/>
      <c r="OFH66" s="39"/>
      <c r="OFI66" s="39"/>
      <c r="OFJ66" s="39"/>
      <c r="OFK66" s="39"/>
      <c r="OFL66" s="39"/>
      <c r="OFM66" s="39"/>
      <c r="OFN66" s="39"/>
      <c r="OFO66" s="39"/>
      <c r="OFP66" s="39"/>
      <c r="OFQ66" s="39"/>
      <c r="OFR66" s="39"/>
      <c r="OFS66" s="39"/>
      <c r="OFT66" s="39"/>
      <c r="OFU66" s="39"/>
      <c r="OFV66" s="39"/>
      <c r="OFW66" s="39"/>
      <c r="OFX66" s="39"/>
      <c r="OFY66" s="39"/>
      <c r="OFZ66" s="39"/>
      <c r="OGA66" s="39"/>
      <c r="OGB66" s="39"/>
      <c r="OGC66" s="39"/>
      <c r="OGD66" s="39"/>
      <c r="OGE66" s="39"/>
      <c r="OGF66" s="39"/>
      <c r="OGG66" s="39"/>
      <c r="OGH66" s="39"/>
      <c r="OGI66" s="39"/>
      <c r="OGJ66" s="39"/>
      <c r="OGK66" s="39"/>
      <c r="OGL66" s="39"/>
      <c r="OGM66" s="39"/>
      <c r="OGN66" s="39"/>
      <c r="OGO66" s="39"/>
      <c r="OGP66" s="39"/>
      <c r="OGQ66" s="39"/>
      <c r="OGR66" s="39"/>
      <c r="OGS66" s="39"/>
      <c r="OGT66" s="39"/>
      <c r="OGU66" s="39"/>
      <c r="OGV66" s="39"/>
      <c r="OGW66" s="39"/>
      <c r="OGX66" s="39"/>
      <c r="OGY66" s="39"/>
      <c r="OGZ66" s="39"/>
      <c r="OHA66" s="39"/>
      <c r="OHB66" s="39"/>
      <c r="OHC66" s="39"/>
      <c r="OHD66" s="39"/>
      <c r="OHE66" s="39"/>
      <c r="OHF66" s="39"/>
      <c r="OHG66" s="39"/>
      <c r="OHH66" s="39"/>
      <c r="OHI66" s="39"/>
      <c r="OHJ66" s="39"/>
      <c r="OHK66" s="39"/>
      <c r="OHL66" s="39"/>
      <c r="OHM66" s="39"/>
      <c r="OHN66" s="39"/>
      <c r="OHO66" s="39"/>
      <c r="OHP66" s="39"/>
      <c r="OHQ66" s="39"/>
      <c r="OHR66" s="39"/>
      <c r="OHS66" s="39"/>
      <c r="OHT66" s="39"/>
      <c r="OHU66" s="39"/>
      <c r="OHV66" s="39"/>
      <c r="OHW66" s="39"/>
      <c r="OHX66" s="39"/>
      <c r="OHY66" s="39"/>
      <c r="OHZ66" s="39"/>
      <c r="OIA66" s="39"/>
      <c r="OIB66" s="39"/>
      <c r="OIC66" s="39"/>
      <c r="OID66" s="39"/>
      <c r="OIE66" s="39"/>
      <c r="OIF66" s="39"/>
      <c r="OIG66" s="39"/>
      <c r="OIH66" s="39"/>
      <c r="OII66" s="39"/>
      <c r="OIJ66" s="39"/>
      <c r="OIK66" s="39"/>
      <c r="OIL66" s="39"/>
      <c r="OIM66" s="39"/>
      <c r="OIN66" s="39"/>
      <c r="OIO66" s="39"/>
      <c r="OIP66" s="39"/>
      <c r="OIQ66" s="39"/>
      <c r="OIR66" s="39"/>
      <c r="OIS66" s="39"/>
      <c r="OIT66" s="39"/>
      <c r="OIU66" s="39"/>
      <c r="OIV66" s="39"/>
      <c r="OIW66" s="39"/>
      <c r="OIX66" s="39"/>
      <c r="OIY66" s="39"/>
      <c r="OIZ66" s="39"/>
      <c r="OJA66" s="39"/>
      <c r="OJB66" s="39"/>
      <c r="OJC66" s="39"/>
      <c r="OJD66" s="39"/>
      <c r="OJE66" s="39"/>
      <c r="OJF66" s="39"/>
      <c r="OJG66" s="39"/>
      <c r="OJH66" s="39"/>
      <c r="OJI66" s="39"/>
      <c r="OJJ66" s="39"/>
      <c r="OJK66" s="39"/>
      <c r="OJL66" s="39"/>
      <c r="OJM66" s="39"/>
      <c r="OJN66" s="39"/>
      <c r="OJO66" s="39"/>
      <c r="OJP66" s="39"/>
      <c r="OJQ66" s="39"/>
      <c r="OJR66" s="39"/>
      <c r="OJS66" s="39"/>
      <c r="OJT66" s="39"/>
      <c r="OJU66" s="39"/>
      <c r="OJV66" s="39"/>
      <c r="OJW66" s="39"/>
      <c r="OJX66" s="39"/>
      <c r="OJY66" s="39"/>
      <c r="OJZ66" s="39"/>
      <c r="OKA66" s="39"/>
      <c r="OKB66" s="39"/>
      <c r="OKC66" s="39"/>
      <c r="OKD66" s="39"/>
      <c r="OKE66" s="39"/>
      <c r="OKF66" s="39"/>
      <c r="OKG66" s="39"/>
      <c r="OKH66" s="39"/>
      <c r="OKI66" s="39"/>
      <c r="OKJ66" s="39"/>
      <c r="OKK66" s="39"/>
      <c r="OKL66" s="39"/>
      <c r="OKM66" s="39"/>
      <c r="OKN66" s="39"/>
      <c r="OKO66" s="39"/>
      <c r="OKP66" s="39"/>
      <c r="OKQ66" s="39"/>
      <c r="OKR66" s="39"/>
      <c r="OKS66" s="39"/>
      <c r="OKT66" s="39"/>
      <c r="OKU66" s="39"/>
      <c r="OKV66" s="39"/>
      <c r="OKW66" s="39"/>
      <c r="OKX66" s="39"/>
      <c r="OKY66" s="39"/>
      <c r="OKZ66" s="39"/>
      <c r="OLA66" s="39"/>
      <c r="OLB66" s="39"/>
      <c r="OLC66" s="39"/>
      <c r="OLD66" s="39"/>
      <c r="OLE66" s="39"/>
      <c r="OLF66" s="39"/>
      <c r="OLG66" s="39"/>
      <c r="OLH66" s="39"/>
      <c r="OLI66" s="39"/>
      <c r="OLJ66" s="39"/>
      <c r="OLK66" s="39"/>
      <c r="OLL66" s="39"/>
      <c r="OLM66" s="39"/>
      <c r="OLN66" s="39"/>
      <c r="OLO66" s="39"/>
      <c r="OLP66" s="39"/>
      <c r="OLQ66" s="39"/>
      <c r="OLR66" s="39"/>
      <c r="OLS66" s="39"/>
      <c r="OLT66" s="39"/>
      <c r="OLU66" s="39"/>
      <c r="OLV66" s="39"/>
      <c r="OLW66" s="39"/>
      <c r="OLX66" s="39"/>
      <c r="OLY66" s="39"/>
      <c r="OLZ66" s="39"/>
      <c r="OMA66" s="39"/>
      <c r="OMB66" s="39"/>
      <c r="OMC66" s="39"/>
      <c r="OMD66" s="39"/>
      <c r="OME66" s="39"/>
      <c r="OMF66" s="39"/>
      <c r="OMG66" s="39"/>
      <c r="OMH66" s="39"/>
      <c r="OMI66" s="39"/>
      <c r="OMJ66" s="39"/>
      <c r="OMK66" s="39"/>
      <c r="OML66" s="39"/>
      <c r="OMM66" s="39"/>
      <c r="OMN66" s="39"/>
      <c r="OMO66" s="39"/>
      <c r="OMP66" s="39"/>
      <c r="OMQ66" s="39"/>
      <c r="OMR66" s="39"/>
      <c r="OMS66" s="39"/>
      <c r="OMT66" s="39"/>
      <c r="OMU66" s="39"/>
      <c r="OMV66" s="39"/>
      <c r="OMW66" s="39"/>
      <c r="OMX66" s="39"/>
      <c r="OMY66" s="39"/>
      <c r="OMZ66" s="39"/>
      <c r="ONA66" s="39"/>
      <c r="ONB66" s="39"/>
      <c r="ONC66" s="39"/>
      <c r="OND66" s="39"/>
      <c r="ONE66" s="39"/>
      <c r="ONF66" s="39"/>
      <c r="ONG66" s="39"/>
      <c r="ONH66" s="39"/>
      <c r="ONI66" s="39"/>
      <c r="ONJ66" s="39"/>
      <c r="ONK66" s="39"/>
      <c r="ONL66" s="39"/>
      <c r="ONM66" s="39"/>
      <c r="ONN66" s="39"/>
      <c r="ONO66" s="39"/>
      <c r="ONP66" s="39"/>
      <c r="ONQ66" s="39"/>
      <c r="ONR66" s="39"/>
      <c r="ONS66" s="39"/>
      <c r="ONT66" s="39"/>
      <c r="ONU66" s="39"/>
      <c r="ONV66" s="39"/>
      <c r="ONW66" s="39"/>
      <c r="ONX66" s="39"/>
      <c r="ONY66" s="39"/>
      <c r="ONZ66" s="39"/>
      <c r="OOA66" s="39"/>
      <c r="OOB66" s="39"/>
      <c r="OOC66" s="39"/>
      <c r="OOD66" s="39"/>
      <c r="OOE66" s="39"/>
      <c r="OOF66" s="39"/>
      <c r="OOG66" s="39"/>
      <c r="OOH66" s="39"/>
      <c r="OOI66" s="39"/>
      <c r="OOJ66" s="39"/>
      <c r="OOK66" s="39"/>
      <c r="OOL66" s="39"/>
      <c r="OOM66" s="39"/>
      <c r="OON66" s="39"/>
      <c r="OOO66" s="39"/>
      <c r="OOP66" s="39"/>
      <c r="OOQ66" s="39"/>
      <c r="OOR66" s="39"/>
      <c r="OOS66" s="39"/>
      <c r="OOT66" s="39"/>
      <c r="OOU66" s="39"/>
      <c r="OOV66" s="39"/>
      <c r="OOW66" s="39"/>
      <c r="OOX66" s="39"/>
      <c r="OOY66" s="39"/>
      <c r="OOZ66" s="39"/>
      <c r="OPA66" s="39"/>
      <c r="OPB66" s="39"/>
      <c r="OPC66" s="39"/>
      <c r="OPD66" s="39"/>
      <c r="OPE66" s="39"/>
      <c r="OPF66" s="39"/>
      <c r="OPG66" s="39"/>
      <c r="OPH66" s="39"/>
      <c r="OPI66" s="39"/>
      <c r="OPJ66" s="39"/>
      <c r="OPK66" s="39"/>
      <c r="OPL66" s="39"/>
      <c r="OPM66" s="39"/>
      <c r="OPN66" s="39"/>
      <c r="OPO66" s="39"/>
      <c r="OPP66" s="39"/>
      <c r="OPQ66" s="39"/>
      <c r="OPR66" s="39"/>
      <c r="OPS66" s="39"/>
      <c r="OPT66" s="39"/>
      <c r="OPU66" s="39"/>
      <c r="OPV66" s="39"/>
      <c r="OPW66" s="39"/>
      <c r="OPX66" s="39"/>
      <c r="OPY66" s="39"/>
      <c r="OPZ66" s="39"/>
      <c r="OQA66" s="39"/>
      <c r="OQB66" s="39"/>
      <c r="OQC66" s="39"/>
      <c r="OQD66" s="39"/>
      <c r="OQE66" s="39"/>
      <c r="OQF66" s="39"/>
      <c r="OQG66" s="39"/>
      <c r="OQH66" s="39"/>
      <c r="OQI66" s="39"/>
      <c r="OQJ66" s="39"/>
      <c r="OQK66" s="39"/>
      <c r="OQL66" s="39"/>
      <c r="OQM66" s="39"/>
      <c r="OQN66" s="39"/>
      <c r="OQO66" s="39"/>
      <c r="OQP66" s="39"/>
      <c r="OQQ66" s="39"/>
      <c r="OQR66" s="39"/>
      <c r="OQS66" s="39"/>
      <c r="OQT66" s="39"/>
      <c r="OQU66" s="39"/>
      <c r="OQV66" s="39"/>
      <c r="OQW66" s="39"/>
      <c r="OQX66" s="39"/>
      <c r="OQY66" s="39"/>
      <c r="OQZ66" s="39"/>
      <c r="ORA66" s="39"/>
      <c r="ORB66" s="39"/>
      <c r="ORC66" s="39"/>
      <c r="ORD66" s="39"/>
      <c r="ORE66" s="39"/>
      <c r="ORF66" s="39"/>
      <c r="ORG66" s="39"/>
      <c r="ORH66" s="39"/>
      <c r="ORI66" s="39"/>
      <c r="ORJ66" s="39"/>
      <c r="ORK66" s="39"/>
      <c r="ORL66" s="39"/>
      <c r="ORM66" s="39"/>
      <c r="ORN66" s="39"/>
      <c r="ORO66" s="39"/>
      <c r="ORP66" s="39"/>
      <c r="ORQ66" s="39"/>
      <c r="ORR66" s="39"/>
      <c r="ORS66" s="39"/>
      <c r="ORT66" s="39"/>
      <c r="ORU66" s="39"/>
      <c r="ORV66" s="39"/>
      <c r="ORW66" s="39"/>
      <c r="ORX66" s="39"/>
      <c r="ORY66" s="39"/>
      <c r="ORZ66" s="39"/>
      <c r="OSA66" s="39"/>
      <c r="OSB66" s="39"/>
      <c r="OSC66" s="39"/>
      <c r="OSD66" s="39"/>
      <c r="OSE66" s="39"/>
      <c r="OSF66" s="39"/>
      <c r="OSG66" s="39"/>
      <c r="OSH66" s="39"/>
      <c r="OSI66" s="39"/>
      <c r="OSJ66" s="39"/>
      <c r="OSK66" s="39"/>
      <c r="OSL66" s="39"/>
      <c r="OSM66" s="39"/>
      <c r="OSN66" s="39"/>
      <c r="OSO66" s="39"/>
      <c r="OSP66" s="39"/>
      <c r="OSQ66" s="39"/>
      <c r="OSR66" s="39"/>
      <c r="OSS66" s="39"/>
      <c r="OST66" s="39"/>
      <c r="OSU66" s="39"/>
      <c r="OSV66" s="39"/>
      <c r="OSW66" s="39"/>
      <c r="OSX66" s="39"/>
      <c r="OSY66" s="39"/>
      <c r="OSZ66" s="39"/>
      <c r="OTA66" s="39"/>
      <c r="OTB66" s="39"/>
      <c r="OTC66" s="39"/>
      <c r="OTD66" s="39"/>
      <c r="OTE66" s="39"/>
      <c r="OTF66" s="39"/>
      <c r="OTG66" s="39"/>
      <c r="OTH66" s="39"/>
      <c r="OTI66" s="39"/>
      <c r="OTJ66" s="39"/>
      <c r="OTK66" s="39"/>
      <c r="OTL66" s="39"/>
      <c r="OTM66" s="39"/>
      <c r="OTN66" s="39"/>
      <c r="OTO66" s="39"/>
      <c r="OTP66" s="39"/>
      <c r="OTQ66" s="39"/>
      <c r="OTR66" s="39"/>
      <c r="OTS66" s="39"/>
      <c r="OTT66" s="39"/>
      <c r="OTU66" s="39"/>
      <c r="OTV66" s="39"/>
      <c r="OTW66" s="39"/>
      <c r="OTX66" s="39"/>
      <c r="OTY66" s="39"/>
      <c r="OTZ66" s="39"/>
      <c r="OUA66" s="39"/>
      <c r="OUB66" s="39"/>
      <c r="OUC66" s="39"/>
      <c r="OUD66" s="39"/>
      <c r="OUE66" s="39"/>
      <c r="OUF66" s="39"/>
      <c r="OUG66" s="39"/>
      <c r="OUH66" s="39"/>
      <c r="OUI66" s="39"/>
      <c r="OUJ66" s="39"/>
      <c r="OUK66" s="39"/>
      <c r="OUL66" s="39"/>
      <c r="OUM66" s="39"/>
      <c r="OUN66" s="39"/>
      <c r="OUO66" s="39"/>
      <c r="OUP66" s="39"/>
      <c r="OUQ66" s="39"/>
      <c r="OUR66" s="39"/>
      <c r="OUS66" s="39"/>
      <c r="OUT66" s="39"/>
      <c r="OUU66" s="39"/>
      <c r="OUV66" s="39"/>
      <c r="OUW66" s="39"/>
      <c r="OUX66" s="39"/>
      <c r="OUY66" s="39"/>
      <c r="OUZ66" s="39"/>
      <c r="OVA66" s="39"/>
      <c r="OVB66" s="39"/>
      <c r="OVC66" s="39"/>
      <c r="OVD66" s="39"/>
      <c r="OVE66" s="39"/>
      <c r="OVF66" s="39"/>
      <c r="OVG66" s="39"/>
      <c r="OVH66" s="39"/>
      <c r="OVI66" s="39"/>
      <c r="OVJ66" s="39"/>
      <c r="OVK66" s="39"/>
      <c r="OVL66" s="39"/>
      <c r="OVM66" s="39"/>
      <c r="OVN66" s="39"/>
      <c r="OVO66" s="39"/>
      <c r="OVP66" s="39"/>
      <c r="OVQ66" s="39"/>
      <c r="OVR66" s="39"/>
      <c r="OVS66" s="39"/>
      <c r="OVT66" s="39"/>
      <c r="OVU66" s="39"/>
      <c r="OVV66" s="39"/>
      <c r="OVW66" s="39"/>
      <c r="OVX66" s="39"/>
      <c r="OVY66" s="39"/>
      <c r="OVZ66" s="39"/>
      <c r="OWA66" s="39"/>
      <c r="OWB66" s="39"/>
      <c r="OWC66" s="39"/>
      <c r="OWD66" s="39"/>
      <c r="OWE66" s="39"/>
      <c r="OWF66" s="39"/>
      <c r="OWG66" s="39"/>
      <c r="OWH66" s="39"/>
      <c r="OWI66" s="39"/>
      <c r="OWJ66" s="39"/>
      <c r="OWK66" s="39"/>
      <c r="OWL66" s="39"/>
      <c r="OWM66" s="39"/>
      <c r="OWN66" s="39"/>
      <c r="OWO66" s="39"/>
      <c r="OWP66" s="39"/>
      <c r="OWQ66" s="39"/>
      <c r="OWR66" s="39"/>
      <c r="OWS66" s="39"/>
      <c r="OWT66" s="39"/>
      <c r="OWU66" s="39"/>
      <c r="OWV66" s="39"/>
      <c r="OWW66" s="39"/>
      <c r="OWX66" s="39"/>
      <c r="OWY66" s="39"/>
      <c r="OWZ66" s="39"/>
      <c r="OXA66" s="39"/>
      <c r="OXB66" s="39"/>
      <c r="OXC66" s="39"/>
      <c r="OXD66" s="39"/>
      <c r="OXE66" s="39"/>
      <c r="OXF66" s="39"/>
      <c r="OXG66" s="39"/>
      <c r="OXH66" s="39"/>
      <c r="OXI66" s="39"/>
      <c r="OXJ66" s="39"/>
      <c r="OXK66" s="39"/>
      <c r="OXL66" s="39"/>
      <c r="OXM66" s="39"/>
      <c r="OXN66" s="39"/>
      <c r="OXO66" s="39"/>
      <c r="OXP66" s="39"/>
      <c r="OXQ66" s="39"/>
      <c r="OXR66" s="39"/>
      <c r="OXS66" s="39"/>
      <c r="OXT66" s="39"/>
      <c r="OXU66" s="39"/>
      <c r="OXV66" s="39"/>
      <c r="OXW66" s="39"/>
      <c r="OXX66" s="39"/>
      <c r="OXY66" s="39"/>
      <c r="OXZ66" s="39"/>
      <c r="OYA66" s="39"/>
      <c r="OYB66" s="39"/>
      <c r="OYC66" s="39"/>
      <c r="OYD66" s="39"/>
      <c r="OYE66" s="39"/>
      <c r="OYF66" s="39"/>
      <c r="OYG66" s="39"/>
      <c r="OYH66" s="39"/>
      <c r="OYI66" s="39"/>
      <c r="OYJ66" s="39"/>
      <c r="OYK66" s="39"/>
      <c r="OYL66" s="39"/>
      <c r="OYM66" s="39"/>
      <c r="OYN66" s="39"/>
      <c r="OYO66" s="39"/>
      <c r="OYP66" s="39"/>
      <c r="OYQ66" s="39"/>
      <c r="OYR66" s="39"/>
      <c r="OYS66" s="39"/>
      <c r="OYT66" s="39"/>
      <c r="OYU66" s="39"/>
      <c r="OYV66" s="39"/>
      <c r="OYW66" s="39"/>
      <c r="OYX66" s="39"/>
      <c r="OYY66" s="39"/>
      <c r="OYZ66" s="39"/>
      <c r="OZA66" s="39"/>
      <c r="OZB66" s="39"/>
      <c r="OZC66" s="39"/>
      <c r="OZD66" s="39"/>
      <c r="OZE66" s="39"/>
      <c r="OZF66" s="39"/>
      <c r="OZG66" s="39"/>
      <c r="OZH66" s="39"/>
      <c r="OZI66" s="39"/>
      <c r="OZJ66" s="39"/>
      <c r="OZK66" s="39"/>
      <c r="OZL66" s="39"/>
      <c r="OZM66" s="39"/>
      <c r="OZN66" s="39"/>
      <c r="OZO66" s="39"/>
      <c r="OZP66" s="39"/>
      <c r="OZQ66" s="39"/>
      <c r="OZR66" s="39"/>
      <c r="OZS66" s="39"/>
      <c r="OZT66" s="39"/>
      <c r="OZU66" s="39"/>
      <c r="OZV66" s="39"/>
      <c r="OZW66" s="39"/>
      <c r="OZX66" s="39"/>
      <c r="OZY66" s="39"/>
      <c r="OZZ66" s="39"/>
      <c r="PAA66" s="39"/>
      <c r="PAB66" s="39"/>
      <c r="PAC66" s="39"/>
      <c r="PAD66" s="39"/>
      <c r="PAE66" s="39"/>
      <c r="PAF66" s="39"/>
      <c r="PAG66" s="39"/>
      <c r="PAH66" s="39"/>
      <c r="PAI66" s="39"/>
      <c r="PAJ66" s="39"/>
      <c r="PAK66" s="39"/>
      <c r="PAL66" s="39"/>
      <c r="PAM66" s="39"/>
      <c r="PAN66" s="39"/>
      <c r="PAO66" s="39"/>
      <c r="PAP66" s="39"/>
      <c r="PAQ66" s="39"/>
      <c r="PAR66" s="39"/>
      <c r="PAS66" s="39"/>
      <c r="PAT66" s="39"/>
      <c r="PAU66" s="39"/>
      <c r="PAV66" s="39"/>
      <c r="PAW66" s="39"/>
      <c r="PAX66" s="39"/>
      <c r="PAY66" s="39"/>
      <c r="PAZ66" s="39"/>
      <c r="PBA66" s="39"/>
      <c r="PBB66" s="39"/>
      <c r="PBC66" s="39"/>
      <c r="PBD66" s="39"/>
      <c r="PBE66" s="39"/>
      <c r="PBF66" s="39"/>
      <c r="PBG66" s="39"/>
      <c r="PBH66" s="39"/>
      <c r="PBI66" s="39"/>
      <c r="PBJ66" s="39"/>
      <c r="PBK66" s="39"/>
      <c r="PBL66" s="39"/>
      <c r="PBM66" s="39"/>
      <c r="PBN66" s="39"/>
      <c r="PBO66" s="39"/>
      <c r="PBP66" s="39"/>
      <c r="PBQ66" s="39"/>
      <c r="PBR66" s="39"/>
      <c r="PBS66" s="39"/>
      <c r="PBT66" s="39"/>
      <c r="PBU66" s="39"/>
      <c r="PBV66" s="39"/>
      <c r="PBW66" s="39"/>
      <c r="PBX66" s="39"/>
      <c r="PBY66" s="39"/>
      <c r="PBZ66" s="39"/>
      <c r="PCA66" s="39"/>
      <c r="PCB66" s="39"/>
      <c r="PCC66" s="39"/>
      <c r="PCD66" s="39"/>
      <c r="PCE66" s="39"/>
      <c r="PCF66" s="39"/>
      <c r="PCG66" s="39"/>
      <c r="PCH66" s="39"/>
      <c r="PCI66" s="39"/>
      <c r="PCJ66" s="39"/>
      <c r="PCK66" s="39"/>
      <c r="PCL66" s="39"/>
      <c r="PCM66" s="39"/>
      <c r="PCN66" s="39"/>
      <c r="PCO66" s="39"/>
      <c r="PCP66" s="39"/>
      <c r="PCQ66" s="39"/>
      <c r="PCR66" s="39"/>
      <c r="PCS66" s="39"/>
      <c r="PCT66" s="39"/>
      <c r="PCU66" s="39"/>
      <c r="PCV66" s="39"/>
      <c r="PCW66" s="39"/>
      <c r="PCX66" s="39"/>
      <c r="PCY66" s="39"/>
      <c r="PCZ66" s="39"/>
      <c r="PDA66" s="39"/>
      <c r="PDB66" s="39"/>
      <c r="PDC66" s="39"/>
      <c r="PDD66" s="39"/>
      <c r="PDE66" s="39"/>
      <c r="PDF66" s="39"/>
      <c r="PDG66" s="39"/>
      <c r="PDH66" s="39"/>
      <c r="PDI66" s="39"/>
      <c r="PDJ66" s="39"/>
      <c r="PDK66" s="39"/>
      <c r="PDL66" s="39"/>
      <c r="PDM66" s="39"/>
      <c r="PDN66" s="39"/>
      <c r="PDO66" s="39"/>
      <c r="PDP66" s="39"/>
      <c r="PDQ66" s="39"/>
      <c r="PDR66" s="39"/>
      <c r="PDS66" s="39"/>
      <c r="PDT66" s="39"/>
      <c r="PDU66" s="39"/>
      <c r="PDV66" s="39"/>
      <c r="PDW66" s="39"/>
      <c r="PDX66" s="39"/>
      <c r="PDY66" s="39"/>
      <c r="PDZ66" s="39"/>
      <c r="PEA66" s="39"/>
      <c r="PEB66" s="39"/>
      <c r="PEC66" s="39"/>
      <c r="PED66" s="39"/>
      <c r="PEE66" s="39"/>
      <c r="PEF66" s="39"/>
      <c r="PEG66" s="39"/>
      <c r="PEH66" s="39"/>
      <c r="PEI66" s="39"/>
      <c r="PEJ66" s="39"/>
      <c r="PEK66" s="39"/>
      <c r="PEL66" s="39"/>
      <c r="PEM66" s="39"/>
      <c r="PEN66" s="39"/>
      <c r="PEO66" s="39"/>
      <c r="PEP66" s="39"/>
      <c r="PEQ66" s="39"/>
      <c r="PER66" s="39"/>
      <c r="PES66" s="39"/>
      <c r="PET66" s="39"/>
      <c r="PEU66" s="39"/>
      <c r="PEV66" s="39"/>
      <c r="PEW66" s="39"/>
      <c r="PEX66" s="39"/>
      <c r="PEY66" s="39"/>
      <c r="PEZ66" s="39"/>
      <c r="PFA66" s="39"/>
      <c r="PFB66" s="39"/>
      <c r="PFC66" s="39"/>
      <c r="PFD66" s="39"/>
      <c r="PFE66" s="39"/>
      <c r="PFF66" s="39"/>
      <c r="PFG66" s="39"/>
      <c r="PFH66" s="39"/>
      <c r="PFI66" s="39"/>
      <c r="PFJ66" s="39"/>
      <c r="PFK66" s="39"/>
      <c r="PFL66" s="39"/>
      <c r="PFM66" s="39"/>
      <c r="PFN66" s="39"/>
      <c r="PFO66" s="39"/>
      <c r="PFP66" s="39"/>
      <c r="PFQ66" s="39"/>
      <c r="PFR66" s="39"/>
      <c r="PFS66" s="39"/>
      <c r="PFT66" s="39"/>
      <c r="PFU66" s="39"/>
      <c r="PFV66" s="39"/>
      <c r="PFW66" s="39"/>
      <c r="PFX66" s="39"/>
      <c r="PFY66" s="39"/>
      <c r="PFZ66" s="39"/>
      <c r="PGA66" s="39"/>
      <c r="PGB66" s="39"/>
      <c r="PGC66" s="39"/>
      <c r="PGD66" s="39"/>
      <c r="PGE66" s="39"/>
      <c r="PGF66" s="39"/>
      <c r="PGG66" s="39"/>
      <c r="PGH66" s="39"/>
      <c r="PGI66" s="39"/>
      <c r="PGJ66" s="39"/>
      <c r="PGK66" s="39"/>
      <c r="PGL66" s="39"/>
      <c r="PGM66" s="39"/>
      <c r="PGN66" s="39"/>
      <c r="PGO66" s="39"/>
      <c r="PGP66" s="39"/>
      <c r="PGQ66" s="39"/>
      <c r="PGR66" s="39"/>
      <c r="PGS66" s="39"/>
      <c r="PGT66" s="39"/>
      <c r="PGU66" s="39"/>
      <c r="PGV66" s="39"/>
      <c r="PGW66" s="39"/>
      <c r="PGX66" s="39"/>
      <c r="PGY66" s="39"/>
      <c r="PGZ66" s="39"/>
      <c r="PHA66" s="39"/>
      <c r="PHB66" s="39"/>
      <c r="PHC66" s="39"/>
      <c r="PHD66" s="39"/>
      <c r="PHE66" s="39"/>
      <c r="PHF66" s="39"/>
      <c r="PHG66" s="39"/>
      <c r="PHH66" s="39"/>
      <c r="PHI66" s="39"/>
      <c r="PHJ66" s="39"/>
      <c r="PHK66" s="39"/>
      <c r="PHL66" s="39"/>
      <c r="PHM66" s="39"/>
      <c r="PHN66" s="39"/>
      <c r="PHO66" s="39"/>
      <c r="PHP66" s="39"/>
      <c r="PHQ66" s="39"/>
      <c r="PHR66" s="39"/>
      <c r="PHS66" s="39"/>
      <c r="PHT66" s="39"/>
      <c r="PHU66" s="39"/>
      <c r="PHV66" s="39"/>
      <c r="PHW66" s="39"/>
      <c r="PHX66" s="39"/>
      <c r="PHY66" s="39"/>
      <c r="PHZ66" s="39"/>
      <c r="PIA66" s="39"/>
      <c r="PIB66" s="39"/>
      <c r="PIC66" s="39"/>
      <c r="PID66" s="39"/>
      <c r="PIE66" s="39"/>
      <c r="PIF66" s="39"/>
      <c r="PIG66" s="39"/>
      <c r="PIH66" s="39"/>
      <c r="PII66" s="39"/>
      <c r="PIJ66" s="39"/>
      <c r="PIK66" s="39"/>
      <c r="PIL66" s="39"/>
      <c r="PIM66" s="39"/>
      <c r="PIN66" s="39"/>
      <c r="PIO66" s="39"/>
      <c r="PIP66" s="39"/>
      <c r="PIQ66" s="39"/>
      <c r="PIR66" s="39"/>
      <c r="PIS66" s="39"/>
      <c r="PIT66" s="39"/>
      <c r="PIU66" s="39"/>
      <c r="PIV66" s="39"/>
      <c r="PIW66" s="39"/>
      <c r="PIX66" s="39"/>
      <c r="PIY66" s="39"/>
      <c r="PIZ66" s="39"/>
      <c r="PJA66" s="39"/>
      <c r="PJB66" s="39"/>
      <c r="PJC66" s="39"/>
      <c r="PJD66" s="39"/>
      <c r="PJE66" s="39"/>
      <c r="PJF66" s="39"/>
      <c r="PJG66" s="39"/>
      <c r="PJH66" s="39"/>
      <c r="PJI66" s="39"/>
      <c r="PJJ66" s="39"/>
      <c r="PJK66" s="39"/>
      <c r="PJL66" s="39"/>
      <c r="PJM66" s="39"/>
      <c r="PJN66" s="39"/>
      <c r="PJO66" s="39"/>
      <c r="PJP66" s="39"/>
      <c r="PJQ66" s="39"/>
      <c r="PJR66" s="39"/>
      <c r="PJS66" s="39"/>
      <c r="PJT66" s="39"/>
      <c r="PJU66" s="39"/>
      <c r="PJV66" s="39"/>
      <c r="PJW66" s="39"/>
      <c r="PJX66" s="39"/>
      <c r="PJY66" s="39"/>
      <c r="PJZ66" s="39"/>
      <c r="PKA66" s="39"/>
      <c r="PKB66" s="39"/>
      <c r="PKC66" s="39"/>
      <c r="PKD66" s="39"/>
      <c r="PKE66" s="39"/>
      <c r="PKF66" s="39"/>
      <c r="PKG66" s="39"/>
      <c r="PKH66" s="39"/>
      <c r="PKI66" s="39"/>
      <c r="PKJ66" s="39"/>
      <c r="PKK66" s="39"/>
      <c r="PKL66" s="39"/>
      <c r="PKM66" s="39"/>
      <c r="PKN66" s="39"/>
      <c r="PKO66" s="39"/>
      <c r="PKP66" s="39"/>
      <c r="PKQ66" s="39"/>
      <c r="PKR66" s="39"/>
      <c r="PKS66" s="39"/>
      <c r="PKT66" s="39"/>
      <c r="PKU66" s="39"/>
      <c r="PKV66" s="39"/>
      <c r="PKW66" s="39"/>
      <c r="PKX66" s="39"/>
      <c r="PKY66" s="39"/>
      <c r="PKZ66" s="39"/>
      <c r="PLA66" s="39"/>
      <c r="PLB66" s="39"/>
      <c r="PLC66" s="39"/>
      <c r="PLD66" s="39"/>
      <c r="PLE66" s="39"/>
      <c r="PLF66" s="39"/>
      <c r="PLG66" s="39"/>
      <c r="PLH66" s="39"/>
      <c r="PLI66" s="39"/>
      <c r="PLJ66" s="39"/>
      <c r="PLK66" s="39"/>
      <c r="PLL66" s="39"/>
      <c r="PLM66" s="39"/>
      <c r="PLN66" s="39"/>
      <c r="PLO66" s="39"/>
      <c r="PLP66" s="39"/>
      <c r="PLQ66" s="39"/>
      <c r="PLR66" s="39"/>
      <c r="PLS66" s="39"/>
      <c r="PLT66" s="39"/>
      <c r="PLU66" s="39"/>
      <c r="PLV66" s="39"/>
      <c r="PLW66" s="39"/>
      <c r="PLX66" s="39"/>
      <c r="PLY66" s="39"/>
      <c r="PLZ66" s="39"/>
      <c r="PMA66" s="39"/>
      <c r="PMB66" s="39"/>
      <c r="PMC66" s="39"/>
      <c r="PMD66" s="39"/>
      <c r="PME66" s="39"/>
      <c r="PMF66" s="39"/>
      <c r="PMG66" s="39"/>
      <c r="PMH66" s="39"/>
      <c r="PMI66" s="39"/>
      <c r="PMJ66" s="39"/>
      <c r="PMK66" s="39"/>
      <c r="PML66" s="39"/>
      <c r="PMM66" s="39"/>
      <c r="PMN66" s="39"/>
      <c r="PMO66" s="39"/>
      <c r="PMP66" s="39"/>
      <c r="PMQ66" s="39"/>
      <c r="PMR66" s="39"/>
      <c r="PMS66" s="39"/>
      <c r="PMT66" s="39"/>
      <c r="PMU66" s="39"/>
      <c r="PMV66" s="39"/>
      <c r="PMW66" s="39"/>
      <c r="PMX66" s="39"/>
      <c r="PMY66" s="39"/>
      <c r="PMZ66" s="39"/>
      <c r="PNA66" s="39"/>
      <c r="PNB66" s="39"/>
      <c r="PNC66" s="39"/>
      <c r="PND66" s="39"/>
      <c r="PNE66" s="39"/>
      <c r="PNF66" s="39"/>
      <c r="PNG66" s="39"/>
      <c r="PNH66" s="39"/>
      <c r="PNI66" s="39"/>
      <c r="PNJ66" s="39"/>
      <c r="PNK66" s="39"/>
      <c r="PNL66" s="39"/>
      <c r="PNM66" s="39"/>
      <c r="PNN66" s="39"/>
      <c r="PNO66" s="39"/>
      <c r="PNP66" s="39"/>
      <c r="PNQ66" s="39"/>
      <c r="PNR66" s="39"/>
      <c r="PNS66" s="39"/>
      <c r="PNT66" s="39"/>
      <c r="PNU66" s="39"/>
      <c r="PNV66" s="39"/>
      <c r="PNW66" s="39"/>
      <c r="PNX66" s="39"/>
      <c r="PNY66" s="39"/>
      <c r="PNZ66" s="39"/>
      <c r="POA66" s="39"/>
      <c r="POB66" s="39"/>
      <c r="POC66" s="39"/>
      <c r="POD66" s="39"/>
      <c r="POE66" s="39"/>
      <c r="POF66" s="39"/>
      <c r="POG66" s="39"/>
      <c r="POH66" s="39"/>
      <c r="POI66" s="39"/>
      <c r="POJ66" s="39"/>
      <c r="POK66" s="39"/>
      <c r="POL66" s="39"/>
      <c r="POM66" s="39"/>
      <c r="PON66" s="39"/>
      <c r="POO66" s="39"/>
      <c r="POP66" s="39"/>
      <c r="POQ66" s="39"/>
      <c r="POR66" s="39"/>
      <c r="POS66" s="39"/>
      <c r="POT66" s="39"/>
      <c r="POU66" s="39"/>
      <c r="POV66" s="39"/>
      <c r="POW66" s="39"/>
      <c r="POX66" s="39"/>
      <c r="POY66" s="39"/>
      <c r="POZ66" s="39"/>
      <c r="PPA66" s="39"/>
      <c r="PPB66" s="39"/>
      <c r="PPC66" s="39"/>
      <c r="PPD66" s="39"/>
      <c r="PPE66" s="39"/>
      <c r="PPF66" s="39"/>
      <c r="PPG66" s="39"/>
      <c r="PPH66" s="39"/>
      <c r="PPI66" s="39"/>
      <c r="PPJ66" s="39"/>
      <c r="PPK66" s="39"/>
      <c r="PPL66" s="39"/>
      <c r="PPM66" s="39"/>
      <c r="PPN66" s="39"/>
      <c r="PPO66" s="39"/>
      <c r="PPP66" s="39"/>
      <c r="PPQ66" s="39"/>
      <c r="PPR66" s="39"/>
      <c r="PPS66" s="39"/>
      <c r="PPT66" s="39"/>
      <c r="PPU66" s="39"/>
      <c r="PPV66" s="39"/>
      <c r="PPW66" s="39"/>
      <c r="PPX66" s="39"/>
      <c r="PPY66" s="39"/>
      <c r="PPZ66" s="39"/>
      <c r="PQA66" s="39"/>
      <c r="PQB66" s="39"/>
      <c r="PQC66" s="39"/>
      <c r="PQD66" s="39"/>
      <c r="PQE66" s="39"/>
      <c r="PQF66" s="39"/>
      <c r="PQG66" s="39"/>
      <c r="PQH66" s="39"/>
      <c r="PQI66" s="39"/>
      <c r="PQJ66" s="39"/>
      <c r="PQK66" s="39"/>
      <c r="PQL66" s="39"/>
      <c r="PQM66" s="39"/>
      <c r="PQN66" s="39"/>
      <c r="PQO66" s="39"/>
      <c r="PQP66" s="39"/>
      <c r="PQQ66" s="39"/>
      <c r="PQR66" s="39"/>
      <c r="PQS66" s="39"/>
      <c r="PQT66" s="39"/>
      <c r="PQU66" s="39"/>
      <c r="PQV66" s="39"/>
      <c r="PQW66" s="39"/>
      <c r="PQX66" s="39"/>
      <c r="PQY66" s="39"/>
      <c r="PQZ66" s="39"/>
      <c r="PRA66" s="39"/>
      <c r="PRB66" s="39"/>
      <c r="PRC66" s="39"/>
      <c r="PRD66" s="39"/>
      <c r="PRE66" s="39"/>
      <c r="PRF66" s="39"/>
      <c r="PRG66" s="39"/>
      <c r="PRH66" s="39"/>
      <c r="PRI66" s="39"/>
      <c r="PRJ66" s="39"/>
      <c r="PRK66" s="39"/>
      <c r="PRL66" s="39"/>
      <c r="PRM66" s="39"/>
      <c r="PRN66" s="39"/>
      <c r="PRO66" s="39"/>
      <c r="PRP66" s="39"/>
      <c r="PRQ66" s="39"/>
      <c r="PRR66" s="39"/>
      <c r="PRS66" s="39"/>
      <c r="PRT66" s="39"/>
      <c r="PRU66" s="39"/>
      <c r="PRV66" s="39"/>
      <c r="PRW66" s="39"/>
      <c r="PRX66" s="39"/>
      <c r="PRY66" s="39"/>
      <c r="PRZ66" s="39"/>
      <c r="PSA66" s="39"/>
      <c r="PSB66" s="39"/>
      <c r="PSC66" s="39"/>
      <c r="PSD66" s="39"/>
      <c r="PSE66" s="39"/>
      <c r="PSF66" s="39"/>
      <c r="PSG66" s="39"/>
      <c r="PSH66" s="39"/>
      <c r="PSI66" s="39"/>
      <c r="PSJ66" s="39"/>
      <c r="PSK66" s="39"/>
      <c r="PSL66" s="39"/>
      <c r="PSM66" s="39"/>
      <c r="PSN66" s="39"/>
      <c r="PSO66" s="39"/>
      <c r="PSP66" s="39"/>
      <c r="PSQ66" s="39"/>
      <c r="PSR66" s="39"/>
      <c r="PSS66" s="39"/>
      <c r="PST66" s="39"/>
      <c r="PSU66" s="39"/>
      <c r="PSV66" s="39"/>
      <c r="PSW66" s="39"/>
      <c r="PSX66" s="39"/>
      <c r="PSY66" s="39"/>
      <c r="PSZ66" s="39"/>
      <c r="PTA66" s="39"/>
      <c r="PTB66" s="39"/>
      <c r="PTC66" s="39"/>
      <c r="PTD66" s="39"/>
      <c r="PTE66" s="39"/>
      <c r="PTF66" s="39"/>
      <c r="PTG66" s="39"/>
      <c r="PTH66" s="39"/>
      <c r="PTI66" s="39"/>
      <c r="PTJ66" s="39"/>
      <c r="PTK66" s="39"/>
      <c r="PTL66" s="39"/>
      <c r="PTM66" s="39"/>
      <c r="PTN66" s="39"/>
      <c r="PTO66" s="39"/>
      <c r="PTP66" s="39"/>
      <c r="PTQ66" s="39"/>
      <c r="PTR66" s="39"/>
      <c r="PTS66" s="39"/>
      <c r="PTT66" s="39"/>
      <c r="PTU66" s="39"/>
      <c r="PTV66" s="39"/>
      <c r="PTW66" s="39"/>
      <c r="PTX66" s="39"/>
      <c r="PTY66" s="39"/>
      <c r="PTZ66" s="39"/>
      <c r="PUA66" s="39"/>
      <c r="PUB66" s="39"/>
      <c r="PUC66" s="39"/>
      <c r="PUD66" s="39"/>
      <c r="PUE66" s="39"/>
      <c r="PUF66" s="39"/>
      <c r="PUG66" s="39"/>
      <c r="PUH66" s="39"/>
      <c r="PUI66" s="39"/>
      <c r="PUJ66" s="39"/>
      <c r="PUK66" s="39"/>
      <c r="PUL66" s="39"/>
      <c r="PUM66" s="39"/>
      <c r="PUN66" s="39"/>
      <c r="PUO66" s="39"/>
      <c r="PUP66" s="39"/>
      <c r="PUQ66" s="39"/>
      <c r="PUR66" s="39"/>
      <c r="PUS66" s="39"/>
      <c r="PUT66" s="39"/>
      <c r="PUU66" s="39"/>
      <c r="PUV66" s="39"/>
      <c r="PUW66" s="39"/>
      <c r="PUX66" s="39"/>
      <c r="PUY66" s="39"/>
      <c r="PUZ66" s="39"/>
      <c r="PVA66" s="39"/>
      <c r="PVB66" s="39"/>
      <c r="PVC66" s="39"/>
      <c r="PVD66" s="39"/>
      <c r="PVE66" s="39"/>
      <c r="PVF66" s="39"/>
      <c r="PVG66" s="39"/>
      <c r="PVH66" s="39"/>
      <c r="PVI66" s="39"/>
      <c r="PVJ66" s="39"/>
      <c r="PVK66" s="39"/>
      <c r="PVL66" s="39"/>
      <c r="PVM66" s="39"/>
      <c r="PVN66" s="39"/>
      <c r="PVO66" s="39"/>
      <c r="PVP66" s="39"/>
      <c r="PVQ66" s="39"/>
      <c r="PVR66" s="39"/>
      <c r="PVS66" s="39"/>
      <c r="PVT66" s="39"/>
      <c r="PVU66" s="39"/>
      <c r="PVV66" s="39"/>
      <c r="PVW66" s="39"/>
      <c r="PVX66" s="39"/>
      <c r="PVY66" s="39"/>
      <c r="PVZ66" s="39"/>
      <c r="PWA66" s="39"/>
      <c r="PWB66" s="39"/>
      <c r="PWC66" s="39"/>
      <c r="PWD66" s="39"/>
      <c r="PWE66" s="39"/>
      <c r="PWF66" s="39"/>
      <c r="PWG66" s="39"/>
      <c r="PWH66" s="39"/>
      <c r="PWI66" s="39"/>
      <c r="PWJ66" s="39"/>
      <c r="PWK66" s="39"/>
      <c r="PWL66" s="39"/>
      <c r="PWM66" s="39"/>
      <c r="PWN66" s="39"/>
      <c r="PWO66" s="39"/>
      <c r="PWP66" s="39"/>
      <c r="PWQ66" s="39"/>
      <c r="PWR66" s="39"/>
      <c r="PWS66" s="39"/>
      <c r="PWT66" s="39"/>
      <c r="PWU66" s="39"/>
      <c r="PWV66" s="39"/>
      <c r="PWW66" s="39"/>
      <c r="PWX66" s="39"/>
      <c r="PWY66" s="39"/>
      <c r="PWZ66" s="39"/>
      <c r="PXA66" s="39"/>
      <c r="PXB66" s="39"/>
      <c r="PXC66" s="39"/>
      <c r="PXD66" s="39"/>
      <c r="PXE66" s="39"/>
      <c r="PXF66" s="39"/>
      <c r="PXG66" s="39"/>
      <c r="PXH66" s="39"/>
      <c r="PXI66" s="39"/>
      <c r="PXJ66" s="39"/>
      <c r="PXK66" s="39"/>
      <c r="PXL66" s="39"/>
      <c r="PXM66" s="39"/>
      <c r="PXN66" s="39"/>
      <c r="PXO66" s="39"/>
      <c r="PXP66" s="39"/>
      <c r="PXQ66" s="39"/>
      <c r="PXR66" s="39"/>
      <c r="PXS66" s="39"/>
      <c r="PXT66" s="39"/>
      <c r="PXU66" s="39"/>
      <c r="PXV66" s="39"/>
      <c r="PXW66" s="39"/>
      <c r="PXX66" s="39"/>
      <c r="PXY66" s="39"/>
      <c r="PXZ66" s="39"/>
      <c r="PYA66" s="39"/>
      <c r="PYB66" s="39"/>
      <c r="PYC66" s="39"/>
      <c r="PYD66" s="39"/>
      <c r="PYE66" s="39"/>
      <c r="PYF66" s="39"/>
      <c r="PYG66" s="39"/>
      <c r="PYH66" s="39"/>
      <c r="PYI66" s="39"/>
      <c r="PYJ66" s="39"/>
      <c r="PYK66" s="39"/>
      <c r="PYL66" s="39"/>
      <c r="PYM66" s="39"/>
      <c r="PYN66" s="39"/>
      <c r="PYO66" s="39"/>
      <c r="PYP66" s="39"/>
      <c r="PYQ66" s="39"/>
      <c r="PYR66" s="39"/>
      <c r="PYS66" s="39"/>
      <c r="PYT66" s="39"/>
      <c r="PYU66" s="39"/>
      <c r="PYV66" s="39"/>
      <c r="PYW66" s="39"/>
      <c r="PYX66" s="39"/>
      <c r="PYY66" s="39"/>
      <c r="PYZ66" s="39"/>
      <c r="PZA66" s="39"/>
      <c r="PZB66" s="39"/>
      <c r="PZC66" s="39"/>
      <c r="PZD66" s="39"/>
      <c r="PZE66" s="39"/>
      <c r="PZF66" s="39"/>
      <c r="PZG66" s="39"/>
      <c r="PZH66" s="39"/>
      <c r="PZI66" s="39"/>
      <c r="PZJ66" s="39"/>
      <c r="PZK66" s="39"/>
      <c r="PZL66" s="39"/>
      <c r="PZM66" s="39"/>
      <c r="PZN66" s="39"/>
      <c r="PZO66" s="39"/>
      <c r="PZP66" s="39"/>
      <c r="PZQ66" s="39"/>
      <c r="PZR66" s="39"/>
      <c r="PZS66" s="39"/>
      <c r="PZT66" s="39"/>
      <c r="PZU66" s="39"/>
      <c r="PZV66" s="39"/>
      <c r="PZW66" s="39"/>
      <c r="PZX66" s="39"/>
      <c r="PZY66" s="39"/>
      <c r="PZZ66" s="39"/>
      <c r="QAA66" s="39"/>
      <c r="QAB66" s="39"/>
      <c r="QAC66" s="39"/>
      <c r="QAD66" s="39"/>
      <c r="QAE66" s="39"/>
      <c r="QAF66" s="39"/>
      <c r="QAG66" s="39"/>
      <c r="QAH66" s="39"/>
      <c r="QAI66" s="39"/>
      <c r="QAJ66" s="39"/>
      <c r="QAK66" s="39"/>
      <c r="QAL66" s="39"/>
      <c r="QAM66" s="39"/>
      <c r="QAN66" s="39"/>
      <c r="QAO66" s="39"/>
      <c r="QAP66" s="39"/>
      <c r="QAQ66" s="39"/>
      <c r="QAR66" s="39"/>
      <c r="QAS66" s="39"/>
      <c r="QAT66" s="39"/>
      <c r="QAU66" s="39"/>
      <c r="QAV66" s="39"/>
      <c r="QAW66" s="39"/>
      <c r="QAX66" s="39"/>
      <c r="QAY66" s="39"/>
      <c r="QAZ66" s="39"/>
      <c r="QBA66" s="39"/>
      <c r="QBB66" s="39"/>
      <c r="QBC66" s="39"/>
      <c r="QBD66" s="39"/>
      <c r="QBE66" s="39"/>
      <c r="QBF66" s="39"/>
      <c r="QBG66" s="39"/>
      <c r="QBH66" s="39"/>
      <c r="QBI66" s="39"/>
      <c r="QBJ66" s="39"/>
      <c r="QBK66" s="39"/>
      <c r="QBL66" s="39"/>
      <c r="QBM66" s="39"/>
      <c r="QBN66" s="39"/>
      <c r="QBO66" s="39"/>
      <c r="QBP66" s="39"/>
      <c r="QBQ66" s="39"/>
      <c r="QBR66" s="39"/>
      <c r="QBS66" s="39"/>
      <c r="QBT66" s="39"/>
      <c r="QBU66" s="39"/>
      <c r="QBV66" s="39"/>
      <c r="QBW66" s="39"/>
      <c r="QBX66" s="39"/>
      <c r="QBY66" s="39"/>
      <c r="QBZ66" s="39"/>
      <c r="QCA66" s="39"/>
      <c r="QCB66" s="39"/>
      <c r="QCC66" s="39"/>
      <c r="QCD66" s="39"/>
      <c r="QCE66" s="39"/>
      <c r="QCF66" s="39"/>
      <c r="QCG66" s="39"/>
      <c r="QCH66" s="39"/>
      <c r="QCI66" s="39"/>
      <c r="QCJ66" s="39"/>
      <c r="QCK66" s="39"/>
      <c r="QCL66" s="39"/>
      <c r="QCM66" s="39"/>
      <c r="QCN66" s="39"/>
      <c r="QCO66" s="39"/>
      <c r="QCP66" s="39"/>
      <c r="QCQ66" s="39"/>
      <c r="QCR66" s="39"/>
      <c r="QCS66" s="39"/>
      <c r="QCT66" s="39"/>
      <c r="QCU66" s="39"/>
      <c r="QCV66" s="39"/>
      <c r="QCW66" s="39"/>
      <c r="QCX66" s="39"/>
      <c r="QCY66" s="39"/>
      <c r="QCZ66" s="39"/>
      <c r="QDA66" s="39"/>
      <c r="QDB66" s="39"/>
      <c r="QDC66" s="39"/>
      <c r="QDD66" s="39"/>
      <c r="QDE66" s="39"/>
      <c r="QDF66" s="39"/>
      <c r="QDG66" s="39"/>
      <c r="QDH66" s="39"/>
      <c r="QDI66" s="39"/>
      <c r="QDJ66" s="39"/>
      <c r="QDK66" s="39"/>
      <c r="QDL66" s="39"/>
      <c r="QDM66" s="39"/>
      <c r="QDN66" s="39"/>
      <c r="QDO66" s="39"/>
      <c r="QDP66" s="39"/>
      <c r="QDQ66" s="39"/>
      <c r="QDR66" s="39"/>
      <c r="QDS66" s="39"/>
      <c r="QDT66" s="39"/>
      <c r="QDU66" s="39"/>
      <c r="QDV66" s="39"/>
      <c r="QDW66" s="39"/>
      <c r="QDX66" s="39"/>
      <c r="QDY66" s="39"/>
      <c r="QDZ66" s="39"/>
      <c r="QEA66" s="39"/>
      <c r="QEB66" s="39"/>
      <c r="QEC66" s="39"/>
      <c r="QED66" s="39"/>
      <c r="QEE66" s="39"/>
      <c r="QEF66" s="39"/>
      <c r="QEG66" s="39"/>
      <c r="QEH66" s="39"/>
      <c r="QEI66" s="39"/>
      <c r="QEJ66" s="39"/>
      <c r="QEK66" s="39"/>
      <c r="QEL66" s="39"/>
      <c r="QEM66" s="39"/>
      <c r="QEN66" s="39"/>
      <c r="QEO66" s="39"/>
      <c r="QEP66" s="39"/>
      <c r="QEQ66" s="39"/>
      <c r="QER66" s="39"/>
      <c r="QES66" s="39"/>
      <c r="QET66" s="39"/>
      <c r="QEU66" s="39"/>
      <c r="QEV66" s="39"/>
      <c r="QEW66" s="39"/>
      <c r="QEX66" s="39"/>
      <c r="QEY66" s="39"/>
      <c r="QEZ66" s="39"/>
      <c r="QFA66" s="39"/>
      <c r="QFB66" s="39"/>
      <c r="QFC66" s="39"/>
      <c r="QFD66" s="39"/>
      <c r="QFE66" s="39"/>
      <c r="QFF66" s="39"/>
      <c r="QFG66" s="39"/>
      <c r="QFH66" s="39"/>
      <c r="QFI66" s="39"/>
      <c r="QFJ66" s="39"/>
      <c r="QFK66" s="39"/>
      <c r="QFL66" s="39"/>
      <c r="QFM66" s="39"/>
      <c r="QFN66" s="39"/>
      <c r="QFO66" s="39"/>
      <c r="QFP66" s="39"/>
      <c r="QFQ66" s="39"/>
      <c r="QFR66" s="39"/>
      <c r="QFS66" s="39"/>
      <c r="QFT66" s="39"/>
      <c r="QFU66" s="39"/>
      <c r="QFV66" s="39"/>
      <c r="QFW66" s="39"/>
      <c r="QFX66" s="39"/>
      <c r="QFY66" s="39"/>
      <c r="QFZ66" s="39"/>
      <c r="QGA66" s="39"/>
      <c r="QGB66" s="39"/>
      <c r="QGC66" s="39"/>
      <c r="QGD66" s="39"/>
      <c r="QGE66" s="39"/>
      <c r="QGF66" s="39"/>
      <c r="QGG66" s="39"/>
      <c r="QGH66" s="39"/>
      <c r="QGI66" s="39"/>
      <c r="QGJ66" s="39"/>
      <c r="QGK66" s="39"/>
      <c r="QGL66" s="39"/>
      <c r="QGM66" s="39"/>
      <c r="QGN66" s="39"/>
      <c r="QGO66" s="39"/>
      <c r="QGP66" s="39"/>
      <c r="QGQ66" s="39"/>
      <c r="QGR66" s="39"/>
      <c r="QGS66" s="39"/>
      <c r="QGT66" s="39"/>
      <c r="QGU66" s="39"/>
      <c r="QGV66" s="39"/>
      <c r="QGW66" s="39"/>
      <c r="QGX66" s="39"/>
      <c r="QGY66" s="39"/>
      <c r="QGZ66" s="39"/>
      <c r="QHA66" s="39"/>
      <c r="QHB66" s="39"/>
      <c r="QHC66" s="39"/>
      <c r="QHD66" s="39"/>
      <c r="QHE66" s="39"/>
      <c r="QHF66" s="39"/>
      <c r="QHG66" s="39"/>
      <c r="QHH66" s="39"/>
      <c r="QHI66" s="39"/>
      <c r="QHJ66" s="39"/>
      <c r="QHK66" s="39"/>
      <c r="QHL66" s="39"/>
      <c r="QHM66" s="39"/>
      <c r="QHN66" s="39"/>
      <c r="QHO66" s="39"/>
      <c r="QHP66" s="39"/>
      <c r="QHQ66" s="39"/>
      <c r="QHR66" s="39"/>
      <c r="QHS66" s="39"/>
      <c r="QHT66" s="39"/>
      <c r="QHU66" s="39"/>
      <c r="QHV66" s="39"/>
      <c r="QHW66" s="39"/>
      <c r="QHX66" s="39"/>
      <c r="QHY66" s="39"/>
      <c r="QHZ66" s="39"/>
      <c r="QIA66" s="39"/>
      <c r="QIB66" s="39"/>
      <c r="QIC66" s="39"/>
      <c r="QID66" s="39"/>
      <c r="QIE66" s="39"/>
      <c r="QIF66" s="39"/>
      <c r="QIG66" s="39"/>
      <c r="QIH66" s="39"/>
      <c r="QII66" s="39"/>
      <c r="QIJ66" s="39"/>
      <c r="QIK66" s="39"/>
      <c r="QIL66" s="39"/>
      <c r="QIM66" s="39"/>
      <c r="QIN66" s="39"/>
      <c r="QIO66" s="39"/>
      <c r="QIP66" s="39"/>
      <c r="QIQ66" s="39"/>
      <c r="QIR66" s="39"/>
      <c r="QIS66" s="39"/>
      <c r="QIT66" s="39"/>
      <c r="QIU66" s="39"/>
      <c r="QIV66" s="39"/>
      <c r="QIW66" s="39"/>
      <c r="QIX66" s="39"/>
      <c r="QIY66" s="39"/>
      <c r="QIZ66" s="39"/>
      <c r="QJA66" s="39"/>
      <c r="QJB66" s="39"/>
      <c r="QJC66" s="39"/>
      <c r="QJD66" s="39"/>
      <c r="QJE66" s="39"/>
      <c r="QJF66" s="39"/>
      <c r="QJG66" s="39"/>
      <c r="QJH66" s="39"/>
      <c r="QJI66" s="39"/>
      <c r="QJJ66" s="39"/>
      <c r="QJK66" s="39"/>
      <c r="QJL66" s="39"/>
      <c r="QJM66" s="39"/>
      <c r="QJN66" s="39"/>
      <c r="QJO66" s="39"/>
      <c r="QJP66" s="39"/>
      <c r="QJQ66" s="39"/>
      <c r="QJR66" s="39"/>
      <c r="QJS66" s="39"/>
      <c r="QJT66" s="39"/>
      <c r="QJU66" s="39"/>
      <c r="QJV66" s="39"/>
      <c r="QJW66" s="39"/>
      <c r="QJX66" s="39"/>
      <c r="QJY66" s="39"/>
      <c r="QJZ66" s="39"/>
      <c r="QKA66" s="39"/>
      <c r="QKB66" s="39"/>
      <c r="QKC66" s="39"/>
      <c r="QKD66" s="39"/>
      <c r="QKE66" s="39"/>
      <c r="QKF66" s="39"/>
      <c r="QKG66" s="39"/>
      <c r="QKH66" s="39"/>
      <c r="QKI66" s="39"/>
      <c r="QKJ66" s="39"/>
      <c r="QKK66" s="39"/>
      <c r="QKL66" s="39"/>
      <c r="QKM66" s="39"/>
      <c r="QKN66" s="39"/>
      <c r="QKO66" s="39"/>
      <c r="QKP66" s="39"/>
      <c r="QKQ66" s="39"/>
      <c r="QKR66" s="39"/>
      <c r="QKS66" s="39"/>
      <c r="QKT66" s="39"/>
      <c r="QKU66" s="39"/>
      <c r="QKV66" s="39"/>
      <c r="QKW66" s="39"/>
      <c r="QKX66" s="39"/>
      <c r="QKY66" s="39"/>
      <c r="QKZ66" s="39"/>
      <c r="QLA66" s="39"/>
      <c r="QLB66" s="39"/>
      <c r="QLC66" s="39"/>
      <c r="QLD66" s="39"/>
      <c r="QLE66" s="39"/>
      <c r="QLF66" s="39"/>
      <c r="QLG66" s="39"/>
      <c r="QLH66" s="39"/>
      <c r="QLI66" s="39"/>
      <c r="QLJ66" s="39"/>
      <c r="QLK66" s="39"/>
      <c r="QLL66" s="39"/>
      <c r="QLM66" s="39"/>
      <c r="QLN66" s="39"/>
      <c r="QLO66" s="39"/>
      <c r="QLP66" s="39"/>
      <c r="QLQ66" s="39"/>
      <c r="QLR66" s="39"/>
      <c r="QLS66" s="39"/>
      <c r="QLT66" s="39"/>
      <c r="QLU66" s="39"/>
      <c r="QLV66" s="39"/>
      <c r="QLW66" s="39"/>
      <c r="QLX66" s="39"/>
      <c r="QLY66" s="39"/>
      <c r="QLZ66" s="39"/>
      <c r="QMA66" s="39"/>
      <c r="QMB66" s="39"/>
      <c r="QMC66" s="39"/>
      <c r="QMD66" s="39"/>
      <c r="QME66" s="39"/>
      <c r="QMF66" s="39"/>
      <c r="QMG66" s="39"/>
      <c r="QMH66" s="39"/>
      <c r="QMI66" s="39"/>
      <c r="QMJ66" s="39"/>
      <c r="QMK66" s="39"/>
      <c r="QML66" s="39"/>
      <c r="QMM66" s="39"/>
      <c r="QMN66" s="39"/>
      <c r="QMO66" s="39"/>
      <c r="QMP66" s="39"/>
      <c r="QMQ66" s="39"/>
      <c r="QMR66" s="39"/>
      <c r="QMS66" s="39"/>
      <c r="QMT66" s="39"/>
      <c r="QMU66" s="39"/>
      <c r="QMV66" s="39"/>
      <c r="QMW66" s="39"/>
      <c r="QMX66" s="39"/>
      <c r="QMY66" s="39"/>
      <c r="QMZ66" s="39"/>
      <c r="QNA66" s="39"/>
      <c r="QNB66" s="39"/>
      <c r="QNC66" s="39"/>
      <c r="QND66" s="39"/>
      <c r="QNE66" s="39"/>
      <c r="QNF66" s="39"/>
      <c r="QNG66" s="39"/>
      <c r="QNH66" s="39"/>
      <c r="QNI66" s="39"/>
      <c r="QNJ66" s="39"/>
      <c r="QNK66" s="39"/>
      <c r="QNL66" s="39"/>
      <c r="QNM66" s="39"/>
      <c r="QNN66" s="39"/>
      <c r="QNO66" s="39"/>
      <c r="QNP66" s="39"/>
      <c r="QNQ66" s="39"/>
      <c r="QNR66" s="39"/>
      <c r="QNS66" s="39"/>
      <c r="QNT66" s="39"/>
      <c r="QNU66" s="39"/>
      <c r="QNV66" s="39"/>
      <c r="QNW66" s="39"/>
      <c r="QNX66" s="39"/>
      <c r="QNY66" s="39"/>
      <c r="QNZ66" s="39"/>
      <c r="QOA66" s="39"/>
      <c r="QOB66" s="39"/>
      <c r="QOC66" s="39"/>
      <c r="QOD66" s="39"/>
      <c r="QOE66" s="39"/>
      <c r="QOF66" s="39"/>
      <c r="QOG66" s="39"/>
      <c r="QOH66" s="39"/>
      <c r="QOI66" s="39"/>
      <c r="QOJ66" s="39"/>
      <c r="QOK66" s="39"/>
      <c r="QOL66" s="39"/>
      <c r="QOM66" s="39"/>
      <c r="QON66" s="39"/>
      <c r="QOO66" s="39"/>
      <c r="QOP66" s="39"/>
      <c r="QOQ66" s="39"/>
      <c r="QOR66" s="39"/>
      <c r="QOS66" s="39"/>
      <c r="QOT66" s="39"/>
      <c r="QOU66" s="39"/>
      <c r="QOV66" s="39"/>
      <c r="QOW66" s="39"/>
      <c r="QOX66" s="39"/>
      <c r="QOY66" s="39"/>
      <c r="QOZ66" s="39"/>
      <c r="QPA66" s="39"/>
      <c r="QPB66" s="39"/>
      <c r="QPC66" s="39"/>
      <c r="QPD66" s="39"/>
      <c r="QPE66" s="39"/>
      <c r="QPF66" s="39"/>
      <c r="QPG66" s="39"/>
      <c r="QPH66" s="39"/>
      <c r="QPI66" s="39"/>
      <c r="QPJ66" s="39"/>
      <c r="QPK66" s="39"/>
      <c r="QPL66" s="39"/>
      <c r="QPM66" s="39"/>
      <c r="QPN66" s="39"/>
      <c r="QPO66" s="39"/>
      <c r="QPP66" s="39"/>
      <c r="QPQ66" s="39"/>
      <c r="QPR66" s="39"/>
      <c r="QPS66" s="39"/>
      <c r="QPT66" s="39"/>
      <c r="QPU66" s="39"/>
      <c r="QPV66" s="39"/>
      <c r="QPW66" s="39"/>
      <c r="QPX66" s="39"/>
      <c r="QPY66" s="39"/>
      <c r="QPZ66" s="39"/>
      <c r="QQA66" s="39"/>
      <c r="QQB66" s="39"/>
      <c r="QQC66" s="39"/>
      <c r="QQD66" s="39"/>
      <c r="QQE66" s="39"/>
      <c r="QQF66" s="39"/>
      <c r="QQG66" s="39"/>
      <c r="QQH66" s="39"/>
      <c r="QQI66" s="39"/>
      <c r="QQJ66" s="39"/>
      <c r="QQK66" s="39"/>
      <c r="QQL66" s="39"/>
      <c r="QQM66" s="39"/>
      <c r="QQN66" s="39"/>
      <c r="QQO66" s="39"/>
      <c r="QQP66" s="39"/>
      <c r="QQQ66" s="39"/>
      <c r="QQR66" s="39"/>
      <c r="QQS66" s="39"/>
      <c r="QQT66" s="39"/>
      <c r="QQU66" s="39"/>
      <c r="QQV66" s="39"/>
      <c r="QQW66" s="39"/>
      <c r="QQX66" s="39"/>
      <c r="QQY66" s="39"/>
      <c r="QQZ66" s="39"/>
      <c r="QRA66" s="39"/>
      <c r="QRB66" s="39"/>
      <c r="QRC66" s="39"/>
      <c r="QRD66" s="39"/>
      <c r="QRE66" s="39"/>
      <c r="QRF66" s="39"/>
      <c r="QRG66" s="39"/>
      <c r="QRH66" s="39"/>
      <c r="QRI66" s="39"/>
      <c r="QRJ66" s="39"/>
      <c r="QRK66" s="39"/>
      <c r="QRL66" s="39"/>
      <c r="QRM66" s="39"/>
      <c r="QRN66" s="39"/>
      <c r="QRO66" s="39"/>
      <c r="QRP66" s="39"/>
      <c r="QRQ66" s="39"/>
      <c r="QRR66" s="39"/>
      <c r="QRS66" s="39"/>
      <c r="QRT66" s="39"/>
      <c r="QRU66" s="39"/>
      <c r="QRV66" s="39"/>
      <c r="QRW66" s="39"/>
      <c r="QRX66" s="39"/>
      <c r="QRY66" s="39"/>
      <c r="QRZ66" s="39"/>
      <c r="QSA66" s="39"/>
      <c r="QSB66" s="39"/>
      <c r="QSC66" s="39"/>
      <c r="QSD66" s="39"/>
      <c r="QSE66" s="39"/>
      <c r="QSF66" s="39"/>
      <c r="QSG66" s="39"/>
      <c r="QSH66" s="39"/>
      <c r="QSI66" s="39"/>
      <c r="QSJ66" s="39"/>
      <c r="QSK66" s="39"/>
      <c r="QSL66" s="39"/>
      <c r="QSM66" s="39"/>
      <c r="QSN66" s="39"/>
      <c r="QSO66" s="39"/>
      <c r="QSP66" s="39"/>
      <c r="QSQ66" s="39"/>
      <c r="QSR66" s="39"/>
      <c r="QSS66" s="39"/>
      <c r="QST66" s="39"/>
      <c r="QSU66" s="39"/>
      <c r="QSV66" s="39"/>
      <c r="QSW66" s="39"/>
      <c r="QSX66" s="39"/>
      <c r="QSY66" s="39"/>
      <c r="QSZ66" s="39"/>
      <c r="QTA66" s="39"/>
      <c r="QTB66" s="39"/>
      <c r="QTC66" s="39"/>
      <c r="QTD66" s="39"/>
      <c r="QTE66" s="39"/>
      <c r="QTF66" s="39"/>
      <c r="QTG66" s="39"/>
      <c r="QTH66" s="39"/>
      <c r="QTI66" s="39"/>
      <c r="QTJ66" s="39"/>
      <c r="QTK66" s="39"/>
      <c r="QTL66" s="39"/>
      <c r="QTM66" s="39"/>
      <c r="QTN66" s="39"/>
      <c r="QTO66" s="39"/>
      <c r="QTP66" s="39"/>
      <c r="QTQ66" s="39"/>
      <c r="QTR66" s="39"/>
      <c r="QTS66" s="39"/>
      <c r="QTT66" s="39"/>
      <c r="QTU66" s="39"/>
      <c r="QTV66" s="39"/>
      <c r="QTW66" s="39"/>
      <c r="QTX66" s="39"/>
      <c r="QTY66" s="39"/>
      <c r="QTZ66" s="39"/>
      <c r="QUA66" s="39"/>
      <c r="QUB66" s="39"/>
      <c r="QUC66" s="39"/>
      <c r="QUD66" s="39"/>
      <c r="QUE66" s="39"/>
      <c r="QUF66" s="39"/>
      <c r="QUG66" s="39"/>
      <c r="QUH66" s="39"/>
      <c r="QUI66" s="39"/>
      <c r="QUJ66" s="39"/>
      <c r="QUK66" s="39"/>
      <c r="QUL66" s="39"/>
      <c r="QUM66" s="39"/>
      <c r="QUN66" s="39"/>
      <c r="QUO66" s="39"/>
      <c r="QUP66" s="39"/>
      <c r="QUQ66" s="39"/>
      <c r="QUR66" s="39"/>
      <c r="QUS66" s="39"/>
      <c r="QUT66" s="39"/>
      <c r="QUU66" s="39"/>
      <c r="QUV66" s="39"/>
      <c r="QUW66" s="39"/>
      <c r="QUX66" s="39"/>
      <c r="QUY66" s="39"/>
      <c r="QUZ66" s="39"/>
      <c r="QVA66" s="39"/>
      <c r="QVB66" s="39"/>
      <c r="QVC66" s="39"/>
      <c r="QVD66" s="39"/>
      <c r="QVE66" s="39"/>
      <c r="QVF66" s="39"/>
      <c r="QVG66" s="39"/>
      <c r="QVH66" s="39"/>
      <c r="QVI66" s="39"/>
      <c r="QVJ66" s="39"/>
      <c r="QVK66" s="39"/>
      <c r="QVL66" s="39"/>
      <c r="QVM66" s="39"/>
      <c r="QVN66" s="39"/>
      <c r="QVO66" s="39"/>
      <c r="QVP66" s="39"/>
      <c r="QVQ66" s="39"/>
      <c r="QVR66" s="39"/>
      <c r="QVS66" s="39"/>
      <c r="QVT66" s="39"/>
      <c r="QVU66" s="39"/>
      <c r="QVV66" s="39"/>
      <c r="QVW66" s="39"/>
      <c r="QVX66" s="39"/>
      <c r="QVY66" s="39"/>
      <c r="QVZ66" s="39"/>
      <c r="QWA66" s="39"/>
      <c r="QWB66" s="39"/>
      <c r="QWC66" s="39"/>
      <c r="QWD66" s="39"/>
      <c r="QWE66" s="39"/>
      <c r="QWF66" s="39"/>
      <c r="QWG66" s="39"/>
      <c r="QWH66" s="39"/>
      <c r="QWI66" s="39"/>
      <c r="QWJ66" s="39"/>
      <c r="QWK66" s="39"/>
      <c r="QWL66" s="39"/>
      <c r="QWM66" s="39"/>
      <c r="QWN66" s="39"/>
      <c r="QWO66" s="39"/>
      <c r="QWP66" s="39"/>
      <c r="QWQ66" s="39"/>
      <c r="QWR66" s="39"/>
      <c r="QWS66" s="39"/>
      <c r="QWT66" s="39"/>
      <c r="QWU66" s="39"/>
      <c r="QWV66" s="39"/>
      <c r="QWW66" s="39"/>
      <c r="QWX66" s="39"/>
      <c r="QWY66" s="39"/>
      <c r="QWZ66" s="39"/>
      <c r="QXA66" s="39"/>
      <c r="QXB66" s="39"/>
      <c r="QXC66" s="39"/>
      <c r="QXD66" s="39"/>
      <c r="QXE66" s="39"/>
      <c r="QXF66" s="39"/>
      <c r="QXG66" s="39"/>
      <c r="QXH66" s="39"/>
      <c r="QXI66" s="39"/>
      <c r="QXJ66" s="39"/>
      <c r="QXK66" s="39"/>
      <c r="QXL66" s="39"/>
      <c r="QXM66" s="39"/>
      <c r="QXN66" s="39"/>
      <c r="QXO66" s="39"/>
      <c r="QXP66" s="39"/>
      <c r="QXQ66" s="39"/>
      <c r="QXR66" s="39"/>
      <c r="QXS66" s="39"/>
      <c r="QXT66" s="39"/>
      <c r="QXU66" s="39"/>
      <c r="QXV66" s="39"/>
      <c r="QXW66" s="39"/>
      <c r="QXX66" s="39"/>
      <c r="QXY66" s="39"/>
      <c r="QXZ66" s="39"/>
      <c r="QYA66" s="39"/>
      <c r="QYB66" s="39"/>
      <c r="QYC66" s="39"/>
      <c r="QYD66" s="39"/>
      <c r="QYE66" s="39"/>
      <c r="QYF66" s="39"/>
      <c r="QYG66" s="39"/>
      <c r="QYH66" s="39"/>
      <c r="QYI66" s="39"/>
      <c r="QYJ66" s="39"/>
      <c r="QYK66" s="39"/>
      <c r="QYL66" s="39"/>
      <c r="QYM66" s="39"/>
      <c r="QYN66" s="39"/>
      <c r="QYO66" s="39"/>
      <c r="QYP66" s="39"/>
      <c r="QYQ66" s="39"/>
      <c r="QYR66" s="39"/>
      <c r="QYS66" s="39"/>
      <c r="QYT66" s="39"/>
      <c r="QYU66" s="39"/>
      <c r="QYV66" s="39"/>
      <c r="QYW66" s="39"/>
      <c r="QYX66" s="39"/>
      <c r="QYY66" s="39"/>
      <c r="QYZ66" s="39"/>
      <c r="QZA66" s="39"/>
      <c r="QZB66" s="39"/>
      <c r="QZC66" s="39"/>
      <c r="QZD66" s="39"/>
      <c r="QZE66" s="39"/>
      <c r="QZF66" s="39"/>
      <c r="QZG66" s="39"/>
      <c r="QZH66" s="39"/>
      <c r="QZI66" s="39"/>
      <c r="QZJ66" s="39"/>
      <c r="QZK66" s="39"/>
      <c r="QZL66" s="39"/>
      <c r="QZM66" s="39"/>
      <c r="QZN66" s="39"/>
      <c r="QZO66" s="39"/>
      <c r="QZP66" s="39"/>
      <c r="QZQ66" s="39"/>
      <c r="QZR66" s="39"/>
      <c r="QZS66" s="39"/>
      <c r="QZT66" s="39"/>
      <c r="QZU66" s="39"/>
      <c r="QZV66" s="39"/>
      <c r="QZW66" s="39"/>
      <c r="QZX66" s="39"/>
      <c r="QZY66" s="39"/>
      <c r="QZZ66" s="39"/>
      <c r="RAA66" s="39"/>
      <c r="RAB66" s="39"/>
      <c r="RAC66" s="39"/>
      <c r="RAD66" s="39"/>
      <c r="RAE66" s="39"/>
      <c r="RAF66" s="39"/>
      <c r="RAG66" s="39"/>
      <c r="RAH66" s="39"/>
      <c r="RAI66" s="39"/>
      <c r="RAJ66" s="39"/>
      <c r="RAK66" s="39"/>
      <c r="RAL66" s="39"/>
      <c r="RAM66" s="39"/>
      <c r="RAN66" s="39"/>
      <c r="RAO66" s="39"/>
      <c r="RAP66" s="39"/>
      <c r="RAQ66" s="39"/>
      <c r="RAR66" s="39"/>
      <c r="RAS66" s="39"/>
      <c r="RAT66" s="39"/>
      <c r="RAU66" s="39"/>
      <c r="RAV66" s="39"/>
      <c r="RAW66" s="39"/>
      <c r="RAX66" s="39"/>
      <c r="RAY66" s="39"/>
      <c r="RAZ66" s="39"/>
      <c r="RBA66" s="39"/>
      <c r="RBB66" s="39"/>
      <c r="RBC66" s="39"/>
      <c r="RBD66" s="39"/>
      <c r="RBE66" s="39"/>
      <c r="RBF66" s="39"/>
      <c r="RBG66" s="39"/>
      <c r="RBH66" s="39"/>
      <c r="RBI66" s="39"/>
      <c r="RBJ66" s="39"/>
      <c r="RBK66" s="39"/>
      <c r="RBL66" s="39"/>
      <c r="RBM66" s="39"/>
      <c r="RBN66" s="39"/>
      <c r="RBO66" s="39"/>
      <c r="RBP66" s="39"/>
      <c r="RBQ66" s="39"/>
      <c r="RBR66" s="39"/>
      <c r="RBS66" s="39"/>
      <c r="RBT66" s="39"/>
      <c r="RBU66" s="39"/>
      <c r="RBV66" s="39"/>
      <c r="RBW66" s="39"/>
      <c r="RBX66" s="39"/>
      <c r="RBY66" s="39"/>
      <c r="RBZ66" s="39"/>
      <c r="RCA66" s="39"/>
      <c r="RCB66" s="39"/>
      <c r="RCC66" s="39"/>
      <c r="RCD66" s="39"/>
      <c r="RCE66" s="39"/>
      <c r="RCF66" s="39"/>
      <c r="RCG66" s="39"/>
      <c r="RCH66" s="39"/>
      <c r="RCI66" s="39"/>
      <c r="RCJ66" s="39"/>
      <c r="RCK66" s="39"/>
      <c r="RCL66" s="39"/>
      <c r="RCM66" s="39"/>
      <c r="RCN66" s="39"/>
      <c r="RCO66" s="39"/>
      <c r="RCP66" s="39"/>
      <c r="RCQ66" s="39"/>
      <c r="RCR66" s="39"/>
      <c r="RCS66" s="39"/>
      <c r="RCT66" s="39"/>
      <c r="RCU66" s="39"/>
      <c r="RCV66" s="39"/>
      <c r="RCW66" s="39"/>
      <c r="RCX66" s="39"/>
      <c r="RCY66" s="39"/>
      <c r="RCZ66" s="39"/>
      <c r="RDA66" s="39"/>
      <c r="RDB66" s="39"/>
      <c r="RDC66" s="39"/>
      <c r="RDD66" s="39"/>
      <c r="RDE66" s="39"/>
      <c r="RDF66" s="39"/>
      <c r="RDG66" s="39"/>
      <c r="RDH66" s="39"/>
      <c r="RDI66" s="39"/>
      <c r="RDJ66" s="39"/>
      <c r="RDK66" s="39"/>
      <c r="RDL66" s="39"/>
      <c r="RDM66" s="39"/>
      <c r="RDN66" s="39"/>
      <c r="RDO66" s="39"/>
      <c r="RDP66" s="39"/>
      <c r="RDQ66" s="39"/>
      <c r="RDR66" s="39"/>
      <c r="RDS66" s="39"/>
      <c r="RDT66" s="39"/>
      <c r="RDU66" s="39"/>
      <c r="RDV66" s="39"/>
      <c r="RDW66" s="39"/>
      <c r="RDX66" s="39"/>
      <c r="RDY66" s="39"/>
      <c r="RDZ66" s="39"/>
      <c r="REA66" s="39"/>
      <c r="REB66" s="39"/>
      <c r="REC66" s="39"/>
      <c r="RED66" s="39"/>
      <c r="REE66" s="39"/>
      <c r="REF66" s="39"/>
      <c r="REG66" s="39"/>
      <c r="REH66" s="39"/>
      <c r="REI66" s="39"/>
      <c r="REJ66" s="39"/>
      <c r="REK66" s="39"/>
      <c r="REL66" s="39"/>
      <c r="REM66" s="39"/>
      <c r="REN66" s="39"/>
      <c r="REO66" s="39"/>
      <c r="REP66" s="39"/>
      <c r="REQ66" s="39"/>
      <c r="RER66" s="39"/>
      <c r="RES66" s="39"/>
      <c r="RET66" s="39"/>
      <c r="REU66" s="39"/>
      <c r="REV66" s="39"/>
      <c r="REW66" s="39"/>
      <c r="REX66" s="39"/>
      <c r="REY66" s="39"/>
      <c r="REZ66" s="39"/>
      <c r="RFA66" s="39"/>
      <c r="RFB66" s="39"/>
      <c r="RFC66" s="39"/>
      <c r="RFD66" s="39"/>
      <c r="RFE66" s="39"/>
      <c r="RFF66" s="39"/>
      <c r="RFG66" s="39"/>
      <c r="RFH66" s="39"/>
      <c r="RFI66" s="39"/>
      <c r="RFJ66" s="39"/>
      <c r="RFK66" s="39"/>
      <c r="RFL66" s="39"/>
      <c r="RFM66" s="39"/>
      <c r="RFN66" s="39"/>
      <c r="RFO66" s="39"/>
      <c r="RFP66" s="39"/>
      <c r="RFQ66" s="39"/>
      <c r="RFR66" s="39"/>
      <c r="RFS66" s="39"/>
      <c r="RFT66" s="39"/>
      <c r="RFU66" s="39"/>
      <c r="RFV66" s="39"/>
      <c r="RFW66" s="39"/>
      <c r="RFX66" s="39"/>
      <c r="RFY66" s="39"/>
      <c r="RFZ66" s="39"/>
      <c r="RGA66" s="39"/>
      <c r="RGB66" s="39"/>
      <c r="RGC66" s="39"/>
      <c r="RGD66" s="39"/>
      <c r="RGE66" s="39"/>
      <c r="RGF66" s="39"/>
      <c r="RGG66" s="39"/>
      <c r="RGH66" s="39"/>
      <c r="RGI66" s="39"/>
      <c r="RGJ66" s="39"/>
      <c r="RGK66" s="39"/>
      <c r="RGL66" s="39"/>
      <c r="RGM66" s="39"/>
      <c r="RGN66" s="39"/>
      <c r="RGO66" s="39"/>
      <c r="RGP66" s="39"/>
      <c r="RGQ66" s="39"/>
      <c r="RGR66" s="39"/>
      <c r="RGS66" s="39"/>
      <c r="RGT66" s="39"/>
      <c r="RGU66" s="39"/>
      <c r="RGV66" s="39"/>
      <c r="RGW66" s="39"/>
      <c r="RGX66" s="39"/>
      <c r="RGY66" s="39"/>
      <c r="RGZ66" s="39"/>
      <c r="RHA66" s="39"/>
      <c r="RHB66" s="39"/>
      <c r="RHC66" s="39"/>
      <c r="RHD66" s="39"/>
      <c r="RHE66" s="39"/>
      <c r="RHF66" s="39"/>
      <c r="RHG66" s="39"/>
      <c r="RHH66" s="39"/>
      <c r="RHI66" s="39"/>
      <c r="RHJ66" s="39"/>
      <c r="RHK66" s="39"/>
      <c r="RHL66" s="39"/>
      <c r="RHM66" s="39"/>
      <c r="RHN66" s="39"/>
      <c r="RHO66" s="39"/>
      <c r="RHP66" s="39"/>
      <c r="RHQ66" s="39"/>
      <c r="RHR66" s="39"/>
      <c r="RHS66" s="39"/>
      <c r="RHT66" s="39"/>
      <c r="RHU66" s="39"/>
      <c r="RHV66" s="39"/>
      <c r="RHW66" s="39"/>
      <c r="RHX66" s="39"/>
      <c r="RHY66" s="39"/>
      <c r="RHZ66" s="39"/>
      <c r="RIA66" s="39"/>
      <c r="RIB66" s="39"/>
      <c r="RIC66" s="39"/>
      <c r="RID66" s="39"/>
      <c r="RIE66" s="39"/>
      <c r="RIF66" s="39"/>
      <c r="RIG66" s="39"/>
      <c r="RIH66" s="39"/>
      <c r="RII66" s="39"/>
      <c r="RIJ66" s="39"/>
      <c r="RIK66" s="39"/>
      <c r="RIL66" s="39"/>
      <c r="RIM66" s="39"/>
      <c r="RIN66" s="39"/>
      <c r="RIO66" s="39"/>
      <c r="RIP66" s="39"/>
      <c r="RIQ66" s="39"/>
      <c r="RIR66" s="39"/>
      <c r="RIS66" s="39"/>
      <c r="RIT66" s="39"/>
      <c r="RIU66" s="39"/>
      <c r="RIV66" s="39"/>
      <c r="RIW66" s="39"/>
      <c r="RIX66" s="39"/>
      <c r="RIY66" s="39"/>
      <c r="RIZ66" s="39"/>
      <c r="RJA66" s="39"/>
      <c r="RJB66" s="39"/>
      <c r="RJC66" s="39"/>
      <c r="RJD66" s="39"/>
      <c r="RJE66" s="39"/>
      <c r="RJF66" s="39"/>
      <c r="RJG66" s="39"/>
      <c r="RJH66" s="39"/>
      <c r="RJI66" s="39"/>
      <c r="RJJ66" s="39"/>
      <c r="RJK66" s="39"/>
      <c r="RJL66" s="39"/>
      <c r="RJM66" s="39"/>
      <c r="RJN66" s="39"/>
      <c r="RJO66" s="39"/>
      <c r="RJP66" s="39"/>
      <c r="RJQ66" s="39"/>
      <c r="RJR66" s="39"/>
      <c r="RJS66" s="39"/>
      <c r="RJT66" s="39"/>
      <c r="RJU66" s="39"/>
      <c r="RJV66" s="39"/>
      <c r="RJW66" s="39"/>
      <c r="RJX66" s="39"/>
      <c r="RJY66" s="39"/>
      <c r="RJZ66" s="39"/>
      <c r="RKA66" s="39"/>
      <c r="RKB66" s="39"/>
      <c r="RKC66" s="39"/>
      <c r="RKD66" s="39"/>
      <c r="RKE66" s="39"/>
      <c r="RKF66" s="39"/>
      <c r="RKG66" s="39"/>
      <c r="RKH66" s="39"/>
      <c r="RKI66" s="39"/>
      <c r="RKJ66" s="39"/>
      <c r="RKK66" s="39"/>
      <c r="RKL66" s="39"/>
      <c r="RKM66" s="39"/>
      <c r="RKN66" s="39"/>
      <c r="RKO66" s="39"/>
      <c r="RKP66" s="39"/>
      <c r="RKQ66" s="39"/>
      <c r="RKR66" s="39"/>
      <c r="RKS66" s="39"/>
      <c r="RKT66" s="39"/>
      <c r="RKU66" s="39"/>
      <c r="RKV66" s="39"/>
      <c r="RKW66" s="39"/>
      <c r="RKX66" s="39"/>
      <c r="RKY66" s="39"/>
      <c r="RKZ66" s="39"/>
      <c r="RLA66" s="39"/>
      <c r="RLB66" s="39"/>
      <c r="RLC66" s="39"/>
      <c r="RLD66" s="39"/>
      <c r="RLE66" s="39"/>
      <c r="RLF66" s="39"/>
      <c r="RLG66" s="39"/>
      <c r="RLH66" s="39"/>
      <c r="RLI66" s="39"/>
      <c r="RLJ66" s="39"/>
      <c r="RLK66" s="39"/>
      <c r="RLL66" s="39"/>
      <c r="RLM66" s="39"/>
      <c r="RLN66" s="39"/>
      <c r="RLO66" s="39"/>
      <c r="RLP66" s="39"/>
      <c r="RLQ66" s="39"/>
      <c r="RLR66" s="39"/>
      <c r="RLS66" s="39"/>
      <c r="RLT66" s="39"/>
      <c r="RLU66" s="39"/>
      <c r="RLV66" s="39"/>
      <c r="RLW66" s="39"/>
      <c r="RLX66" s="39"/>
      <c r="RLY66" s="39"/>
      <c r="RLZ66" s="39"/>
      <c r="RMA66" s="39"/>
      <c r="RMB66" s="39"/>
      <c r="RMC66" s="39"/>
      <c r="RMD66" s="39"/>
      <c r="RME66" s="39"/>
      <c r="RMF66" s="39"/>
      <c r="RMG66" s="39"/>
      <c r="RMH66" s="39"/>
      <c r="RMI66" s="39"/>
      <c r="RMJ66" s="39"/>
      <c r="RMK66" s="39"/>
      <c r="RML66" s="39"/>
      <c r="RMM66" s="39"/>
      <c r="RMN66" s="39"/>
      <c r="RMO66" s="39"/>
      <c r="RMP66" s="39"/>
      <c r="RMQ66" s="39"/>
      <c r="RMR66" s="39"/>
      <c r="RMS66" s="39"/>
      <c r="RMT66" s="39"/>
      <c r="RMU66" s="39"/>
      <c r="RMV66" s="39"/>
      <c r="RMW66" s="39"/>
      <c r="RMX66" s="39"/>
      <c r="RMY66" s="39"/>
      <c r="RMZ66" s="39"/>
      <c r="RNA66" s="39"/>
      <c r="RNB66" s="39"/>
      <c r="RNC66" s="39"/>
      <c r="RND66" s="39"/>
      <c r="RNE66" s="39"/>
      <c r="RNF66" s="39"/>
      <c r="RNG66" s="39"/>
      <c r="RNH66" s="39"/>
      <c r="RNI66" s="39"/>
      <c r="RNJ66" s="39"/>
      <c r="RNK66" s="39"/>
      <c r="RNL66" s="39"/>
      <c r="RNM66" s="39"/>
      <c r="RNN66" s="39"/>
      <c r="RNO66" s="39"/>
      <c r="RNP66" s="39"/>
      <c r="RNQ66" s="39"/>
      <c r="RNR66" s="39"/>
      <c r="RNS66" s="39"/>
      <c r="RNT66" s="39"/>
      <c r="RNU66" s="39"/>
      <c r="RNV66" s="39"/>
      <c r="RNW66" s="39"/>
      <c r="RNX66" s="39"/>
      <c r="RNY66" s="39"/>
      <c r="RNZ66" s="39"/>
      <c r="ROA66" s="39"/>
      <c r="ROB66" s="39"/>
      <c r="ROC66" s="39"/>
      <c r="ROD66" s="39"/>
      <c r="ROE66" s="39"/>
      <c r="ROF66" s="39"/>
      <c r="ROG66" s="39"/>
      <c r="ROH66" s="39"/>
      <c r="ROI66" s="39"/>
      <c r="ROJ66" s="39"/>
      <c r="ROK66" s="39"/>
      <c r="ROL66" s="39"/>
      <c r="ROM66" s="39"/>
      <c r="RON66" s="39"/>
      <c r="ROO66" s="39"/>
      <c r="ROP66" s="39"/>
      <c r="ROQ66" s="39"/>
      <c r="ROR66" s="39"/>
      <c r="ROS66" s="39"/>
      <c r="ROT66" s="39"/>
      <c r="ROU66" s="39"/>
      <c r="ROV66" s="39"/>
      <c r="ROW66" s="39"/>
      <c r="ROX66" s="39"/>
      <c r="ROY66" s="39"/>
      <c r="ROZ66" s="39"/>
      <c r="RPA66" s="39"/>
      <c r="RPB66" s="39"/>
      <c r="RPC66" s="39"/>
      <c r="RPD66" s="39"/>
      <c r="RPE66" s="39"/>
      <c r="RPF66" s="39"/>
      <c r="RPG66" s="39"/>
      <c r="RPH66" s="39"/>
      <c r="RPI66" s="39"/>
      <c r="RPJ66" s="39"/>
      <c r="RPK66" s="39"/>
      <c r="RPL66" s="39"/>
      <c r="RPM66" s="39"/>
      <c r="RPN66" s="39"/>
      <c r="RPO66" s="39"/>
      <c r="RPP66" s="39"/>
      <c r="RPQ66" s="39"/>
      <c r="RPR66" s="39"/>
      <c r="RPS66" s="39"/>
      <c r="RPT66" s="39"/>
      <c r="RPU66" s="39"/>
      <c r="RPV66" s="39"/>
      <c r="RPW66" s="39"/>
      <c r="RPX66" s="39"/>
      <c r="RPY66" s="39"/>
      <c r="RPZ66" s="39"/>
      <c r="RQA66" s="39"/>
      <c r="RQB66" s="39"/>
      <c r="RQC66" s="39"/>
      <c r="RQD66" s="39"/>
      <c r="RQE66" s="39"/>
      <c r="RQF66" s="39"/>
      <c r="RQG66" s="39"/>
      <c r="RQH66" s="39"/>
      <c r="RQI66" s="39"/>
      <c r="RQJ66" s="39"/>
      <c r="RQK66" s="39"/>
      <c r="RQL66" s="39"/>
      <c r="RQM66" s="39"/>
      <c r="RQN66" s="39"/>
      <c r="RQO66" s="39"/>
      <c r="RQP66" s="39"/>
      <c r="RQQ66" s="39"/>
      <c r="RQR66" s="39"/>
      <c r="RQS66" s="39"/>
      <c r="RQT66" s="39"/>
      <c r="RQU66" s="39"/>
      <c r="RQV66" s="39"/>
      <c r="RQW66" s="39"/>
      <c r="RQX66" s="39"/>
      <c r="RQY66" s="39"/>
      <c r="RQZ66" s="39"/>
      <c r="RRA66" s="39"/>
      <c r="RRB66" s="39"/>
      <c r="RRC66" s="39"/>
      <c r="RRD66" s="39"/>
      <c r="RRE66" s="39"/>
      <c r="RRF66" s="39"/>
      <c r="RRG66" s="39"/>
      <c r="RRH66" s="39"/>
      <c r="RRI66" s="39"/>
      <c r="RRJ66" s="39"/>
      <c r="RRK66" s="39"/>
      <c r="RRL66" s="39"/>
      <c r="RRM66" s="39"/>
      <c r="RRN66" s="39"/>
      <c r="RRO66" s="39"/>
      <c r="RRP66" s="39"/>
      <c r="RRQ66" s="39"/>
      <c r="RRR66" s="39"/>
      <c r="RRS66" s="39"/>
      <c r="RRT66" s="39"/>
      <c r="RRU66" s="39"/>
      <c r="RRV66" s="39"/>
      <c r="RRW66" s="39"/>
      <c r="RRX66" s="39"/>
      <c r="RRY66" s="39"/>
      <c r="RRZ66" s="39"/>
      <c r="RSA66" s="39"/>
      <c r="RSB66" s="39"/>
      <c r="RSC66" s="39"/>
      <c r="RSD66" s="39"/>
      <c r="RSE66" s="39"/>
      <c r="RSF66" s="39"/>
      <c r="RSG66" s="39"/>
      <c r="RSH66" s="39"/>
      <c r="RSI66" s="39"/>
      <c r="RSJ66" s="39"/>
      <c r="RSK66" s="39"/>
      <c r="RSL66" s="39"/>
      <c r="RSM66" s="39"/>
      <c r="RSN66" s="39"/>
      <c r="RSO66" s="39"/>
      <c r="RSP66" s="39"/>
      <c r="RSQ66" s="39"/>
      <c r="RSR66" s="39"/>
      <c r="RSS66" s="39"/>
      <c r="RST66" s="39"/>
      <c r="RSU66" s="39"/>
      <c r="RSV66" s="39"/>
      <c r="RSW66" s="39"/>
      <c r="RSX66" s="39"/>
      <c r="RSY66" s="39"/>
      <c r="RSZ66" s="39"/>
      <c r="RTA66" s="39"/>
      <c r="RTB66" s="39"/>
      <c r="RTC66" s="39"/>
      <c r="RTD66" s="39"/>
      <c r="RTE66" s="39"/>
      <c r="RTF66" s="39"/>
      <c r="RTG66" s="39"/>
      <c r="RTH66" s="39"/>
      <c r="RTI66" s="39"/>
      <c r="RTJ66" s="39"/>
      <c r="RTK66" s="39"/>
      <c r="RTL66" s="39"/>
      <c r="RTM66" s="39"/>
      <c r="RTN66" s="39"/>
      <c r="RTO66" s="39"/>
      <c r="RTP66" s="39"/>
      <c r="RTQ66" s="39"/>
      <c r="RTR66" s="39"/>
      <c r="RTS66" s="39"/>
      <c r="RTT66" s="39"/>
      <c r="RTU66" s="39"/>
      <c r="RTV66" s="39"/>
      <c r="RTW66" s="39"/>
      <c r="RTX66" s="39"/>
      <c r="RTY66" s="39"/>
      <c r="RTZ66" s="39"/>
      <c r="RUA66" s="39"/>
      <c r="RUB66" s="39"/>
      <c r="RUC66" s="39"/>
      <c r="RUD66" s="39"/>
      <c r="RUE66" s="39"/>
      <c r="RUF66" s="39"/>
      <c r="RUG66" s="39"/>
      <c r="RUH66" s="39"/>
      <c r="RUI66" s="39"/>
      <c r="RUJ66" s="39"/>
      <c r="RUK66" s="39"/>
      <c r="RUL66" s="39"/>
      <c r="RUM66" s="39"/>
      <c r="RUN66" s="39"/>
      <c r="RUO66" s="39"/>
      <c r="RUP66" s="39"/>
      <c r="RUQ66" s="39"/>
      <c r="RUR66" s="39"/>
      <c r="RUS66" s="39"/>
      <c r="RUT66" s="39"/>
      <c r="RUU66" s="39"/>
      <c r="RUV66" s="39"/>
      <c r="RUW66" s="39"/>
      <c r="RUX66" s="39"/>
      <c r="RUY66" s="39"/>
      <c r="RUZ66" s="39"/>
      <c r="RVA66" s="39"/>
      <c r="RVB66" s="39"/>
      <c r="RVC66" s="39"/>
      <c r="RVD66" s="39"/>
      <c r="RVE66" s="39"/>
      <c r="RVF66" s="39"/>
      <c r="RVG66" s="39"/>
      <c r="RVH66" s="39"/>
      <c r="RVI66" s="39"/>
      <c r="RVJ66" s="39"/>
      <c r="RVK66" s="39"/>
      <c r="RVL66" s="39"/>
      <c r="RVM66" s="39"/>
      <c r="RVN66" s="39"/>
      <c r="RVO66" s="39"/>
      <c r="RVP66" s="39"/>
      <c r="RVQ66" s="39"/>
      <c r="RVR66" s="39"/>
      <c r="RVS66" s="39"/>
      <c r="RVT66" s="39"/>
      <c r="RVU66" s="39"/>
      <c r="RVV66" s="39"/>
      <c r="RVW66" s="39"/>
      <c r="RVX66" s="39"/>
      <c r="RVY66" s="39"/>
      <c r="RVZ66" s="39"/>
      <c r="RWA66" s="39"/>
      <c r="RWB66" s="39"/>
      <c r="RWC66" s="39"/>
      <c r="RWD66" s="39"/>
      <c r="RWE66" s="39"/>
      <c r="RWF66" s="39"/>
      <c r="RWG66" s="39"/>
      <c r="RWH66" s="39"/>
      <c r="RWI66" s="39"/>
      <c r="RWJ66" s="39"/>
      <c r="RWK66" s="39"/>
      <c r="RWL66" s="39"/>
      <c r="RWM66" s="39"/>
      <c r="RWN66" s="39"/>
      <c r="RWO66" s="39"/>
      <c r="RWP66" s="39"/>
      <c r="RWQ66" s="39"/>
      <c r="RWR66" s="39"/>
      <c r="RWS66" s="39"/>
      <c r="RWT66" s="39"/>
      <c r="RWU66" s="39"/>
      <c r="RWV66" s="39"/>
      <c r="RWW66" s="39"/>
      <c r="RWX66" s="39"/>
      <c r="RWY66" s="39"/>
      <c r="RWZ66" s="39"/>
      <c r="RXA66" s="39"/>
      <c r="RXB66" s="39"/>
      <c r="RXC66" s="39"/>
      <c r="RXD66" s="39"/>
      <c r="RXE66" s="39"/>
      <c r="RXF66" s="39"/>
      <c r="RXG66" s="39"/>
      <c r="RXH66" s="39"/>
      <c r="RXI66" s="39"/>
      <c r="RXJ66" s="39"/>
      <c r="RXK66" s="39"/>
      <c r="RXL66" s="39"/>
      <c r="RXM66" s="39"/>
      <c r="RXN66" s="39"/>
      <c r="RXO66" s="39"/>
      <c r="RXP66" s="39"/>
      <c r="RXQ66" s="39"/>
      <c r="RXR66" s="39"/>
      <c r="RXS66" s="39"/>
      <c r="RXT66" s="39"/>
      <c r="RXU66" s="39"/>
      <c r="RXV66" s="39"/>
      <c r="RXW66" s="39"/>
      <c r="RXX66" s="39"/>
      <c r="RXY66" s="39"/>
      <c r="RXZ66" s="39"/>
      <c r="RYA66" s="39"/>
      <c r="RYB66" s="39"/>
      <c r="RYC66" s="39"/>
      <c r="RYD66" s="39"/>
      <c r="RYE66" s="39"/>
      <c r="RYF66" s="39"/>
      <c r="RYG66" s="39"/>
      <c r="RYH66" s="39"/>
      <c r="RYI66" s="39"/>
      <c r="RYJ66" s="39"/>
      <c r="RYK66" s="39"/>
      <c r="RYL66" s="39"/>
      <c r="RYM66" s="39"/>
      <c r="RYN66" s="39"/>
      <c r="RYO66" s="39"/>
      <c r="RYP66" s="39"/>
      <c r="RYQ66" s="39"/>
      <c r="RYR66" s="39"/>
      <c r="RYS66" s="39"/>
      <c r="RYT66" s="39"/>
      <c r="RYU66" s="39"/>
      <c r="RYV66" s="39"/>
      <c r="RYW66" s="39"/>
      <c r="RYX66" s="39"/>
      <c r="RYY66" s="39"/>
      <c r="RYZ66" s="39"/>
      <c r="RZA66" s="39"/>
      <c r="RZB66" s="39"/>
      <c r="RZC66" s="39"/>
      <c r="RZD66" s="39"/>
      <c r="RZE66" s="39"/>
      <c r="RZF66" s="39"/>
      <c r="RZG66" s="39"/>
      <c r="RZH66" s="39"/>
      <c r="RZI66" s="39"/>
      <c r="RZJ66" s="39"/>
      <c r="RZK66" s="39"/>
      <c r="RZL66" s="39"/>
      <c r="RZM66" s="39"/>
      <c r="RZN66" s="39"/>
      <c r="RZO66" s="39"/>
      <c r="RZP66" s="39"/>
      <c r="RZQ66" s="39"/>
      <c r="RZR66" s="39"/>
      <c r="RZS66" s="39"/>
      <c r="RZT66" s="39"/>
      <c r="RZU66" s="39"/>
      <c r="RZV66" s="39"/>
      <c r="RZW66" s="39"/>
      <c r="RZX66" s="39"/>
      <c r="RZY66" s="39"/>
      <c r="RZZ66" s="39"/>
      <c r="SAA66" s="39"/>
      <c r="SAB66" s="39"/>
      <c r="SAC66" s="39"/>
      <c r="SAD66" s="39"/>
      <c r="SAE66" s="39"/>
      <c r="SAF66" s="39"/>
      <c r="SAG66" s="39"/>
      <c r="SAH66" s="39"/>
      <c r="SAI66" s="39"/>
      <c r="SAJ66" s="39"/>
      <c r="SAK66" s="39"/>
      <c r="SAL66" s="39"/>
      <c r="SAM66" s="39"/>
      <c r="SAN66" s="39"/>
      <c r="SAO66" s="39"/>
      <c r="SAP66" s="39"/>
      <c r="SAQ66" s="39"/>
      <c r="SAR66" s="39"/>
      <c r="SAS66" s="39"/>
      <c r="SAT66" s="39"/>
      <c r="SAU66" s="39"/>
      <c r="SAV66" s="39"/>
      <c r="SAW66" s="39"/>
      <c r="SAX66" s="39"/>
      <c r="SAY66" s="39"/>
      <c r="SAZ66" s="39"/>
      <c r="SBA66" s="39"/>
      <c r="SBB66" s="39"/>
      <c r="SBC66" s="39"/>
      <c r="SBD66" s="39"/>
      <c r="SBE66" s="39"/>
      <c r="SBF66" s="39"/>
      <c r="SBG66" s="39"/>
      <c r="SBH66" s="39"/>
      <c r="SBI66" s="39"/>
      <c r="SBJ66" s="39"/>
      <c r="SBK66" s="39"/>
      <c r="SBL66" s="39"/>
      <c r="SBM66" s="39"/>
      <c r="SBN66" s="39"/>
      <c r="SBO66" s="39"/>
      <c r="SBP66" s="39"/>
      <c r="SBQ66" s="39"/>
      <c r="SBR66" s="39"/>
      <c r="SBS66" s="39"/>
      <c r="SBT66" s="39"/>
      <c r="SBU66" s="39"/>
      <c r="SBV66" s="39"/>
      <c r="SBW66" s="39"/>
      <c r="SBX66" s="39"/>
      <c r="SBY66" s="39"/>
      <c r="SBZ66" s="39"/>
      <c r="SCA66" s="39"/>
      <c r="SCB66" s="39"/>
      <c r="SCC66" s="39"/>
      <c r="SCD66" s="39"/>
      <c r="SCE66" s="39"/>
      <c r="SCF66" s="39"/>
      <c r="SCG66" s="39"/>
      <c r="SCH66" s="39"/>
      <c r="SCI66" s="39"/>
      <c r="SCJ66" s="39"/>
      <c r="SCK66" s="39"/>
      <c r="SCL66" s="39"/>
      <c r="SCM66" s="39"/>
      <c r="SCN66" s="39"/>
      <c r="SCO66" s="39"/>
      <c r="SCP66" s="39"/>
      <c r="SCQ66" s="39"/>
      <c r="SCR66" s="39"/>
      <c r="SCS66" s="39"/>
      <c r="SCT66" s="39"/>
      <c r="SCU66" s="39"/>
      <c r="SCV66" s="39"/>
      <c r="SCW66" s="39"/>
      <c r="SCX66" s="39"/>
      <c r="SCY66" s="39"/>
      <c r="SCZ66" s="39"/>
      <c r="SDA66" s="39"/>
      <c r="SDB66" s="39"/>
      <c r="SDC66" s="39"/>
      <c r="SDD66" s="39"/>
      <c r="SDE66" s="39"/>
      <c r="SDF66" s="39"/>
      <c r="SDG66" s="39"/>
      <c r="SDH66" s="39"/>
      <c r="SDI66" s="39"/>
      <c r="SDJ66" s="39"/>
      <c r="SDK66" s="39"/>
      <c r="SDL66" s="39"/>
      <c r="SDM66" s="39"/>
      <c r="SDN66" s="39"/>
      <c r="SDO66" s="39"/>
      <c r="SDP66" s="39"/>
      <c r="SDQ66" s="39"/>
      <c r="SDR66" s="39"/>
      <c r="SDS66" s="39"/>
      <c r="SDT66" s="39"/>
      <c r="SDU66" s="39"/>
      <c r="SDV66" s="39"/>
      <c r="SDW66" s="39"/>
      <c r="SDX66" s="39"/>
      <c r="SDY66" s="39"/>
      <c r="SDZ66" s="39"/>
      <c r="SEA66" s="39"/>
      <c r="SEB66" s="39"/>
      <c r="SEC66" s="39"/>
      <c r="SED66" s="39"/>
      <c r="SEE66" s="39"/>
      <c r="SEF66" s="39"/>
      <c r="SEG66" s="39"/>
      <c r="SEH66" s="39"/>
      <c r="SEI66" s="39"/>
      <c r="SEJ66" s="39"/>
      <c r="SEK66" s="39"/>
      <c r="SEL66" s="39"/>
      <c r="SEM66" s="39"/>
      <c r="SEN66" s="39"/>
      <c r="SEO66" s="39"/>
      <c r="SEP66" s="39"/>
      <c r="SEQ66" s="39"/>
      <c r="SER66" s="39"/>
      <c r="SES66" s="39"/>
      <c r="SET66" s="39"/>
      <c r="SEU66" s="39"/>
      <c r="SEV66" s="39"/>
      <c r="SEW66" s="39"/>
      <c r="SEX66" s="39"/>
      <c r="SEY66" s="39"/>
      <c r="SEZ66" s="39"/>
      <c r="SFA66" s="39"/>
      <c r="SFB66" s="39"/>
      <c r="SFC66" s="39"/>
      <c r="SFD66" s="39"/>
      <c r="SFE66" s="39"/>
      <c r="SFF66" s="39"/>
      <c r="SFG66" s="39"/>
      <c r="SFH66" s="39"/>
      <c r="SFI66" s="39"/>
      <c r="SFJ66" s="39"/>
      <c r="SFK66" s="39"/>
      <c r="SFL66" s="39"/>
      <c r="SFM66" s="39"/>
      <c r="SFN66" s="39"/>
      <c r="SFO66" s="39"/>
      <c r="SFP66" s="39"/>
      <c r="SFQ66" s="39"/>
      <c r="SFR66" s="39"/>
      <c r="SFS66" s="39"/>
      <c r="SFT66" s="39"/>
      <c r="SFU66" s="39"/>
      <c r="SFV66" s="39"/>
      <c r="SFW66" s="39"/>
      <c r="SFX66" s="39"/>
      <c r="SFY66" s="39"/>
      <c r="SFZ66" s="39"/>
      <c r="SGA66" s="39"/>
      <c r="SGB66" s="39"/>
      <c r="SGC66" s="39"/>
      <c r="SGD66" s="39"/>
      <c r="SGE66" s="39"/>
      <c r="SGF66" s="39"/>
      <c r="SGG66" s="39"/>
      <c r="SGH66" s="39"/>
      <c r="SGI66" s="39"/>
      <c r="SGJ66" s="39"/>
      <c r="SGK66" s="39"/>
      <c r="SGL66" s="39"/>
      <c r="SGM66" s="39"/>
      <c r="SGN66" s="39"/>
      <c r="SGO66" s="39"/>
      <c r="SGP66" s="39"/>
      <c r="SGQ66" s="39"/>
      <c r="SGR66" s="39"/>
      <c r="SGS66" s="39"/>
      <c r="SGT66" s="39"/>
      <c r="SGU66" s="39"/>
      <c r="SGV66" s="39"/>
      <c r="SGW66" s="39"/>
      <c r="SGX66" s="39"/>
      <c r="SGY66" s="39"/>
      <c r="SGZ66" s="39"/>
      <c r="SHA66" s="39"/>
      <c r="SHB66" s="39"/>
      <c r="SHC66" s="39"/>
      <c r="SHD66" s="39"/>
      <c r="SHE66" s="39"/>
      <c r="SHF66" s="39"/>
      <c r="SHG66" s="39"/>
      <c r="SHH66" s="39"/>
      <c r="SHI66" s="39"/>
      <c r="SHJ66" s="39"/>
      <c r="SHK66" s="39"/>
      <c r="SHL66" s="39"/>
      <c r="SHM66" s="39"/>
      <c r="SHN66" s="39"/>
      <c r="SHO66" s="39"/>
      <c r="SHP66" s="39"/>
      <c r="SHQ66" s="39"/>
      <c r="SHR66" s="39"/>
      <c r="SHS66" s="39"/>
      <c r="SHT66" s="39"/>
      <c r="SHU66" s="39"/>
      <c r="SHV66" s="39"/>
      <c r="SHW66" s="39"/>
      <c r="SHX66" s="39"/>
      <c r="SHY66" s="39"/>
      <c r="SHZ66" s="39"/>
      <c r="SIA66" s="39"/>
      <c r="SIB66" s="39"/>
      <c r="SIC66" s="39"/>
      <c r="SID66" s="39"/>
      <c r="SIE66" s="39"/>
      <c r="SIF66" s="39"/>
      <c r="SIG66" s="39"/>
      <c r="SIH66" s="39"/>
      <c r="SII66" s="39"/>
      <c r="SIJ66" s="39"/>
      <c r="SIK66" s="39"/>
      <c r="SIL66" s="39"/>
      <c r="SIM66" s="39"/>
      <c r="SIN66" s="39"/>
      <c r="SIO66" s="39"/>
      <c r="SIP66" s="39"/>
      <c r="SIQ66" s="39"/>
      <c r="SIR66" s="39"/>
      <c r="SIS66" s="39"/>
      <c r="SIT66" s="39"/>
      <c r="SIU66" s="39"/>
      <c r="SIV66" s="39"/>
      <c r="SIW66" s="39"/>
      <c r="SIX66" s="39"/>
      <c r="SIY66" s="39"/>
      <c r="SIZ66" s="39"/>
      <c r="SJA66" s="39"/>
      <c r="SJB66" s="39"/>
      <c r="SJC66" s="39"/>
      <c r="SJD66" s="39"/>
      <c r="SJE66" s="39"/>
      <c r="SJF66" s="39"/>
      <c r="SJG66" s="39"/>
      <c r="SJH66" s="39"/>
      <c r="SJI66" s="39"/>
      <c r="SJJ66" s="39"/>
      <c r="SJK66" s="39"/>
      <c r="SJL66" s="39"/>
      <c r="SJM66" s="39"/>
      <c r="SJN66" s="39"/>
      <c r="SJO66" s="39"/>
      <c r="SJP66" s="39"/>
      <c r="SJQ66" s="39"/>
      <c r="SJR66" s="39"/>
      <c r="SJS66" s="39"/>
      <c r="SJT66" s="39"/>
      <c r="SJU66" s="39"/>
      <c r="SJV66" s="39"/>
      <c r="SJW66" s="39"/>
      <c r="SJX66" s="39"/>
      <c r="SJY66" s="39"/>
      <c r="SJZ66" s="39"/>
      <c r="SKA66" s="39"/>
      <c r="SKB66" s="39"/>
      <c r="SKC66" s="39"/>
      <c r="SKD66" s="39"/>
      <c r="SKE66" s="39"/>
      <c r="SKF66" s="39"/>
      <c r="SKG66" s="39"/>
      <c r="SKH66" s="39"/>
      <c r="SKI66" s="39"/>
      <c r="SKJ66" s="39"/>
      <c r="SKK66" s="39"/>
      <c r="SKL66" s="39"/>
      <c r="SKM66" s="39"/>
      <c r="SKN66" s="39"/>
      <c r="SKO66" s="39"/>
      <c r="SKP66" s="39"/>
      <c r="SKQ66" s="39"/>
      <c r="SKR66" s="39"/>
      <c r="SKS66" s="39"/>
      <c r="SKT66" s="39"/>
      <c r="SKU66" s="39"/>
      <c r="SKV66" s="39"/>
      <c r="SKW66" s="39"/>
      <c r="SKX66" s="39"/>
      <c r="SKY66" s="39"/>
      <c r="SKZ66" s="39"/>
      <c r="SLA66" s="39"/>
      <c r="SLB66" s="39"/>
      <c r="SLC66" s="39"/>
      <c r="SLD66" s="39"/>
      <c r="SLE66" s="39"/>
      <c r="SLF66" s="39"/>
      <c r="SLG66" s="39"/>
      <c r="SLH66" s="39"/>
      <c r="SLI66" s="39"/>
      <c r="SLJ66" s="39"/>
      <c r="SLK66" s="39"/>
      <c r="SLL66" s="39"/>
      <c r="SLM66" s="39"/>
      <c r="SLN66" s="39"/>
      <c r="SLO66" s="39"/>
      <c r="SLP66" s="39"/>
      <c r="SLQ66" s="39"/>
      <c r="SLR66" s="39"/>
      <c r="SLS66" s="39"/>
      <c r="SLT66" s="39"/>
      <c r="SLU66" s="39"/>
      <c r="SLV66" s="39"/>
      <c r="SLW66" s="39"/>
      <c r="SLX66" s="39"/>
      <c r="SLY66" s="39"/>
      <c r="SLZ66" s="39"/>
      <c r="SMA66" s="39"/>
      <c r="SMB66" s="39"/>
      <c r="SMC66" s="39"/>
      <c r="SMD66" s="39"/>
      <c r="SME66" s="39"/>
      <c r="SMF66" s="39"/>
      <c r="SMG66" s="39"/>
      <c r="SMH66" s="39"/>
      <c r="SMI66" s="39"/>
      <c r="SMJ66" s="39"/>
      <c r="SMK66" s="39"/>
      <c r="SML66" s="39"/>
      <c r="SMM66" s="39"/>
      <c r="SMN66" s="39"/>
      <c r="SMO66" s="39"/>
      <c r="SMP66" s="39"/>
      <c r="SMQ66" s="39"/>
      <c r="SMR66" s="39"/>
      <c r="SMS66" s="39"/>
      <c r="SMT66" s="39"/>
      <c r="SMU66" s="39"/>
      <c r="SMV66" s="39"/>
      <c r="SMW66" s="39"/>
      <c r="SMX66" s="39"/>
      <c r="SMY66" s="39"/>
      <c r="SMZ66" s="39"/>
      <c r="SNA66" s="39"/>
      <c r="SNB66" s="39"/>
      <c r="SNC66" s="39"/>
      <c r="SND66" s="39"/>
      <c r="SNE66" s="39"/>
      <c r="SNF66" s="39"/>
      <c r="SNG66" s="39"/>
      <c r="SNH66" s="39"/>
      <c r="SNI66" s="39"/>
      <c r="SNJ66" s="39"/>
      <c r="SNK66" s="39"/>
      <c r="SNL66" s="39"/>
      <c r="SNM66" s="39"/>
      <c r="SNN66" s="39"/>
      <c r="SNO66" s="39"/>
      <c r="SNP66" s="39"/>
      <c r="SNQ66" s="39"/>
      <c r="SNR66" s="39"/>
      <c r="SNS66" s="39"/>
      <c r="SNT66" s="39"/>
      <c r="SNU66" s="39"/>
      <c r="SNV66" s="39"/>
      <c r="SNW66" s="39"/>
      <c r="SNX66" s="39"/>
      <c r="SNY66" s="39"/>
      <c r="SNZ66" s="39"/>
      <c r="SOA66" s="39"/>
      <c r="SOB66" s="39"/>
      <c r="SOC66" s="39"/>
      <c r="SOD66" s="39"/>
      <c r="SOE66" s="39"/>
      <c r="SOF66" s="39"/>
      <c r="SOG66" s="39"/>
      <c r="SOH66" s="39"/>
      <c r="SOI66" s="39"/>
      <c r="SOJ66" s="39"/>
      <c r="SOK66" s="39"/>
      <c r="SOL66" s="39"/>
      <c r="SOM66" s="39"/>
      <c r="SON66" s="39"/>
      <c r="SOO66" s="39"/>
      <c r="SOP66" s="39"/>
      <c r="SOQ66" s="39"/>
      <c r="SOR66" s="39"/>
      <c r="SOS66" s="39"/>
      <c r="SOT66" s="39"/>
      <c r="SOU66" s="39"/>
      <c r="SOV66" s="39"/>
      <c r="SOW66" s="39"/>
      <c r="SOX66" s="39"/>
      <c r="SOY66" s="39"/>
      <c r="SOZ66" s="39"/>
      <c r="SPA66" s="39"/>
      <c r="SPB66" s="39"/>
      <c r="SPC66" s="39"/>
      <c r="SPD66" s="39"/>
      <c r="SPE66" s="39"/>
      <c r="SPF66" s="39"/>
      <c r="SPG66" s="39"/>
      <c r="SPH66" s="39"/>
      <c r="SPI66" s="39"/>
      <c r="SPJ66" s="39"/>
      <c r="SPK66" s="39"/>
      <c r="SPL66" s="39"/>
      <c r="SPM66" s="39"/>
      <c r="SPN66" s="39"/>
      <c r="SPO66" s="39"/>
      <c r="SPP66" s="39"/>
      <c r="SPQ66" s="39"/>
      <c r="SPR66" s="39"/>
      <c r="SPS66" s="39"/>
      <c r="SPT66" s="39"/>
      <c r="SPU66" s="39"/>
      <c r="SPV66" s="39"/>
      <c r="SPW66" s="39"/>
      <c r="SPX66" s="39"/>
      <c r="SPY66" s="39"/>
      <c r="SPZ66" s="39"/>
      <c r="SQA66" s="39"/>
      <c r="SQB66" s="39"/>
      <c r="SQC66" s="39"/>
      <c r="SQD66" s="39"/>
      <c r="SQE66" s="39"/>
      <c r="SQF66" s="39"/>
      <c r="SQG66" s="39"/>
      <c r="SQH66" s="39"/>
      <c r="SQI66" s="39"/>
      <c r="SQJ66" s="39"/>
      <c r="SQK66" s="39"/>
      <c r="SQL66" s="39"/>
      <c r="SQM66" s="39"/>
      <c r="SQN66" s="39"/>
      <c r="SQO66" s="39"/>
      <c r="SQP66" s="39"/>
      <c r="SQQ66" s="39"/>
      <c r="SQR66" s="39"/>
      <c r="SQS66" s="39"/>
      <c r="SQT66" s="39"/>
      <c r="SQU66" s="39"/>
      <c r="SQV66" s="39"/>
      <c r="SQW66" s="39"/>
      <c r="SQX66" s="39"/>
      <c r="SQY66" s="39"/>
      <c r="SQZ66" s="39"/>
      <c r="SRA66" s="39"/>
      <c r="SRB66" s="39"/>
      <c r="SRC66" s="39"/>
      <c r="SRD66" s="39"/>
      <c r="SRE66" s="39"/>
      <c r="SRF66" s="39"/>
      <c r="SRG66" s="39"/>
      <c r="SRH66" s="39"/>
      <c r="SRI66" s="39"/>
      <c r="SRJ66" s="39"/>
      <c r="SRK66" s="39"/>
      <c r="SRL66" s="39"/>
      <c r="SRM66" s="39"/>
      <c r="SRN66" s="39"/>
      <c r="SRO66" s="39"/>
      <c r="SRP66" s="39"/>
      <c r="SRQ66" s="39"/>
      <c r="SRR66" s="39"/>
      <c r="SRS66" s="39"/>
      <c r="SRT66" s="39"/>
      <c r="SRU66" s="39"/>
      <c r="SRV66" s="39"/>
      <c r="SRW66" s="39"/>
      <c r="SRX66" s="39"/>
      <c r="SRY66" s="39"/>
      <c r="SRZ66" s="39"/>
      <c r="SSA66" s="39"/>
      <c r="SSB66" s="39"/>
      <c r="SSC66" s="39"/>
      <c r="SSD66" s="39"/>
      <c r="SSE66" s="39"/>
      <c r="SSF66" s="39"/>
      <c r="SSG66" s="39"/>
      <c r="SSH66" s="39"/>
      <c r="SSI66" s="39"/>
      <c r="SSJ66" s="39"/>
      <c r="SSK66" s="39"/>
      <c r="SSL66" s="39"/>
      <c r="SSM66" s="39"/>
      <c r="SSN66" s="39"/>
      <c r="SSO66" s="39"/>
      <c r="SSP66" s="39"/>
      <c r="SSQ66" s="39"/>
      <c r="SSR66" s="39"/>
      <c r="SSS66" s="39"/>
      <c r="SST66" s="39"/>
      <c r="SSU66" s="39"/>
      <c r="SSV66" s="39"/>
      <c r="SSW66" s="39"/>
      <c r="SSX66" s="39"/>
      <c r="SSY66" s="39"/>
      <c r="SSZ66" s="39"/>
      <c r="STA66" s="39"/>
      <c r="STB66" s="39"/>
      <c r="STC66" s="39"/>
      <c r="STD66" s="39"/>
      <c r="STE66" s="39"/>
      <c r="STF66" s="39"/>
      <c r="STG66" s="39"/>
      <c r="STH66" s="39"/>
      <c r="STI66" s="39"/>
      <c r="STJ66" s="39"/>
      <c r="STK66" s="39"/>
      <c r="STL66" s="39"/>
      <c r="STM66" s="39"/>
      <c r="STN66" s="39"/>
      <c r="STO66" s="39"/>
      <c r="STP66" s="39"/>
      <c r="STQ66" s="39"/>
      <c r="STR66" s="39"/>
      <c r="STS66" s="39"/>
      <c r="STT66" s="39"/>
      <c r="STU66" s="39"/>
      <c r="STV66" s="39"/>
      <c r="STW66" s="39"/>
      <c r="STX66" s="39"/>
      <c r="STY66" s="39"/>
      <c r="STZ66" s="39"/>
      <c r="SUA66" s="39"/>
      <c r="SUB66" s="39"/>
      <c r="SUC66" s="39"/>
      <c r="SUD66" s="39"/>
      <c r="SUE66" s="39"/>
      <c r="SUF66" s="39"/>
      <c r="SUG66" s="39"/>
      <c r="SUH66" s="39"/>
      <c r="SUI66" s="39"/>
      <c r="SUJ66" s="39"/>
      <c r="SUK66" s="39"/>
      <c r="SUL66" s="39"/>
      <c r="SUM66" s="39"/>
      <c r="SUN66" s="39"/>
      <c r="SUO66" s="39"/>
      <c r="SUP66" s="39"/>
      <c r="SUQ66" s="39"/>
      <c r="SUR66" s="39"/>
      <c r="SUS66" s="39"/>
      <c r="SUT66" s="39"/>
      <c r="SUU66" s="39"/>
      <c r="SUV66" s="39"/>
      <c r="SUW66" s="39"/>
      <c r="SUX66" s="39"/>
      <c r="SUY66" s="39"/>
      <c r="SUZ66" s="39"/>
      <c r="SVA66" s="39"/>
      <c r="SVB66" s="39"/>
      <c r="SVC66" s="39"/>
      <c r="SVD66" s="39"/>
      <c r="SVE66" s="39"/>
      <c r="SVF66" s="39"/>
      <c r="SVG66" s="39"/>
      <c r="SVH66" s="39"/>
      <c r="SVI66" s="39"/>
      <c r="SVJ66" s="39"/>
      <c r="SVK66" s="39"/>
      <c r="SVL66" s="39"/>
      <c r="SVM66" s="39"/>
      <c r="SVN66" s="39"/>
      <c r="SVO66" s="39"/>
      <c r="SVP66" s="39"/>
      <c r="SVQ66" s="39"/>
      <c r="SVR66" s="39"/>
      <c r="SVS66" s="39"/>
      <c r="SVT66" s="39"/>
      <c r="SVU66" s="39"/>
      <c r="SVV66" s="39"/>
      <c r="SVW66" s="39"/>
      <c r="SVX66" s="39"/>
      <c r="SVY66" s="39"/>
      <c r="SVZ66" s="39"/>
      <c r="SWA66" s="39"/>
      <c r="SWB66" s="39"/>
      <c r="SWC66" s="39"/>
      <c r="SWD66" s="39"/>
      <c r="SWE66" s="39"/>
      <c r="SWF66" s="39"/>
      <c r="SWG66" s="39"/>
      <c r="SWH66" s="39"/>
      <c r="SWI66" s="39"/>
      <c r="SWJ66" s="39"/>
      <c r="SWK66" s="39"/>
      <c r="SWL66" s="39"/>
      <c r="SWM66" s="39"/>
      <c r="SWN66" s="39"/>
      <c r="SWO66" s="39"/>
      <c r="SWP66" s="39"/>
      <c r="SWQ66" s="39"/>
      <c r="SWR66" s="39"/>
      <c r="SWS66" s="39"/>
      <c r="SWT66" s="39"/>
      <c r="SWU66" s="39"/>
      <c r="SWV66" s="39"/>
      <c r="SWW66" s="39"/>
      <c r="SWX66" s="39"/>
      <c r="SWY66" s="39"/>
      <c r="SWZ66" s="39"/>
      <c r="SXA66" s="39"/>
      <c r="SXB66" s="39"/>
      <c r="SXC66" s="39"/>
      <c r="SXD66" s="39"/>
      <c r="SXE66" s="39"/>
      <c r="SXF66" s="39"/>
      <c r="SXG66" s="39"/>
      <c r="SXH66" s="39"/>
      <c r="SXI66" s="39"/>
      <c r="SXJ66" s="39"/>
      <c r="SXK66" s="39"/>
      <c r="SXL66" s="39"/>
      <c r="SXM66" s="39"/>
      <c r="SXN66" s="39"/>
      <c r="SXO66" s="39"/>
      <c r="SXP66" s="39"/>
      <c r="SXQ66" s="39"/>
      <c r="SXR66" s="39"/>
      <c r="SXS66" s="39"/>
      <c r="SXT66" s="39"/>
      <c r="SXU66" s="39"/>
      <c r="SXV66" s="39"/>
      <c r="SXW66" s="39"/>
      <c r="SXX66" s="39"/>
      <c r="SXY66" s="39"/>
      <c r="SXZ66" s="39"/>
      <c r="SYA66" s="39"/>
      <c r="SYB66" s="39"/>
      <c r="SYC66" s="39"/>
      <c r="SYD66" s="39"/>
      <c r="SYE66" s="39"/>
      <c r="SYF66" s="39"/>
      <c r="SYG66" s="39"/>
      <c r="SYH66" s="39"/>
      <c r="SYI66" s="39"/>
      <c r="SYJ66" s="39"/>
      <c r="SYK66" s="39"/>
      <c r="SYL66" s="39"/>
      <c r="SYM66" s="39"/>
      <c r="SYN66" s="39"/>
      <c r="SYO66" s="39"/>
      <c r="SYP66" s="39"/>
      <c r="SYQ66" s="39"/>
      <c r="SYR66" s="39"/>
      <c r="SYS66" s="39"/>
      <c r="SYT66" s="39"/>
      <c r="SYU66" s="39"/>
      <c r="SYV66" s="39"/>
      <c r="SYW66" s="39"/>
      <c r="SYX66" s="39"/>
      <c r="SYY66" s="39"/>
      <c r="SYZ66" s="39"/>
      <c r="SZA66" s="39"/>
      <c r="SZB66" s="39"/>
      <c r="SZC66" s="39"/>
      <c r="SZD66" s="39"/>
      <c r="SZE66" s="39"/>
      <c r="SZF66" s="39"/>
      <c r="SZG66" s="39"/>
      <c r="SZH66" s="39"/>
      <c r="SZI66" s="39"/>
      <c r="SZJ66" s="39"/>
      <c r="SZK66" s="39"/>
      <c r="SZL66" s="39"/>
      <c r="SZM66" s="39"/>
      <c r="SZN66" s="39"/>
      <c r="SZO66" s="39"/>
      <c r="SZP66" s="39"/>
      <c r="SZQ66" s="39"/>
      <c r="SZR66" s="39"/>
      <c r="SZS66" s="39"/>
      <c r="SZT66" s="39"/>
      <c r="SZU66" s="39"/>
      <c r="SZV66" s="39"/>
      <c r="SZW66" s="39"/>
      <c r="SZX66" s="39"/>
      <c r="SZY66" s="39"/>
      <c r="SZZ66" s="39"/>
      <c r="TAA66" s="39"/>
      <c r="TAB66" s="39"/>
      <c r="TAC66" s="39"/>
      <c r="TAD66" s="39"/>
      <c r="TAE66" s="39"/>
      <c r="TAF66" s="39"/>
      <c r="TAG66" s="39"/>
      <c r="TAH66" s="39"/>
      <c r="TAI66" s="39"/>
      <c r="TAJ66" s="39"/>
      <c r="TAK66" s="39"/>
      <c r="TAL66" s="39"/>
      <c r="TAM66" s="39"/>
      <c r="TAN66" s="39"/>
      <c r="TAO66" s="39"/>
      <c r="TAP66" s="39"/>
      <c r="TAQ66" s="39"/>
      <c r="TAR66" s="39"/>
      <c r="TAS66" s="39"/>
      <c r="TAT66" s="39"/>
      <c r="TAU66" s="39"/>
      <c r="TAV66" s="39"/>
      <c r="TAW66" s="39"/>
      <c r="TAX66" s="39"/>
      <c r="TAY66" s="39"/>
      <c r="TAZ66" s="39"/>
      <c r="TBA66" s="39"/>
      <c r="TBB66" s="39"/>
      <c r="TBC66" s="39"/>
      <c r="TBD66" s="39"/>
      <c r="TBE66" s="39"/>
      <c r="TBF66" s="39"/>
      <c r="TBG66" s="39"/>
      <c r="TBH66" s="39"/>
      <c r="TBI66" s="39"/>
      <c r="TBJ66" s="39"/>
      <c r="TBK66" s="39"/>
      <c r="TBL66" s="39"/>
      <c r="TBM66" s="39"/>
      <c r="TBN66" s="39"/>
      <c r="TBO66" s="39"/>
      <c r="TBP66" s="39"/>
      <c r="TBQ66" s="39"/>
      <c r="TBR66" s="39"/>
      <c r="TBS66" s="39"/>
      <c r="TBT66" s="39"/>
      <c r="TBU66" s="39"/>
      <c r="TBV66" s="39"/>
      <c r="TBW66" s="39"/>
      <c r="TBX66" s="39"/>
      <c r="TBY66" s="39"/>
      <c r="TBZ66" s="39"/>
      <c r="TCA66" s="39"/>
      <c r="TCB66" s="39"/>
      <c r="TCC66" s="39"/>
      <c r="TCD66" s="39"/>
      <c r="TCE66" s="39"/>
      <c r="TCF66" s="39"/>
      <c r="TCG66" s="39"/>
      <c r="TCH66" s="39"/>
      <c r="TCI66" s="39"/>
      <c r="TCJ66" s="39"/>
      <c r="TCK66" s="39"/>
      <c r="TCL66" s="39"/>
      <c r="TCM66" s="39"/>
      <c r="TCN66" s="39"/>
      <c r="TCO66" s="39"/>
      <c r="TCP66" s="39"/>
      <c r="TCQ66" s="39"/>
      <c r="TCR66" s="39"/>
      <c r="TCS66" s="39"/>
      <c r="TCT66" s="39"/>
      <c r="TCU66" s="39"/>
      <c r="TCV66" s="39"/>
      <c r="TCW66" s="39"/>
      <c r="TCX66" s="39"/>
      <c r="TCY66" s="39"/>
      <c r="TCZ66" s="39"/>
      <c r="TDA66" s="39"/>
      <c r="TDB66" s="39"/>
      <c r="TDC66" s="39"/>
      <c r="TDD66" s="39"/>
      <c r="TDE66" s="39"/>
      <c r="TDF66" s="39"/>
      <c r="TDG66" s="39"/>
      <c r="TDH66" s="39"/>
      <c r="TDI66" s="39"/>
      <c r="TDJ66" s="39"/>
      <c r="TDK66" s="39"/>
      <c r="TDL66" s="39"/>
      <c r="TDM66" s="39"/>
      <c r="TDN66" s="39"/>
      <c r="TDO66" s="39"/>
      <c r="TDP66" s="39"/>
      <c r="TDQ66" s="39"/>
      <c r="TDR66" s="39"/>
      <c r="TDS66" s="39"/>
      <c r="TDT66" s="39"/>
      <c r="TDU66" s="39"/>
      <c r="TDV66" s="39"/>
      <c r="TDW66" s="39"/>
      <c r="TDX66" s="39"/>
      <c r="TDY66" s="39"/>
      <c r="TDZ66" s="39"/>
      <c r="TEA66" s="39"/>
      <c r="TEB66" s="39"/>
      <c r="TEC66" s="39"/>
      <c r="TED66" s="39"/>
      <c r="TEE66" s="39"/>
      <c r="TEF66" s="39"/>
      <c r="TEG66" s="39"/>
      <c r="TEH66" s="39"/>
      <c r="TEI66" s="39"/>
      <c r="TEJ66" s="39"/>
      <c r="TEK66" s="39"/>
      <c r="TEL66" s="39"/>
      <c r="TEM66" s="39"/>
      <c r="TEN66" s="39"/>
      <c r="TEO66" s="39"/>
      <c r="TEP66" s="39"/>
      <c r="TEQ66" s="39"/>
      <c r="TER66" s="39"/>
      <c r="TES66" s="39"/>
      <c r="TET66" s="39"/>
      <c r="TEU66" s="39"/>
      <c r="TEV66" s="39"/>
      <c r="TEW66" s="39"/>
      <c r="TEX66" s="39"/>
      <c r="TEY66" s="39"/>
      <c r="TEZ66" s="39"/>
      <c r="TFA66" s="39"/>
      <c r="TFB66" s="39"/>
      <c r="TFC66" s="39"/>
      <c r="TFD66" s="39"/>
      <c r="TFE66" s="39"/>
      <c r="TFF66" s="39"/>
      <c r="TFG66" s="39"/>
      <c r="TFH66" s="39"/>
      <c r="TFI66" s="39"/>
      <c r="TFJ66" s="39"/>
      <c r="TFK66" s="39"/>
      <c r="TFL66" s="39"/>
      <c r="TFM66" s="39"/>
      <c r="TFN66" s="39"/>
      <c r="TFO66" s="39"/>
      <c r="TFP66" s="39"/>
      <c r="TFQ66" s="39"/>
      <c r="TFR66" s="39"/>
      <c r="TFS66" s="39"/>
      <c r="TFT66" s="39"/>
      <c r="TFU66" s="39"/>
      <c r="TFV66" s="39"/>
      <c r="TFW66" s="39"/>
      <c r="TFX66" s="39"/>
      <c r="TFY66" s="39"/>
      <c r="TFZ66" s="39"/>
      <c r="TGA66" s="39"/>
      <c r="TGB66" s="39"/>
      <c r="TGC66" s="39"/>
      <c r="TGD66" s="39"/>
      <c r="TGE66" s="39"/>
      <c r="TGF66" s="39"/>
      <c r="TGG66" s="39"/>
      <c r="TGH66" s="39"/>
      <c r="TGI66" s="39"/>
      <c r="TGJ66" s="39"/>
      <c r="TGK66" s="39"/>
      <c r="TGL66" s="39"/>
      <c r="TGM66" s="39"/>
      <c r="TGN66" s="39"/>
      <c r="TGO66" s="39"/>
      <c r="TGP66" s="39"/>
      <c r="TGQ66" s="39"/>
      <c r="TGR66" s="39"/>
      <c r="TGS66" s="39"/>
      <c r="TGT66" s="39"/>
      <c r="TGU66" s="39"/>
      <c r="TGV66" s="39"/>
      <c r="TGW66" s="39"/>
      <c r="TGX66" s="39"/>
      <c r="TGY66" s="39"/>
      <c r="TGZ66" s="39"/>
      <c r="THA66" s="39"/>
      <c r="THB66" s="39"/>
      <c r="THC66" s="39"/>
      <c r="THD66" s="39"/>
      <c r="THE66" s="39"/>
      <c r="THF66" s="39"/>
      <c r="THG66" s="39"/>
      <c r="THH66" s="39"/>
      <c r="THI66" s="39"/>
      <c r="THJ66" s="39"/>
      <c r="THK66" s="39"/>
      <c r="THL66" s="39"/>
      <c r="THM66" s="39"/>
      <c r="THN66" s="39"/>
      <c r="THO66" s="39"/>
      <c r="THP66" s="39"/>
      <c r="THQ66" s="39"/>
      <c r="THR66" s="39"/>
      <c r="THS66" s="39"/>
      <c r="THT66" s="39"/>
      <c r="THU66" s="39"/>
      <c r="THV66" s="39"/>
      <c r="THW66" s="39"/>
      <c r="THX66" s="39"/>
      <c r="THY66" s="39"/>
      <c r="THZ66" s="39"/>
      <c r="TIA66" s="39"/>
      <c r="TIB66" s="39"/>
      <c r="TIC66" s="39"/>
      <c r="TID66" s="39"/>
      <c r="TIE66" s="39"/>
      <c r="TIF66" s="39"/>
      <c r="TIG66" s="39"/>
      <c r="TIH66" s="39"/>
      <c r="TII66" s="39"/>
      <c r="TIJ66" s="39"/>
      <c r="TIK66" s="39"/>
      <c r="TIL66" s="39"/>
      <c r="TIM66" s="39"/>
      <c r="TIN66" s="39"/>
      <c r="TIO66" s="39"/>
      <c r="TIP66" s="39"/>
      <c r="TIQ66" s="39"/>
      <c r="TIR66" s="39"/>
      <c r="TIS66" s="39"/>
      <c r="TIT66" s="39"/>
      <c r="TIU66" s="39"/>
      <c r="TIV66" s="39"/>
      <c r="TIW66" s="39"/>
      <c r="TIX66" s="39"/>
      <c r="TIY66" s="39"/>
      <c r="TIZ66" s="39"/>
      <c r="TJA66" s="39"/>
      <c r="TJB66" s="39"/>
      <c r="TJC66" s="39"/>
      <c r="TJD66" s="39"/>
      <c r="TJE66" s="39"/>
      <c r="TJF66" s="39"/>
      <c r="TJG66" s="39"/>
      <c r="TJH66" s="39"/>
      <c r="TJI66" s="39"/>
      <c r="TJJ66" s="39"/>
      <c r="TJK66" s="39"/>
      <c r="TJL66" s="39"/>
      <c r="TJM66" s="39"/>
      <c r="TJN66" s="39"/>
      <c r="TJO66" s="39"/>
      <c r="TJP66" s="39"/>
      <c r="TJQ66" s="39"/>
      <c r="TJR66" s="39"/>
      <c r="TJS66" s="39"/>
      <c r="TJT66" s="39"/>
      <c r="TJU66" s="39"/>
      <c r="TJV66" s="39"/>
      <c r="TJW66" s="39"/>
      <c r="TJX66" s="39"/>
      <c r="TJY66" s="39"/>
      <c r="TJZ66" s="39"/>
      <c r="TKA66" s="39"/>
      <c r="TKB66" s="39"/>
      <c r="TKC66" s="39"/>
      <c r="TKD66" s="39"/>
      <c r="TKE66" s="39"/>
      <c r="TKF66" s="39"/>
      <c r="TKG66" s="39"/>
      <c r="TKH66" s="39"/>
      <c r="TKI66" s="39"/>
      <c r="TKJ66" s="39"/>
      <c r="TKK66" s="39"/>
      <c r="TKL66" s="39"/>
      <c r="TKM66" s="39"/>
      <c r="TKN66" s="39"/>
      <c r="TKO66" s="39"/>
      <c r="TKP66" s="39"/>
      <c r="TKQ66" s="39"/>
      <c r="TKR66" s="39"/>
      <c r="TKS66" s="39"/>
      <c r="TKT66" s="39"/>
      <c r="TKU66" s="39"/>
      <c r="TKV66" s="39"/>
      <c r="TKW66" s="39"/>
      <c r="TKX66" s="39"/>
      <c r="TKY66" s="39"/>
      <c r="TKZ66" s="39"/>
      <c r="TLA66" s="39"/>
      <c r="TLB66" s="39"/>
      <c r="TLC66" s="39"/>
      <c r="TLD66" s="39"/>
      <c r="TLE66" s="39"/>
      <c r="TLF66" s="39"/>
      <c r="TLG66" s="39"/>
      <c r="TLH66" s="39"/>
      <c r="TLI66" s="39"/>
      <c r="TLJ66" s="39"/>
      <c r="TLK66" s="39"/>
      <c r="TLL66" s="39"/>
      <c r="TLM66" s="39"/>
      <c r="TLN66" s="39"/>
      <c r="TLO66" s="39"/>
      <c r="TLP66" s="39"/>
      <c r="TLQ66" s="39"/>
      <c r="TLR66" s="39"/>
      <c r="TLS66" s="39"/>
      <c r="TLT66" s="39"/>
      <c r="TLU66" s="39"/>
      <c r="TLV66" s="39"/>
      <c r="TLW66" s="39"/>
      <c r="TLX66" s="39"/>
      <c r="TLY66" s="39"/>
      <c r="TLZ66" s="39"/>
      <c r="TMA66" s="39"/>
      <c r="TMB66" s="39"/>
      <c r="TMC66" s="39"/>
      <c r="TMD66" s="39"/>
      <c r="TME66" s="39"/>
      <c r="TMF66" s="39"/>
      <c r="TMG66" s="39"/>
      <c r="TMH66" s="39"/>
      <c r="TMI66" s="39"/>
      <c r="TMJ66" s="39"/>
      <c r="TMK66" s="39"/>
      <c r="TML66" s="39"/>
      <c r="TMM66" s="39"/>
      <c r="TMN66" s="39"/>
      <c r="TMO66" s="39"/>
      <c r="TMP66" s="39"/>
      <c r="TMQ66" s="39"/>
      <c r="TMR66" s="39"/>
      <c r="TMS66" s="39"/>
      <c r="TMT66" s="39"/>
      <c r="TMU66" s="39"/>
      <c r="TMV66" s="39"/>
      <c r="TMW66" s="39"/>
      <c r="TMX66" s="39"/>
      <c r="TMY66" s="39"/>
      <c r="TMZ66" s="39"/>
      <c r="TNA66" s="39"/>
      <c r="TNB66" s="39"/>
      <c r="TNC66" s="39"/>
      <c r="TND66" s="39"/>
      <c r="TNE66" s="39"/>
      <c r="TNF66" s="39"/>
      <c r="TNG66" s="39"/>
      <c r="TNH66" s="39"/>
      <c r="TNI66" s="39"/>
      <c r="TNJ66" s="39"/>
      <c r="TNK66" s="39"/>
      <c r="TNL66" s="39"/>
      <c r="TNM66" s="39"/>
      <c r="TNN66" s="39"/>
      <c r="TNO66" s="39"/>
      <c r="TNP66" s="39"/>
      <c r="TNQ66" s="39"/>
      <c r="TNR66" s="39"/>
      <c r="TNS66" s="39"/>
      <c r="TNT66" s="39"/>
      <c r="TNU66" s="39"/>
      <c r="TNV66" s="39"/>
      <c r="TNW66" s="39"/>
      <c r="TNX66" s="39"/>
      <c r="TNY66" s="39"/>
      <c r="TNZ66" s="39"/>
      <c r="TOA66" s="39"/>
      <c r="TOB66" s="39"/>
      <c r="TOC66" s="39"/>
      <c r="TOD66" s="39"/>
      <c r="TOE66" s="39"/>
      <c r="TOF66" s="39"/>
      <c r="TOG66" s="39"/>
      <c r="TOH66" s="39"/>
      <c r="TOI66" s="39"/>
      <c r="TOJ66" s="39"/>
      <c r="TOK66" s="39"/>
      <c r="TOL66" s="39"/>
      <c r="TOM66" s="39"/>
      <c r="TON66" s="39"/>
      <c r="TOO66" s="39"/>
      <c r="TOP66" s="39"/>
      <c r="TOQ66" s="39"/>
      <c r="TOR66" s="39"/>
      <c r="TOS66" s="39"/>
      <c r="TOT66" s="39"/>
      <c r="TOU66" s="39"/>
      <c r="TOV66" s="39"/>
      <c r="TOW66" s="39"/>
      <c r="TOX66" s="39"/>
      <c r="TOY66" s="39"/>
      <c r="TOZ66" s="39"/>
      <c r="TPA66" s="39"/>
      <c r="TPB66" s="39"/>
      <c r="TPC66" s="39"/>
      <c r="TPD66" s="39"/>
      <c r="TPE66" s="39"/>
      <c r="TPF66" s="39"/>
      <c r="TPG66" s="39"/>
      <c r="TPH66" s="39"/>
      <c r="TPI66" s="39"/>
      <c r="TPJ66" s="39"/>
      <c r="TPK66" s="39"/>
      <c r="TPL66" s="39"/>
      <c r="TPM66" s="39"/>
      <c r="TPN66" s="39"/>
      <c r="TPO66" s="39"/>
      <c r="TPP66" s="39"/>
      <c r="TPQ66" s="39"/>
      <c r="TPR66" s="39"/>
      <c r="TPS66" s="39"/>
      <c r="TPT66" s="39"/>
      <c r="TPU66" s="39"/>
      <c r="TPV66" s="39"/>
      <c r="TPW66" s="39"/>
      <c r="TPX66" s="39"/>
      <c r="TPY66" s="39"/>
      <c r="TPZ66" s="39"/>
      <c r="TQA66" s="39"/>
      <c r="TQB66" s="39"/>
      <c r="TQC66" s="39"/>
      <c r="TQD66" s="39"/>
      <c r="TQE66" s="39"/>
      <c r="TQF66" s="39"/>
      <c r="TQG66" s="39"/>
      <c r="TQH66" s="39"/>
      <c r="TQI66" s="39"/>
      <c r="TQJ66" s="39"/>
      <c r="TQK66" s="39"/>
      <c r="TQL66" s="39"/>
      <c r="TQM66" s="39"/>
      <c r="TQN66" s="39"/>
      <c r="TQO66" s="39"/>
      <c r="TQP66" s="39"/>
      <c r="TQQ66" s="39"/>
      <c r="TQR66" s="39"/>
      <c r="TQS66" s="39"/>
      <c r="TQT66" s="39"/>
      <c r="TQU66" s="39"/>
      <c r="TQV66" s="39"/>
      <c r="TQW66" s="39"/>
      <c r="TQX66" s="39"/>
      <c r="TQY66" s="39"/>
      <c r="TQZ66" s="39"/>
      <c r="TRA66" s="39"/>
      <c r="TRB66" s="39"/>
      <c r="TRC66" s="39"/>
      <c r="TRD66" s="39"/>
      <c r="TRE66" s="39"/>
      <c r="TRF66" s="39"/>
      <c r="TRG66" s="39"/>
      <c r="TRH66" s="39"/>
      <c r="TRI66" s="39"/>
      <c r="TRJ66" s="39"/>
      <c r="TRK66" s="39"/>
      <c r="TRL66" s="39"/>
      <c r="TRM66" s="39"/>
      <c r="TRN66" s="39"/>
      <c r="TRO66" s="39"/>
      <c r="TRP66" s="39"/>
      <c r="TRQ66" s="39"/>
      <c r="TRR66" s="39"/>
      <c r="TRS66" s="39"/>
      <c r="TRT66" s="39"/>
      <c r="TRU66" s="39"/>
      <c r="TRV66" s="39"/>
      <c r="TRW66" s="39"/>
      <c r="TRX66" s="39"/>
      <c r="TRY66" s="39"/>
      <c r="TRZ66" s="39"/>
      <c r="TSA66" s="39"/>
      <c r="TSB66" s="39"/>
      <c r="TSC66" s="39"/>
      <c r="TSD66" s="39"/>
      <c r="TSE66" s="39"/>
      <c r="TSF66" s="39"/>
      <c r="TSG66" s="39"/>
      <c r="TSH66" s="39"/>
      <c r="TSI66" s="39"/>
      <c r="TSJ66" s="39"/>
      <c r="TSK66" s="39"/>
      <c r="TSL66" s="39"/>
      <c r="TSM66" s="39"/>
      <c r="TSN66" s="39"/>
      <c r="TSO66" s="39"/>
      <c r="TSP66" s="39"/>
      <c r="TSQ66" s="39"/>
      <c r="TSR66" s="39"/>
      <c r="TSS66" s="39"/>
      <c r="TST66" s="39"/>
      <c r="TSU66" s="39"/>
      <c r="TSV66" s="39"/>
      <c r="TSW66" s="39"/>
      <c r="TSX66" s="39"/>
      <c r="TSY66" s="39"/>
      <c r="TSZ66" s="39"/>
      <c r="TTA66" s="39"/>
      <c r="TTB66" s="39"/>
      <c r="TTC66" s="39"/>
      <c r="TTD66" s="39"/>
      <c r="TTE66" s="39"/>
      <c r="TTF66" s="39"/>
      <c r="TTG66" s="39"/>
      <c r="TTH66" s="39"/>
      <c r="TTI66" s="39"/>
      <c r="TTJ66" s="39"/>
      <c r="TTK66" s="39"/>
      <c r="TTL66" s="39"/>
      <c r="TTM66" s="39"/>
      <c r="TTN66" s="39"/>
      <c r="TTO66" s="39"/>
      <c r="TTP66" s="39"/>
      <c r="TTQ66" s="39"/>
      <c r="TTR66" s="39"/>
      <c r="TTS66" s="39"/>
      <c r="TTT66" s="39"/>
      <c r="TTU66" s="39"/>
      <c r="TTV66" s="39"/>
      <c r="TTW66" s="39"/>
      <c r="TTX66" s="39"/>
      <c r="TTY66" s="39"/>
      <c r="TTZ66" s="39"/>
      <c r="TUA66" s="39"/>
      <c r="TUB66" s="39"/>
      <c r="TUC66" s="39"/>
      <c r="TUD66" s="39"/>
      <c r="TUE66" s="39"/>
      <c r="TUF66" s="39"/>
      <c r="TUG66" s="39"/>
      <c r="TUH66" s="39"/>
      <c r="TUI66" s="39"/>
      <c r="TUJ66" s="39"/>
      <c r="TUK66" s="39"/>
      <c r="TUL66" s="39"/>
      <c r="TUM66" s="39"/>
      <c r="TUN66" s="39"/>
      <c r="TUO66" s="39"/>
      <c r="TUP66" s="39"/>
      <c r="TUQ66" s="39"/>
      <c r="TUR66" s="39"/>
      <c r="TUS66" s="39"/>
      <c r="TUT66" s="39"/>
      <c r="TUU66" s="39"/>
      <c r="TUV66" s="39"/>
      <c r="TUW66" s="39"/>
      <c r="TUX66" s="39"/>
      <c r="TUY66" s="39"/>
      <c r="TUZ66" s="39"/>
      <c r="TVA66" s="39"/>
      <c r="TVB66" s="39"/>
      <c r="TVC66" s="39"/>
      <c r="TVD66" s="39"/>
      <c r="TVE66" s="39"/>
      <c r="TVF66" s="39"/>
      <c r="TVG66" s="39"/>
      <c r="TVH66" s="39"/>
      <c r="TVI66" s="39"/>
      <c r="TVJ66" s="39"/>
      <c r="TVK66" s="39"/>
      <c r="TVL66" s="39"/>
      <c r="TVM66" s="39"/>
      <c r="TVN66" s="39"/>
      <c r="TVO66" s="39"/>
      <c r="TVP66" s="39"/>
      <c r="TVQ66" s="39"/>
      <c r="TVR66" s="39"/>
      <c r="TVS66" s="39"/>
      <c r="TVT66" s="39"/>
      <c r="TVU66" s="39"/>
      <c r="TVV66" s="39"/>
      <c r="TVW66" s="39"/>
      <c r="TVX66" s="39"/>
      <c r="TVY66" s="39"/>
      <c r="TVZ66" s="39"/>
      <c r="TWA66" s="39"/>
      <c r="TWB66" s="39"/>
      <c r="TWC66" s="39"/>
      <c r="TWD66" s="39"/>
      <c r="TWE66" s="39"/>
      <c r="TWF66" s="39"/>
      <c r="TWG66" s="39"/>
      <c r="TWH66" s="39"/>
      <c r="TWI66" s="39"/>
      <c r="TWJ66" s="39"/>
      <c r="TWK66" s="39"/>
      <c r="TWL66" s="39"/>
      <c r="TWM66" s="39"/>
      <c r="TWN66" s="39"/>
      <c r="TWO66" s="39"/>
      <c r="TWP66" s="39"/>
      <c r="TWQ66" s="39"/>
      <c r="TWR66" s="39"/>
      <c r="TWS66" s="39"/>
      <c r="TWT66" s="39"/>
      <c r="TWU66" s="39"/>
      <c r="TWV66" s="39"/>
      <c r="TWW66" s="39"/>
      <c r="TWX66" s="39"/>
      <c r="TWY66" s="39"/>
      <c r="TWZ66" s="39"/>
      <c r="TXA66" s="39"/>
      <c r="TXB66" s="39"/>
      <c r="TXC66" s="39"/>
      <c r="TXD66" s="39"/>
      <c r="TXE66" s="39"/>
      <c r="TXF66" s="39"/>
      <c r="TXG66" s="39"/>
      <c r="TXH66" s="39"/>
      <c r="TXI66" s="39"/>
      <c r="TXJ66" s="39"/>
      <c r="TXK66" s="39"/>
      <c r="TXL66" s="39"/>
      <c r="TXM66" s="39"/>
      <c r="TXN66" s="39"/>
      <c r="TXO66" s="39"/>
      <c r="TXP66" s="39"/>
      <c r="TXQ66" s="39"/>
      <c r="TXR66" s="39"/>
      <c r="TXS66" s="39"/>
      <c r="TXT66" s="39"/>
      <c r="TXU66" s="39"/>
      <c r="TXV66" s="39"/>
      <c r="TXW66" s="39"/>
      <c r="TXX66" s="39"/>
      <c r="TXY66" s="39"/>
      <c r="TXZ66" s="39"/>
      <c r="TYA66" s="39"/>
      <c r="TYB66" s="39"/>
      <c r="TYC66" s="39"/>
      <c r="TYD66" s="39"/>
      <c r="TYE66" s="39"/>
      <c r="TYF66" s="39"/>
      <c r="TYG66" s="39"/>
      <c r="TYH66" s="39"/>
      <c r="TYI66" s="39"/>
      <c r="TYJ66" s="39"/>
      <c r="TYK66" s="39"/>
      <c r="TYL66" s="39"/>
      <c r="TYM66" s="39"/>
      <c r="TYN66" s="39"/>
      <c r="TYO66" s="39"/>
      <c r="TYP66" s="39"/>
      <c r="TYQ66" s="39"/>
      <c r="TYR66" s="39"/>
      <c r="TYS66" s="39"/>
      <c r="TYT66" s="39"/>
      <c r="TYU66" s="39"/>
      <c r="TYV66" s="39"/>
      <c r="TYW66" s="39"/>
      <c r="TYX66" s="39"/>
      <c r="TYY66" s="39"/>
      <c r="TYZ66" s="39"/>
      <c r="TZA66" s="39"/>
      <c r="TZB66" s="39"/>
      <c r="TZC66" s="39"/>
      <c r="TZD66" s="39"/>
      <c r="TZE66" s="39"/>
      <c r="TZF66" s="39"/>
      <c r="TZG66" s="39"/>
      <c r="TZH66" s="39"/>
      <c r="TZI66" s="39"/>
      <c r="TZJ66" s="39"/>
      <c r="TZK66" s="39"/>
      <c r="TZL66" s="39"/>
      <c r="TZM66" s="39"/>
      <c r="TZN66" s="39"/>
      <c r="TZO66" s="39"/>
      <c r="TZP66" s="39"/>
      <c r="TZQ66" s="39"/>
      <c r="TZR66" s="39"/>
      <c r="TZS66" s="39"/>
      <c r="TZT66" s="39"/>
      <c r="TZU66" s="39"/>
      <c r="TZV66" s="39"/>
      <c r="TZW66" s="39"/>
      <c r="TZX66" s="39"/>
      <c r="TZY66" s="39"/>
      <c r="TZZ66" s="39"/>
      <c r="UAA66" s="39"/>
      <c r="UAB66" s="39"/>
      <c r="UAC66" s="39"/>
      <c r="UAD66" s="39"/>
      <c r="UAE66" s="39"/>
      <c r="UAF66" s="39"/>
      <c r="UAG66" s="39"/>
      <c r="UAH66" s="39"/>
      <c r="UAI66" s="39"/>
      <c r="UAJ66" s="39"/>
      <c r="UAK66" s="39"/>
      <c r="UAL66" s="39"/>
      <c r="UAM66" s="39"/>
      <c r="UAN66" s="39"/>
      <c r="UAO66" s="39"/>
      <c r="UAP66" s="39"/>
      <c r="UAQ66" s="39"/>
      <c r="UAR66" s="39"/>
      <c r="UAS66" s="39"/>
      <c r="UAT66" s="39"/>
      <c r="UAU66" s="39"/>
      <c r="UAV66" s="39"/>
      <c r="UAW66" s="39"/>
      <c r="UAX66" s="39"/>
      <c r="UAY66" s="39"/>
      <c r="UAZ66" s="39"/>
      <c r="UBA66" s="39"/>
      <c r="UBB66" s="39"/>
      <c r="UBC66" s="39"/>
      <c r="UBD66" s="39"/>
      <c r="UBE66" s="39"/>
      <c r="UBF66" s="39"/>
      <c r="UBG66" s="39"/>
      <c r="UBH66" s="39"/>
      <c r="UBI66" s="39"/>
      <c r="UBJ66" s="39"/>
      <c r="UBK66" s="39"/>
      <c r="UBL66" s="39"/>
      <c r="UBM66" s="39"/>
      <c r="UBN66" s="39"/>
      <c r="UBO66" s="39"/>
      <c r="UBP66" s="39"/>
      <c r="UBQ66" s="39"/>
      <c r="UBR66" s="39"/>
      <c r="UBS66" s="39"/>
      <c r="UBT66" s="39"/>
      <c r="UBU66" s="39"/>
      <c r="UBV66" s="39"/>
      <c r="UBW66" s="39"/>
      <c r="UBX66" s="39"/>
      <c r="UBY66" s="39"/>
      <c r="UBZ66" s="39"/>
      <c r="UCA66" s="39"/>
      <c r="UCB66" s="39"/>
      <c r="UCC66" s="39"/>
      <c r="UCD66" s="39"/>
      <c r="UCE66" s="39"/>
      <c r="UCF66" s="39"/>
      <c r="UCG66" s="39"/>
      <c r="UCH66" s="39"/>
      <c r="UCI66" s="39"/>
      <c r="UCJ66" s="39"/>
      <c r="UCK66" s="39"/>
      <c r="UCL66" s="39"/>
      <c r="UCM66" s="39"/>
      <c r="UCN66" s="39"/>
      <c r="UCO66" s="39"/>
      <c r="UCP66" s="39"/>
      <c r="UCQ66" s="39"/>
      <c r="UCR66" s="39"/>
      <c r="UCS66" s="39"/>
      <c r="UCT66" s="39"/>
      <c r="UCU66" s="39"/>
      <c r="UCV66" s="39"/>
      <c r="UCW66" s="39"/>
      <c r="UCX66" s="39"/>
      <c r="UCY66" s="39"/>
      <c r="UCZ66" s="39"/>
      <c r="UDA66" s="39"/>
      <c r="UDB66" s="39"/>
      <c r="UDC66" s="39"/>
      <c r="UDD66" s="39"/>
      <c r="UDE66" s="39"/>
      <c r="UDF66" s="39"/>
      <c r="UDG66" s="39"/>
      <c r="UDH66" s="39"/>
      <c r="UDI66" s="39"/>
      <c r="UDJ66" s="39"/>
      <c r="UDK66" s="39"/>
      <c r="UDL66" s="39"/>
      <c r="UDM66" s="39"/>
      <c r="UDN66" s="39"/>
      <c r="UDO66" s="39"/>
      <c r="UDP66" s="39"/>
      <c r="UDQ66" s="39"/>
      <c r="UDR66" s="39"/>
      <c r="UDS66" s="39"/>
      <c r="UDT66" s="39"/>
      <c r="UDU66" s="39"/>
      <c r="UDV66" s="39"/>
      <c r="UDW66" s="39"/>
      <c r="UDX66" s="39"/>
      <c r="UDY66" s="39"/>
      <c r="UDZ66" s="39"/>
      <c r="UEA66" s="39"/>
      <c r="UEB66" s="39"/>
      <c r="UEC66" s="39"/>
      <c r="UED66" s="39"/>
      <c r="UEE66" s="39"/>
      <c r="UEF66" s="39"/>
      <c r="UEG66" s="39"/>
      <c r="UEH66" s="39"/>
      <c r="UEI66" s="39"/>
      <c r="UEJ66" s="39"/>
      <c r="UEK66" s="39"/>
      <c r="UEL66" s="39"/>
      <c r="UEM66" s="39"/>
      <c r="UEN66" s="39"/>
      <c r="UEO66" s="39"/>
      <c r="UEP66" s="39"/>
      <c r="UEQ66" s="39"/>
      <c r="UER66" s="39"/>
      <c r="UES66" s="39"/>
      <c r="UET66" s="39"/>
      <c r="UEU66" s="39"/>
      <c r="UEV66" s="39"/>
      <c r="UEW66" s="39"/>
      <c r="UEX66" s="39"/>
      <c r="UEY66" s="39"/>
      <c r="UEZ66" s="39"/>
      <c r="UFA66" s="39"/>
      <c r="UFB66" s="39"/>
      <c r="UFC66" s="39"/>
      <c r="UFD66" s="39"/>
      <c r="UFE66" s="39"/>
      <c r="UFF66" s="39"/>
      <c r="UFG66" s="39"/>
      <c r="UFH66" s="39"/>
      <c r="UFI66" s="39"/>
      <c r="UFJ66" s="39"/>
      <c r="UFK66" s="39"/>
      <c r="UFL66" s="39"/>
      <c r="UFM66" s="39"/>
      <c r="UFN66" s="39"/>
      <c r="UFO66" s="39"/>
      <c r="UFP66" s="39"/>
      <c r="UFQ66" s="39"/>
      <c r="UFR66" s="39"/>
      <c r="UFS66" s="39"/>
      <c r="UFT66" s="39"/>
      <c r="UFU66" s="39"/>
      <c r="UFV66" s="39"/>
      <c r="UFW66" s="39"/>
      <c r="UFX66" s="39"/>
      <c r="UFY66" s="39"/>
      <c r="UFZ66" s="39"/>
      <c r="UGA66" s="39"/>
      <c r="UGB66" s="39"/>
      <c r="UGC66" s="39"/>
      <c r="UGD66" s="39"/>
      <c r="UGE66" s="39"/>
      <c r="UGF66" s="39"/>
      <c r="UGG66" s="39"/>
      <c r="UGH66" s="39"/>
      <c r="UGI66" s="39"/>
      <c r="UGJ66" s="39"/>
      <c r="UGK66" s="39"/>
      <c r="UGL66" s="39"/>
      <c r="UGM66" s="39"/>
      <c r="UGN66" s="39"/>
      <c r="UGO66" s="39"/>
      <c r="UGP66" s="39"/>
      <c r="UGQ66" s="39"/>
      <c r="UGR66" s="39"/>
      <c r="UGS66" s="39"/>
      <c r="UGT66" s="39"/>
      <c r="UGU66" s="39"/>
      <c r="UGV66" s="39"/>
      <c r="UGW66" s="39"/>
      <c r="UGX66" s="39"/>
      <c r="UGY66" s="39"/>
      <c r="UGZ66" s="39"/>
      <c r="UHA66" s="39"/>
      <c r="UHB66" s="39"/>
      <c r="UHC66" s="39"/>
      <c r="UHD66" s="39"/>
      <c r="UHE66" s="39"/>
      <c r="UHF66" s="39"/>
      <c r="UHG66" s="39"/>
      <c r="UHH66" s="39"/>
      <c r="UHI66" s="39"/>
      <c r="UHJ66" s="39"/>
      <c r="UHK66" s="39"/>
      <c r="UHL66" s="39"/>
      <c r="UHM66" s="39"/>
      <c r="UHN66" s="39"/>
      <c r="UHO66" s="39"/>
      <c r="UHP66" s="39"/>
      <c r="UHQ66" s="39"/>
      <c r="UHR66" s="39"/>
      <c r="UHS66" s="39"/>
      <c r="UHT66" s="39"/>
      <c r="UHU66" s="39"/>
      <c r="UHV66" s="39"/>
      <c r="UHW66" s="39"/>
      <c r="UHX66" s="39"/>
      <c r="UHY66" s="39"/>
      <c r="UHZ66" s="39"/>
      <c r="UIA66" s="39"/>
      <c r="UIB66" s="39"/>
      <c r="UIC66" s="39"/>
      <c r="UID66" s="39"/>
      <c r="UIE66" s="39"/>
      <c r="UIF66" s="39"/>
      <c r="UIG66" s="39"/>
      <c r="UIH66" s="39"/>
      <c r="UII66" s="39"/>
      <c r="UIJ66" s="39"/>
      <c r="UIK66" s="39"/>
      <c r="UIL66" s="39"/>
      <c r="UIM66" s="39"/>
      <c r="UIN66" s="39"/>
      <c r="UIO66" s="39"/>
      <c r="UIP66" s="39"/>
      <c r="UIQ66" s="39"/>
      <c r="UIR66" s="39"/>
      <c r="UIS66" s="39"/>
      <c r="UIT66" s="39"/>
      <c r="UIU66" s="39"/>
      <c r="UIV66" s="39"/>
      <c r="UIW66" s="39"/>
      <c r="UIX66" s="39"/>
      <c r="UIY66" s="39"/>
      <c r="UIZ66" s="39"/>
      <c r="UJA66" s="39"/>
      <c r="UJB66" s="39"/>
      <c r="UJC66" s="39"/>
      <c r="UJD66" s="39"/>
      <c r="UJE66" s="39"/>
      <c r="UJF66" s="39"/>
      <c r="UJG66" s="39"/>
      <c r="UJH66" s="39"/>
      <c r="UJI66" s="39"/>
      <c r="UJJ66" s="39"/>
      <c r="UJK66" s="39"/>
      <c r="UJL66" s="39"/>
      <c r="UJM66" s="39"/>
      <c r="UJN66" s="39"/>
      <c r="UJO66" s="39"/>
      <c r="UJP66" s="39"/>
      <c r="UJQ66" s="39"/>
      <c r="UJR66" s="39"/>
      <c r="UJS66" s="39"/>
      <c r="UJT66" s="39"/>
      <c r="UJU66" s="39"/>
      <c r="UJV66" s="39"/>
      <c r="UJW66" s="39"/>
      <c r="UJX66" s="39"/>
      <c r="UJY66" s="39"/>
      <c r="UJZ66" s="39"/>
      <c r="UKA66" s="39"/>
      <c r="UKB66" s="39"/>
      <c r="UKC66" s="39"/>
      <c r="UKD66" s="39"/>
      <c r="UKE66" s="39"/>
      <c r="UKF66" s="39"/>
      <c r="UKG66" s="39"/>
      <c r="UKH66" s="39"/>
      <c r="UKI66" s="39"/>
      <c r="UKJ66" s="39"/>
      <c r="UKK66" s="39"/>
      <c r="UKL66" s="39"/>
      <c r="UKM66" s="39"/>
      <c r="UKN66" s="39"/>
      <c r="UKO66" s="39"/>
      <c r="UKP66" s="39"/>
      <c r="UKQ66" s="39"/>
      <c r="UKR66" s="39"/>
      <c r="UKS66" s="39"/>
      <c r="UKT66" s="39"/>
      <c r="UKU66" s="39"/>
      <c r="UKV66" s="39"/>
      <c r="UKW66" s="39"/>
      <c r="UKX66" s="39"/>
      <c r="UKY66" s="39"/>
      <c r="UKZ66" s="39"/>
      <c r="ULA66" s="39"/>
      <c r="ULB66" s="39"/>
      <c r="ULC66" s="39"/>
      <c r="ULD66" s="39"/>
      <c r="ULE66" s="39"/>
      <c r="ULF66" s="39"/>
      <c r="ULG66" s="39"/>
      <c r="ULH66" s="39"/>
      <c r="ULI66" s="39"/>
      <c r="ULJ66" s="39"/>
      <c r="ULK66" s="39"/>
      <c r="ULL66" s="39"/>
      <c r="ULM66" s="39"/>
      <c r="ULN66" s="39"/>
      <c r="ULO66" s="39"/>
      <c r="ULP66" s="39"/>
      <c r="ULQ66" s="39"/>
      <c r="ULR66" s="39"/>
      <c r="ULS66" s="39"/>
      <c r="ULT66" s="39"/>
      <c r="ULU66" s="39"/>
      <c r="ULV66" s="39"/>
      <c r="ULW66" s="39"/>
      <c r="ULX66" s="39"/>
      <c r="ULY66" s="39"/>
      <c r="ULZ66" s="39"/>
      <c r="UMA66" s="39"/>
      <c r="UMB66" s="39"/>
      <c r="UMC66" s="39"/>
      <c r="UMD66" s="39"/>
      <c r="UME66" s="39"/>
      <c r="UMF66" s="39"/>
      <c r="UMG66" s="39"/>
      <c r="UMH66" s="39"/>
      <c r="UMI66" s="39"/>
      <c r="UMJ66" s="39"/>
      <c r="UMK66" s="39"/>
      <c r="UML66" s="39"/>
      <c r="UMM66" s="39"/>
      <c r="UMN66" s="39"/>
      <c r="UMO66" s="39"/>
      <c r="UMP66" s="39"/>
      <c r="UMQ66" s="39"/>
      <c r="UMR66" s="39"/>
      <c r="UMS66" s="39"/>
      <c r="UMT66" s="39"/>
      <c r="UMU66" s="39"/>
      <c r="UMV66" s="39"/>
      <c r="UMW66" s="39"/>
      <c r="UMX66" s="39"/>
      <c r="UMY66" s="39"/>
      <c r="UMZ66" s="39"/>
      <c r="UNA66" s="39"/>
      <c r="UNB66" s="39"/>
      <c r="UNC66" s="39"/>
      <c r="UND66" s="39"/>
      <c r="UNE66" s="39"/>
      <c r="UNF66" s="39"/>
      <c r="UNG66" s="39"/>
      <c r="UNH66" s="39"/>
      <c r="UNI66" s="39"/>
      <c r="UNJ66" s="39"/>
      <c r="UNK66" s="39"/>
      <c r="UNL66" s="39"/>
      <c r="UNM66" s="39"/>
      <c r="UNN66" s="39"/>
      <c r="UNO66" s="39"/>
      <c r="UNP66" s="39"/>
      <c r="UNQ66" s="39"/>
      <c r="UNR66" s="39"/>
      <c r="UNS66" s="39"/>
      <c r="UNT66" s="39"/>
      <c r="UNU66" s="39"/>
      <c r="UNV66" s="39"/>
      <c r="UNW66" s="39"/>
      <c r="UNX66" s="39"/>
      <c r="UNY66" s="39"/>
      <c r="UNZ66" s="39"/>
      <c r="UOA66" s="39"/>
      <c r="UOB66" s="39"/>
      <c r="UOC66" s="39"/>
      <c r="UOD66" s="39"/>
      <c r="UOE66" s="39"/>
      <c r="UOF66" s="39"/>
      <c r="UOG66" s="39"/>
      <c r="UOH66" s="39"/>
      <c r="UOI66" s="39"/>
      <c r="UOJ66" s="39"/>
      <c r="UOK66" s="39"/>
      <c r="UOL66" s="39"/>
      <c r="UOM66" s="39"/>
      <c r="UON66" s="39"/>
      <c r="UOO66" s="39"/>
      <c r="UOP66" s="39"/>
      <c r="UOQ66" s="39"/>
      <c r="UOR66" s="39"/>
      <c r="UOS66" s="39"/>
      <c r="UOT66" s="39"/>
      <c r="UOU66" s="39"/>
      <c r="UOV66" s="39"/>
      <c r="UOW66" s="39"/>
      <c r="UOX66" s="39"/>
      <c r="UOY66" s="39"/>
      <c r="UOZ66" s="39"/>
      <c r="UPA66" s="39"/>
      <c r="UPB66" s="39"/>
      <c r="UPC66" s="39"/>
      <c r="UPD66" s="39"/>
      <c r="UPE66" s="39"/>
      <c r="UPF66" s="39"/>
      <c r="UPG66" s="39"/>
      <c r="UPH66" s="39"/>
      <c r="UPI66" s="39"/>
      <c r="UPJ66" s="39"/>
      <c r="UPK66" s="39"/>
      <c r="UPL66" s="39"/>
      <c r="UPM66" s="39"/>
      <c r="UPN66" s="39"/>
      <c r="UPO66" s="39"/>
      <c r="UPP66" s="39"/>
      <c r="UPQ66" s="39"/>
      <c r="UPR66" s="39"/>
      <c r="UPS66" s="39"/>
      <c r="UPT66" s="39"/>
      <c r="UPU66" s="39"/>
      <c r="UPV66" s="39"/>
      <c r="UPW66" s="39"/>
      <c r="UPX66" s="39"/>
      <c r="UPY66" s="39"/>
      <c r="UPZ66" s="39"/>
      <c r="UQA66" s="39"/>
      <c r="UQB66" s="39"/>
      <c r="UQC66" s="39"/>
      <c r="UQD66" s="39"/>
      <c r="UQE66" s="39"/>
      <c r="UQF66" s="39"/>
      <c r="UQG66" s="39"/>
      <c r="UQH66" s="39"/>
      <c r="UQI66" s="39"/>
      <c r="UQJ66" s="39"/>
      <c r="UQK66" s="39"/>
      <c r="UQL66" s="39"/>
      <c r="UQM66" s="39"/>
      <c r="UQN66" s="39"/>
      <c r="UQO66" s="39"/>
      <c r="UQP66" s="39"/>
      <c r="UQQ66" s="39"/>
      <c r="UQR66" s="39"/>
      <c r="UQS66" s="39"/>
      <c r="UQT66" s="39"/>
      <c r="UQU66" s="39"/>
      <c r="UQV66" s="39"/>
      <c r="UQW66" s="39"/>
      <c r="UQX66" s="39"/>
      <c r="UQY66" s="39"/>
      <c r="UQZ66" s="39"/>
      <c r="URA66" s="39"/>
      <c r="URB66" s="39"/>
      <c r="URC66" s="39"/>
      <c r="URD66" s="39"/>
      <c r="URE66" s="39"/>
      <c r="URF66" s="39"/>
      <c r="URG66" s="39"/>
      <c r="URH66" s="39"/>
      <c r="URI66" s="39"/>
      <c r="URJ66" s="39"/>
      <c r="URK66" s="39"/>
      <c r="URL66" s="39"/>
      <c r="URM66" s="39"/>
      <c r="URN66" s="39"/>
      <c r="URO66" s="39"/>
      <c r="URP66" s="39"/>
      <c r="URQ66" s="39"/>
      <c r="URR66" s="39"/>
      <c r="URS66" s="39"/>
      <c r="URT66" s="39"/>
      <c r="URU66" s="39"/>
      <c r="URV66" s="39"/>
      <c r="URW66" s="39"/>
      <c r="URX66" s="39"/>
      <c r="URY66" s="39"/>
      <c r="URZ66" s="39"/>
      <c r="USA66" s="39"/>
      <c r="USB66" s="39"/>
      <c r="USC66" s="39"/>
      <c r="USD66" s="39"/>
      <c r="USE66" s="39"/>
      <c r="USF66" s="39"/>
      <c r="USG66" s="39"/>
      <c r="USH66" s="39"/>
      <c r="USI66" s="39"/>
      <c r="USJ66" s="39"/>
      <c r="USK66" s="39"/>
      <c r="USL66" s="39"/>
      <c r="USM66" s="39"/>
      <c r="USN66" s="39"/>
      <c r="USO66" s="39"/>
      <c r="USP66" s="39"/>
      <c r="USQ66" s="39"/>
      <c r="USR66" s="39"/>
      <c r="USS66" s="39"/>
      <c r="UST66" s="39"/>
      <c r="USU66" s="39"/>
      <c r="USV66" s="39"/>
      <c r="USW66" s="39"/>
      <c r="USX66" s="39"/>
      <c r="USY66" s="39"/>
      <c r="USZ66" s="39"/>
      <c r="UTA66" s="39"/>
      <c r="UTB66" s="39"/>
      <c r="UTC66" s="39"/>
      <c r="UTD66" s="39"/>
      <c r="UTE66" s="39"/>
      <c r="UTF66" s="39"/>
      <c r="UTG66" s="39"/>
      <c r="UTH66" s="39"/>
      <c r="UTI66" s="39"/>
      <c r="UTJ66" s="39"/>
      <c r="UTK66" s="39"/>
      <c r="UTL66" s="39"/>
      <c r="UTM66" s="39"/>
      <c r="UTN66" s="39"/>
      <c r="UTO66" s="39"/>
      <c r="UTP66" s="39"/>
      <c r="UTQ66" s="39"/>
      <c r="UTR66" s="39"/>
      <c r="UTS66" s="39"/>
      <c r="UTT66" s="39"/>
      <c r="UTU66" s="39"/>
      <c r="UTV66" s="39"/>
      <c r="UTW66" s="39"/>
      <c r="UTX66" s="39"/>
      <c r="UTY66" s="39"/>
      <c r="UTZ66" s="39"/>
      <c r="UUA66" s="39"/>
      <c r="UUB66" s="39"/>
      <c r="UUC66" s="39"/>
      <c r="UUD66" s="39"/>
      <c r="UUE66" s="39"/>
      <c r="UUF66" s="39"/>
      <c r="UUG66" s="39"/>
      <c r="UUH66" s="39"/>
      <c r="UUI66" s="39"/>
      <c r="UUJ66" s="39"/>
      <c r="UUK66" s="39"/>
      <c r="UUL66" s="39"/>
      <c r="UUM66" s="39"/>
      <c r="UUN66" s="39"/>
      <c r="UUO66" s="39"/>
      <c r="UUP66" s="39"/>
      <c r="UUQ66" s="39"/>
      <c r="UUR66" s="39"/>
      <c r="UUS66" s="39"/>
      <c r="UUT66" s="39"/>
      <c r="UUU66" s="39"/>
      <c r="UUV66" s="39"/>
      <c r="UUW66" s="39"/>
      <c r="UUX66" s="39"/>
      <c r="UUY66" s="39"/>
      <c r="UUZ66" s="39"/>
      <c r="UVA66" s="39"/>
      <c r="UVB66" s="39"/>
      <c r="UVC66" s="39"/>
      <c r="UVD66" s="39"/>
      <c r="UVE66" s="39"/>
      <c r="UVF66" s="39"/>
      <c r="UVG66" s="39"/>
      <c r="UVH66" s="39"/>
      <c r="UVI66" s="39"/>
      <c r="UVJ66" s="39"/>
      <c r="UVK66" s="39"/>
      <c r="UVL66" s="39"/>
      <c r="UVM66" s="39"/>
      <c r="UVN66" s="39"/>
      <c r="UVO66" s="39"/>
      <c r="UVP66" s="39"/>
      <c r="UVQ66" s="39"/>
      <c r="UVR66" s="39"/>
      <c r="UVS66" s="39"/>
      <c r="UVT66" s="39"/>
      <c r="UVU66" s="39"/>
      <c r="UVV66" s="39"/>
      <c r="UVW66" s="39"/>
      <c r="UVX66" s="39"/>
      <c r="UVY66" s="39"/>
      <c r="UVZ66" s="39"/>
      <c r="UWA66" s="39"/>
      <c r="UWB66" s="39"/>
      <c r="UWC66" s="39"/>
      <c r="UWD66" s="39"/>
      <c r="UWE66" s="39"/>
      <c r="UWF66" s="39"/>
      <c r="UWG66" s="39"/>
      <c r="UWH66" s="39"/>
      <c r="UWI66" s="39"/>
      <c r="UWJ66" s="39"/>
      <c r="UWK66" s="39"/>
      <c r="UWL66" s="39"/>
      <c r="UWM66" s="39"/>
      <c r="UWN66" s="39"/>
      <c r="UWO66" s="39"/>
      <c r="UWP66" s="39"/>
      <c r="UWQ66" s="39"/>
      <c r="UWR66" s="39"/>
      <c r="UWS66" s="39"/>
      <c r="UWT66" s="39"/>
      <c r="UWU66" s="39"/>
      <c r="UWV66" s="39"/>
      <c r="UWW66" s="39"/>
      <c r="UWX66" s="39"/>
      <c r="UWY66" s="39"/>
      <c r="UWZ66" s="39"/>
      <c r="UXA66" s="39"/>
      <c r="UXB66" s="39"/>
      <c r="UXC66" s="39"/>
      <c r="UXD66" s="39"/>
      <c r="UXE66" s="39"/>
      <c r="UXF66" s="39"/>
      <c r="UXG66" s="39"/>
      <c r="UXH66" s="39"/>
      <c r="UXI66" s="39"/>
      <c r="UXJ66" s="39"/>
      <c r="UXK66" s="39"/>
      <c r="UXL66" s="39"/>
      <c r="UXM66" s="39"/>
      <c r="UXN66" s="39"/>
      <c r="UXO66" s="39"/>
      <c r="UXP66" s="39"/>
      <c r="UXQ66" s="39"/>
      <c r="UXR66" s="39"/>
      <c r="UXS66" s="39"/>
      <c r="UXT66" s="39"/>
      <c r="UXU66" s="39"/>
      <c r="UXV66" s="39"/>
      <c r="UXW66" s="39"/>
      <c r="UXX66" s="39"/>
      <c r="UXY66" s="39"/>
      <c r="UXZ66" s="39"/>
      <c r="UYA66" s="39"/>
      <c r="UYB66" s="39"/>
      <c r="UYC66" s="39"/>
      <c r="UYD66" s="39"/>
      <c r="UYE66" s="39"/>
      <c r="UYF66" s="39"/>
      <c r="UYG66" s="39"/>
      <c r="UYH66" s="39"/>
      <c r="UYI66" s="39"/>
      <c r="UYJ66" s="39"/>
      <c r="UYK66" s="39"/>
      <c r="UYL66" s="39"/>
      <c r="UYM66" s="39"/>
      <c r="UYN66" s="39"/>
      <c r="UYO66" s="39"/>
      <c r="UYP66" s="39"/>
      <c r="UYQ66" s="39"/>
      <c r="UYR66" s="39"/>
      <c r="UYS66" s="39"/>
      <c r="UYT66" s="39"/>
      <c r="UYU66" s="39"/>
      <c r="UYV66" s="39"/>
      <c r="UYW66" s="39"/>
      <c r="UYX66" s="39"/>
      <c r="UYY66" s="39"/>
      <c r="UYZ66" s="39"/>
      <c r="UZA66" s="39"/>
      <c r="UZB66" s="39"/>
      <c r="UZC66" s="39"/>
      <c r="UZD66" s="39"/>
      <c r="UZE66" s="39"/>
      <c r="UZF66" s="39"/>
      <c r="UZG66" s="39"/>
      <c r="UZH66" s="39"/>
      <c r="UZI66" s="39"/>
      <c r="UZJ66" s="39"/>
      <c r="UZK66" s="39"/>
      <c r="UZL66" s="39"/>
      <c r="UZM66" s="39"/>
      <c r="UZN66" s="39"/>
      <c r="UZO66" s="39"/>
      <c r="UZP66" s="39"/>
      <c r="UZQ66" s="39"/>
      <c r="UZR66" s="39"/>
      <c r="UZS66" s="39"/>
      <c r="UZT66" s="39"/>
      <c r="UZU66" s="39"/>
      <c r="UZV66" s="39"/>
      <c r="UZW66" s="39"/>
      <c r="UZX66" s="39"/>
      <c r="UZY66" s="39"/>
      <c r="UZZ66" s="39"/>
      <c r="VAA66" s="39"/>
      <c r="VAB66" s="39"/>
      <c r="VAC66" s="39"/>
      <c r="VAD66" s="39"/>
      <c r="VAE66" s="39"/>
      <c r="VAF66" s="39"/>
      <c r="VAG66" s="39"/>
      <c r="VAH66" s="39"/>
      <c r="VAI66" s="39"/>
      <c r="VAJ66" s="39"/>
      <c r="VAK66" s="39"/>
      <c r="VAL66" s="39"/>
      <c r="VAM66" s="39"/>
      <c r="VAN66" s="39"/>
      <c r="VAO66" s="39"/>
      <c r="VAP66" s="39"/>
      <c r="VAQ66" s="39"/>
      <c r="VAR66" s="39"/>
      <c r="VAS66" s="39"/>
      <c r="VAT66" s="39"/>
      <c r="VAU66" s="39"/>
      <c r="VAV66" s="39"/>
      <c r="VAW66" s="39"/>
      <c r="VAX66" s="39"/>
      <c r="VAY66" s="39"/>
      <c r="VAZ66" s="39"/>
      <c r="VBA66" s="39"/>
      <c r="VBB66" s="39"/>
      <c r="VBC66" s="39"/>
      <c r="VBD66" s="39"/>
      <c r="VBE66" s="39"/>
      <c r="VBF66" s="39"/>
      <c r="VBG66" s="39"/>
      <c r="VBH66" s="39"/>
      <c r="VBI66" s="39"/>
      <c r="VBJ66" s="39"/>
      <c r="VBK66" s="39"/>
      <c r="VBL66" s="39"/>
      <c r="VBM66" s="39"/>
      <c r="VBN66" s="39"/>
      <c r="VBO66" s="39"/>
      <c r="VBP66" s="39"/>
      <c r="VBQ66" s="39"/>
      <c r="VBR66" s="39"/>
      <c r="VBS66" s="39"/>
      <c r="VBT66" s="39"/>
      <c r="VBU66" s="39"/>
      <c r="VBV66" s="39"/>
      <c r="VBW66" s="39"/>
      <c r="VBX66" s="39"/>
      <c r="VBY66" s="39"/>
      <c r="VBZ66" s="39"/>
      <c r="VCA66" s="39"/>
      <c r="VCB66" s="39"/>
      <c r="VCC66" s="39"/>
      <c r="VCD66" s="39"/>
      <c r="VCE66" s="39"/>
      <c r="VCF66" s="39"/>
      <c r="VCG66" s="39"/>
      <c r="VCH66" s="39"/>
      <c r="VCI66" s="39"/>
      <c r="VCJ66" s="39"/>
      <c r="VCK66" s="39"/>
      <c r="VCL66" s="39"/>
      <c r="VCM66" s="39"/>
      <c r="VCN66" s="39"/>
      <c r="VCO66" s="39"/>
      <c r="VCP66" s="39"/>
      <c r="VCQ66" s="39"/>
      <c r="VCR66" s="39"/>
      <c r="VCS66" s="39"/>
      <c r="VCT66" s="39"/>
      <c r="VCU66" s="39"/>
      <c r="VCV66" s="39"/>
      <c r="VCW66" s="39"/>
      <c r="VCX66" s="39"/>
      <c r="VCY66" s="39"/>
      <c r="VCZ66" s="39"/>
      <c r="VDA66" s="39"/>
      <c r="VDB66" s="39"/>
      <c r="VDC66" s="39"/>
      <c r="VDD66" s="39"/>
      <c r="VDE66" s="39"/>
      <c r="VDF66" s="39"/>
      <c r="VDG66" s="39"/>
      <c r="VDH66" s="39"/>
      <c r="VDI66" s="39"/>
      <c r="VDJ66" s="39"/>
      <c r="VDK66" s="39"/>
      <c r="VDL66" s="39"/>
      <c r="VDM66" s="39"/>
      <c r="VDN66" s="39"/>
      <c r="VDO66" s="39"/>
      <c r="VDP66" s="39"/>
      <c r="VDQ66" s="39"/>
      <c r="VDR66" s="39"/>
      <c r="VDS66" s="39"/>
      <c r="VDT66" s="39"/>
      <c r="VDU66" s="39"/>
      <c r="VDV66" s="39"/>
      <c r="VDW66" s="39"/>
      <c r="VDX66" s="39"/>
      <c r="VDY66" s="39"/>
      <c r="VDZ66" s="39"/>
      <c r="VEA66" s="39"/>
      <c r="VEB66" s="39"/>
      <c r="VEC66" s="39"/>
      <c r="VED66" s="39"/>
      <c r="VEE66" s="39"/>
      <c r="VEF66" s="39"/>
      <c r="VEG66" s="39"/>
      <c r="VEH66" s="39"/>
      <c r="VEI66" s="39"/>
      <c r="VEJ66" s="39"/>
      <c r="VEK66" s="39"/>
      <c r="VEL66" s="39"/>
      <c r="VEM66" s="39"/>
      <c r="VEN66" s="39"/>
      <c r="VEO66" s="39"/>
      <c r="VEP66" s="39"/>
      <c r="VEQ66" s="39"/>
      <c r="VER66" s="39"/>
      <c r="VES66" s="39"/>
      <c r="VET66" s="39"/>
      <c r="VEU66" s="39"/>
      <c r="VEV66" s="39"/>
      <c r="VEW66" s="39"/>
      <c r="VEX66" s="39"/>
      <c r="VEY66" s="39"/>
      <c r="VEZ66" s="39"/>
      <c r="VFA66" s="39"/>
      <c r="VFB66" s="39"/>
      <c r="VFC66" s="39"/>
      <c r="VFD66" s="39"/>
      <c r="VFE66" s="39"/>
      <c r="VFF66" s="39"/>
      <c r="VFG66" s="39"/>
      <c r="VFH66" s="39"/>
      <c r="VFI66" s="39"/>
      <c r="VFJ66" s="39"/>
      <c r="VFK66" s="39"/>
      <c r="VFL66" s="39"/>
      <c r="VFM66" s="39"/>
      <c r="VFN66" s="39"/>
      <c r="VFO66" s="39"/>
      <c r="VFP66" s="39"/>
      <c r="VFQ66" s="39"/>
      <c r="VFR66" s="39"/>
      <c r="VFS66" s="39"/>
      <c r="VFT66" s="39"/>
      <c r="VFU66" s="39"/>
      <c r="VFV66" s="39"/>
      <c r="VFW66" s="39"/>
      <c r="VFX66" s="39"/>
      <c r="VFY66" s="39"/>
      <c r="VFZ66" s="39"/>
      <c r="VGA66" s="39"/>
      <c r="VGB66" s="39"/>
      <c r="VGC66" s="39"/>
      <c r="VGD66" s="39"/>
      <c r="VGE66" s="39"/>
      <c r="VGF66" s="39"/>
      <c r="VGG66" s="39"/>
      <c r="VGH66" s="39"/>
      <c r="VGI66" s="39"/>
      <c r="VGJ66" s="39"/>
      <c r="VGK66" s="39"/>
      <c r="VGL66" s="39"/>
      <c r="VGM66" s="39"/>
      <c r="VGN66" s="39"/>
      <c r="VGO66" s="39"/>
      <c r="VGP66" s="39"/>
      <c r="VGQ66" s="39"/>
      <c r="VGR66" s="39"/>
      <c r="VGS66" s="39"/>
      <c r="VGT66" s="39"/>
      <c r="VGU66" s="39"/>
      <c r="VGV66" s="39"/>
      <c r="VGW66" s="39"/>
      <c r="VGX66" s="39"/>
      <c r="VGY66" s="39"/>
      <c r="VGZ66" s="39"/>
      <c r="VHA66" s="39"/>
      <c r="VHB66" s="39"/>
      <c r="VHC66" s="39"/>
      <c r="VHD66" s="39"/>
      <c r="VHE66" s="39"/>
      <c r="VHF66" s="39"/>
      <c r="VHG66" s="39"/>
      <c r="VHH66" s="39"/>
      <c r="VHI66" s="39"/>
      <c r="VHJ66" s="39"/>
      <c r="VHK66" s="39"/>
      <c r="VHL66" s="39"/>
      <c r="VHM66" s="39"/>
      <c r="VHN66" s="39"/>
      <c r="VHO66" s="39"/>
      <c r="VHP66" s="39"/>
      <c r="VHQ66" s="39"/>
      <c r="VHR66" s="39"/>
      <c r="VHS66" s="39"/>
      <c r="VHT66" s="39"/>
      <c r="VHU66" s="39"/>
      <c r="VHV66" s="39"/>
      <c r="VHW66" s="39"/>
      <c r="VHX66" s="39"/>
      <c r="VHY66" s="39"/>
      <c r="VHZ66" s="39"/>
      <c r="VIA66" s="39"/>
      <c r="VIB66" s="39"/>
      <c r="VIC66" s="39"/>
      <c r="VID66" s="39"/>
      <c r="VIE66" s="39"/>
      <c r="VIF66" s="39"/>
      <c r="VIG66" s="39"/>
      <c r="VIH66" s="39"/>
      <c r="VII66" s="39"/>
      <c r="VIJ66" s="39"/>
      <c r="VIK66" s="39"/>
      <c r="VIL66" s="39"/>
      <c r="VIM66" s="39"/>
      <c r="VIN66" s="39"/>
      <c r="VIO66" s="39"/>
      <c r="VIP66" s="39"/>
      <c r="VIQ66" s="39"/>
      <c r="VIR66" s="39"/>
      <c r="VIS66" s="39"/>
      <c r="VIT66" s="39"/>
      <c r="VIU66" s="39"/>
      <c r="VIV66" s="39"/>
      <c r="VIW66" s="39"/>
      <c r="VIX66" s="39"/>
      <c r="VIY66" s="39"/>
      <c r="VIZ66" s="39"/>
      <c r="VJA66" s="39"/>
      <c r="VJB66" s="39"/>
      <c r="VJC66" s="39"/>
      <c r="VJD66" s="39"/>
      <c r="VJE66" s="39"/>
      <c r="VJF66" s="39"/>
      <c r="VJG66" s="39"/>
      <c r="VJH66" s="39"/>
      <c r="VJI66" s="39"/>
      <c r="VJJ66" s="39"/>
      <c r="VJK66" s="39"/>
      <c r="VJL66" s="39"/>
      <c r="VJM66" s="39"/>
      <c r="VJN66" s="39"/>
      <c r="VJO66" s="39"/>
      <c r="VJP66" s="39"/>
      <c r="VJQ66" s="39"/>
      <c r="VJR66" s="39"/>
      <c r="VJS66" s="39"/>
      <c r="VJT66" s="39"/>
      <c r="VJU66" s="39"/>
      <c r="VJV66" s="39"/>
      <c r="VJW66" s="39"/>
      <c r="VJX66" s="39"/>
      <c r="VJY66" s="39"/>
      <c r="VJZ66" s="39"/>
      <c r="VKA66" s="39"/>
      <c r="VKB66" s="39"/>
      <c r="VKC66" s="39"/>
      <c r="VKD66" s="39"/>
      <c r="VKE66" s="39"/>
      <c r="VKF66" s="39"/>
      <c r="VKG66" s="39"/>
      <c r="VKH66" s="39"/>
      <c r="VKI66" s="39"/>
      <c r="VKJ66" s="39"/>
      <c r="VKK66" s="39"/>
      <c r="VKL66" s="39"/>
      <c r="VKM66" s="39"/>
      <c r="VKN66" s="39"/>
      <c r="VKO66" s="39"/>
      <c r="VKP66" s="39"/>
      <c r="VKQ66" s="39"/>
      <c r="VKR66" s="39"/>
      <c r="VKS66" s="39"/>
      <c r="VKT66" s="39"/>
      <c r="VKU66" s="39"/>
      <c r="VKV66" s="39"/>
      <c r="VKW66" s="39"/>
      <c r="VKX66" s="39"/>
      <c r="VKY66" s="39"/>
      <c r="VKZ66" s="39"/>
      <c r="VLA66" s="39"/>
      <c r="VLB66" s="39"/>
      <c r="VLC66" s="39"/>
      <c r="VLD66" s="39"/>
      <c r="VLE66" s="39"/>
      <c r="VLF66" s="39"/>
      <c r="VLG66" s="39"/>
      <c r="VLH66" s="39"/>
      <c r="VLI66" s="39"/>
      <c r="VLJ66" s="39"/>
      <c r="VLK66" s="39"/>
      <c r="VLL66" s="39"/>
      <c r="VLM66" s="39"/>
      <c r="VLN66" s="39"/>
      <c r="VLO66" s="39"/>
      <c r="VLP66" s="39"/>
      <c r="VLQ66" s="39"/>
      <c r="VLR66" s="39"/>
      <c r="VLS66" s="39"/>
      <c r="VLT66" s="39"/>
      <c r="VLU66" s="39"/>
      <c r="VLV66" s="39"/>
      <c r="VLW66" s="39"/>
      <c r="VLX66" s="39"/>
      <c r="VLY66" s="39"/>
      <c r="VLZ66" s="39"/>
      <c r="VMA66" s="39"/>
      <c r="VMB66" s="39"/>
      <c r="VMC66" s="39"/>
      <c r="VMD66" s="39"/>
      <c r="VME66" s="39"/>
      <c r="VMF66" s="39"/>
      <c r="VMG66" s="39"/>
      <c r="VMH66" s="39"/>
      <c r="VMI66" s="39"/>
      <c r="VMJ66" s="39"/>
      <c r="VMK66" s="39"/>
      <c r="VML66" s="39"/>
      <c r="VMM66" s="39"/>
      <c r="VMN66" s="39"/>
      <c r="VMO66" s="39"/>
      <c r="VMP66" s="39"/>
      <c r="VMQ66" s="39"/>
      <c r="VMR66" s="39"/>
      <c r="VMS66" s="39"/>
      <c r="VMT66" s="39"/>
      <c r="VMU66" s="39"/>
      <c r="VMV66" s="39"/>
      <c r="VMW66" s="39"/>
      <c r="VMX66" s="39"/>
      <c r="VMY66" s="39"/>
      <c r="VMZ66" s="39"/>
      <c r="VNA66" s="39"/>
      <c r="VNB66" s="39"/>
      <c r="VNC66" s="39"/>
      <c r="VND66" s="39"/>
      <c r="VNE66" s="39"/>
      <c r="VNF66" s="39"/>
      <c r="VNG66" s="39"/>
      <c r="VNH66" s="39"/>
      <c r="VNI66" s="39"/>
      <c r="VNJ66" s="39"/>
      <c r="VNK66" s="39"/>
      <c r="VNL66" s="39"/>
      <c r="VNM66" s="39"/>
      <c r="VNN66" s="39"/>
      <c r="VNO66" s="39"/>
      <c r="VNP66" s="39"/>
      <c r="VNQ66" s="39"/>
      <c r="VNR66" s="39"/>
      <c r="VNS66" s="39"/>
      <c r="VNT66" s="39"/>
      <c r="VNU66" s="39"/>
      <c r="VNV66" s="39"/>
      <c r="VNW66" s="39"/>
      <c r="VNX66" s="39"/>
      <c r="VNY66" s="39"/>
      <c r="VNZ66" s="39"/>
      <c r="VOA66" s="39"/>
      <c r="VOB66" s="39"/>
      <c r="VOC66" s="39"/>
      <c r="VOD66" s="39"/>
      <c r="VOE66" s="39"/>
      <c r="VOF66" s="39"/>
      <c r="VOG66" s="39"/>
      <c r="VOH66" s="39"/>
      <c r="VOI66" s="39"/>
      <c r="VOJ66" s="39"/>
      <c r="VOK66" s="39"/>
      <c r="VOL66" s="39"/>
      <c r="VOM66" s="39"/>
      <c r="VON66" s="39"/>
      <c r="VOO66" s="39"/>
      <c r="VOP66" s="39"/>
      <c r="VOQ66" s="39"/>
      <c r="VOR66" s="39"/>
      <c r="VOS66" s="39"/>
      <c r="VOT66" s="39"/>
      <c r="VOU66" s="39"/>
      <c r="VOV66" s="39"/>
      <c r="VOW66" s="39"/>
      <c r="VOX66" s="39"/>
      <c r="VOY66" s="39"/>
      <c r="VOZ66" s="39"/>
      <c r="VPA66" s="39"/>
      <c r="VPB66" s="39"/>
      <c r="VPC66" s="39"/>
      <c r="VPD66" s="39"/>
      <c r="VPE66" s="39"/>
      <c r="VPF66" s="39"/>
      <c r="VPG66" s="39"/>
      <c r="VPH66" s="39"/>
      <c r="VPI66" s="39"/>
      <c r="VPJ66" s="39"/>
      <c r="VPK66" s="39"/>
      <c r="VPL66" s="39"/>
      <c r="VPM66" s="39"/>
      <c r="VPN66" s="39"/>
      <c r="VPO66" s="39"/>
      <c r="VPP66" s="39"/>
      <c r="VPQ66" s="39"/>
      <c r="VPR66" s="39"/>
      <c r="VPS66" s="39"/>
      <c r="VPT66" s="39"/>
      <c r="VPU66" s="39"/>
      <c r="VPV66" s="39"/>
      <c r="VPW66" s="39"/>
      <c r="VPX66" s="39"/>
      <c r="VPY66" s="39"/>
      <c r="VPZ66" s="39"/>
      <c r="VQA66" s="39"/>
      <c r="VQB66" s="39"/>
      <c r="VQC66" s="39"/>
      <c r="VQD66" s="39"/>
      <c r="VQE66" s="39"/>
      <c r="VQF66" s="39"/>
      <c r="VQG66" s="39"/>
      <c r="VQH66" s="39"/>
      <c r="VQI66" s="39"/>
      <c r="VQJ66" s="39"/>
      <c r="VQK66" s="39"/>
      <c r="VQL66" s="39"/>
      <c r="VQM66" s="39"/>
      <c r="VQN66" s="39"/>
      <c r="VQO66" s="39"/>
      <c r="VQP66" s="39"/>
      <c r="VQQ66" s="39"/>
      <c r="VQR66" s="39"/>
      <c r="VQS66" s="39"/>
      <c r="VQT66" s="39"/>
      <c r="VQU66" s="39"/>
      <c r="VQV66" s="39"/>
      <c r="VQW66" s="39"/>
      <c r="VQX66" s="39"/>
      <c r="VQY66" s="39"/>
      <c r="VQZ66" s="39"/>
      <c r="VRA66" s="39"/>
      <c r="VRB66" s="39"/>
      <c r="VRC66" s="39"/>
      <c r="VRD66" s="39"/>
      <c r="VRE66" s="39"/>
      <c r="VRF66" s="39"/>
      <c r="VRG66" s="39"/>
      <c r="VRH66" s="39"/>
      <c r="VRI66" s="39"/>
      <c r="VRJ66" s="39"/>
      <c r="VRK66" s="39"/>
      <c r="VRL66" s="39"/>
      <c r="VRM66" s="39"/>
      <c r="VRN66" s="39"/>
      <c r="VRO66" s="39"/>
      <c r="VRP66" s="39"/>
      <c r="VRQ66" s="39"/>
      <c r="VRR66" s="39"/>
      <c r="VRS66" s="39"/>
      <c r="VRT66" s="39"/>
      <c r="VRU66" s="39"/>
      <c r="VRV66" s="39"/>
      <c r="VRW66" s="39"/>
      <c r="VRX66" s="39"/>
      <c r="VRY66" s="39"/>
      <c r="VRZ66" s="39"/>
      <c r="VSA66" s="39"/>
      <c r="VSB66" s="39"/>
      <c r="VSC66" s="39"/>
      <c r="VSD66" s="39"/>
      <c r="VSE66" s="39"/>
      <c r="VSF66" s="39"/>
      <c r="VSG66" s="39"/>
      <c r="VSH66" s="39"/>
      <c r="VSI66" s="39"/>
      <c r="VSJ66" s="39"/>
      <c r="VSK66" s="39"/>
      <c r="VSL66" s="39"/>
      <c r="VSM66" s="39"/>
      <c r="VSN66" s="39"/>
      <c r="VSO66" s="39"/>
      <c r="VSP66" s="39"/>
      <c r="VSQ66" s="39"/>
      <c r="VSR66" s="39"/>
      <c r="VSS66" s="39"/>
      <c r="VST66" s="39"/>
      <c r="VSU66" s="39"/>
      <c r="VSV66" s="39"/>
      <c r="VSW66" s="39"/>
      <c r="VSX66" s="39"/>
      <c r="VSY66" s="39"/>
      <c r="VSZ66" s="39"/>
      <c r="VTA66" s="39"/>
      <c r="VTB66" s="39"/>
      <c r="VTC66" s="39"/>
      <c r="VTD66" s="39"/>
      <c r="VTE66" s="39"/>
      <c r="VTF66" s="39"/>
      <c r="VTG66" s="39"/>
      <c r="VTH66" s="39"/>
      <c r="VTI66" s="39"/>
      <c r="VTJ66" s="39"/>
      <c r="VTK66" s="39"/>
      <c r="VTL66" s="39"/>
      <c r="VTM66" s="39"/>
      <c r="VTN66" s="39"/>
      <c r="VTO66" s="39"/>
      <c r="VTP66" s="39"/>
      <c r="VTQ66" s="39"/>
      <c r="VTR66" s="39"/>
      <c r="VTS66" s="39"/>
      <c r="VTT66" s="39"/>
      <c r="VTU66" s="39"/>
      <c r="VTV66" s="39"/>
      <c r="VTW66" s="39"/>
      <c r="VTX66" s="39"/>
      <c r="VTY66" s="39"/>
      <c r="VTZ66" s="39"/>
      <c r="VUA66" s="39"/>
      <c r="VUB66" s="39"/>
      <c r="VUC66" s="39"/>
      <c r="VUD66" s="39"/>
      <c r="VUE66" s="39"/>
      <c r="VUF66" s="39"/>
      <c r="VUG66" s="39"/>
      <c r="VUH66" s="39"/>
      <c r="VUI66" s="39"/>
      <c r="VUJ66" s="39"/>
      <c r="VUK66" s="39"/>
      <c r="VUL66" s="39"/>
      <c r="VUM66" s="39"/>
      <c r="VUN66" s="39"/>
      <c r="VUO66" s="39"/>
      <c r="VUP66" s="39"/>
      <c r="VUQ66" s="39"/>
      <c r="VUR66" s="39"/>
      <c r="VUS66" s="39"/>
      <c r="VUT66" s="39"/>
      <c r="VUU66" s="39"/>
      <c r="VUV66" s="39"/>
      <c r="VUW66" s="39"/>
      <c r="VUX66" s="39"/>
      <c r="VUY66" s="39"/>
      <c r="VUZ66" s="39"/>
      <c r="VVA66" s="39"/>
      <c r="VVB66" s="39"/>
      <c r="VVC66" s="39"/>
      <c r="VVD66" s="39"/>
      <c r="VVE66" s="39"/>
      <c r="VVF66" s="39"/>
      <c r="VVG66" s="39"/>
      <c r="VVH66" s="39"/>
      <c r="VVI66" s="39"/>
      <c r="VVJ66" s="39"/>
      <c r="VVK66" s="39"/>
      <c r="VVL66" s="39"/>
      <c r="VVM66" s="39"/>
      <c r="VVN66" s="39"/>
      <c r="VVO66" s="39"/>
      <c r="VVP66" s="39"/>
      <c r="VVQ66" s="39"/>
      <c r="VVR66" s="39"/>
      <c r="VVS66" s="39"/>
      <c r="VVT66" s="39"/>
      <c r="VVU66" s="39"/>
      <c r="VVV66" s="39"/>
      <c r="VVW66" s="39"/>
      <c r="VVX66" s="39"/>
      <c r="VVY66" s="39"/>
      <c r="VVZ66" s="39"/>
      <c r="VWA66" s="39"/>
      <c r="VWB66" s="39"/>
      <c r="VWC66" s="39"/>
      <c r="VWD66" s="39"/>
      <c r="VWE66" s="39"/>
      <c r="VWF66" s="39"/>
      <c r="VWG66" s="39"/>
      <c r="VWH66" s="39"/>
      <c r="VWI66" s="39"/>
      <c r="VWJ66" s="39"/>
      <c r="VWK66" s="39"/>
      <c r="VWL66" s="39"/>
      <c r="VWM66" s="39"/>
      <c r="VWN66" s="39"/>
      <c r="VWO66" s="39"/>
      <c r="VWP66" s="39"/>
      <c r="VWQ66" s="39"/>
      <c r="VWR66" s="39"/>
      <c r="VWS66" s="39"/>
      <c r="VWT66" s="39"/>
      <c r="VWU66" s="39"/>
      <c r="VWV66" s="39"/>
      <c r="VWW66" s="39"/>
      <c r="VWX66" s="39"/>
      <c r="VWY66" s="39"/>
      <c r="VWZ66" s="39"/>
      <c r="VXA66" s="39"/>
      <c r="VXB66" s="39"/>
      <c r="VXC66" s="39"/>
      <c r="VXD66" s="39"/>
      <c r="VXE66" s="39"/>
      <c r="VXF66" s="39"/>
      <c r="VXG66" s="39"/>
      <c r="VXH66" s="39"/>
      <c r="VXI66" s="39"/>
      <c r="VXJ66" s="39"/>
      <c r="VXK66" s="39"/>
      <c r="VXL66" s="39"/>
      <c r="VXM66" s="39"/>
      <c r="VXN66" s="39"/>
      <c r="VXO66" s="39"/>
      <c r="VXP66" s="39"/>
      <c r="VXQ66" s="39"/>
      <c r="VXR66" s="39"/>
      <c r="VXS66" s="39"/>
      <c r="VXT66" s="39"/>
      <c r="VXU66" s="39"/>
      <c r="VXV66" s="39"/>
      <c r="VXW66" s="39"/>
      <c r="VXX66" s="39"/>
      <c r="VXY66" s="39"/>
      <c r="VXZ66" s="39"/>
      <c r="VYA66" s="39"/>
      <c r="VYB66" s="39"/>
      <c r="VYC66" s="39"/>
      <c r="VYD66" s="39"/>
      <c r="VYE66" s="39"/>
      <c r="VYF66" s="39"/>
      <c r="VYG66" s="39"/>
      <c r="VYH66" s="39"/>
      <c r="VYI66" s="39"/>
      <c r="VYJ66" s="39"/>
      <c r="VYK66" s="39"/>
      <c r="VYL66" s="39"/>
      <c r="VYM66" s="39"/>
      <c r="VYN66" s="39"/>
      <c r="VYO66" s="39"/>
      <c r="VYP66" s="39"/>
      <c r="VYQ66" s="39"/>
      <c r="VYR66" s="39"/>
      <c r="VYS66" s="39"/>
      <c r="VYT66" s="39"/>
      <c r="VYU66" s="39"/>
      <c r="VYV66" s="39"/>
      <c r="VYW66" s="39"/>
      <c r="VYX66" s="39"/>
      <c r="VYY66" s="39"/>
      <c r="VYZ66" s="39"/>
      <c r="VZA66" s="39"/>
      <c r="VZB66" s="39"/>
      <c r="VZC66" s="39"/>
      <c r="VZD66" s="39"/>
      <c r="VZE66" s="39"/>
      <c r="VZF66" s="39"/>
      <c r="VZG66" s="39"/>
      <c r="VZH66" s="39"/>
      <c r="VZI66" s="39"/>
      <c r="VZJ66" s="39"/>
      <c r="VZK66" s="39"/>
      <c r="VZL66" s="39"/>
      <c r="VZM66" s="39"/>
      <c r="VZN66" s="39"/>
      <c r="VZO66" s="39"/>
      <c r="VZP66" s="39"/>
      <c r="VZQ66" s="39"/>
      <c r="VZR66" s="39"/>
      <c r="VZS66" s="39"/>
      <c r="VZT66" s="39"/>
      <c r="VZU66" s="39"/>
      <c r="VZV66" s="39"/>
      <c r="VZW66" s="39"/>
      <c r="VZX66" s="39"/>
      <c r="VZY66" s="39"/>
      <c r="VZZ66" s="39"/>
      <c r="WAA66" s="39"/>
      <c r="WAB66" s="39"/>
      <c r="WAC66" s="39"/>
      <c r="WAD66" s="39"/>
      <c r="WAE66" s="39"/>
      <c r="WAF66" s="39"/>
      <c r="WAG66" s="39"/>
      <c r="WAH66" s="39"/>
      <c r="WAI66" s="39"/>
      <c r="WAJ66" s="39"/>
      <c r="WAK66" s="39"/>
      <c r="WAL66" s="39"/>
      <c r="WAM66" s="39"/>
      <c r="WAN66" s="39"/>
      <c r="WAO66" s="39"/>
      <c r="WAP66" s="39"/>
      <c r="WAQ66" s="39"/>
      <c r="WAR66" s="39"/>
      <c r="WAS66" s="39"/>
      <c r="WAT66" s="39"/>
      <c r="WAU66" s="39"/>
      <c r="WAV66" s="39"/>
      <c r="WAW66" s="39"/>
      <c r="WAX66" s="39"/>
      <c r="WAY66" s="39"/>
      <c r="WAZ66" s="39"/>
      <c r="WBA66" s="39"/>
      <c r="WBB66" s="39"/>
      <c r="WBC66" s="39"/>
      <c r="WBD66" s="39"/>
      <c r="WBE66" s="39"/>
      <c r="WBF66" s="39"/>
      <c r="WBG66" s="39"/>
      <c r="WBH66" s="39"/>
      <c r="WBI66" s="39"/>
      <c r="WBJ66" s="39"/>
      <c r="WBK66" s="39"/>
      <c r="WBL66" s="39"/>
      <c r="WBM66" s="39"/>
      <c r="WBN66" s="39"/>
      <c r="WBO66" s="39"/>
      <c r="WBP66" s="39"/>
      <c r="WBQ66" s="39"/>
      <c r="WBR66" s="39"/>
      <c r="WBS66" s="39"/>
      <c r="WBT66" s="39"/>
      <c r="WBU66" s="39"/>
      <c r="WBV66" s="39"/>
      <c r="WBW66" s="39"/>
      <c r="WBX66" s="39"/>
      <c r="WBY66" s="39"/>
      <c r="WBZ66" s="39"/>
      <c r="WCA66" s="39"/>
      <c r="WCB66" s="39"/>
      <c r="WCC66" s="39"/>
      <c r="WCD66" s="39"/>
      <c r="WCE66" s="39"/>
      <c r="WCF66" s="39"/>
      <c r="WCG66" s="39"/>
      <c r="WCH66" s="39"/>
      <c r="WCI66" s="39"/>
      <c r="WCJ66" s="39"/>
      <c r="WCK66" s="39"/>
      <c r="WCL66" s="39"/>
      <c r="WCM66" s="39"/>
      <c r="WCN66" s="39"/>
      <c r="WCO66" s="39"/>
      <c r="WCP66" s="39"/>
      <c r="WCQ66" s="39"/>
      <c r="WCR66" s="39"/>
      <c r="WCS66" s="39"/>
      <c r="WCT66" s="39"/>
      <c r="WCU66" s="39"/>
      <c r="WCV66" s="39"/>
      <c r="WCW66" s="39"/>
      <c r="WCX66" s="39"/>
      <c r="WCY66" s="39"/>
      <c r="WCZ66" s="39"/>
      <c r="WDA66" s="39"/>
      <c r="WDB66" s="39"/>
      <c r="WDC66" s="39"/>
      <c r="WDD66" s="39"/>
      <c r="WDE66" s="39"/>
      <c r="WDF66" s="39"/>
      <c r="WDG66" s="39"/>
      <c r="WDH66" s="39"/>
      <c r="WDI66" s="39"/>
      <c r="WDJ66" s="39"/>
      <c r="WDK66" s="39"/>
      <c r="WDL66" s="39"/>
      <c r="WDM66" s="39"/>
      <c r="WDN66" s="39"/>
      <c r="WDO66" s="39"/>
      <c r="WDP66" s="39"/>
      <c r="WDQ66" s="39"/>
      <c r="WDR66" s="39"/>
      <c r="WDS66" s="39"/>
      <c r="WDT66" s="39"/>
      <c r="WDU66" s="39"/>
      <c r="WDV66" s="39"/>
      <c r="WDW66" s="39"/>
      <c r="WDX66" s="39"/>
      <c r="WDY66" s="39"/>
      <c r="WDZ66" s="39"/>
      <c r="WEA66" s="39"/>
      <c r="WEB66" s="39"/>
      <c r="WEC66" s="39"/>
      <c r="WED66" s="39"/>
      <c r="WEE66" s="39"/>
      <c r="WEF66" s="39"/>
      <c r="WEG66" s="39"/>
      <c r="WEH66" s="39"/>
      <c r="WEI66" s="39"/>
      <c r="WEJ66" s="39"/>
      <c r="WEK66" s="39"/>
      <c r="WEL66" s="39"/>
      <c r="WEM66" s="39"/>
      <c r="WEN66" s="39"/>
      <c r="WEO66" s="39"/>
      <c r="WEP66" s="39"/>
      <c r="WEQ66" s="39"/>
      <c r="WER66" s="39"/>
      <c r="WES66" s="39"/>
      <c r="WET66" s="39"/>
      <c r="WEU66" s="39"/>
      <c r="WEV66" s="39"/>
      <c r="WEW66" s="39"/>
      <c r="WEX66" s="39"/>
      <c r="WEY66" s="39"/>
      <c r="WEZ66" s="39"/>
      <c r="WFA66" s="39"/>
      <c r="WFB66" s="39"/>
      <c r="WFC66" s="39"/>
      <c r="WFD66" s="39"/>
      <c r="WFE66" s="39"/>
      <c r="WFF66" s="39"/>
      <c r="WFG66" s="39"/>
      <c r="WFH66" s="39"/>
      <c r="WFI66" s="39"/>
      <c r="WFJ66" s="39"/>
      <c r="WFK66" s="39"/>
      <c r="WFL66" s="39"/>
      <c r="WFM66" s="39"/>
      <c r="WFN66" s="39"/>
      <c r="WFO66" s="39"/>
      <c r="WFP66" s="39"/>
      <c r="WFQ66" s="39"/>
      <c r="WFR66" s="39"/>
      <c r="WFS66" s="39"/>
      <c r="WFT66" s="39"/>
      <c r="WFU66" s="39"/>
      <c r="WFV66" s="39"/>
      <c r="WFW66" s="39"/>
      <c r="WFX66" s="39"/>
      <c r="WFY66" s="39"/>
      <c r="WFZ66" s="39"/>
      <c r="WGA66" s="39"/>
      <c r="WGB66" s="39"/>
      <c r="WGC66" s="39"/>
      <c r="WGD66" s="39"/>
      <c r="WGE66" s="39"/>
      <c r="WGF66" s="39"/>
      <c r="WGG66" s="39"/>
      <c r="WGH66" s="39"/>
      <c r="WGI66" s="39"/>
      <c r="WGJ66" s="39"/>
      <c r="WGK66" s="39"/>
      <c r="WGL66" s="39"/>
      <c r="WGM66" s="39"/>
      <c r="WGN66" s="39"/>
      <c r="WGO66" s="39"/>
      <c r="WGP66" s="39"/>
      <c r="WGQ66" s="39"/>
      <c r="WGR66" s="39"/>
      <c r="WGS66" s="39"/>
      <c r="WGT66" s="39"/>
      <c r="WGU66" s="39"/>
      <c r="WGV66" s="39"/>
      <c r="WGW66" s="39"/>
      <c r="WGX66" s="39"/>
      <c r="WGY66" s="39"/>
      <c r="WGZ66" s="39"/>
      <c r="WHA66" s="39"/>
      <c r="WHB66" s="39"/>
      <c r="WHC66" s="39"/>
      <c r="WHD66" s="39"/>
      <c r="WHE66" s="39"/>
      <c r="WHF66" s="39"/>
      <c r="WHG66" s="39"/>
      <c r="WHH66" s="39"/>
      <c r="WHI66" s="39"/>
      <c r="WHJ66" s="39"/>
      <c r="WHK66" s="39"/>
      <c r="WHL66" s="39"/>
      <c r="WHM66" s="39"/>
      <c r="WHN66" s="39"/>
      <c r="WHO66" s="39"/>
      <c r="WHP66" s="39"/>
      <c r="WHQ66" s="39"/>
      <c r="WHR66" s="39"/>
      <c r="WHS66" s="39"/>
      <c r="WHT66" s="39"/>
      <c r="WHU66" s="39"/>
      <c r="WHV66" s="39"/>
      <c r="WHW66" s="39"/>
      <c r="WHX66" s="39"/>
      <c r="WHY66" s="39"/>
      <c r="WHZ66" s="39"/>
      <c r="WIA66" s="39"/>
      <c r="WIB66" s="39"/>
      <c r="WIC66" s="39"/>
      <c r="WID66" s="39"/>
      <c r="WIE66" s="39"/>
      <c r="WIF66" s="39"/>
      <c r="WIG66" s="39"/>
      <c r="WIH66" s="39"/>
      <c r="WII66" s="39"/>
      <c r="WIJ66" s="39"/>
      <c r="WIK66" s="39"/>
      <c r="WIL66" s="39"/>
      <c r="WIM66" s="39"/>
      <c r="WIN66" s="39"/>
      <c r="WIO66" s="39"/>
      <c r="WIP66" s="39"/>
      <c r="WIQ66" s="39"/>
      <c r="WIR66" s="39"/>
      <c r="WIS66" s="39"/>
      <c r="WIT66" s="39"/>
      <c r="WIU66" s="39"/>
      <c r="WIV66" s="39"/>
      <c r="WIW66" s="39"/>
      <c r="WIX66" s="39"/>
      <c r="WIY66" s="39"/>
      <c r="WIZ66" s="39"/>
      <c r="WJA66" s="39"/>
      <c r="WJB66" s="39"/>
      <c r="WJC66" s="39"/>
      <c r="WJD66" s="39"/>
      <c r="WJE66" s="39"/>
      <c r="WJF66" s="39"/>
      <c r="WJG66" s="39"/>
      <c r="WJH66" s="39"/>
      <c r="WJI66" s="39"/>
      <c r="WJJ66" s="39"/>
      <c r="WJK66" s="39"/>
      <c r="WJL66" s="39"/>
      <c r="WJM66" s="39"/>
      <c r="WJN66" s="39"/>
      <c r="WJO66" s="39"/>
      <c r="WJP66" s="39"/>
      <c r="WJQ66" s="39"/>
      <c r="WJR66" s="39"/>
      <c r="WJS66" s="39"/>
      <c r="WJT66" s="39"/>
      <c r="WJU66" s="39"/>
      <c r="WJV66" s="39"/>
      <c r="WJW66" s="39"/>
      <c r="WJX66" s="39"/>
      <c r="WJY66" s="39"/>
      <c r="WJZ66" s="39"/>
      <c r="WKA66" s="39"/>
      <c r="WKB66" s="39"/>
      <c r="WKC66" s="39"/>
      <c r="WKD66" s="39"/>
      <c r="WKE66" s="39"/>
      <c r="WKF66" s="39"/>
      <c r="WKG66" s="39"/>
      <c r="WKH66" s="39"/>
      <c r="WKI66" s="39"/>
      <c r="WKJ66" s="39"/>
      <c r="WKK66" s="39"/>
      <c r="WKL66" s="39"/>
      <c r="WKM66" s="39"/>
      <c r="WKN66" s="39"/>
      <c r="WKO66" s="39"/>
      <c r="WKP66" s="39"/>
      <c r="WKQ66" s="39"/>
      <c r="WKR66" s="39"/>
      <c r="WKS66" s="39"/>
      <c r="WKT66" s="39"/>
      <c r="WKU66" s="39"/>
      <c r="WKV66" s="39"/>
      <c r="WKW66" s="39"/>
      <c r="WKX66" s="39"/>
      <c r="WKY66" s="39"/>
      <c r="WKZ66" s="39"/>
      <c r="WLA66" s="39"/>
      <c r="WLB66" s="39"/>
      <c r="WLC66" s="39"/>
      <c r="WLD66" s="39"/>
      <c r="WLE66" s="39"/>
      <c r="WLF66" s="39"/>
      <c r="WLG66" s="39"/>
      <c r="WLH66" s="39"/>
      <c r="WLI66" s="39"/>
      <c r="WLJ66" s="39"/>
      <c r="WLK66" s="39"/>
      <c r="WLL66" s="39"/>
      <c r="WLM66" s="39"/>
      <c r="WLN66" s="39"/>
      <c r="WLO66" s="39"/>
      <c r="WLP66" s="39"/>
      <c r="WLQ66" s="39"/>
      <c r="WLR66" s="39"/>
      <c r="WLS66" s="39"/>
      <c r="WLT66" s="39"/>
      <c r="WLU66" s="39"/>
      <c r="WLV66" s="39"/>
      <c r="WLW66" s="39"/>
      <c r="WLX66" s="39"/>
      <c r="WLY66" s="39"/>
      <c r="WLZ66" s="39"/>
      <c r="WMA66" s="39"/>
      <c r="WMB66" s="39"/>
      <c r="WMC66" s="39"/>
      <c r="WMD66" s="39"/>
      <c r="WME66" s="39"/>
      <c r="WMF66" s="39"/>
      <c r="WMG66" s="39"/>
      <c r="WMH66" s="39"/>
      <c r="WMI66" s="39"/>
      <c r="WMJ66" s="39"/>
      <c r="WMK66" s="39"/>
      <c r="WML66" s="39"/>
      <c r="WMM66" s="39"/>
      <c r="WMN66" s="39"/>
      <c r="WMO66" s="39"/>
      <c r="WMP66" s="39"/>
      <c r="WMQ66" s="39"/>
      <c r="WMR66" s="39"/>
      <c r="WMS66" s="39"/>
      <c r="WMT66" s="39"/>
      <c r="WMU66" s="39"/>
      <c r="WMV66" s="39"/>
      <c r="WMW66" s="39"/>
      <c r="WMX66" s="39"/>
      <c r="WMY66" s="39"/>
      <c r="WMZ66" s="39"/>
      <c r="WNA66" s="39"/>
      <c r="WNB66" s="39"/>
      <c r="WNC66" s="39"/>
      <c r="WND66" s="39"/>
      <c r="WNE66" s="39"/>
      <c r="WNF66" s="39"/>
      <c r="WNG66" s="39"/>
      <c r="WNH66" s="39"/>
      <c r="WNI66" s="39"/>
      <c r="WNJ66" s="39"/>
      <c r="WNK66" s="39"/>
      <c r="WNL66" s="39"/>
      <c r="WNM66" s="39"/>
      <c r="WNN66" s="39"/>
      <c r="WNO66" s="39"/>
      <c r="WNP66" s="39"/>
      <c r="WNQ66" s="39"/>
      <c r="WNR66" s="39"/>
      <c r="WNS66" s="39"/>
      <c r="WNT66" s="39"/>
      <c r="WNU66" s="39"/>
      <c r="WNV66" s="39"/>
      <c r="WNW66" s="39"/>
      <c r="WNX66" s="39"/>
      <c r="WNY66" s="39"/>
      <c r="WNZ66" s="39"/>
      <c r="WOA66" s="39"/>
      <c r="WOB66" s="39"/>
      <c r="WOC66" s="39"/>
      <c r="WOD66" s="39"/>
      <c r="WOE66" s="39"/>
      <c r="WOF66" s="39"/>
      <c r="WOG66" s="39"/>
      <c r="WOH66" s="39"/>
      <c r="WOI66" s="39"/>
      <c r="WOJ66" s="39"/>
      <c r="WOK66" s="39"/>
      <c r="WOL66" s="39"/>
      <c r="WOM66" s="39"/>
      <c r="WON66" s="39"/>
      <c r="WOO66" s="39"/>
      <c r="WOP66" s="39"/>
      <c r="WOQ66" s="39"/>
      <c r="WOR66" s="39"/>
      <c r="WOS66" s="39"/>
      <c r="WOT66" s="39"/>
      <c r="WOU66" s="39"/>
      <c r="WOV66" s="39"/>
      <c r="WOW66" s="39"/>
      <c r="WOX66" s="39"/>
      <c r="WOY66" s="39"/>
      <c r="WOZ66" s="39"/>
      <c r="WPA66" s="39"/>
      <c r="WPB66" s="39"/>
      <c r="WPC66" s="39"/>
      <c r="WPD66" s="39"/>
      <c r="WPE66" s="39"/>
      <c r="WPF66" s="39"/>
      <c r="WPG66" s="39"/>
      <c r="WPH66" s="39"/>
      <c r="WPI66" s="39"/>
      <c r="WPJ66" s="39"/>
      <c r="WPK66" s="39"/>
      <c r="WPL66" s="39"/>
      <c r="WPM66" s="39"/>
      <c r="WPN66" s="39"/>
      <c r="WPO66" s="39"/>
      <c r="WPP66" s="39"/>
      <c r="WPQ66" s="39"/>
      <c r="WPR66" s="39"/>
      <c r="WPS66" s="39"/>
      <c r="WPT66" s="39"/>
      <c r="WPU66" s="39"/>
      <c r="WPV66" s="39"/>
      <c r="WPW66" s="39"/>
      <c r="WPX66" s="39"/>
      <c r="WPY66" s="39"/>
      <c r="WPZ66" s="39"/>
      <c r="WQA66" s="39"/>
      <c r="WQB66" s="39"/>
      <c r="WQC66" s="39"/>
      <c r="WQD66" s="39"/>
      <c r="WQE66" s="39"/>
      <c r="WQF66" s="39"/>
      <c r="WQG66" s="39"/>
      <c r="WQH66" s="39"/>
      <c r="WQI66" s="39"/>
      <c r="WQJ66" s="39"/>
      <c r="WQK66" s="39"/>
      <c r="WQL66" s="39"/>
      <c r="WQM66" s="39"/>
      <c r="WQN66" s="39"/>
      <c r="WQO66" s="39"/>
      <c r="WQP66" s="39"/>
      <c r="WQQ66" s="39"/>
      <c r="WQR66" s="39"/>
      <c r="WQS66" s="39"/>
      <c r="WQT66" s="39"/>
      <c r="WQU66" s="39"/>
      <c r="WQV66" s="39"/>
      <c r="WQW66" s="39"/>
      <c r="WQX66" s="39"/>
      <c r="WQY66" s="39"/>
      <c r="WQZ66" s="39"/>
      <c r="WRA66" s="39"/>
      <c r="WRB66" s="39"/>
      <c r="WRC66" s="39"/>
      <c r="WRD66" s="39"/>
      <c r="WRE66" s="39"/>
      <c r="WRF66" s="39"/>
      <c r="WRG66" s="39"/>
      <c r="WRH66" s="39"/>
      <c r="WRI66" s="39"/>
      <c r="WRJ66" s="39"/>
      <c r="WRK66" s="39"/>
      <c r="WRL66" s="39"/>
      <c r="WRM66" s="39"/>
      <c r="WRN66" s="39"/>
      <c r="WRO66" s="39"/>
      <c r="WRP66" s="39"/>
      <c r="WRQ66" s="39"/>
      <c r="WRR66" s="39"/>
      <c r="WRS66" s="39"/>
      <c r="WRT66" s="39"/>
      <c r="WRU66" s="39"/>
      <c r="WRV66" s="39"/>
      <c r="WRW66" s="39"/>
      <c r="WRX66" s="39"/>
      <c r="WRY66" s="39"/>
      <c r="WRZ66" s="39"/>
      <c r="WSA66" s="39"/>
      <c r="WSB66" s="39"/>
      <c r="WSC66" s="39"/>
      <c r="WSD66" s="39"/>
      <c r="WSE66" s="39"/>
      <c r="WSF66" s="39"/>
      <c r="WSG66" s="39"/>
      <c r="WSH66" s="39"/>
      <c r="WSI66" s="39"/>
      <c r="WSJ66" s="39"/>
      <c r="WSK66" s="39"/>
      <c r="WSL66" s="39"/>
      <c r="WSM66" s="39"/>
      <c r="WSN66" s="39"/>
      <c r="WSO66" s="39"/>
      <c r="WSP66" s="39"/>
      <c r="WSQ66" s="39"/>
      <c r="WSR66" s="39"/>
      <c r="WSS66" s="39"/>
      <c r="WST66" s="39"/>
      <c r="WSU66" s="39"/>
      <c r="WSV66" s="39"/>
      <c r="WSW66" s="39"/>
      <c r="WSX66" s="39"/>
      <c r="WSY66" s="39"/>
      <c r="WSZ66" s="39"/>
      <c r="WTA66" s="39"/>
      <c r="WTB66" s="39"/>
      <c r="WTC66" s="39"/>
      <c r="WTD66" s="39"/>
      <c r="WTE66" s="39"/>
      <c r="WTF66" s="39"/>
      <c r="WTG66" s="39"/>
      <c r="WTH66" s="39"/>
      <c r="WTI66" s="39"/>
      <c r="WTJ66" s="39"/>
      <c r="WTK66" s="39"/>
      <c r="WTL66" s="39"/>
      <c r="WTM66" s="39"/>
      <c r="WTN66" s="39"/>
      <c r="WTO66" s="39"/>
      <c r="WTP66" s="39"/>
      <c r="WTQ66" s="39"/>
      <c r="WTR66" s="39"/>
      <c r="WTS66" s="39"/>
      <c r="WTT66" s="39"/>
      <c r="WTU66" s="39"/>
      <c r="WTV66" s="39"/>
      <c r="WTW66" s="39"/>
      <c r="WTX66" s="39"/>
      <c r="WTY66" s="39"/>
      <c r="WTZ66" s="39"/>
      <c r="WUA66" s="39"/>
      <c r="WUB66" s="39"/>
      <c r="WUC66" s="39"/>
      <c r="WUD66" s="39"/>
      <c r="WUE66" s="39"/>
      <c r="WUF66" s="39"/>
      <c r="WUG66" s="39"/>
      <c r="WUH66" s="39"/>
      <c r="WUI66" s="39"/>
      <c r="WUJ66" s="39"/>
      <c r="WUK66" s="39"/>
      <c r="WUL66" s="39"/>
      <c r="WUM66" s="39"/>
      <c r="WUN66" s="39"/>
      <c r="WUO66" s="39"/>
      <c r="WUP66" s="39"/>
      <c r="WUQ66" s="39"/>
      <c r="WUR66" s="39"/>
      <c r="WUS66" s="39"/>
      <c r="WUT66" s="39"/>
      <c r="WUU66" s="39"/>
      <c r="WUV66" s="39"/>
      <c r="WUW66" s="39"/>
      <c r="WUX66" s="39"/>
      <c r="WUY66" s="39"/>
      <c r="WUZ66" s="39"/>
      <c r="WVA66" s="39"/>
      <c r="WVB66" s="39"/>
      <c r="WVC66" s="39"/>
      <c r="WVD66" s="39"/>
      <c r="WVE66" s="39"/>
      <c r="WVF66" s="39"/>
      <c r="WVG66" s="39"/>
      <c r="WVH66" s="39"/>
      <c r="WVI66" s="39"/>
      <c r="WVJ66" s="39"/>
      <c r="WVK66" s="39"/>
      <c r="WVL66" s="39"/>
      <c r="WVM66" s="39"/>
      <c r="WVN66" s="39"/>
      <c r="WVO66" s="39"/>
      <c r="WVP66" s="39"/>
      <c r="WVQ66" s="39"/>
      <c r="WVR66" s="39"/>
      <c r="WVS66" s="39"/>
      <c r="WVT66" s="39"/>
      <c r="WVU66" s="39"/>
      <c r="WVV66" s="39"/>
      <c r="WVW66" s="39"/>
      <c r="WVX66" s="39"/>
      <c r="WVY66" s="39"/>
      <c r="WVZ66" s="39"/>
      <c r="WWA66" s="39"/>
      <c r="WWB66" s="39"/>
      <c r="WWC66" s="39"/>
      <c r="WWD66" s="39"/>
      <c r="WWE66" s="39"/>
      <c r="WWF66" s="39"/>
      <c r="WWG66" s="39"/>
      <c r="WWH66" s="39"/>
      <c r="WWI66" s="39"/>
      <c r="WWJ66" s="39"/>
      <c r="WWK66" s="39"/>
      <c r="WWL66" s="39"/>
      <c r="WWM66" s="39"/>
      <c r="WWN66" s="39"/>
      <c r="WWO66" s="39"/>
      <c r="WWP66" s="39"/>
      <c r="WWQ66" s="39"/>
      <c r="WWR66" s="39"/>
      <c r="WWS66" s="39"/>
      <c r="WWT66" s="39"/>
      <c r="WWU66" s="39"/>
      <c r="WWV66" s="39"/>
      <c r="WWW66" s="39"/>
      <c r="WWX66" s="39"/>
      <c r="WWY66" s="39"/>
      <c r="WWZ66" s="39"/>
      <c r="WXA66" s="39"/>
      <c r="WXB66" s="39"/>
      <c r="WXC66" s="39"/>
      <c r="WXD66" s="39"/>
      <c r="WXE66" s="39"/>
      <c r="WXF66" s="39"/>
      <c r="WXG66" s="39"/>
      <c r="WXH66" s="39"/>
      <c r="WXI66" s="39"/>
      <c r="WXJ66" s="39"/>
      <c r="WXK66" s="39"/>
      <c r="WXL66" s="39"/>
      <c r="WXM66" s="39"/>
      <c r="WXN66" s="39"/>
      <c r="WXO66" s="39"/>
      <c r="WXP66" s="39"/>
      <c r="WXQ66" s="39"/>
      <c r="WXR66" s="39"/>
      <c r="WXS66" s="39"/>
      <c r="WXT66" s="39"/>
      <c r="WXU66" s="39"/>
      <c r="WXV66" s="39"/>
      <c r="WXW66" s="39"/>
      <c r="WXX66" s="39"/>
      <c r="WXY66" s="39"/>
      <c r="WXZ66" s="39"/>
      <c r="WYA66" s="39"/>
      <c r="WYB66" s="39"/>
      <c r="WYC66" s="39"/>
      <c r="WYD66" s="39"/>
      <c r="WYE66" s="39"/>
      <c r="WYF66" s="39"/>
      <c r="WYG66" s="39"/>
      <c r="WYH66" s="39"/>
      <c r="WYI66" s="39"/>
      <c r="WYJ66" s="39"/>
      <c r="WYK66" s="39"/>
      <c r="WYL66" s="39"/>
      <c r="WYM66" s="39"/>
      <c r="WYN66" s="39"/>
      <c r="WYO66" s="39"/>
      <c r="WYP66" s="39"/>
      <c r="WYQ66" s="39"/>
      <c r="WYR66" s="39"/>
      <c r="WYS66" s="39"/>
      <c r="WYT66" s="39"/>
      <c r="WYU66" s="39"/>
      <c r="WYV66" s="39"/>
      <c r="WYW66" s="39"/>
      <c r="WYX66" s="39"/>
      <c r="WYY66" s="39"/>
      <c r="WYZ66" s="39"/>
      <c r="WZA66" s="39"/>
      <c r="WZB66" s="39"/>
      <c r="WZC66" s="39"/>
      <c r="WZD66" s="39"/>
      <c r="WZE66" s="39"/>
      <c r="WZF66" s="39"/>
      <c r="WZG66" s="39"/>
      <c r="WZH66" s="39"/>
      <c r="WZI66" s="39"/>
      <c r="WZJ66" s="39"/>
      <c r="WZK66" s="39"/>
      <c r="WZL66" s="39"/>
      <c r="WZM66" s="39"/>
      <c r="WZN66" s="39"/>
      <c r="WZO66" s="39"/>
      <c r="WZP66" s="39"/>
      <c r="WZQ66" s="39"/>
      <c r="WZR66" s="39"/>
      <c r="WZS66" s="39"/>
      <c r="WZT66" s="39"/>
      <c r="WZU66" s="39"/>
      <c r="WZV66" s="39"/>
      <c r="WZW66" s="39"/>
      <c r="WZX66" s="39"/>
      <c r="WZY66" s="39"/>
      <c r="WZZ66" s="39"/>
      <c r="XAA66" s="39"/>
      <c r="XAB66" s="39"/>
      <c r="XAC66" s="39"/>
      <c r="XAD66" s="39"/>
      <c r="XAE66" s="39"/>
      <c r="XAF66" s="39"/>
      <c r="XAG66" s="39"/>
      <c r="XAH66" s="39"/>
      <c r="XAI66" s="39"/>
      <c r="XAJ66" s="39"/>
      <c r="XAK66" s="39"/>
      <c r="XAL66" s="39"/>
      <c r="XAM66" s="39"/>
      <c r="XAN66" s="39"/>
      <c r="XAO66" s="39"/>
      <c r="XAP66" s="39"/>
      <c r="XAQ66" s="39"/>
      <c r="XAR66" s="39"/>
      <c r="XAS66" s="39"/>
      <c r="XAT66" s="39"/>
      <c r="XAU66" s="39"/>
      <c r="XAV66" s="39"/>
      <c r="XAW66" s="39"/>
      <c r="XAX66" s="39"/>
      <c r="XAY66" s="39"/>
      <c r="XAZ66" s="39"/>
      <c r="XBA66" s="39"/>
      <c r="XBB66" s="39"/>
      <c r="XBC66" s="39"/>
      <c r="XBD66" s="39"/>
      <c r="XBE66" s="39"/>
      <c r="XBF66" s="39"/>
      <c r="XBG66" s="39"/>
      <c r="XBH66" s="39"/>
      <c r="XBI66" s="39"/>
      <c r="XBJ66" s="39"/>
      <c r="XBK66" s="39"/>
      <c r="XBL66" s="39"/>
      <c r="XBM66" s="39"/>
      <c r="XBN66" s="39"/>
      <c r="XBO66" s="39"/>
      <c r="XBP66" s="39"/>
      <c r="XBQ66" s="39"/>
      <c r="XBR66" s="39"/>
      <c r="XBS66" s="39"/>
      <c r="XBT66" s="39"/>
      <c r="XBU66" s="39"/>
      <c r="XBV66" s="39"/>
      <c r="XBW66" s="39"/>
      <c r="XBX66" s="39"/>
      <c r="XBY66" s="39"/>
      <c r="XBZ66" s="39"/>
      <c r="XCA66" s="39"/>
      <c r="XCB66" s="39"/>
      <c r="XCC66" s="39"/>
      <c r="XCD66" s="39"/>
      <c r="XCE66" s="39"/>
      <c r="XCF66" s="39"/>
      <c r="XCG66" s="39"/>
      <c r="XCH66" s="39"/>
      <c r="XCI66" s="39"/>
      <c r="XCJ66" s="39"/>
      <c r="XCK66" s="39"/>
      <c r="XCL66" s="39"/>
      <c r="XCM66" s="39"/>
      <c r="XCN66" s="39"/>
      <c r="XCO66" s="39"/>
      <c r="XCP66" s="39"/>
      <c r="XCQ66" s="39"/>
      <c r="XCR66" s="39"/>
      <c r="XCS66" s="39"/>
      <c r="XCT66" s="39"/>
      <c r="XCU66" s="39"/>
      <c r="XCV66" s="39"/>
      <c r="XCW66" s="39"/>
      <c r="XCX66" s="39"/>
      <c r="XCY66" s="39"/>
      <c r="XCZ66" s="39"/>
      <c r="XDA66" s="39"/>
      <c r="XDB66" s="39"/>
      <c r="XDC66" s="39"/>
      <c r="XDD66" s="39"/>
      <c r="XDE66" s="39"/>
      <c r="XDF66" s="39"/>
      <c r="XDG66" s="39"/>
      <c r="XDH66" s="39"/>
      <c r="XDI66" s="39"/>
      <c r="XDJ66" s="39"/>
      <c r="XDK66" s="39"/>
      <c r="XDL66" s="39"/>
      <c r="XDM66" s="39"/>
      <c r="XDN66" s="39"/>
      <c r="XDO66" s="39"/>
      <c r="XDP66" s="39"/>
      <c r="XDQ66" s="39"/>
      <c r="XDR66" s="39"/>
      <c r="XDS66" s="39"/>
      <c r="XDT66" s="39"/>
      <c r="XDU66" s="39"/>
      <c r="XDV66" s="39"/>
      <c r="XDW66" s="39"/>
      <c r="XDX66" s="39"/>
      <c r="XDY66" s="39"/>
      <c r="XDZ66" s="39"/>
      <c r="XEA66" s="39"/>
      <c r="XEB66" s="39"/>
      <c r="XEC66" s="39"/>
      <c r="XED66" s="39"/>
      <c r="XEE66" s="39"/>
      <c r="XEF66" s="39"/>
      <c r="XEG66" s="39"/>
      <c r="XEH66" s="39"/>
      <c r="XEI66" s="39"/>
      <c r="XEJ66" s="39"/>
      <c r="XEK66" s="39"/>
      <c r="XEL66" s="39"/>
      <c r="XEM66" s="39"/>
      <c r="XEN66" s="39"/>
      <c r="XEO66" s="39"/>
      <c r="XEP66" s="39"/>
      <c r="XEQ66" s="39"/>
      <c r="XER66" s="39"/>
      <c r="XES66" s="39"/>
      <c r="XET66" s="39"/>
      <c r="XEU66" s="39"/>
      <c r="XEV66" s="39"/>
      <c r="XEW66" s="39"/>
      <c r="XEX66" s="39"/>
      <c r="XEY66" s="39"/>
      <c r="XEZ66" s="39"/>
      <c r="XFA66" s="39"/>
      <c r="XFB66" s="39"/>
      <c r="XFC66" s="39"/>
      <c r="XFD66" s="39"/>
    </row>
    <row r="67" spans="1:16384" ht="13.3" thickBot="1" x14ac:dyDescent="0.4">
      <c r="A67" s="71" t="s">
        <v>746</v>
      </c>
      <c r="B67" s="72" t="s">
        <v>197</v>
      </c>
      <c r="C67" s="108">
        <v>6</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12"/>
        <v/>
      </c>
      <c r="H67" s="28" t="str">
        <f t="shared" si="13"/>
        <v>AT&amp;T TV Now XtraEpix</v>
      </c>
      <c r="I67" s="177">
        <f ca="1">COUNTIF(OFFSET(Data!$A$1,0,MATCH(A67,Data!$1:$1,0)-1,1000,1),B67)</f>
        <v>1</v>
      </c>
      <c r="K67" s="26" t="str">
        <f t="shared" ref="K67" si="14">A67&amp;"/"&amp;B67</f>
        <v>AT&amp;T TV Now Xtra/Epix</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16384" ht="13.3" thickBot="1" x14ac:dyDescent="0.4">
      <c r="A68" s="71" t="s">
        <v>746</v>
      </c>
      <c r="B68" s="72" t="s">
        <v>282</v>
      </c>
      <c r="C68" s="108">
        <v>15</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12"/>
        <v/>
      </c>
      <c r="H68" s="28" t="str">
        <f t="shared" si="13"/>
        <v>AT&amp;T TV Now XtraEspanol</v>
      </c>
      <c r="I68" s="177">
        <f ca="1">COUNTIF(OFFSET(Data!$A$1,0,MATCH(A68,Data!$1:$1,0)-1,1000,1),B68)</f>
        <v>49</v>
      </c>
      <c r="K68" s="26" t="str">
        <f t="shared" si="11"/>
        <v>AT&amp;T TV Now Xtra/Espanol</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16384" ht="13.3" thickBot="1" x14ac:dyDescent="0.4">
      <c r="A69" s="71" t="s">
        <v>746</v>
      </c>
      <c r="B69" s="72" t="s">
        <v>66</v>
      </c>
      <c r="C69" s="108">
        <v>11</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12"/>
        <v/>
      </c>
      <c r="H69" s="28" t="str">
        <f t="shared" si="13"/>
        <v>AT&amp;T TV Now XtraShowtime</v>
      </c>
      <c r="I69" s="177">
        <f ca="1">COUNTIF(OFFSET(Data!$A$1,0,MATCH(A69,Data!$1:$1,0)-1,1000,1),B69)</f>
        <v>1</v>
      </c>
      <c r="K69" s="26" t="str">
        <f t="shared" si="11"/>
        <v>AT&amp;T TV Now Xtra/Showtime</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16384" ht="13.3" thickBot="1" x14ac:dyDescent="0.4">
      <c r="A70" s="71" t="s">
        <v>746</v>
      </c>
      <c r="B70" s="72" t="s">
        <v>67</v>
      </c>
      <c r="C70" s="108">
        <v>11</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ca="1" si="12"/>
        <v/>
      </c>
      <c r="H70" s="28" t="str">
        <f t="shared" si="13"/>
        <v>AT&amp;T TV Now XtraStarz</v>
      </c>
      <c r="I70" s="177">
        <f ca="1">COUNTIF(OFFSET(Data!$A$1,0,MATCH(A70,Data!$1:$1,0)-1,1000,1),B70)</f>
        <v>1</v>
      </c>
      <c r="K70" s="26" t="str">
        <f t="shared" si="11"/>
        <v>AT&amp;T TV Now Xtra/Starz</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16384" ht="13.3" thickBot="1" x14ac:dyDescent="0.4">
      <c r="A71" s="71" t="s">
        <v>233</v>
      </c>
      <c r="B71" s="72" t="s">
        <v>17</v>
      </c>
      <c r="C71" s="108">
        <v>14</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12"/>
        <v/>
      </c>
      <c r="H71" s="28" t="str">
        <f t="shared" si="13"/>
        <v>AT&amp;T Watch TVCinemax</v>
      </c>
      <c r="I71" s="177">
        <f ca="1">COUNTIF(OFFSET(Data!$A$1,0,MATCH(A71,Data!$1:$1,0)-1,1000,1),B71)</f>
        <v>1</v>
      </c>
      <c r="K71" s="26" t="str">
        <f t="shared" si="11"/>
        <v>AT&amp;T Watch TV/Cinemax</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16384" ht="13.3" thickBot="1" x14ac:dyDescent="0.4">
      <c r="A72" s="71" t="s">
        <v>233</v>
      </c>
      <c r="B72" s="72" t="s">
        <v>41</v>
      </c>
      <c r="C72" s="108">
        <v>18</v>
      </c>
      <c r="D72" s="126"/>
      <c r="E72" s="124">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12"/>
        <v/>
      </c>
      <c r="H72" s="28" t="str">
        <f t="shared" si="13"/>
        <v>AT&amp;T Watch TVHBO</v>
      </c>
      <c r="I72" s="177">
        <f ca="1">COUNTIF(OFFSET(Data!$A$1,0,MATCH(A72,Data!$1:$1,0)-1,1000,1),B72)</f>
        <v>3</v>
      </c>
      <c r="K72" s="26" t="str">
        <f t="shared" si="11"/>
        <v>AT&amp;T Watch TV/HBO</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row>
    <row r="73" spans="1:16384" ht="13.3" thickBot="1" x14ac:dyDescent="0.4">
      <c r="A73" s="71" t="s">
        <v>233</v>
      </c>
      <c r="B73" s="72" t="s">
        <v>66</v>
      </c>
      <c r="C73" s="108">
        <v>14</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12"/>
        <v/>
      </c>
      <c r="H73" s="28" t="str">
        <f t="shared" si="13"/>
        <v>AT&amp;T Watch TVShowtime</v>
      </c>
      <c r="I73" s="177">
        <f ca="1">COUNTIF(OFFSET(Data!$A$1,0,MATCH(A73,Data!$1:$1,0)-1,1000,1),B73)</f>
        <v>1</v>
      </c>
      <c r="K73" s="26" t="str">
        <f t="shared" si="11"/>
        <v>AT&amp;T Watch TV/Showtime</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16384" ht="13.3" thickBot="1" x14ac:dyDescent="0.4">
      <c r="A74" s="71" t="s">
        <v>233</v>
      </c>
      <c r="B74" s="72" t="s">
        <v>67</v>
      </c>
      <c r="C74" s="108">
        <v>14</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12"/>
        <v/>
      </c>
      <c r="H74" s="28" t="str">
        <f t="shared" si="13"/>
        <v>AT&amp;T Watch TVStarz</v>
      </c>
      <c r="I74" s="177">
        <f ca="1">COUNTIF(OFFSET(Data!$A$1,0,MATCH(A74,Data!$1:$1,0)-1,1000,1),B74)</f>
        <v>3</v>
      </c>
      <c r="K74" s="26" t="str">
        <f t="shared" si="11"/>
        <v>AT&amp;T Watch TV/Starz</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16384" ht="13.3" thickBot="1" x14ac:dyDescent="0.4">
      <c r="A75" s="71" t="s">
        <v>866</v>
      </c>
      <c r="B75" s="72" t="s">
        <v>889</v>
      </c>
      <c r="C75" s="108">
        <v>2</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12"/>
        <v/>
      </c>
      <c r="H75" s="28" t="str">
        <f t="shared" si="13"/>
        <v>Frndly TVClassic</v>
      </c>
      <c r="I75" s="177">
        <f ca="1">COUNTIF(OFFSET(Data!$A$1,0,MATCH(A75,Data!$1:$1,0)-1,1000,1),B75)</f>
        <v>2</v>
      </c>
      <c r="K75" s="26" t="str">
        <f t="shared" si="11"/>
        <v>Frndly TV/Classic</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16384" ht="13.3" thickBot="1" x14ac:dyDescent="0.4">
      <c r="A76" s="71" t="s">
        <v>866</v>
      </c>
      <c r="B76" s="72" t="s">
        <v>244</v>
      </c>
      <c r="C76" s="108">
        <v>4</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12"/>
        <v/>
      </c>
      <c r="H76" s="28" t="str">
        <f t="shared" si="13"/>
        <v>Frndly TVPremium</v>
      </c>
      <c r="I76" s="177">
        <f ca="1">COUNTIF(OFFSET(Data!$A$1,0,MATCH(A76,Data!$1:$1,0)-1,1000,1),B76)</f>
        <v>1</v>
      </c>
      <c r="K76" s="26" t="str">
        <f t="shared" si="11"/>
        <v>Frndly TV/Premium</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16384" ht="13.3" thickBot="1" x14ac:dyDescent="0.4">
      <c r="A77" s="71" t="s">
        <v>313</v>
      </c>
      <c r="B77" s="72" t="s">
        <v>932</v>
      </c>
      <c r="C77" s="108">
        <v>5</v>
      </c>
      <c r="D77" s="126"/>
      <c r="E77" s="124">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12"/>
        <v/>
      </c>
      <c r="H77" s="28" t="str">
        <f t="shared" si="13"/>
        <v>FUBO TVAdventure Plus</v>
      </c>
      <c r="I77" s="177">
        <f ca="1">COUNTIF(OFFSET(Data!$A$1,0,MATCH(A77,Data!$1:$1,0)-1,1000,1),B77)</f>
        <v>5</v>
      </c>
      <c r="K77" s="26" t="str">
        <f t="shared" si="11"/>
        <v>FUBO TV/Adventure Plus</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row>
    <row r="78" spans="1:16384" ht="13.3" thickBot="1" x14ac:dyDescent="0.4">
      <c r="A78" s="71" t="s">
        <v>313</v>
      </c>
      <c r="B78" s="72" t="s">
        <v>161</v>
      </c>
      <c r="C78" s="108">
        <v>5</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12"/>
        <v/>
      </c>
      <c r="H78" s="28" t="str">
        <f t="shared" si="13"/>
        <v>FUBO TVAMC Premiere</v>
      </c>
      <c r="I78" s="177">
        <f ca="1">COUNTIF(OFFSET(Data!$A$1,0,MATCH(A78,Data!$1:$1,0)-1,1000,1),B78)</f>
        <v>1</v>
      </c>
      <c r="K78" s="26" t="str">
        <f t="shared" si="11"/>
        <v>FUBO TV/AMC Premiere</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16384" ht="13.3" thickBot="1" x14ac:dyDescent="0.4">
      <c r="A79" s="71" t="s">
        <v>313</v>
      </c>
      <c r="B79" s="182" t="s">
        <v>844</v>
      </c>
      <c r="C79" s="108">
        <v>10</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ca="1" si="12"/>
        <v/>
      </c>
      <c r="H79" s="28" t="str">
        <f t="shared" si="13"/>
        <v>FUBO TVCloud DVR Plus</v>
      </c>
      <c r="I79" s="177">
        <f ca="1">COUNTIF(OFFSET(Data!$A$1,0,MATCH(A79,Data!$1:$1,0)-1,1000,1),B79)</f>
        <v>1</v>
      </c>
      <c r="K79" s="26" t="str">
        <f t="shared" si="11"/>
        <v>FUBO TV/Cloud DVR Plus</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16384" ht="13.3" thickBot="1" x14ac:dyDescent="0.4">
      <c r="A80" s="71" t="s">
        <v>313</v>
      </c>
      <c r="B80" s="72" t="s">
        <v>936</v>
      </c>
      <c r="C80" s="108">
        <v>5</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12"/>
        <v/>
      </c>
      <c r="H80" s="28" t="str">
        <f t="shared" si="13"/>
        <v>FUBO TVEntretenimiento Plus</v>
      </c>
      <c r="I80" s="177">
        <f ca="1">COUNTIF(OFFSET(Data!$A$1,0,MATCH(A80,Data!$1:$1,0)-1,1000,1),B80)</f>
        <v>9</v>
      </c>
      <c r="K80" s="26" t="str">
        <f t="shared" si="11"/>
        <v>FUBO TV/Entretenimiento Plus</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31" ht="13.3" thickBot="1" x14ac:dyDescent="0.4">
      <c r="A81" s="71" t="s">
        <v>313</v>
      </c>
      <c r="B81" s="182" t="s">
        <v>845</v>
      </c>
      <c r="C81" s="108">
        <v>6</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12"/>
        <v/>
      </c>
      <c r="H81" s="28" t="str">
        <f t="shared" si="13"/>
        <v>FUBO TVFamily Share</v>
      </c>
      <c r="I81" s="177">
        <f ca="1">COUNTIF(OFFSET(Data!$A$1,0,MATCH(A81,Data!$1:$1,0)-1,1000,1),B81)</f>
        <v>1</v>
      </c>
      <c r="K81" s="26" t="str">
        <f t="shared" si="11"/>
        <v>FUBO TV/Family Share</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31" ht="13.3" thickBot="1" x14ac:dyDescent="0.4">
      <c r="A82" s="71" t="s">
        <v>313</v>
      </c>
      <c r="B82" s="72" t="s">
        <v>930</v>
      </c>
      <c r="C82" s="108">
        <v>12</v>
      </c>
      <c r="D82" s="126"/>
      <c r="E82" s="124">
        <f ca="1">COUNTIFS(Data!$D$1:$D$1000,1,OFFSET(Data!$A$1,0,MATCH($A82,Data!$1:$1,0)-1,1000,1),B82)</f>
        <v>0</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t="str">
        <f t="shared" ca="1" si="12"/>
        <v/>
      </c>
      <c r="H82" s="28" t="str">
        <f t="shared" si="13"/>
        <v>FUBO TVfubo Cycling</v>
      </c>
      <c r="I82" s="177">
        <f ca="1">COUNTIF(OFFSET(Data!$A$1,0,MATCH(A82,Data!$1:$1,0)-1,1000,1),B82)</f>
        <v>3</v>
      </c>
      <c r="K82" s="26" t="str">
        <f t="shared" ref="K82:K144" si="15">A82&amp;"/"&amp;B82</f>
        <v>FUBO TV/fubo Cycling</v>
      </c>
      <c r="L82" s="39" t="str">
        <f t="array" aca="1" ref="L82" ca="1">_xlfn.TEXTJOIN(", ",TRUE,IF((Data!$D$1:$D$1000=1)*(OFFSET(Data!$A$1,0,MATCH($A82,Data!$1:$1,0)-1,1000,1)=$B82),Data!$A$1:$A$1000,""))</f>
        <v/>
      </c>
      <c r="M82" s="39"/>
      <c r="N82" s="39"/>
      <c r="O82" s="39"/>
      <c r="P82" s="39"/>
      <c r="Q82" s="39"/>
      <c r="R82" s="39"/>
      <c r="S82" s="39"/>
      <c r="T82" s="39"/>
      <c r="U82" s="39"/>
      <c r="V82" s="39"/>
      <c r="W82" s="39"/>
      <c r="X82" s="39"/>
      <c r="Y82" s="39"/>
      <c r="Z82" s="39"/>
      <c r="AA82" s="39"/>
      <c r="AB82" s="39"/>
      <c r="AC82" s="39"/>
      <c r="AD82" s="39"/>
      <c r="AE82" s="39"/>
    </row>
    <row r="83" spans="1:31" ht="13.3" thickBot="1" x14ac:dyDescent="0.4">
      <c r="A83" s="71" t="s">
        <v>313</v>
      </c>
      <c r="B83" s="72" t="s">
        <v>807</v>
      </c>
      <c r="C83" s="108">
        <v>6</v>
      </c>
      <c r="D83" s="126"/>
      <c r="E83" s="124">
        <f ca="1">COUNTIFS(Data!$D$1:$D$1000,1,OFFSET(Data!$A$1,0,MATCH($A83,Data!$1:$1,0)-1,1000,1),B83)</f>
        <v>1</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f t="shared" ca="1" si="12"/>
        <v>6</v>
      </c>
      <c r="H83" s="28" t="str">
        <f t="shared" si="13"/>
        <v>FUBO TVFubo Extra</v>
      </c>
      <c r="I83" s="177">
        <f ca="1">COUNTIF(OFFSET(Data!$A$1,0,MATCH(A83,Data!$1:$1,0)-1,1000,1),B83)</f>
        <v>37</v>
      </c>
      <c r="K83" s="26" t="str">
        <f t="shared" si="15"/>
        <v>FUBO TV/Fubo Extra</v>
      </c>
      <c r="L83" s="39" t="str">
        <f t="array" aca="1" ref="L83" ca="1">_xlfn.TEXTJOIN(", ",TRUE,IF((Data!$D$1:$D$1000=1)*(OFFSET(Data!$A$1,0,MATCH($A83,Data!$1:$1,0)-1,1000,1)=$B83),Data!$A$1:$A$1000,""))</f>
        <v>Cooking Channel</v>
      </c>
      <c r="M83" s="39"/>
      <c r="N83" s="39"/>
      <c r="O83" s="39"/>
      <c r="P83" s="39"/>
      <c r="Q83" s="39"/>
      <c r="R83" s="39"/>
      <c r="S83" s="39"/>
      <c r="T83" s="39"/>
      <c r="U83" s="39"/>
      <c r="V83" s="39"/>
      <c r="W83" s="39"/>
      <c r="X83" s="39"/>
      <c r="Y83" s="39"/>
      <c r="Z83" s="39"/>
      <c r="AA83" s="39"/>
      <c r="AB83" s="39"/>
      <c r="AC83" s="39"/>
      <c r="AD83" s="39"/>
      <c r="AE83" s="39"/>
    </row>
    <row r="84" spans="1:31" ht="13.3" thickBot="1" x14ac:dyDescent="0.4">
      <c r="A84" s="71" t="s">
        <v>313</v>
      </c>
      <c r="B84" s="72" t="s">
        <v>928</v>
      </c>
      <c r="C84" s="108">
        <v>19.989999999999998</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12"/>
        <v/>
      </c>
      <c r="H84" s="28" t="str">
        <f t="shared" si="13"/>
        <v>FUBO TVFubo Latino Quarterly</v>
      </c>
      <c r="I84" s="177">
        <f ca="1">COUNTIF(OFFSET(Data!$A$1,0,MATCH(A84,Data!$1:$1,0)-1,1000,1),B84)</f>
        <v>10</v>
      </c>
      <c r="K84" s="26" t="str">
        <f t="shared" si="15"/>
        <v>FUBO TV/Fubo Latino Quarterly</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31" ht="13.3" thickBot="1" x14ac:dyDescent="0.4">
      <c r="A85" s="71" t="s">
        <v>313</v>
      </c>
      <c r="B85" s="72" t="s">
        <v>931</v>
      </c>
      <c r="C85" s="108">
        <v>6</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12"/>
        <v/>
      </c>
      <c r="H85" s="28" t="str">
        <f t="shared" si="13"/>
        <v>FUBO TVInternational Sports Plus</v>
      </c>
      <c r="I85" s="177">
        <f ca="1">COUNTIF(OFFSET(Data!$A$1,0,MATCH(A85,Data!$1:$1,0)-1,1000,1),B85)</f>
        <v>0</v>
      </c>
      <c r="K85" s="26" t="str">
        <f t="shared" si="15"/>
        <v>FUBO TV/International Sports Plus</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31" ht="13.3" thickBot="1" x14ac:dyDescent="0.4">
      <c r="A86" s="71" t="s">
        <v>313</v>
      </c>
      <c r="B86" s="72" t="s">
        <v>933</v>
      </c>
      <c r="C86" s="108">
        <v>8</v>
      </c>
      <c r="D86" s="126"/>
      <c r="E86" s="124">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12"/>
        <v/>
      </c>
      <c r="H86" s="28" t="str">
        <f t="shared" si="13"/>
        <v>FUBO TVLatino Plus</v>
      </c>
      <c r="I86" s="177">
        <f ca="1">COUNTIF(OFFSET(Data!$A$1,0,MATCH(A86,Data!$1:$1,0)-1,1000,1),B86)</f>
        <v>0</v>
      </c>
      <c r="K86" s="26" t="str">
        <f t="shared" si="15"/>
        <v>FUBO TV/Latino Plus</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row>
    <row r="87" spans="1:31" ht="13.3" thickBot="1" x14ac:dyDescent="0.4">
      <c r="A87" s="71" t="s">
        <v>313</v>
      </c>
      <c r="B87" s="72" t="s">
        <v>935</v>
      </c>
      <c r="C87" s="108">
        <v>15</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ref="G87:G118" ca="1" si="16">IF(E87=0,"",C87/E87)</f>
        <v/>
      </c>
      <c r="H87" s="28" t="str">
        <f t="shared" ref="H87:H118" si="17">A87&amp;B87&amp;D87</f>
        <v>FUBO TVPortuguese Plus</v>
      </c>
      <c r="I87" s="177">
        <f ca="1">COUNTIF(OFFSET(Data!$A$1,0,MATCH(A87,Data!$1:$1,0)-1,1000,1),B87)</f>
        <v>2</v>
      </c>
      <c r="K87" s="26" t="str">
        <f t="shared" ref="K87" si="18">A87&amp;"/"&amp;B87</f>
        <v>FUBO TV/Portuguese Plus</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31" ht="13.3" thickBot="1" x14ac:dyDescent="0.4">
      <c r="A88" s="71" t="s">
        <v>313</v>
      </c>
      <c r="B88" s="72" t="s">
        <v>934</v>
      </c>
      <c r="C88" s="108">
        <v>8</v>
      </c>
      <c r="D88" s="126"/>
      <c r="E88" s="124">
        <f ca="1">COUNTIFS(Data!$D$1:$D$1000,1,OFFSET(Data!$A$1,0,MATCH($A88,Data!$1:$1,0)-1,1000,1),B88)</f>
        <v>0</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t="str">
        <f t="shared" ca="1" si="16"/>
        <v/>
      </c>
      <c r="H88" s="28" t="str">
        <f t="shared" si="17"/>
        <v>FUBO TVRAI Italia</v>
      </c>
      <c r="I88" s="177">
        <f ca="1">COUNTIF(OFFSET(Data!$A$1,0,MATCH(A88,Data!$1:$1,0)-1,1000,1),B88)</f>
        <v>1</v>
      </c>
      <c r="K88" s="26" t="str">
        <f t="shared" si="15"/>
        <v>FUBO TV/RAI Italia</v>
      </c>
      <c r="L88" s="39" t="str">
        <f t="array" aca="1" ref="L88" ca="1">_xlfn.TEXTJOIN(", ",TRUE,IF((Data!$D$1:$D$1000=1)*(OFFSET(Data!$A$1,0,MATCH($A88,Data!$1:$1,0)-1,1000,1)=$B88),Data!$A$1:$A$1000,""))</f>
        <v/>
      </c>
      <c r="M88" s="39"/>
      <c r="N88" s="39"/>
      <c r="O88" s="39"/>
      <c r="P88" s="39"/>
      <c r="Q88" s="39"/>
      <c r="R88" s="39"/>
      <c r="S88" s="39"/>
      <c r="T88" s="39"/>
      <c r="U88" s="39"/>
      <c r="V88" s="39"/>
      <c r="W88" s="39"/>
      <c r="X88" s="39"/>
      <c r="Y88" s="39"/>
      <c r="Z88" s="39"/>
      <c r="AA88" s="39"/>
      <c r="AB88" s="39"/>
      <c r="AC88" s="39"/>
      <c r="AD88" s="39"/>
      <c r="AE88" s="39"/>
    </row>
    <row r="89" spans="1:31" ht="13.3" thickBot="1" x14ac:dyDescent="0.4">
      <c r="A89" s="71" t="s">
        <v>313</v>
      </c>
      <c r="B89" s="72" t="s">
        <v>755</v>
      </c>
      <c r="C89" s="108">
        <v>11</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16"/>
        <v/>
      </c>
      <c r="H89" s="28" t="str">
        <f t="shared" si="17"/>
        <v>FUBO TVSHOWTIME®</v>
      </c>
      <c r="I89" s="177">
        <f ca="1">COUNTIF(OFFSET(Data!$A$1,0,MATCH(A89,Data!$1:$1,0)-1,1000,1),B89)</f>
        <v>9</v>
      </c>
      <c r="K89" s="26" t="str">
        <f t="shared" si="15"/>
        <v>FUBO TV/SHOWTIME®</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31" ht="13.3" thickBot="1" x14ac:dyDescent="0.4">
      <c r="A90" s="71" t="s">
        <v>313</v>
      </c>
      <c r="B90" s="72" t="s">
        <v>929</v>
      </c>
      <c r="C90" s="108">
        <v>11</v>
      </c>
      <c r="D90" s="126"/>
      <c r="E90" s="124">
        <f ca="1">COUNTIFS(Data!$D$1:$D$1000,1,OFFSET(Data!$A$1,0,MATCH($A90,Data!$1:$1,0)-1,1000,1),B90)</f>
        <v>0</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t="str">
        <f t="shared" ca="1" si="16"/>
        <v/>
      </c>
      <c r="H90" s="28" t="str">
        <f t="shared" si="17"/>
        <v>FUBO TVSports Plus with NFL RedZone</v>
      </c>
      <c r="I90" s="177">
        <f ca="1">COUNTIF(OFFSET(Data!$A$1,0,MATCH(A90,Data!$1:$1,0)-1,1000,1),B90)</f>
        <v>14</v>
      </c>
      <c r="K90" s="26" t="str">
        <f t="shared" si="15"/>
        <v>FUBO TV/Sports Plus with NFL RedZone</v>
      </c>
      <c r="L90" s="39" t="str">
        <f t="array" aca="1" ref="L90" ca="1">_xlfn.TEXTJOIN(", ",TRUE,IF((Data!$D$1:$D$1000=1)*(OFFSET(Data!$A$1,0,MATCH($A90,Data!$1:$1,0)-1,1000,1)=$B90),Data!$A$1:$A$1000,""))</f>
        <v/>
      </c>
      <c r="M90" s="39"/>
      <c r="N90" s="39"/>
      <c r="O90" s="39"/>
      <c r="P90" s="39"/>
      <c r="Q90" s="39"/>
      <c r="R90" s="39"/>
      <c r="S90" s="39"/>
      <c r="T90" s="39"/>
      <c r="U90" s="39"/>
      <c r="V90" s="39"/>
      <c r="W90" s="39"/>
      <c r="X90" s="39"/>
      <c r="Y90" s="39"/>
      <c r="Z90" s="39"/>
      <c r="AA90" s="39"/>
      <c r="AB90" s="39"/>
      <c r="AC90" s="39"/>
      <c r="AD90" s="39"/>
      <c r="AE90" s="39"/>
    </row>
    <row r="91" spans="1:31" ht="13.3" thickBot="1" x14ac:dyDescent="0.4">
      <c r="A91" s="71" t="s">
        <v>170</v>
      </c>
      <c r="B91" s="72" t="s">
        <v>17</v>
      </c>
      <c r="C91" s="108">
        <v>10</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16"/>
        <v/>
      </c>
      <c r="H91" s="28" t="str">
        <f t="shared" si="17"/>
        <v>Hulu with Live TVCinemax</v>
      </c>
      <c r="I91" s="177">
        <f ca="1">COUNTIF(OFFSET(Data!$A$1,0,MATCH(A91,Data!$1:$1,0)-1,1000,1),B91)</f>
        <v>1</v>
      </c>
      <c r="K91" s="26" t="str">
        <f t="shared" si="15"/>
        <v>Hulu with Live TV/Cinemax</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31" ht="13.3" thickBot="1" x14ac:dyDescent="0.4">
      <c r="A92" s="71" t="s">
        <v>170</v>
      </c>
      <c r="B92" s="182" t="s">
        <v>857</v>
      </c>
      <c r="C92" s="108">
        <v>10</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16"/>
        <v/>
      </c>
      <c r="H92" s="28" t="str">
        <f t="shared" si="17"/>
        <v>Hulu with Live TVEnhanced Cloud DVR</v>
      </c>
      <c r="I92" s="177">
        <f ca="1">COUNTIF(OFFSET(Data!$A$1,0,MATCH(A92,Data!$1:$1,0)-1,1000,1),B92)</f>
        <v>1</v>
      </c>
      <c r="K92" s="26" t="str">
        <f t="shared" si="15"/>
        <v>Hulu with Live TV/Enhanced Cloud DVR</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31" ht="13.3" thickBot="1" x14ac:dyDescent="0.4">
      <c r="A93" s="71" t="s">
        <v>170</v>
      </c>
      <c r="B93" s="72" t="s">
        <v>280</v>
      </c>
      <c r="C93" s="108">
        <v>8</v>
      </c>
      <c r="D93" s="126"/>
      <c r="E93" s="124">
        <f ca="1">COUNTIFS(Data!$D$1:$D$1000,1,OFFSET(Data!$A$1,0,MATCH($A93,Data!$1:$1,0)-1,1000,1),B93)</f>
        <v>1</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f t="shared" ca="1" si="16"/>
        <v>8</v>
      </c>
      <c r="H93" s="28" t="str">
        <f t="shared" si="17"/>
        <v>Hulu with Live TVEntertainment</v>
      </c>
      <c r="I93" s="177">
        <f ca="1">COUNTIF(OFFSET(Data!$A$1,0,MATCH(A93,Data!$1:$1,0)-1,1000,1),B93)</f>
        <v>10</v>
      </c>
      <c r="K93" s="26" t="str">
        <f t="shared" si="15"/>
        <v>Hulu with Live TV/Entertainment</v>
      </c>
      <c r="L93" s="39" t="str">
        <f t="array" aca="1" ref="L93" ca="1">_xlfn.TEXTJOIN(", ",TRUE,IF((Data!$D$1:$D$1000=1)*(OFFSET(Data!$A$1,0,MATCH($A93,Data!$1:$1,0)-1,1000,1)=$B93),Data!$A$1:$A$1000,""))</f>
        <v>Cooking Channel</v>
      </c>
      <c r="M93" s="39"/>
      <c r="N93" s="39"/>
      <c r="O93" s="39"/>
      <c r="P93" s="39"/>
      <c r="Q93" s="39"/>
      <c r="R93" s="39"/>
      <c r="S93" s="39"/>
      <c r="T93" s="39"/>
      <c r="U93" s="39"/>
      <c r="V93" s="39"/>
      <c r="W93" s="39"/>
      <c r="X93" s="39"/>
      <c r="Y93" s="39"/>
      <c r="Z93" s="39"/>
      <c r="AA93" s="39"/>
      <c r="AB93" s="39"/>
      <c r="AC93" s="39"/>
      <c r="AD93" s="39"/>
      <c r="AE93" s="39"/>
    </row>
    <row r="94" spans="1:31" ht="13.3" thickBot="1" x14ac:dyDescent="0.4">
      <c r="A94" s="71" t="s">
        <v>170</v>
      </c>
      <c r="B94" s="72" t="s">
        <v>282</v>
      </c>
      <c r="C94" s="108">
        <v>5</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16"/>
        <v/>
      </c>
      <c r="H94" s="28" t="str">
        <f t="shared" si="17"/>
        <v>Hulu with Live TVEspanol</v>
      </c>
      <c r="I94" s="177">
        <f ca="1">COUNTIF(OFFSET(Data!$A$1,0,MATCH(A94,Data!$1:$1,0)-1,1000,1),B94)</f>
        <v>6</v>
      </c>
      <c r="K94" s="26" t="str">
        <f t="shared" si="15"/>
        <v>Hulu with Live TV/Espanol</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31" ht="13.3" thickBot="1" x14ac:dyDescent="0.4">
      <c r="A95" s="71" t="s">
        <v>170</v>
      </c>
      <c r="B95" s="72" t="s">
        <v>41</v>
      </c>
      <c r="C95" s="108">
        <v>15</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16"/>
        <v/>
      </c>
      <c r="H95" s="28" t="str">
        <f t="shared" si="17"/>
        <v>Hulu with Live TVHBO</v>
      </c>
      <c r="I95" s="177">
        <f ca="1">COUNTIF(OFFSET(Data!$A$1,0,MATCH(A95,Data!$1:$1,0)-1,1000,1),B95)</f>
        <v>1</v>
      </c>
      <c r="K95" s="26" t="str">
        <f t="shared" si="15"/>
        <v>Hulu with Live TV/HBO</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31" ht="13.3" thickBot="1" x14ac:dyDescent="0.4">
      <c r="A96" s="71" t="s">
        <v>170</v>
      </c>
      <c r="B96" s="182" t="s">
        <v>924</v>
      </c>
      <c r="C96" s="108">
        <v>5</v>
      </c>
      <c r="D96" s="126"/>
      <c r="E96" s="124">
        <f ca="1">COUNTIFS(Data!$D$1:$D$1000,1,OFFSET(Data!$A$1,0,MATCH($A96,Data!$1:$1,0)-1,1000,1),B96)</f>
        <v>0</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t="str">
        <f t="shared" ca="1" si="16"/>
        <v/>
      </c>
      <c r="H96" s="28" t="str">
        <f t="shared" si="17"/>
        <v>Hulu with Live TVNo Ads</v>
      </c>
      <c r="I96" s="177">
        <f ca="1">COUNTIF(OFFSET(Data!$A$1,0,MATCH(A96,Data!$1:$1,0)-1,1000,1),B96)</f>
        <v>1</v>
      </c>
      <c r="K96" s="26" t="str">
        <f t="shared" si="15"/>
        <v>Hulu with Live TV/No Ads</v>
      </c>
      <c r="L96" s="39" t="str">
        <f t="array" aca="1" ref="L96" ca="1">_xlfn.TEXTJOIN(", ",TRUE,IF((Data!$D$1:$D$1000=1)*(OFFSET(Data!$A$1,0,MATCH($A96,Data!$1:$1,0)-1,1000,1)=$B96),Data!$A$1:$A$1000,""))</f>
        <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170</v>
      </c>
      <c r="B97" s="72" t="s">
        <v>66</v>
      </c>
      <c r="C97" s="108">
        <v>11</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16"/>
        <v/>
      </c>
      <c r="H97" s="28" t="str">
        <f t="shared" si="17"/>
        <v>Hulu with Live TVShowtime</v>
      </c>
      <c r="I97" s="177">
        <f ca="1">COUNTIF(OFFSET(Data!$A$1,0,MATCH(A97,Data!$1:$1,0)-1,1000,1),B97)</f>
        <v>1</v>
      </c>
      <c r="K97" s="26" t="str">
        <f t="shared" si="15"/>
        <v>Hulu with Live TV/Showtime</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170</v>
      </c>
      <c r="B98" s="72" t="s">
        <v>67</v>
      </c>
      <c r="C98" s="108">
        <v>9</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ca="1" si="16"/>
        <v/>
      </c>
      <c r="H98" s="28" t="str">
        <f t="shared" si="17"/>
        <v>Hulu with Live TVStarz</v>
      </c>
      <c r="I98" s="177">
        <f ca="1">COUNTIF(OFFSET(Data!$A$1,0,MATCH(A98,Data!$1:$1,0)-1,1000,1),B98)</f>
        <v>1</v>
      </c>
      <c r="K98" s="26" t="str">
        <f t="shared" si="15"/>
        <v>Hulu with Live TV/Starz</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170</v>
      </c>
      <c r="B99" s="182" t="s">
        <v>856</v>
      </c>
      <c r="C99" s="108">
        <v>10</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ca="1" si="16"/>
        <v/>
      </c>
      <c r="H99" s="28" t="str">
        <f t="shared" si="17"/>
        <v>Hulu with Live TVUnlimited Screens</v>
      </c>
      <c r="I99" s="177">
        <f ca="1">COUNTIF(OFFSET(Data!$A$1,0,MATCH(A99,Data!$1:$1,0)-1,1000,1),B99)</f>
        <v>1</v>
      </c>
      <c r="K99" s="26" t="str">
        <f t="shared" si="15"/>
        <v>Hulu with Live TV/Unlimited Screens</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632</v>
      </c>
      <c r="B100" s="72" t="s">
        <v>244</v>
      </c>
      <c r="C100" s="108">
        <v>5</v>
      </c>
      <c r="D100" s="126"/>
      <c r="E100" s="124">
        <f ca="1">COUNTIFS(Data!$D$1:$D$1000,1,OFFSET(Data!$A$1,0,MATCH($A100,Data!$1:$1,0)-1,1000,1),B100)</f>
        <v>0</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t="str">
        <f t="shared" ca="1" si="16"/>
        <v/>
      </c>
      <c r="H100" s="28" t="str">
        <f t="shared" si="17"/>
        <v>KlowdTVPremium</v>
      </c>
      <c r="I100" s="177">
        <f ca="1">COUNTIF(OFFSET(Data!$A$1,0,MATCH(A100,Data!$1:$1,0)-1,1000,1),B100)</f>
        <v>31</v>
      </c>
      <c r="K100" s="26" t="str">
        <f t="shared" si="15"/>
        <v>KlowdTV/Premium</v>
      </c>
      <c r="L100" s="39" t="str">
        <f t="array" aca="1" ref="L100" ca="1">_xlfn.TEXTJOIN(", ",TRUE,IF((Data!$D$1:$D$1000=1)*(OFFSET(Data!$A$1,0,MATCH($A100,Data!$1:$1,0)-1,1000,1)=$B100),Data!$A$1:$A$1000,""))</f>
        <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188</v>
      </c>
      <c r="B101" s="72" t="s">
        <v>17</v>
      </c>
      <c r="C101" s="108">
        <v>15</v>
      </c>
      <c r="D101" s="126"/>
      <c r="E101" s="124">
        <f ca="1">COUNTIFS(Data!$D$1:$D$1000,1,OFFSET(Data!$A$1,0,MATCH($A101,Data!$1:$1,0)-1,1000,1),B101)</f>
        <v>0</v>
      </c>
      <c r="F101" s="37" t="str">
        <f>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Service Excluded</v>
      </c>
      <c r="G101" s="61" t="str">
        <f t="shared" ca="1" si="16"/>
        <v/>
      </c>
      <c r="H101" s="28" t="str">
        <f t="shared" si="17"/>
        <v>PS VueCinemax</v>
      </c>
      <c r="I101" s="177">
        <f ca="1">COUNTIF(OFFSET(Data!$A$1,0,MATCH(A101,Data!$1:$1,0)-1,1000,1),B101)</f>
        <v>1</v>
      </c>
      <c r="K101" s="26" t="str">
        <f t="shared" si="15"/>
        <v>PS Vue/Cinemax</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188</v>
      </c>
      <c r="B102" s="72" t="s">
        <v>305</v>
      </c>
      <c r="C102" s="108">
        <v>5</v>
      </c>
      <c r="D102" s="126"/>
      <c r="E102" s="124">
        <f ca="1">COUNTIFS(Data!$D$1:$D$1000,1,OFFSET(Data!$A$1,0,MATCH($A102,Data!$1:$1,0)-1,1000,1),B102)</f>
        <v>2</v>
      </c>
      <c r="F102" s="37" t="str">
        <f>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Service Excluded</v>
      </c>
      <c r="G102" s="61">
        <f t="shared" ca="1" si="16"/>
        <v>2.5</v>
      </c>
      <c r="H102" s="28" t="str">
        <f t="shared" si="17"/>
        <v>PS VueCore</v>
      </c>
      <c r="I102" s="177">
        <f ca="1">COUNTIF(OFFSET(Data!$A$1,0,MATCH(A102,Data!$1:$1,0)-1,1000,1),B102)</f>
        <v>28</v>
      </c>
      <c r="K102" s="26" t="str">
        <f t="shared" si="15"/>
        <v>PS Vue/Core</v>
      </c>
      <c r="L102" s="39" t="str">
        <f t="array" aca="1" ref="L102" ca="1">_xlfn.TEXTJOIN(", ",TRUE,IF((Data!$D$1:$D$1000=1)*(OFFSET(Data!$A$1,0,MATCH($A102,Data!$1:$1,0)-1,1000,1)=$B102),Data!$A$1:$A$1000,""))</f>
        <v>Cooking Channel, Fox Sports Regionals</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188</v>
      </c>
      <c r="B103" s="72" t="s">
        <v>505</v>
      </c>
      <c r="C103" s="108">
        <v>3</v>
      </c>
      <c r="D103" s="126"/>
      <c r="E103" s="124">
        <f ca="1">COUNTIFS(Data!$D$1:$D$1000,1,OFFSET(Data!$A$1,0,MATCH($A103,Data!$1:$1,0)-1,1000,1),B103)</f>
        <v>0</v>
      </c>
      <c r="F103" s="37" t="str">
        <f>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Service Excluded</v>
      </c>
      <c r="G103" s="61" t="str">
        <f t="shared" ca="1" si="16"/>
        <v/>
      </c>
      <c r="H103" s="28" t="str">
        <f t="shared" si="17"/>
        <v>PS VueCuriosityStream</v>
      </c>
      <c r="I103" s="177">
        <f ca="1">COUNTIF(OFFSET(Data!$A$1,0,MATCH(A103,Data!$1:$1,0)-1,1000,1),B103)</f>
        <v>1</v>
      </c>
      <c r="K103" s="26" t="str">
        <f t="shared" si="15"/>
        <v>PS Vue/CuriosityStream</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188</v>
      </c>
      <c r="B104" s="72" t="s">
        <v>306</v>
      </c>
      <c r="C104" s="108">
        <v>15</v>
      </c>
      <c r="D104" s="126"/>
      <c r="E104" s="124">
        <f ca="1">COUNTIFS(Data!$D$1:$D$1000,1,OFFSET(Data!$A$1,0,MATCH($A104,Data!$1:$1,0)-1,1000,1),B104)</f>
        <v>0</v>
      </c>
      <c r="F104" s="37" t="str">
        <f>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Service Excluded</v>
      </c>
      <c r="G104" s="61" t="str">
        <f t="shared" ca="1" si="16"/>
        <v/>
      </c>
      <c r="H104" s="28" t="str">
        <f t="shared" si="17"/>
        <v>PS VueElite</v>
      </c>
      <c r="I104" s="177">
        <f ca="1">COUNTIF(OFFSET(Data!$A$1,0,MATCH(A104,Data!$1:$1,0)-1,1000,1),B104)</f>
        <v>20</v>
      </c>
      <c r="K104" s="26" t="str">
        <f t="shared" si="15"/>
        <v>PS Vue/Elite</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188</v>
      </c>
      <c r="B105" s="72" t="s">
        <v>752</v>
      </c>
      <c r="C105" s="108">
        <v>4</v>
      </c>
      <c r="D105" s="126"/>
      <c r="E105" s="124">
        <f ca="1">COUNTIFS(Data!$D$1:$D$1000,1,OFFSET(Data!$A$1,0,MATCH($A105,Data!$1:$1,0)-1,1000,1),B105)</f>
        <v>0</v>
      </c>
      <c r="F105" s="37" t="str">
        <f>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Service Excluded</v>
      </c>
      <c r="G105" s="61" t="str">
        <f t="shared" ca="1" si="16"/>
        <v/>
      </c>
      <c r="H105" s="28" t="str">
        <f t="shared" si="17"/>
        <v>PS VueEPIX Hits</v>
      </c>
      <c r="I105" s="177">
        <f ca="1">COUNTIF(OFFSET(Data!$A$1,0,MATCH(A105,Data!$1:$1,0)-1,1000,1),B105)</f>
        <v>1</v>
      </c>
      <c r="K105" s="26" t="str">
        <f t="shared" si="15"/>
        <v>PS Vue/EPIX Hits</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188</v>
      </c>
      <c r="B106" s="72" t="s">
        <v>805</v>
      </c>
      <c r="C106" s="108">
        <v>5</v>
      </c>
      <c r="D106" s="126"/>
      <c r="E106" s="124">
        <f ca="1">COUNTIFS(Data!$D$1:$D$1000,1,OFFSET(Data!$A$1,0,MATCH($A106,Data!$1:$1,0)-1,1000,1),B106)</f>
        <v>0</v>
      </c>
      <c r="F106" s="37" t="str">
        <f>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Service Excluded</v>
      </c>
      <c r="G106" s="61" t="str">
        <f t="shared" ca="1" si="16"/>
        <v/>
      </c>
      <c r="H106" s="28" t="str">
        <f t="shared" si="17"/>
        <v>PS VueEspanol Pack</v>
      </c>
      <c r="I106" s="177">
        <f ca="1">COUNTIF(OFFSET(Data!$A$1,0,MATCH(A106,Data!$1:$1,0)-1,1000,1),B106)</f>
        <v>7</v>
      </c>
      <c r="K106" s="26" t="str">
        <f t="shared" si="15"/>
        <v>PS Vue/Espanol Pack</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188</v>
      </c>
      <c r="B107" s="72" t="s">
        <v>110</v>
      </c>
      <c r="C107" s="108">
        <v>15</v>
      </c>
      <c r="D107" s="126"/>
      <c r="E107" s="124">
        <f ca="1">COUNTIFS(Data!$D$1:$D$1000,1,OFFSET(Data!$A$1,0,MATCH($A107,Data!$1:$1,0)-1,1000,1),B107)</f>
        <v>0</v>
      </c>
      <c r="F107" s="37" t="str">
        <f>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Service Excluded</v>
      </c>
      <c r="G107" s="61" t="str">
        <f t="shared" ca="1" si="16"/>
        <v/>
      </c>
      <c r="H107" s="28" t="str">
        <f t="shared" si="17"/>
        <v>PS VueFox Soccer Plus</v>
      </c>
      <c r="I107" s="177">
        <f ca="1">COUNTIF(OFFSET(Data!$A$1,0,MATCH(A107,Data!$1:$1,0)-1,1000,1),B107)</f>
        <v>1</v>
      </c>
      <c r="K107" s="26" t="str">
        <f t="shared" si="15"/>
        <v>PS Vue/Fox Soccer Plus</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188</v>
      </c>
      <c r="B108" s="72" t="s">
        <v>41</v>
      </c>
      <c r="C108" s="108">
        <v>15</v>
      </c>
      <c r="D108" s="126"/>
      <c r="E108" s="124">
        <f ca="1">COUNTIFS(Data!$D$1:$D$1000,1,OFFSET(Data!$A$1,0,MATCH($A108,Data!$1:$1,0)-1,1000,1),B108)</f>
        <v>0</v>
      </c>
      <c r="F108" s="37" t="str">
        <f>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Service Excluded</v>
      </c>
      <c r="G108" s="61" t="str">
        <f t="shared" ca="1" si="16"/>
        <v/>
      </c>
      <c r="H108" s="28" t="str">
        <f t="shared" si="17"/>
        <v>PS VueHBO</v>
      </c>
      <c r="I108" s="177">
        <f ca="1">COUNTIF(OFFSET(Data!$A$1,0,MATCH(A108,Data!$1:$1,0)-1,1000,1),B108)</f>
        <v>1</v>
      </c>
      <c r="K108" s="26" t="str">
        <f t="shared" si="15"/>
        <v>PS Vue/HBO</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188</v>
      </c>
      <c r="B109" s="72" t="s">
        <v>245</v>
      </c>
      <c r="C109" s="108">
        <v>22</v>
      </c>
      <c r="D109" s="126"/>
      <c r="E109" s="124">
        <f ca="1">COUNTIFS(Data!$D$1:$D$1000,1,OFFSET(Data!$A$1,0,MATCH($A109,Data!$1:$1,0)-1,1000,1),B109)</f>
        <v>0</v>
      </c>
      <c r="F109" s="37" t="str">
        <f>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Service Excluded</v>
      </c>
      <c r="G109" s="61" t="str">
        <f t="shared" ca="1" si="16"/>
        <v/>
      </c>
      <c r="H109" s="28" t="str">
        <f t="shared" si="17"/>
        <v>PS VueHBO Cinemax</v>
      </c>
      <c r="I109" s="177">
        <f ca="1">COUNTIF(OFFSET(Data!$A$1,0,MATCH(A109,Data!$1:$1,0)-1,1000,1),B109)</f>
        <v>1</v>
      </c>
      <c r="K109" s="26" t="str">
        <f t="shared" si="15"/>
        <v>PS Vue/HBO Cinemax</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188</v>
      </c>
      <c r="B110" s="72" t="s">
        <v>750</v>
      </c>
      <c r="C110" s="108">
        <v>3</v>
      </c>
      <c r="D110" s="126"/>
      <c r="E110" s="124">
        <f ca="1">COUNTIFS(Data!$D$1:$D$1000,1,OFFSET(Data!$A$1,0,MATCH($A110,Data!$1:$1,0)-1,1000,1),B110)</f>
        <v>0</v>
      </c>
      <c r="F110" s="37" t="str">
        <f>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Service Excluded</v>
      </c>
      <c r="G110" s="61" t="str">
        <f t="shared" ca="1" si="16"/>
        <v/>
      </c>
      <c r="H110" s="28" t="str">
        <f t="shared" si="17"/>
        <v>PS VueHi-YAH!</v>
      </c>
      <c r="I110" s="177">
        <f ca="1">COUNTIF(OFFSET(Data!$A$1,0,MATCH(A110,Data!$1:$1,0)-1,1000,1),B110)</f>
        <v>1</v>
      </c>
      <c r="K110" s="26" t="str">
        <f t="shared" si="15"/>
        <v>PS Vue/Hi-YAH!</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188</v>
      </c>
      <c r="B111" s="72" t="s">
        <v>244</v>
      </c>
      <c r="C111" s="108">
        <v>14</v>
      </c>
      <c r="D111" s="126"/>
      <c r="E111" s="124">
        <f ca="1">COUNTIFS(Data!$D$1:$D$1000,1,OFFSET(Data!$A$1,0,MATCH($A111,Data!$1:$1,0)-1,1000,1),B111)</f>
        <v>0</v>
      </c>
      <c r="F111" s="37" t="str">
        <f>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Service Excluded</v>
      </c>
      <c r="G111" s="61" t="str">
        <f t="shared" ca="1" si="16"/>
        <v/>
      </c>
      <c r="H111" s="28" t="str">
        <f t="shared" si="17"/>
        <v>PS VuePremium</v>
      </c>
      <c r="I111" s="177">
        <f ca="1">COUNTIF(OFFSET(Data!$A$1,0,MATCH(A111,Data!$1:$1,0)-1,1000,1),B111)</f>
        <v>1</v>
      </c>
      <c r="K111" s="26" t="str">
        <f t="shared" si="15"/>
        <v>PS Vue/Premium</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188</v>
      </c>
      <c r="B112" s="72" t="s">
        <v>753</v>
      </c>
      <c r="C112" s="108">
        <v>11</v>
      </c>
      <c r="D112" s="126"/>
      <c r="E112" s="124">
        <f ca="1">COUNTIFS(Data!$D$1:$D$1000,1,OFFSET(Data!$A$1,0,MATCH($A112,Data!$1:$1,0)-1,1000,1),B112)</f>
        <v>0</v>
      </c>
      <c r="F112" s="37" t="str">
        <f>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Service Excluded</v>
      </c>
      <c r="G112" s="61" t="str">
        <f t="shared" ca="1" si="16"/>
        <v/>
      </c>
      <c r="H112" s="28" t="str">
        <f t="shared" si="17"/>
        <v>PS VueSHOWTIME</v>
      </c>
      <c r="I112" s="177">
        <f ca="1">COUNTIF(OFFSET(Data!$A$1,0,MATCH(A112,Data!$1:$1,0)-1,1000,1),B112)</f>
        <v>1</v>
      </c>
      <c r="K112" s="26" t="str">
        <f t="shared" si="15"/>
        <v>PS Vue/SHOWTIME</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188</v>
      </c>
      <c r="B113" s="72" t="s">
        <v>806</v>
      </c>
      <c r="C113" s="108">
        <v>10</v>
      </c>
      <c r="D113" s="126"/>
      <c r="E113" s="124">
        <f ca="1">COUNTIFS(Data!$D$1:$D$1000,1,OFFSET(Data!$A$1,0,MATCH($A113,Data!$1:$1,0)-1,1000,1),B113)</f>
        <v>0</v>
      </c>
      <c r="F113" s="37" t="str">
        <f>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Service Excluded</v>
      </c>
      <c r="G113" s="61" t="str">
        <f t="shared" ca="1" si="16"/>
        <v/>
      </c>
      <c r="H113" s="28" t="str">
        <f t="shared" si="17"/>
        <v>PS VueSports Pack</v>
      </c>
      <c r="I113" s="177">
        <f ca="1">COUNTIF(OFFSET(Data!$A$1,0,MATCH(A113,Data!$1:$1,0)-1,1000,1),B113)</f>
        <v>14</v>
      </c>
      <c r="K113" s="26" t="str">
        <f t="shared" si="15"/>
        <v>PS Vue/Sports Pack</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188</v>
      </c>
      <c r="B114" s="72" t="s">
        <v>307</v>
      </c>
      <c r="C114" s="108">
        <v>35</v>
      </c>
      <c r="D114" s="126"/>
      <c r="E114" s="124">
        <f ca="1">COUNTIFS(Data!$D$1:$D$1000,1,OFFSET(Data!$A$1,0,MATCH($A114,Data!$1:$1,0)-1,1000,1),B114)</f>
        <v>0</v>
      </c>
      <c r="F114" s="37" t="str">
        <f>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Service Excluded</v>
      </c>
      <c r="G114" s="61" t="str">
        <f t="shared" ca="1" si="16"/>
        <v/>
      </c>
      <c r="H114" s="28" t="str">
        <f t="shared" si="17"/>
        <v>PS VueUltra</v>
      </c>
      <c r="I114" s="177">
        <f ca="1">COUNTIF(OFFSET(Data!$A$1,0,MATCH(A114,Data!$1:$1,0)-1,1000,1),B114)</f>
        <v>0</v>
      </c>
      <c r="K114" s="26" t="str">
        <f t="shared" si="15"/>
        <v>PS Vue/Ultra</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187</v>
      </c>
      <c r="B115" s="182" t="s">
        <v>728</v>
      </c>
      <c r="C115" s="108">
        <v>10</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16"/>
        <v/>
      </c>
      <c r="H115" s="28" t="str">
        <f t="shared" si="17"/>
        <v>Sling Blue4 for $10 Deal</v>
      </c>
      <c r="I115" s="177">
        <f ca="1">COUNTIF(OFFSET(Data!$A$1,0,MATCH(A115,Data!$1:$1,0)-1,1000,1),B115)</f>
        <v>1</v>
      </c>
      <c r="K115" s="26" t="str">
        <f t="shared" si="15"/>
        <v>Sling Blue/4 for $10 Deal</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187</v>
      </c>
      <c r="B116" s="72" t="s">
        <v>793</v>
      </c>
      <c r="C116" s="108">
        <v>10</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16"/>
        <v/>
      </c>
      <c r="H116" s="28" t="str">
        <f t="shared" si="17"/>
        <v>Sling BlueBest of Spanish</v>
      </c>
      <c r="I116" s="177">
        <f ca="1">COUNTIF(OFFSET(Data!$A$1,0,MATCH(A116,Data!$1:$1,0)-1,1000,1),B116)</f>
        <v>24</v>
      </c>
      <c r="K116" s="26" t="str">
        <f t="shared" si="15"/>
        <v>Sling Blue/Best of Spanish</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187</v>
      </c>
      <c r="B117" s="72" t="s">
        <v>800</v>
      </c>
      <c r="C117" s="108">
        <v>5</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16"/>
        <v/>
      </c>
      <c r="H117" s="28" t="str">
        <f t="shared" si="17"/>
        <v>Sling BlueCaribe Extra</v>
      </c>
      <c r="I117" s="177">
        <f ca="1">COUNTIF(OFFSET(Data!$A$1,0,MATCH(A117,Data!$1:$1,0)-1,1000,1),B117)</f>
        <v>6</v>
      </c>
      <c r="K117" s="26" t="str">
        <f t="shared" si="15"/>
        <v>Sling Blue/Caribe Extra</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187</v>
      </c>
      <c r="B118" s="72" t="s">
        <v>801</v>
      </c>
      <c r="C118" s="108">
        <v>5</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16"/>
        <v/>
      </c>
      <c r="H118" s="28" t="str">
        <f t="shared" si="17"/>
        <v>Sling BlueCentroamérica Extra</v>
      </c>
      <c r="I118" s="177">
        <f ca="1">COUNTIF(OFFSET(Data!$A$1,0,MATCH(A118,Data!$1:$1,0)-1,1000,1),B118)</f>
        <v>3</v>
      </c>
      <c r="K118" s="26" t="str">
        <f t="shared" si="15"/>
        <v>Sling Blue/Centroamérica Extra</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187</v>
      </c>
      <c r="B119" s="72" t="s">
        <v>502</v>
      </c>
      <c r="C119" s="108">
        <v>5</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ref="G119:G150" ca="1" si="19">IF(E119=0,"",C119/E119)</f>
        <v/>
      </c>
      <c r="H119" s="28" t="str">
        <f t="shared" ref="H119:H150" si="20">A119&amp;B119&amp;D119</f>
        <v>Sling BlueCineFest</v>
      </c>
      <c r="I119" s="177">
        <f ca="1">COUNTIF(OFFSET(Data!$A$1,0,MATCH(A119,Data!$1:$1,0)-1,1000,1),B119)</f>
        <v>1</v>
      </c>
      <c r="K119" s="26" t="str">
        <f t="shared" si="15"/>
        <v>Sling Blue/CineFest</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187</v>
      </c>
      <c r="B120" s="72" t="s">
        <v>216</v>
      </c>
      <c r="C120" s="108">
        <v>3</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19"/>
        <v/>
      </c>
      <c r="H120" s="28" t="str">
        <f t="shared" si="20"/>
        <v>Sling BlueCinemoi</v>
      </c>
      <c r="I120" s="177">
        <f ca="1">COUNTIF(OFFSET(Data!$A$1,0,MATCH(A120,Data!$1:$1,0)-1,1000,1),B120)</f>
        <v>1</v>
      </c>
      <c r="K120" s="26" t="str">
        <f t="shared" si="15"/>
        <v>Sling Blue/Cinemoi</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187</v>
      </c>
      <c r="B121" s="182" t="s">
        <v>849</v>
      </c>
      <c r="C121" s="108">
        <v>5</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19"/>
        <v/>
      </c>
      <c r="H121" s="28" t="str">
        <f t="shared" si="20"/>
        <v>Sling BlueCloud DVR</v>
      </c>
      <c r="I121" s="177">
        <f ca="1">COUNTIF(OFFSET(Data!$A$1,0,MATCH(A121,Data!$1:$1,0)-1,1000,1),B121)</f>
        <v>1</v>
      </c>
      <c r="K121" s="26" t="str">
        <f t="shared" si="15"/>
        <v>Sling Blue/Cloud DVR</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187</v>
      </c>
      <c r="B122" s="72" t="s">
        <v>503</v>
      </c>
      <c r="C122" s="108">
        <v>5</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19"/>
        <v/>
      </c>
      <c r="H122" s="28" t="str">
        <f t="shared" si="20"/>
        <v>Sling BlueComedy Dynamics</v>
      </c>
      <c r="I122" s="177">
        <f ca="1">COUNTIF(OFFSET(Data!$A$1,0,MATCH(A122,Data!$1:$1,0)-1,1000,1),B122)</f>
        <v>1</v>
      </c>
      <c r="K122" s="26" t="str">
        <f t="shared" si="15"/>
        <v>Sling Blue/Comedy Dynamics</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187</v>
      </c>
      <c r="B123" s="72" t="s">
        <v>496</v>
      </c>
      <c r="C123" s="108">
        <v>5</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19"/>
        <v/>
      </c>
      <c r="H123" s="28" t="str">
        <f t="shared" si="20"/>
        <v>Sling BlueComedy Extra</v>
      </c>
      <c r="I123" s="177">
        <f ca="1">COUNTIF(OFFSET(Data!$A$1,0,MATCH(A123,Data!$1:$1,0)-1,1000,1),B123)</f>
        <v>7</v>
      </c>
      <c r="K123" s="26" t="str">
        <f t="shared" si="15"/>
        <v>Sling Blue/Comedy Extra</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187</v>
      </c>
      <c r="B124" s="72" t="s">
        <v>504</v>
      </c>
      <c r="C124" s="108">
        <v>5</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19"/>
        <v/>
      </c>
      <c r="H124" s="28" t="str">
        <f t="shared" si="20"/>
        <v>Sling BlueCONtv</v>
      </c>
      <c r="I124" s="177">
        <f ca="1">COUNTIF(OFFSET(Data!$A$1,0,MATCH(A124,Data!$1:$1,0)-1,1000,1),B124)</f>
        <v>1</v>
      </c>
      <c r="K124" s="26" t="str">
        <f t="shared" si="15"/>
        <v>Sling Blue/CONtv</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187</v>
      </c>
      <c r="B125" s="72" t="s">
        <v>505</v>
      </c>
      <c r="C125" s="108">
        <v>3</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19"/>
        <v/>
      </c>
      <c r="H125" s="28" t="str">
        <f t="shared" si="20"/>
        <v>Sling BlueCuriosityStream</v>
      </c>
      <c r="I125" s="177">
        <f ca="1">COUNTIF(OFFSET(Data!$A$1,0,MATCH(A125,Data!$1:$1,0)-1,1000,1),B125)</f>
        <v>1</v>
      </c>
      <c r="K125" s="26" t="str">
        <f t="shared" si="15"/>
        <v>Sling Blue/CuriosityStream</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187</v>
      </c>
      <c r="B126" s="72" t="s">
        <v>506</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19"/>
        <v/>
      </c>
      <c r="H126" s="28" t="str">
        <f t="shared" si="20"/>
        <v>Sling BlueDocurama</v>
      </c>
      <c r="I126" s="177">
        <f ca="1">COUNTIF(OFFSET(Data!$A$1,0,MATCH(A126,Data!$1:$1,0)-1,1000,1),B126)</f>
        <v>1</v>
      </c>
      <c r="K126" s="26" t="str">
        <f t="shared" si="15"/>
        <v>Sling Blue/Docurama</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187</v>
      </c>
      <c r="B127" s="72" t="s">
        <v>507</v>
      </c>
      <c r="C127" s="108">
        <v>5</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19"/>
        <v/>
      </c>
      <c r="H127" s="28" t="str">
        <f t="shared" si="20"/>
        <v>Sling BlueDOGTV</v>
      </c>
      <c r="I127" s="177">
        <f ca="1">COUNTIF(OFFSET(Data!$A$1,0,MATCH(A127,Data!$1:$1,0)-1,1000,1),B127)</f>
        <v>1</v>
      </c>
      <c r="K127" s="26" t="str">
        <f t="shared" si="15"/>
        <v>Sling Blue/DOGTV</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187</v>
      </c>
      <c r="B128" s="72" t="s">
        <v>508</v>
      </c>
      <c r="C128" s="108">
        <v>5</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19"/>
        <v/>
      </c>
      <c r="H128" s="28" t="str">
        <f t="shared" si="20"/>
        <v>Sling BlueDove Channel</v>
      </c>
      <c r="I128" s="177">
        <f ca="1">COUNTIF(OFFSET(Data!$A$1,0,MATCH(A128,Data!$1:$1,0)-1,1000,1),B128)</f>
        <v>1</v>
      </c>
      <c r="K128" s="26" t="str">
        <f t="shared" si="15"/>
        <v>Sling Blue/Dove Channel</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187</v>
      </c>
      <c r="B129" s="72" t="s">
        <v>735</v>
      </c>
      <c r="C129" s="108">
        <v>3</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19"/>
        <v/>
      </c>
      <c r="H129" s="28" t="str">
        <f t="shared" si="20"/>
        <v>Sling BlueDOX</v>
      </c>
      <c r="I129" s="177">
        <f ca="1">COUNTIF(OFFSET(Data!$A$1,0,MATCH(A129,Data!$1:$1,0)-1,1000,1),B129)</f>
        <v>1</v>
      </c>
      <c r="K129" s="26" t="str">
        <f t="shared" si="15"/>
        <v>Sling Blue/DOX</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187</v>
      </c>
      <c r="B130" s="72" t="s">
        <v>864</v>
      </c>
      <c r="C130" s="108">
        <v>6</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19"/>
        <v/>
      </c>
      <c r="H130" s="28" t="str">
        <f t="shared" si="20"/>
        <v>Sling BlueEchoboom Sports</v>
      </c>
      <c r="I130" s="177">
        <f ca="1">COUNTIF(OFFSET(Data!$A$1,0,MATCH(A130,Data!$1:$1,0)-1,1000,1),B130)</f>
        <v>1</v>
      </c>
      <c r="K130" s="26" t="str">
        <f t="shared" si="15"/>
        <v>Sling Blue/Echoboom Sports</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187</v>
      </c>
      <c r="B131" s="72" t="s">
        <v>32</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19"/>
        <v/>
      </c>
      <c r="H131" s="28" t="str">
        <f t="shared" si="20"/>
        <v>Sling BlueEPIX</v>
      </c>
      <c r="I131" s="177">
        <f ca="1">COUNTIF(OFFSET(Data!$A$1,0,MATCH(A131,Data!$1:$1,0)-1,1000,1),B131)</f>
        <v>3</v>
      </c>
      <c r="K131" s="26" t="str">
        <f t="shared" si="15"/>
        <v>Sling Blue/EPIX</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187</v>
      </c>
      <c r="B132" s="72" t="s">
        <v>802</v>
      </c>
      <c r="C132" s="108">
        <v>5</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19"/>
        <v/>
      </c>
      <c r="H132" s="28" t="str">
        <f t="shared" si="20"/>
        <v>Sling BlueEspaña Extra</v>
      </c>
      <c r="I132" s="177">
        <f ca="1">COUNTIF(OFFSET(Data!$A$1,0,MATCH(A132,Data!$1:$1,0)-1,1000,1),B132)</f>
        <v>3</v>
      </c>
      <c r="K132" s="26" t="str">
        <f t="shared" si="15"/>
        <v>Sling Blue/España Extra</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187</v>
      </c>
      <c r="B133" s="72" t="s">
        <v>723</v>
      </c>
      <c r="C133" s="108">
        <v>3</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19"/>
        <v/>
      </c>
      <c r="H133" s="28" t="str">
        <f t="shared" si="20"/>
        <v>Sling BlueFlixLatino</v>
      </c>
      <c r="I133" s="177">
        <f ca="1">COUNTIF(OFFSET(Data!$A$1,0,MATCH(A133,Data!$1:$1,0)-1,1000,1),B133)</f>
        <v>1</v>
      </c>
      <c r="K133" s="26" t="str">
        <f t="shared" si="15"/>
        <v>Sling Blue/FlixLatino</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187</v>
      </c>
      <c r="B134" s="72" t="s">
        <v>721</v>
      </c>
      <c r="C134" s="108">
        <v>4</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19"/>
        <v/>
      </c>
      <c r="H134" s="28" t="str">
        <f t="shared" si="20"/>
        <v>Sling BlueGenius Brands Network</v>
      </c>
      <c r="I134" s="177">
        <f ca="1">COUNTIF(OFFSET(Data!$A$1,0,MATCH(A134,Data!$1:$1,0)-1,1000,1),B134)</f>
        <v>1</v>
      </c>
      <c r="K134" s="26" t="str">
        <f t="shared" si="15"/>
        <v>Sling Blue/Genius Brands Network</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187</v>
      </c>
      <c r="B135" s="72" t="s">
        <v>509</v>
      </c>
      <c r="C135" s="108">
        <v>7</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19"/>
        <v/>
      </c>
      <c r="H135" s="28" t="str">
        <f t="shared" si="20"/>
        <v>Sling BlueGrokker</v>
      </c>
      <c r="I135" s="177">
        <f ca="1">COUNTIF(OFFSET(Data!$A$1,0,MATCH(A135,Data!$1:$1,0)-1,1000,1),B135)</f>
        <v>1</v>
      </c>
      <c r="K135" s="26" t="str">
        <f t="shared" si="15"/>
        <v>Sling Blue/Grokker</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187</v>
      </c>
      <c r="B136" s="72" t="s">
        <v>706</v>
      </c>
      <c r="C136" s="108">
        <v>6</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19"/>
        <v/>
      </c>
      <c r="H136" s="28" t="str">
        <f t="shared" si="20"/>
        <v>Sling BlueHallmark Movies Now</v>
      </c>
      <c r="I136" s="177">
        <f ca="1">COUNTIF(OFFSET(Data!$A$1,0,MATCH(A136,Data!$1:$1,0)-1,1000,1),B136)</f>
        <v>1</v>
      </c>
      <c r="K136" s="26" t="str">
        <f t="shared" si="15"/>
        <v>Sling Blue/Hallmark Movies Now</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187</v>
      </c>
      <c r="B137" s="72" t="s">
        <v>501</v>
      </c>
      <c r="C137" s="108">
        <v>5</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19"/>
        <v/>
      </c>
      <c r="H137" s="28" t="str">
        <f t="shared" si="20"/>
        <v>Sling BlueHeartland Extra</v>
      </c>
      <c r="I137" s="177">
        <f ca="1">COUNTIF(OFFSET(Data!$A$1,0,MATCH(A137,Data!$1:$1,0)-1,1000,1),B137)</f>
        <v>12</v>
      </c>
      <c r="K137" s="26" t="str">
        <f t="shared" si="15"/>
        <v>Sling Blue/Heartland Extra</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187</v>
      </c>
      <c r="B138" s="72" t="s">
        <v>510</v>
      </c>
      <c r="C138" s="108">
        <v>8</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19"/>
        <v/>
      </c>
      <c r="H138" s="28" t="str">
        <f t="shared" si="20"/>
        <v>Sling BlueHere TV</v>
      </c>
      <c r="I138" s="177">
        <f ca="1">COUNTIF(OFFSET(Data!$A$1,0,MATCH(A138,Data!$1:$1,0)-1,1000,1),B138)</f>
        <v>1</v>
      </c>
      <c r="K138" s="26" t="str">
        <f t="shared" si="15"/>
        <v>Sling Blue/Here TV</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187</v>
      </c>
      <c r="B139" s="72" t="s">
        <v>500</v>
      </c>
      <c r="C139" s="108">
        <v>5</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19"/>
        <v/>
      </c>
      <c r="H139" s="28" t="str">
        <f t="shared" si="20"/>
        <v>Sling BlueHollywood Extra</v>
      </c>
      <c r="I139" s="177">
        <f ca="1">COUNTIF(OFFSET(Data!$A$1,0,MATCH(A139,Data!$1:$1,0)-1,1000,1),B139)</f>
        <v>6</v>
      </c>
      <c r="K139" s="26" t="str">
        <f t="shared" si="15"/>
        <v>Sling Blue/Hollywood Extra</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187</v>
      </c>
      <c r="B140" s="72" t="s">
        <v>511</v>
      </c>
      <c r="C140" s="108">
        <v>5</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19"/>
        <v/>
      </c>
      <c r="H140" s="28" t="str">
        <f t="shared" si="20"/>
        <v>Sling BlueHopster</v>
      </c>
      <c r="I140" s="177">
        <f ca="1">COUNTIF(OFFSET(Data!$A$1,0,MATCH(A140,Data!$1:$1,0)-1,1000,1),B140)</f>
        <v>1</v>
      </c>
      <c r="K140" s="26" t="str">
        <f t="shared" si="15"/>
        <v>Sling Blue/Hopster</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187</v>
      </c>
      <c r="B141" s="72" t="s">
        <v>497</v>
      </c>
      <c r="C141" s="108">
        <v>5</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19"/>
        <v/>
      </c>
      <c r="H141" s="28" t="str">
        <f t="shared" si="20"/>
        <v>Sling BlueKids Extra</v>
      </c>
      <c r="I141" s="177">
        <f ca="1">COUNTIF(OFFSET(Data!$A$1,0,MATCH(A141,Data!$1:$1,0)-1,1000,1),B141)</f>
        <v>6</v>
      </c>
      <c r="K141" s="26" t="str">
        <f t="shared" si="15"/>
        <v>Sling Blue/Kids Extra</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187</v>
      </c>
      <c r="B142" s="72" t="s">
        <v>499</v>
      </c>
      <c r="C142" s="108">
        <v>5</v>
      </c>
      <c r="D142" s="126"/>
      <c r="E142" s="124">
        <f ca="1">COUNTIFS(Data!$D$1:$D$1000,1,OFFSET(Data!$A$1,0,MATCH($A142,Data!$1:$1,0)-1,1000,1),B142)</f>
        <v>1</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f t="shared" ca="1" si="19"/>
        <v>5</v>
      </c>
      <c r="H142" s="28" t="str">
        <f t="shared" si="20"/>
        <v>Sling BlueLifestyle Extra</v>
      </c>
      <c r="I142" s="177">
        <f ca="1">COUNTIF(OFFSET(Data!$A$1,0,MATCH(A142,Data!$1:$1,0)-1,1000,1),B142)</f>
        <v>11</v>
      </c>
      <c r="K142" s="26" t="str">
        <f t="shared" si="15"/>
        <v>Sling Blue/Lifestyle Extra</v>
      </c>
      <c r="L142" s="39" t="str">
        <f t="array" aca="1" ref="L142" ca="1">_xlfn.TEXTJOIN(", ",TRUE,IF((Data!$D$1:$D$1000=1)*(OFFSET(Data!$A$1,0,MATCH($A142,Data!$1:$1,0)-1,1000,1)=$B142),Data!$A$1:$A$1000,""))</f>
        <v>Cooking Channel</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187</v>
      </c>
      <c r="B143" s="72" t="s">
        <v>865</v>
      </c>
      <c r="C143" s="108">
        <v>3</v>
      </c>
      <c r="D143" s="126"/>
      <c r="E143" s="124">
        <f ca="1">COUNTIFS(Data!$D$1:$D$1000,1,OFFSET(Data!$A$1,0,MATCH($A143,Data!$1:$1,0)-1,1000,1),B143)</f>
        <v>0</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t="str">
        <f t="shared" ca="1" si="19"/>
        <v/>
      </c>
      <c r="H143" s="28" t="str">
        <f t="shared" si="20"/>
        <v>Sling BlueLion Mountain TV</v>
      </c>
      <c r="I143" s="177">
        <f ca="1">COUNTIF(OFFSET(Data!$A$1,0,MATCH(A143,Data!$1:$1,0)-1,1000,1),B143)</f>
        <v>1</v>
      </c>
      <c r="K143" s="26" t="str">
        <f t="shared" si="15"/>
        <v>Sling Blue/Lion Mountain TV</v>
      </c>
      <c r="L143" s="39" t="str">
        <f t="array" aca="1" ref="L143" ca="1">_xlfn.TEXTJOIN(", ",TRUE,IF((Data!$D$1:$D$1000=1)*(OFFSET(Data!$A$1,0,MATCH($A143,Data!$1:$1,0)-1,1000,1)=$B143),Data!$A$1:$A$1000,""))</f>
        <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187</v>
      </c>
      <c r="B144" s="72" t="s">
        <v>732</v>
      </c>
      <c r="C144" s="108">
        <v>5</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19"/>
        <v/>
      </c>
      <c r="H144" s="28" t="str">
        <f t="shared" si="20"/>
        <v>Sling BlueMagnolia Selects</v>
      </c>
      <c r="I144" s="177">
        <f ca="1">COUNTIF(OFFSET(Data!$A$1,0,MATCH(A144,Data!$1:$1,0)-1,1000,1),B144)</f>
        <v>1</v>
      </c>
      <c r="K144" s="26" t="str">
        <f t="shared" si="15"/>
        <v>Sling Blue/Magnolia Selects</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187</v>
      </c>
      <c r="B145" s="72" t="s">
        <v>803</v>
      </c>
      <c r="C145" s="108">
        <v>5</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19"/>
        <v/>
      </c>
      <c r="H145" s="28" t="str">
        <f t="shared" si="20"/>
        <v>Sling BlueMéxico Extra</v>
      </c>
      <c r="I145" s="177">
        <f ca="1">COUNTIF(OFFSET(Data!$A$1,0,MATCH(A145,Data!$1:$1,0)-1,1000,1),B145)</f>
        <v>11</v>
      </c>
      <c r="K145" s="26" t="str">
        <f t="shared" ref="K145:K200" si="21">A145&amp;"/"&amp;B145</f>
        <v>Sling Blue/México Extra</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187</v>
      </c>
      <c r="B146" s="72" t="s">
        <v>733</v>
      </c>
      <c r="C146" s="108">
        <v>3</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19"/>
        <v/>
      </c>
      <c r="H146" s="28" t="str">
        <f t="shared" si="20"/>
        <v>Sling BlueMonsters &amp; Nightmares</v>
      </c>
      <c r="I146" s="177">
        <f ca="1">COUNTIF(OFFSET(Data!$A$1,0,MATCH(A146,Data!$1:$1,0)-1,1000,1),B146)</f>
        <v>1</v>
      </c>
      <c r="K146" s="26" t="str">
        <f t="shared" si="21"/>
        <v>Sling Blue/Monsters &amp; Nightmares</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187</v>
      </c>
      <c r="B147" s="72" t="s">
        <v>498</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19"/>
        <v/>
      </c>
      <c r="H147" s="28" t="str">
        <f t="shared" si="20"/>
        <v>Sling BlueNews Extra</v>
      </c>
      <c r="I147" s="177">
        <f ca="1">COUNTIF(OFFSET(Data!$A$1,0,MATCH(A147,Data!$1:$1,0)-1,1000,1),B147)</f>
        <v>13</v>
      </c>
      <c r="K147" s="26" t="str">
        <f t="shared" si="21"/>
        <v>Sling Blue/News Extra</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187</v>
      </c>
      <c r="B148" s="72" t="s">
        <v>512</v>
      </c>
      <c r="C148" s="108">
        <v>5</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ca="1" si="19"/>
        <v/>
      </c>
      <c r="H148" s="28" t="str">
        <f t="shared" si="20"/>
        <v>Sling BlueOutside TV Features</v>
      </c>
      <c r="I148" s="177">
        <f ca="1">COUNTIF(OFFSET(Data!$A$1,0,MATCH(A148,Data!$1:$1,0)-1,1000,1),B148)</f>
        <v>1</v>
      </c>
      <c r="K148" s="26" t="str">
        <f t="shared" si="21"/>
        <v>Sling Blue/Outside TV Features</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187</v>
      </c>
      <c r="B149" s="72" t="s">
        <v>513</v>
      </c>
      <c r="C149" s="108">
        <v>6</v>
      </c>
      <c r="D149" s="126"/>
      <c r="E149" s="124">
        <f ca="1">COUNTIFS(Data!$D$1:$D$1000,1,OFFSET(Data!$A$1,0,MATCH($A149,Data!$1:$1,0)-1,1000,1),B149)</f>
        <v>0</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t="str">
        <f t="shared" ca="1" si="19"/>
        <v/>
      </c>
      <c r="H149" s="28" t="str">
        <f t="shared" si="20"/>
        <v>Sling BluePantaya</v>
      </c>
      <c r="I149" s="177">
        <f ca="1">COUNTIF(OFFSET(Data!$A$1,0,MATCH(A149,Data!$1:$1,0)-1,1000,1),B149)</f>
        <v>1</v>
      </c>
      <c r="K149" s="26" t="str">
        <f t="shared" si="21"/>
        <v>Sling Blue/Pantaya</v>
      </c>
      <c r="L149" s="39" t="str">
        <f t="array" aca="1" ref="L149" ca="1">_xlfn.TEXTJOIN(", ",TRUE,IF((Data!$D$1:$D$1000=1)*(OFFSET(Data!$A$1,0,MATCH($A149,Data!$1:$1,0)-1,1000,1)=$B149),Data!$A$1:$A$1000,""))</f>
        <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187</v>
      </c>
      <c r="B150" s="72" t="s">
        <v>66</v>
      </c>
      <c r="C150" s="108">
        <v>10</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19"/>
        <v/>
      </c>
      <c r="H150" s="28" t="str">
        <f t="shared" si="20"/>
        <v>Sling BlueShowtime</v>
      </c>
      <c r="I150" s="177">
        <f ca="1">COUNTIF(OFFSET(Data!$A$1,0,MATCH(A150,Data!$1:$1,0)-1,1000,1),B150)</f>
        <v>9</v>
      </c>
      <c r="K150" s="26" t="str">
        <f t="shared" si="21"/>
        <v>Sling Blue/Showtime</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187</v>
      </c>
      <c r="B151" s="72" t="s">
        <v>495</v>
      </c>
      <c r="C151" s="108">
        <v>10</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ref="G151:G182" ca="1" si="22">IF(E151=0,"",C151/E151)</f>
        <v/>
      </c>
      <c r="H151" s="28" t="str">
        <f t="shared" ref="H151:H182" si="23">A151&amp;B151&amp;D151</f>
        <v>Sling BlueSports Extra</v>
      </c>
      <c r="I151" s="177">
        <f ca="1">COUNTIF(OFFSET(Data!$A$1,0,MATCH(A151,Data!$1:$1,0)-1,1000,1),B151)</f>
        <v>20</v>
      </c>
      <c r="K151" s="26" t="str">
        <f t="shared" si="21"/>
        <v>Sling Blue/Sports Extra</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187</v>
      </c>
      <c r="B152" s="72" t="s">
        <v>67</v>
      </c>
      <c r="C152" s="108">
        <v>9</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2"/>
        <v/>
      </c>
      <c r="H152" s="28" t="str">
        <f t="shared" si="23"/>
        <v>Sling BlueStarz</v>
      </c>
      <c r="I152" s="177">
        <f ca="1">COUNTIF(OFFSET(Data!$A$1,0,MATCH(A152,Data!$1:$1,0)-1,1000,1),B152)</f>
        <v>6</v>
      </c>
      <c r="K152" s="26" t="str">
        <f t="shared" si="21"/>
        <v>Sling Blue/Starz</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187</v>
      </c>
      <c r="B153" s="72" t="s">
        <v>514</v>
      </c>
      <c r="C153" s="108">
        <v>7</v>
      </c>
      <c r="D153" s="126"/>
      <c r="E153" s="124">
        <f ca="1">COUNTIFS(Data!$D$1:$D$1000,1,OFFSET(Data!$A$1,0,MATCH($A153,Data!$1:$1,0)-1,1000,1),B153)</f>
        <v>0</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t="str">
        <f t="shared" ca="1" si="22"/>
        <v/>
      </c>
      <c r="H153" s="28" t="str">
        <f t="shared" si="23"/>
        <v>Sling BlueStingray Karaoke</v>
      </c>
      <c r="I153" s="177">
        <f ca="1">COUNTIF(OFFSET(Data!$A$1,0,MATCH(A153,Data!$1:$1,0)-1,1000,1),B153)</f>
        <v>1</v>
      </c>
      <c r="K153" s="26" t="str">
        <f t="shared" si="21"/>
        <v>Sling Blue/Stingray Karaoke</v>
      </c>
      <c r="L153" s="39" t="str">
        <f t="array" aca="1" ref="L153" ca="1">_xlfn.TEXTJOIN(", ",TRUE,IF((Data!$D$1:$D$1000=1)*(OFFSET(Data!$A$1,0,MATCH($A153,Data!$1:$1,0)-1,1000,1)=$B153),Data!$A$1:$A$1000,""))</f>
        <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187</v>
      </c>
      <c r="B154" s="72" t="s">
        <v>736</v>
      </c>
      <c r="C154" s="108">
        <v>8</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2"/>
        <v/>
      </c>
      <c r="H154" s="28" t="str">
        <f t="shared" si="23"/>
        <v>Sling BlueStingray Qello</v>
      </c>
      <c r="I154" s="177">
        <f ca="1">COUNTIF(OFFSET(Data!$A$1,0,MATCH(A154,Data!$1:$1,0)-1,1000,1),B154)</f>
        <v>1</v>
      </c>
      <c r="K154" s="26" t="str">
        <f t="shared" si="21"/>
        <v>Sling Blue/Stingray Qello</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187</v>
      </c>
      <c r="B155" s="72" t="s">
        <v>896</v>
      </c>
      <c r="C155" s="108">
        <v>5</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2"/>
        <v/>
      </c>
      <c r="H155" s="28" t="str">
        <f t="shared" si="23"/>
        <v>Sling BlueSudamérica Extra</v>
      </c>
      <c r="I155" s="177">
        <f ca="1">COUNTIF(OFFSET(Data!$A$1,0,MATCH(A155,Data!$1:$1,0)-1,1000,1),B155)</f>
        <v>13</v>
      </c>
      <c r="K155" s="26" t="str">
        <f t="shared" si="21"/>
        <v>Sling Blue/Sudamérica Extra</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187</v>
      </c>
      <c r="B156" s="72" t="s">
        <v>516</v>
      </c>
      <c r="C156" s="108">
        <v>3</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2"/>
        <v/>
      </c>
      <c r="H156" s="28" t="str">
        <f t="shared" si="23"/>
        <v>Sling BlueThe Country Network</v>
      </c>
      <c r="I156" s="177">
        <f ca="1">COUNTIF(OFFSET(Data!$A$1,0,MATCH(A156,Data!$1:$1,0)-1,1000,1),B156)</f>
        <v>1</v>
      </c>
      <c r="K156" s="26" t="str">
        <f t="shared" si="21"/>
        <v>Sling Blue/The Country Network</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187</v>
      </c>
      <c r="B157" s="182" t="s">
        <v>727</v>
      </c>
      <c r="C157" s="108">
        <v>20</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22"/>
        <v/>
      </c>
      <c r="H157" s="28" t="str">
        <f t="shared" si="23"/>
        <v>Sling BlueTotal TV Deal</v>
      </c>
      <c r="I157" s="177">
        <f ca="1">COUNTIF(OFFSET(Data!$A$1,0,MATCH(A157,Data!$1:$1,0)-1,1000,1),B157)</f>
        <v>1</v>
      </c>
      <c r="K157" s="26" t="str">
        <f t="shared" si="21"/>
        <v>Sling Blue/Total TV Deal</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187</v>
      </c>
      <c r="B158" s="72" t="s">
        <v>515</v>
      </c>
      <c r="C158" s="108">
        <v>5</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22"/>
        <v/>
      </c>
      <c r="H158" s="28" t="str">
        <f t="shared" si="23"/>
        <v>Sling BlueUP Faith &amp; Family</v>
      </c>
      <c r="I158" s="177">
        <f ca="1">COUNTIF(OFFSET(Data!$A$1,0,MATCH(A158,Data!$1:$1,0)-1,1000,1),B158)</f>
        <v>1</v>
      </c>
      <c r="K158" s="26" t="str">
        <f t="shared" si="21"/>
        <v>Sling Blue/UP Faith &amp; Family</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187</v>
      </c>
      <c r="B159" s="72" t="s">
        <v>315</v>
      </c>
      <c r="C159" s="108">
        <v>4</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ca="1" si="22"/>
        <v/>
      </c>
      <c r="H159" s="28" t="str">
        <f t="shared" si="23"/>
        <v>Sling BlueVSIN</v>
      </c>
      <c r="I159" s="177">
        <f ca="1">COUNTIF(OFFSET(Data!$A$1,0,MATCH(A159,Data!$1:$1,0)-1,1000,1),B159)</f>
        <v>1</v>
      </c>
      <c r="K159" s="26" t="str">
        <f t="shared" si="21"/>
        <v>Sling Blue/VSIN</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187</v>
      </c>
      <c r="B160" s="72" t="s">
        <v>734</v>
      </c>
      <c r="C160" s="108">
        <v>3</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22"/>
        <v/>
      </c>
      <c r="H160" s="28" t="str">
        <f t="shared" si="23"/>
        <v>Sling BlueWarriors &amp; Gangsters</v>
      </c>
      <c r="I160" s="177">
        <f ca="1">COUNTIF(OFFSET(Data!$A$1,0,MATCH(A160,Data!$1:$1,0)-1,1000,1),B160)</f>
        <v>1</v>
      </c>
      <c r="K160" s="26" t="str">
        <f t="shared" si="21"/>
        <v>Sling Blue/Warriors &amp; Gangsters</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186</v>
      </c>
      <c r="B161" s="182" t="s">
        <v>728</v>
      </c>
      <c r="C161" s="108">
        <v>10</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22"/>
        <v/>
      </c>
      <c r="H161" s="28" t="str">
        <f t="shared" si="23"/>
        <v>Sling Orange4 for $10 Deal</v>
      </c>
      <c r="I161" s="177">
        <f ca="1">COUNTIF(OFFSET(Data!$A$1,0,MATCH(A161,Data!$1:$1,0)-1,1000,1),B161)</f>
        <v>1</v>
      </c>
      <c r="K161" s="26" t="str">
        <f t="shared" si="21"/>
        <v>Sling Orange/4 for $10 Deal</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186</v>
      </c>
      <c r="B162" s="72" t="s">
        <v>793</v>
      </c>
      <c r="C162" s="108">
        <v>10</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22"/>
        <v/>
      </c>
      <c r="H162" s="28" t="str">
        <f t="shared" si="23"/>
        <v>Sling OrangeBest of Spanish</v>
      </c>
      <c r="I162" s="177">
        <f ca="1">COUNTIF(OFFSET(Data!$A$1,0,MATCH(A162,Data!$1:$1,0)-1,1000,1),B162)</f>
        <v>24</v>
      </c>
      <c r="K162" s="26" t="str">
        <f t="shared" si="21"/>
        <v>Sling Orange/Best of Spanish</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186</v>
      </c>
      <c r="B163" s="72" t="s">
        <v>800</v>
      </c>
      <c r="C163" s="108">
        <v>5</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22"/>
        <v/>
      </c>
      <c r="H163" s="28" t="str">
        <f t="shared" si="23"/>
        <v>Sling OrangeCaribe Extra</v>
      </c>
      <c r="I163" s="177">
        <f ca="1">COUNTIF(OFFSET(Data!$A$1,0,MATCH(A163,Data!$1:$1,0)-1,1000,1),B163)</f>
        <v>6</v>
      </c>
      <c r="K163" s="26" t="str">
        <f t="shared" si="21"/>
        <v>Sling Orange/Caribe Extra</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186</v>
      </c>
      <c r="B164" s="72" t="s">
        <v>801</v>
      </c>
      <c r="C164" s="108">
        <v>5</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22"/>
        <v/>
      </c>
      <c r="H164" s="28" t="str">
        <f t="shared" si="23"/>
        <v>Sling OrangeCentroamérica Extra</v>
      </c>
      <c r="I164" s="177">
        <f ca="1">COUNTIF(OFFSET(Data!$A$1,0,MATCH(A164,Data!$1:$1,0)-1,1000,1),B164)</f>
        <v>3</v>
      </c>
      <c r="K164" s="26" t="str">
        <f t="shared" si="21"/>
        <v>Sling Orange/Centroamérica Extra</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186</v>
      </c>
      <c r="B165" s="72" t="s">
        <v>502</v>
      </c>
      <c r="C165" s="108">
        <v>5</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ca="1" si="22"/>
        <v/>
      </c>
      <c r="H165" s="28" t="str">
        <f t="shared" si="23"/>
        <v>Sling OrangeCineFest</v>
      </c>
      <c r="I165" s="177">
        <f ca="1">COUNTIF(OFFSET(Data!$A$1,0,MATCH(A165,Data!$1:$1,0)-1,1000,1),B165)</f>
        <v>1</v>
      </c>
      <c r="K165" s="26" t="str">
        <f t="shared" si="21"/>
        <v>Sling Orange/CineFest</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186</v>
      </c>
      <c r="B166" s="72" t="s">
        <v>216</v>
      </c>
      <c r="C166" s="108">
        <v>3</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ca="1" si="22"/>
        <v/>
      </c>
      <c r="H166" s="28" t="str">
        <f t="shared" si="23"/>
        <v>Sling OrangeCinemoi</v>
      </c>
      <c r="I166" s="177">
        <f ca="1">COUNTIF(OFFSET(Data!$A$1,0,MATCH(A166,Data!$1:$1,0)-1,1000,1),B166)</f>
        <v>1</v>
      </c>
      <c r="K166" s="26" t="str">
        <f t="shared" si="21"/>
        <v>Sling Orange/Cinemoi</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186</v>
      </c>
      <c r="B167" s="182" t="s">
        <v>849</v>
      </c>
      <c r="C167" s="108">
        <v>5</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22"/>
        <v/>
      </c>
      <c r="H167" s="28" t="str">
        <f t="shared" si="23"/>
        <v>Sling OrangeCloud DVR</v>
      </c>
      <c r="I167" s="177">
        <f ca="1">COUNTIF(OFFSET(Data!$A$1,0,MATCH(A167,Data!$1:$1,0)-1,1000,1),B167)</f>
        <v>1</v>
      </c>
      <c r="K167" s="26" t="str">
        <f t="shared" si="21"/>
        <v>Sling Orange/Cloud DVR</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186</v>
      </c>
      <c r="B168" s="72" t="s">
        <v>503</v>
      </c>
      <c r="C168" s="108">
        <v>5</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22"/>
        <v/>
      </c>
      <c r="H168" s="28" t="str">
        <f t="shared" si="23"/>
        <v>Sling OrangeComedy Dynamics</v>
      </c>
      <c r="I168" s="177">
        <f ca="1">COUNTIF(OFFSET(Data!$A$1,0,MATCH(A168,Data!$1:$1,0)-1,1000,1),B168)</f>
        <v>1</v>
      </c>
      <c r="K168" s="26" t="str">
        <f t="shared" si="21"/>
        <v>Sling Orange/Comedy Dynamics</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186</v>
      </c>
      <c r="B169" s="72" t="s">
        <v>496</v>
      </c>
      <c r="C169" s="108">
        <v>5</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22"/>
        <v/>
      </c>
      <c r="H169" s="28" t="str">
        <f t="shared" si="23"/>
        <v>Sling OrangeComedy Extra</v>
      </c>
      <c r="I169" s="177">
        <f ca="1">COUNTIF(OFFSET(Data!$A$1,0,MATCH(A169,Data!$1:$1,0)-1,1000,1),B169)</f>
        <v>9</v>
      </c>
      <c r="K169" s="26" t="str">
        <f t="shared" si="21"/>
        <v>Sling Orange/Comedy Extra</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186</v>
      </c>
      <c r="B170" s="72" t="s">
        <v>504</v>
      </c>
      <c r="C170" s="108">
        <v>5</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22"/>
        <v/>
      </c>
      <c r="H170" s="28" t="str">
        <f t="shared" si="23"/>
        <v>Sling OrangeCONtv</v>
      </c>
      <c r="I170" s="177">
        <f ca="1">COUNTIF(OFFSET(Data!$A$1,0,MATCH(A170,Data!$1:$1,0)-1,1000,1),B170)</f>
        <v>1</v>
      </c>
      <c r="K170" s="26" t="str">
        <f t="shared" si="21"/>
        <v>Sling Orange/CONtv</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186</v>
      </c>
      <c r="B171" s="72" t="s">
        <v>505</v>
      </c>
      <c r="C171" s="108">
        <v>3</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ca="1" si="22"/>
        <v/>
      </c>
      <c r="H171" s="28" t="str">
        <f t="shared" si="23"/>
        <v>Sling OrangeCuriosityStream</v>
      </c>
      <c r="I171" s="177">
        <f ca="1">COUNTIF(OFFSET(Data!$A$1,0,MATCH(A171,Data!$1:$1,0)-1,1000,1),B171)</f>
        <v>1</v>
      </c>
      <c r="K171" s="26" t="str">
        <f t="shared" si="21"/>
        <v>Sling Orange/CuriosityStream</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186</v>
      </c>
      <c r="B172" s="72" t="s">
        <v>506</v>
      </c>
      <c r="C172" s="108">
        <v>5</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ca="1" si="22"/>
        <v/>
      </c>
      <c r="H172" s="28" t="str">
        <f t="shared" si="23"/>
        <v>Sling OrangeDocurama</v>
      </c>
      <c r="I172" s="177">
        <f ca="1">COUNTIF(OFFSET(Data!$A$1,0,MATCH(A172,Data!$1:$1,0)-1,1000,1),B172)</f>
        <v>1</v>
      </c>
      <c r="K172" s="26" t="str">
        <f t="shared" si="21"/>
        <v>Sling Orange/Docurama</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186</v>
      </c>
      <c r="B173" s="72" t="s">
        <v>507</v>
      </c>
      <c r="C173" s="108">
        <v>5</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22"/>
        <v/>
      </c>
      <c r="H173" s="28" t="str">
        <f t="shared" si="23"/>
        <v>Sling OrangeDOGTV</v>
      </c>
      <c r="I173" s="177">
        <f ca="1">COUNTIF(OFFSET(Data!$A$1,0,MATCH(A173,Data!$1:$1,0)-1,1000,1),B173)</f>
        <v>1</v>
      </c>
      <c r="K173" s="26" t="str">
        <f t="shared" si="21"/>
        <v>Sling Orange/DOGTV</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186</v>
      </c>
      <c r="B174" s="72" t="s">
        <v>508</v>
      </c>
      <c r="C174" s="108">
        <v>5</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22"/>
        <v/>
      </c>
      <c r="H174" s="28" t="str">
        <f t="shared" si="23"/>
        <v>Sling OrangeDove Channel</v>
      </c>
      <c r="I174" s="177">
        <f ca="1">COUNTIF(OFFSET(Data!$A$1,0,MATCH(A174,Data!$1:$1,0)-1,1000,1),B174)</f>
        <v>1</v>
      </c>
      <c r="K174" s="26" t="str">
        <f t="shared" si="21"/>
        <v>Sling Orange/Dove Channel</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186</v>
      </c>
      <c r="B175" s="72" t="s">
        <v>735</v>
      </c>
      <c r="C175" s="108">
        <v>3</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22"/>
        <v/>
      </c>
      <c r="H175" s="28" t="str">
        <f t="shared" si="23"/>
        <v>Sling OrangeDOX</v>
      </c>
      <c r="I175" s="177">
        <f ca="1">COUNTIF(OFFSET(Data!$A$1,0,MATCH(A175,Data!$1:$1,0)-1,1000,1),B175)</f>
        <v>1</v>
      </c>
      <c r="K175" s="26" t="str">
        <f t="shared" si="21"/>
        <v>Sling Orange/DOX</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186</v>
      </c>
      <c r="B176" s="72" t="s">
        <v>864</v>
      </c>
      <c r="C176" s="108">
        <v>6</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22"/>
        <v/>
      </c>
      <c r="H176" s="28" t="str">
        <f t="shared" si="23"/>
        <v>Sling OrangeEchoboom Sports</v>
      </c>
      <c r="I176" s="177">
        <f ca="1">COUNTIF(OFFSET(Data!$A$1,0,MATCH(A176,Data!$1:$1,0)-1,1000,1),B176)</f>
        <v>1</v>
      </c>
      <c r="K176" s="26" t="str">
        <f t="shared" si="21"/>
        <v>Sling Orange/Echoboom Sports</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186</v>
      </c>
      <c r="B177" s="72" t="s">
        <v>32</v>
      </c>
      <c r="C177" s="108">
        <v>5</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22"/>
        <v/>
      </c>
      <c r="H177" s="28" t="str">
        <f t="shared" si="23"/>
        <v>Sling OrangeEPIX</v>
      </c>
      <c r="I177" s="177">
        <f ca="1">COUNTIF(OFFSET(Data!$A$1,0,MATCH(A177,Data!$1:$1,0)-1,1000,1),B177)</f>
        <v>3</v>
      </c>
      <c r="K177" s="26" t="str">
        <f t="shared" si="21"/>
        <v>Sling Orange/EPIX</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186</v>
      </c>
      <c r="B178" s="72" t="s">
        <v>802</v>
      </c>
      <c r="C178" s="108">
        <v>5</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22"/>
        <v/>
      </c>
      <c r="H178" s="28" t="str">
        <f t="shared" si="23"/>
        <v>Sling OrangeEspaña Extra</v>
      </c>
      <c r="I178" s="177">
        <f ca="1">COUNTIF(OFFSET(Data!$A$1,0,MATCH(A178,Data!$1:$1,0)-1,1000,1),B178)</f>
        <v>3</v>
      </c>
      <c r="K178" s="26" t="str">
        <f t="shared" si="21"/>
        <v>Sling Orange/España Extra</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186</v>
      </c>
      <c r="B179" s="72" t="s">
        <v>723</v>
      </c>
      <c r="C179" s="108">
        <v>3</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22"/>
        <v/>
      </c>
      <c r="H179" s="28" t="str">
        <f t="shared" si="23"/>
        <v>Sling OrangeFlixLatino</v>
      </c>
      <c r="I179" s="177">
        <f ca="1">COUNTIF(OFFSET(Data!$A$1,0,MATCH(A179,Data!$1:$1,0)-1,1000,1),B179)</f>
        <v>1</v>
      </c>
      <c r="K179" s="26" t="str">
        <f t="shared" si="21"/>
        <v>Sling Orange/FlixLatino</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186</v>
      </c>
      <c r="B180" s="72" t="s">
        <v>721</v>
      </c>
      <c r="C180" s="108">
        <v>4</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22"/>
        <v/>
      </c>
      <c r="H180" s="28" t="str">
        <f t="shared" si="23"/>
        <v>Sling OrangeGenius Brands Network</v>
      </c>
      <c r="I180" s="177">
        <f ca="1">COUNTIF(OFFSET(Data!$A$1,0,MATCH(A180,Data!$1:$1,0)-1,1000,1),B180)</f>
        <v>1</v>
      </c>
      <c r="K180" s="26" t="str">
        <f t="shared" si="21"/>
        <v>Sling Orange/Genius Brands Network</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186</v>
      </c>
      <c r="B181" s="72" t="s">
        <v>509</v>
      </c>
      <c r="C181" s="108">
        <v>7</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22"/>
        <v/>
      </c>
      <c r="H181" s="28" t="str">
        <f t="shared" si="23"/>
        <v>Sling OrangeGrokker</v>
      </c>
      <c r="I181" s="177">
        <f ca="1">COUNTIF(OFFSET(Data!$A$1,0,MATCH(A181,Data!$1:$1,0)-1,1000,1),B181)</f>
        <v>1</v>
      </c>
      <c r="K181" s="26" t="str">
        <f t="shared" si="21"/>
        <v>Sling Orange/Grokker</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186</v>
      </c>
      <c r="B182" s="72" t="s">
        <v>706</v>
      </c>
      <c r="C182" s="108">
        <v>6</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22"/>
        <v/>
      </c>
      <c r="H182" s="28" t="str">
        <f t="shared" si="23"/>
        <v>Sling OrangeHallmark Movies Now</v>
      </c>
      <c r="I182" s="177">
        <f ca="1">COUNTIF(OFFSET(Data!$A$1,0,MATCH(A182,Data!$1:$1,0)-1,1000,1),B182)</f>
        <v>1</v>
      </c>
      <c r="K182" s="26" t="str">
        <f t="shared" si="21"/>
        <v>Sling Orange/Hallmark Movies Now</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186</v>
      </c>
      <c r="B183" s="72" t="s">
        <v>501</v>
      </c>
      <c r="C183" s="108">
        <v>5</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ref="G183:G219" ca="1" si="24">IF(E183=0,"",C183/E183)</f>
        <v/>
      </c>
      <c r="H183" s="28" t="str">
        <f t="shared" ref="H183:H219" si="25">A183&amp;B183&amp;D183</f>
        <v>Sling OrangeHeartland Extra</v>
      </c>
      <c r="I183" s="177">
        <f ca="1">COUNTIF(OFFSET(Data!$A$1,0,MATCH(A183,Data!$1:$1,0)-1,1000,1),B183)</f>
        <v>12</v>
      </c>
      <c r="K183" s="26" t="str">
        <f t="shared" si="21"/>
        <v>Sling Orange/Heartland Extra</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186</v>
      </c>
      <c r="B184" s="72" t="s">
        <v>510</v>
      </c>
      <c r="C184" s="108">
        <v>8</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24"/>
        <v/>
      </c>
      <c r="H184" s="28" t="str">
        <f t="shared" si="25"/>
        <v>Sling OrangeHere TV</v>
      </c>
      <c r="I184" s="177">
        <f ca="1">COUNTIF(OFFSET(Data!$A$1,0,MATCH(A184,Data!$1:$1,0)-1,1000,1),B184)</f>
        <v>1</v>
      </c>
      <c r="K184" s="26" t="str">
        <f t="shared" si="21"/>
        <v>Sling Orange/Here TV</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186</v>
      </c>
      <c r="B185" s="72" t="s">
        <v>500</v>
      </c>
      <c r="C185" s="108">
        <v>5</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24"/>
        <v/>
      </c>
      <c r="H185" s="28" t="str">
        <f t="shared" si="25"/>
        <v>Sling OrangeHollywood Extra</v>
      </c>
      <c r="I185" s="177">
        <f ca="1">COUNTIF(OFFSET(Data!$A$1,0,MATCH(A185,Data!$1:$1,0)-1,1000,1),B185)</f>
        <v>6</v>
      </c>
      <c r="K185" s="26" t="str">
        <f t="shared" si="21"/>
        <v>Sling Orange/Hollywood Extra</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186</v>
      </c>
      <c r="B186" s="72" t="s">
        <v>511</v>
      </c>
      <c r="C186" s="108">
        <v>5</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24"/>
        <v/>
      </c>
      <c r="H186" s="28" t="str">
        <f t="shared" si="25"/>
        <v>Sling OrangeHopster</v>
      </c>
      <c r="I186" s="177">
        <f ca="1">COUNTIF(OFFSET(Data!$A$1,0,MATCH(A186,Data!$1:$1,0)-1,1000,1),B186)</f>
        <v>1</v>
      </c>
      <c r="K186" s="26" t="str">
        <f t="shared" si="21"/>
        <v>Sling Orange/Hopster</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186</v>
      </c>
      <c r="B187" s="72" t="s">
        <v>497</v>
      </c>
      <c r="C187" s="108">
        <v>5</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24"/>
        <v/>
      </c>
      <c r="H187" s="28" t="str">
        <f t="shared" si="25"/>
        <v>Sling OrangeKids Extra</v>
      </c>
      <c r="I187" s="177">
        <f ca="1">COUNTIF(OFFSET(Data!$A$1,0,MATCH(A187,Data!$1:$1,0)-1,1000,1),B187)</f>
        <v>7</v>
      </c>
      <c r="K187" s="26" t="str">
        <f t="shared" si="21"/>
        <v>Sling Orange/Kids Extra</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186</v>
      </c>
      <c r="B188" s="72" t="s">
        <v>499</v>
      </c>
      <c r="C188" s="108">
        <v>5</v>
      </c>
      <c r="D188" s="126"/>
      <c r="E188" s="124">
        <f ca="1">COUNTIFS(Data!$D$1:$D$1000,1,OFFSET(Data!$A$1,0,MATCH($A188,Data!$1:$1,0)-1,1000,1),B188)</f>
        <v>1</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f t="shared" ca="1" si="24"/>
        <v>5</v>
      </c>
      <c r="H188" s="28" t="str">
        <f t="shared" si="25"/>
        <v>Sling OrangeLifestyle Extra</v>
      </c>
      <c r="I188" s="177">
        <f ca="1">COUNTIF(OFFSET(Data!$A$1,0,MATCH(A188,Data!$1:$1,0)-1,1000,1),B188)</f>
        <v>12</v>
      </c>
      <c r="K188" s="26" t="str">
        <f t="shared" si="21"/>
        <v>Sling Orange/Lifestyle Extra</v>
      </c>
      <c r="L188" s="39" t="str">
        <f t="array" aca="1" ref="L188" ca="1">_xlfn.TEXTJOIN(", ",TRUE,IF((Data!$D$1:$D$1000=1)*(OFFSET(Data!$A$1,0,MATCH($A188,Data!$1:$1,0)-1,1000,1)=$B188),Data!$A$1:$A$1000,""))</f>
        <v>Cooking Channel</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186</v>
      </c>
      <c r="B189" s="72" t="s">
        <v>865</v>
      </c>
      <c r="C189" s="108">
        <v>3</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24"/>
        <v/>
      </c>
      <c r="H189" s="28" t="str">
        <f t="shared" si="25"/>
        <v>Sling OrangeLion Mountain TV</v>
      </c>
      <c r="I189" s="177">
        <f ca="1">COUNTIF(OFFSET(Data!$A$1,0,MATCH(A189,Data!$1:$1,0)-1,1000,1),B189)</f>
        <v>1</v>
      </c>
      <c r="K189" s="26" t="str">
        <f t="shared" si="21"/>
        <v>Sling Orange/Lion Mountain TV</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186</v>
      </c>
      <c r="B190" s="72" t="s">
        <v>732</v>
      </c>
      <c r="C190" s="108">
        <v>5</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24"/>
        <v/>
      </c>
      <c r="H190" s="28" t="str">
        <f t="shared" si="25"/>
        <v>Sling OrangeMagnolia Selects</v>
      </c>
      <c r="I190" s="177">
        <f ca="1">COUNTIF(OFFSET(Data!$A$1,0,MATCH(A190,Data!$1:$1,0)-1,1000,1),B190)</f>
        <v>1</v>
      </c>
      <c r="K190" s="26" t="str">
        <f t="shared" si="21"/>
        <v>Sling Orange/Magnolia Selects</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186</v>
      </c>
      <c r="B191" s="72" t="s">
        <v>803</v>
      </c>
      <c r="C191" s="108">
        <v>5</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24"/>
        <v/>
      </c>
      <c r="H191" s="28" t="str">
        <f t="shared" si="25"/>
        <v>Sling OrangeMéxico Extra</v>
      </c>
      <c r="I191" s="177">
        <f ca="1">COUNTIF(OFFSET(Data!$A$1,0,MATCH(A191,Data!$1:$1,0)-1,1000,1),B191)</f>
        <v>11</v>
      </c>
      <c r="K191" s="26" t="str">
        <f t="shared" si="21"/>
        <v>Sling Orange/México Extra</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186</v>
      </c>
      <c r="B192" s="72" t="s">
        <v>733</v>
      </c>
      <c r="C192" s="108">
        <v>3</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24"/>
        <v/>
      </c>
      <c r="H192" s="28" t="str">
        <f t="shared" si="25"/>
        <v>Sling OrangeMonsters &amp; Nightmares</v>
      </c>
      <c r="I192" s="177">
        <f ca="1">COUNTIF(OFFSET(Data!$A$1,0,MATCH(A192,Data!$1:$1,0)-1,1000,1),B192)</f>
        <v>1</v>
      </c>
      <c r="K192" s="26" t="str">
        <f t="shared" si="21"/>
        <v>Sling Orange/Monsters &amp; Nightmares</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186</v>
      </c>
      <c r="B193" s="72" t="s">
        <v>498</v>
      </c>
      <c r="C193" s="108">
        <v>5</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24"/>
        <v/>
      </c>
      <c r="H193" s="28" t="str">
        <f t="shared" si="25"/>
        <v>Sling OrangeNews Extra</v>
      </c>
      <c r="I193" s="177">
        <f ca="1">COUNTIF(OFFSET(Data!$A$1,0,MATCH(A193,Data!$1:$1,0)-1,1000,1),B193)</f>
        <v>14</v>
      </c>
      <c r="K193" s="26" t="str">
        <f t="shared" si="21"/>
        <v>Sling Orange/News Extra</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186</v>
      </c>
      <c r="B194" s="72" t="s">
        <v>512</v>
      </c>
      <c r="C194" s="108">
        <v>5</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24"/>
        <v/>
      </c>
      <c r="H194" s="28" t="str">
        <f t="shared" si="25"/>
        <v>Sling OrangeOutside TV Features</v>
      </c>
      <c r="I194" s="177">
        <f ca="1">COUNTIF(OFFSET(Data!$A$1,0,MATCH(A194,Data!$1:$1,0)-1,1000,1),B194)</f>
        <v>1</v>
      </c>
      <c r="K194" s="26" t="str">
        <f t="shared" si="21"/>
        <v>Sling Orange/Outside TV Features</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186</v>
      </c>
      <c r="B195" s="72" t="s">
        <v>513</v>
      </c>
      <c r="C195" s="108">
        <v>6</v>
      </c>
      <c r="D195" s="126"/>
      <c r="E195" s="124">
        <f ca="1">COUNTIFS(Data!$D$1:$D$1000,1,OFFSET(Data!$A$1,0,MATCH($A195,Data!$1:$1,0)-1,1000,1),B195)</f>
        <v>0</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t="str">
        <f t="shared" ca="1" si="24"/>
        <v/>
      </c>
      <c r="H195" s="28" t="str">
        <f t="shared" si="25"/>
        <v>Sling OrangePantaya</v>
      </c>
      <c r="I195" s="177">
        <f ca="1">COUNTIF(OFFSET(Data!$A$1,0,MATCH(A195,Data!$1:$1,0)-1,1000,1),B195)</f>
        <v>1</v>
      </c>
      <c r="K195" s="26" t="str">
        <f t="shared" si="21"/>
        <v>Sling Orange/Pantaya</v>
      </c>
      <c r="L195" s="39" t="str">
        <f t="array" aca="1" ref="L195" ca="1">_xlfn.TEXTJOIN(", ",TRUE,IF((Data!$D$1:$D$1000=1)*(OFFSET(Data!$A$1,0,MATCH($A195,Data!$1:$1,0)-1,1000,1)=$B195),Data!$A$1:$A$1000,""))</f>
        <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186</v>
      </c>
      <c r="B196" s="72" t="s">
        <v>66</v>
      </c>
      <c r="C196" s="108">
        <v>10</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24"/>
        <v/>
      </c>
      <c r="H196" s="28" t="str">
        <f t="shared" si="25"/>
        <v>Sling OrangeShowtime</v>
      </c>
      <c r="I196" s="177">
        <f ca="1">COUNTIF(OFFSET(Data!$A$1,0,MATCH(A196,Data!$1:$1,0)-1,1000,1),B196)</f>
        <v>9</v>
      </c>
      <c r="K196" s="26" t="str">
        <f t="shared" si="21"/>
        <v>Sling Orange/Showtime</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186</v>
      </c>
      <c r="B197" s="72" t="s">
        <v>495</v>
      </c>
      <c r="C197" s="108">
        <v>10</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24"/>
        <v/>
      </c>
      <c r="H197" s="28" t="str">
        <f t="shared" si="25"/>
        <v>Sling OrangeSports Extra</v>
      </c>
      <c r="I197" s="177">
        <f ca="1">COUNTIF(OFFSET(Data!$A$1,0,MATCH(A197,Data!$1:$1,0)-1,1000,1),B197)</f>
        <v>20</v>
      </c>
      <c r="K197" s="26" t="str">
        <f t="shared" ref="K197" si="26">A197&amp;"/"&amp;B197</f>
        <v>Sling Orange/Sports Extra</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186</v>
      </c>
      <c r="B198" s="72" t="s">
        <v>67</v>
      </c>
      <c r="C198" s="108">
        <v>9</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24"/>
        <v/>
      </c>
      <c r="H198" s="28" t="str">
        <f t="shared" si="25"/>
        <v>Sling OrangeStarz</v>
      </c>
      <c r="I198" s="177">
        <f ca="1">COUNTIF(OFFSET(Data!$A$1,0,MATCH(A198,Data!$1:$1,0)-1,1000,1),B198)</f>
        <v>6</v>
      </c>
      <c r="K198" s="26" t="str">
        <f t="shared" si="21"/>
        <v>Sling Orange/Starz</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186</v>
      </c>
      <c r="B199" s="72" t="s">
        <v>514</v>
      </c>
      <c r="C199" s="108">
        <v>7</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24"/>
        <v/>
      </c>
      <c r="H199" s="28" t="str">
        <f t="shared" si="25"/>
        <v>Sling OrangeStingray Karaoke</v>
      </c>
      <c r="I199" s="177">
        <f ca="1">COUNTIF(OFFSET(Data!$A$1,0,MATCH(A199,Data!$1:$1,0)-1,1000,1),B199)</f>
        <v>1</v>
      </c>
      <c r="K199" s="26" t="str">
        <f t="shared" si="21"/>
        <v>Sling Orange/Stingray Karaoke</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186</v>
      </c>
      <c r="B200" s="72" t="s">
        <v>736</v>
      </c>
      <c r="C200" s="108">
        <v>8</v>
      </c>
      <c r="D200" s="126"/>
      <c r="E200" s="124">
        <f ca="1">COUNTIFS(Data!$D$1:$D$1000,1,OFFSET(Data!$A$1,0,MATCH($A200,Data!$1:$1,0)-1,1000,1),B200)</f>
        <v>0</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t="str">
        <f t="shared" ca="1" si="24"/>
        <v/>
      </c>
      <c r="H200" s="28" t="str">
        <f t="shared" si="25"/>
        <v>Sling OrangeStingray Qello</v>
      </c>
      <c r="I200" s="177">
        <f ca="1">COUNTIF(OFFSET(Data!$A$1,0,MATCH(A200,Data!$1:$1,0)-1,1000,1),B200)</f>
        <v>1</v>
      </c>
      <c r="K200" s="26" t="str">
        <f t="shared" si="21"/>
        <v>Sling Orange/Stingray Qello</v>
      </c>
      <c r="L200" s="39" t="str">
        <f t="array" aca="1" ref="L200" ca="1">_xlfn.TEXTJOIN(", ",TRUE,IF((Data!$D$1:$D$1000=1)*(OFFSET(Data!$A$1,0,MATCH($A200,Data!$1:$1,0)-1,1000,1)=$B200),Data!$A$1:$A$1000,""))</f>
        <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186</v>
      </c>
      <c r="B201" s="72" t="s">
        <v>896</v>
      </c>
      <c r="C201" s="108">
        <v>5</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24"/>
        <v/>
      </c>
      <c r="H201" s="28" t="str">
        <f t="shared" si="25"/>
        <v>Sling OrangeSudamérica Extra</v>
      </c>
      <c r="I201" s="177">
        <f ca="1">COUNTIF(OFFSET(Data!$A$1,0,MATCH(A201,Data!$1:$1,0)-1,1000,1),B201)</f>
        <v>13</v>
      </c>
      <c r="K201" s="26" t="str">
        <f t="shared" ref="K201:K209" si="27">A201&amp;"/"&amp;B201</f>
        <v>Sling Orange/Sudamérica Extra</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186</v>
      </c>
      <c r="B202" s="72" t="s">
        <v>516</v>
      </c>
      <c r="C202" s="108">
        <v>3</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24"/>
        <v/>
      </c>
      <c r="H202" s="28" t="str">
        <f t="shared" si="25"/>
        <v>Sling OrangeThe Country Network</v>
      </c>
      <c r="I202" s="177">
        <f ca="1">COUNTIF(OFFSET(Data!$A$1,0,MATCH(A202,Data!$1:$1,0)-1,1000,1),B202)</f>
        <v>1</v>
      </c>
      <c r="K202" s="26" t="str">
        <f t="shared" si="27"/>
        <v>Sling Orange/The Country Network</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186</v>
      </c>
      <c r="B203" s="182" t="s">
        <v>727</v>
      </c>
      <c r="C203" s="108">
        <v>20</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24"/>
        <v/>
      </c>
      <c r="H203" s="28" t="str">
        <f t="shared" si="25"/>
        <v>Sling OrangeTotal TV Deal</v>
      </c>
      <c r="I203" s="177">
        <f ca="1">COUNTIF(OFFSET(Data!$A$1,0,MATCH(A203,Data!$1:$1,0)-1,1000,1),B203)</f>
        <v>1</v>
      </c>
      <c r="K203" s="26" t="str">
        <f t="shared" si="27"/>
        <v>Sling Orange/Total TV Deal</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186</v>
      </c>
      <c r="B204" s="72" t="s">
        <v>515</v>
      </c>
      <c r="C204" s="108">
        <v>5</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24"/>
        <v/>
      </c>
      <c r="H204" s="28" t="str">
        <f t="shared" si="25"/>
        <v>Sling OrangeUP Faith &amp; Family</v>
      </c>
      <c r="I204" s="177">
        <f ca="1">COUNTIF(OFFSET(Data!$A$1,0,MATCH(A204,Data!$1:$1,0)-1,1000,1),B204)</f>
        <v>1</v>
      </c>
      <c r="K204" s="26" t="str">
        <f t="shared" si="27"/>
        <v>Sling Orange/UP Faith &amp; Family</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186</v>
      </c>
      <c r="B205" s="72" t="s">
        <v>315</v>
      </c>
      <c r="C205" s="108">
        <v>4</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24"/>
        <v/>
      </c>
      <c r="H205" s="28" t="str">
        <f t="shared" si="25"/>
        <v>Sling OrangeVSIN</v>
      </c>
      <c r="I205" s="177">
        <f ca="1">COUNTIF(OFFSET(Data!$A$1,0,MATCH(A205,Data!$1:$1,0)-1,1000,1),B205)</f>
        <v>1</v>
      </c>
      <c r="K205" s="26" t="str">
        <f t="shared" si="27"/>
        <v>Sling Orange/VSIN</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186</v>
      </c>
      <c r="B206" s="72" t="s">
        <v>734</v>
      </c>
      <c r="C206" s="108">
        <v>3</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24"/>
        <v/>
      </c>
      <c r="H206" s="28" t="str">
        <f t="shared" si="25"/>
        <v>Sling OrangeWarriors &amp; Gangsters</v>
      </c>
      <c r="I206" s="177">
        <f ca="1">COUNTIF(OFFSET(Data!$A$1,0,MATCH(A206,Data!$1:$1,0)-1,1000,1),B206)</f>
        <v>1</v>
      </c>
      <c r="K206" s="26" t="str">
        <f t="shared" si="27"/>
        <v>Sling Orange/Warriors &amp; Gangsters</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867</v>
      </c>
      <c r="B207" s="72" t="s">
        <v>572</v>
      </c>
      <c r="C207" s="108">
        <v>10</v>
      </c>
      <c r="D207" s="126"/>
      <c r="E207" s="124">
        <f ca="1">COUNTIFS(Data!$D$1:$D$1000,1,OFFSET(Data!$A$1,0,MATCH($A207,Data!$1:$1,0)-1,1000,1),B207)</f>
        <v>1</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f t="shared" ca="1" si="24"/>
        <v>10</v>
      </c>
      <c r="H207" s="28" t="str">
        <f t="shared" si="25"/>
        <v>VidgoPlus</v>
      </c>
      <c r="I207" s="177">
        <f ca="1">COUNTIF(OFFSET(Data!$A$1,0,MATCH(A207,Data!$1:$1,0)-1,1000,1),B207)</f>
        <v>16</v>
      </c>
      <c r="K207" s="26" t="str">
        <f t="shared" si="27"/>
        <v>Vidgo/Plus</v>
      </c>
      <c r="L207" s="39" t="str">
        <f t="array" aca="1" ref="L207" ca="1">_xlfn.TEXTJOIN(", ",TRUE,IF((Data!$D$1:$D$1000=1)*(OFFSET(Data!$A$1,0,MATCH($A207,Data!$1:$1,0)-1,1000,1)=$B207),Data!$A$1:$A$1000,""))</f>
        <v>Cooking Channel</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886</v>
      </c>
      <c r="B208" s="72" t="s">
        <v>882</v>
      </c>
      <c r="C208" s="108">
        <v>10</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24"/>
        <v/>
      </c>
      <c r="H208" s="28" t="str">
        <f t="shared" si="25"/>
        <v>Vidgo LatinoLatino MAS</v>
      </c>
      <c r="I208" s="177">
        <f ca="1">COUNTIF(OFFSET(Data!$A$1,0,MATCH(A208,Data!$1:$1,0)-1,1000,1),B208)</f>
        <v>3</v>
      </c>
      <c r="K208" s="26" t="str">
        <f t="shared" si="27"/>
        <v>Vidgo Latino/Latino MAS</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171</v>
      </c>
      <c r="B209" s="72" t="s">
        <v>790</v>
      </c>
      <c r="C209" s="108">
        <v>6</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24"/>
        <v/>
      </c>
      <c r="H209" s="28" t="str">
        <f t="shared" si="25"/>
        <v>YouTube TVAcorn TV</v>
      </c>
      <c r="I209" s="177">
        <f ca="1">COUNTIF(OFFSET(Data!$A$1,0,MATCH(A209,Data!$1:$1,0)-1,1000,1),B209)</f>
        <v>1</v>
      </c>
      <c r="K209" s="26" t="str">
        <f t="shared" si="27"/>
        <v>YouTube TV/Acorn TV</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171</v>
      </c>
      <c r="B210" s="72" t="s">
        <v>161</v>
      </c>
      <c r="C210" s="108">
        <v>5</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24"/>
        <v/>
      </c>
      <c r="H210" s="28" t="str">
        <f t="shared" si="25"/>
        <v>YouTube TVAMC Premiere</v>
      </c>
      <c r="I210" s="177">
        <f ca="1">COUNTIF(OFFSET(Data!$A$1,0,MATCH(A210,Data!$1:$1,0)-1,1000,1),B210)</f>
        <v>1</v>
      </c>
      <c r="K210" s="26" t="str">
        <f t="shared" ref="K210:K219" si="28">A210&amp;"/"&amp;B210</f>
        <v>YouTube TV/AMC Premiere</v>
      </c>
      <c r="L210" s="39" t="str">
        <f t="array" aca="1" ref="L210" ca="1">_xlfn.TEXTJOIN(", ",TRUE,IF((Data!$D$1:$D$1000=1)*(OFFSET(Data!$A$1,0,MATCH($A210,Data!$1:$1,0)-1,1000,1)=$B210),Data!$A$1:$A$1000,""))</f>
        <v/>
      </c>
    </row>
    <row r="211" spans="1:31" ht="13.3" thickBot="1" x14ac:dyDescent="0.4">
      <c r="A211" s="71" t="s">
        <v>171</v>
      </c>
      <c r="B211" s="72" t="s">
        <v>505</v>
      </c>
      <c r="C211" s="108">
        <v>3</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24"/>
        <v/>
      </c>
      <c r="H211" s="28" t="str">
        <f t="shared" si="25"/>
        <v>YouTube TVCuriosityStream</v>
      </c>
      <c r="I211" s="177">
        <f ca="1">COUNTIF(OFFSET(Data!$A$1,0,MATCH(A211,Data!$1:$1,0)-1,1000,1),B211)</f>
        <v>1</v>
      </c>
      <c r="K211" s="26" t="str">
        <f t="shared" si="28"/>
        <v>YouTube TV/CuriosityStream</v>
      </c>
      <c r="L211" s="39" t="str">
        <f t="array" aca="1" ref="L211" ca="1">_xlfn.TEXTJOIN(", ",TRUE,IF((Data!$D$1:$D$1000=1)*(OFFSET(Data!$A$1,0,MATCH($A211,Data!$1:$1,0)-1,1000,1)=$B211),Data!$A$1:$A$1000,""))</f>
        <v/>
      </c>
    </row>
    <row r="212" spans="1:31" ht="13.3" thickBot="1" x14ac:dyDescent="0.4">
      <c r="A212" s="71" t="s">
        <v>171</v>
      </c>
      <c r="B212" s="72" t="s">
        <v>32</v>
      </c>
      <c r="C212" s="108">
        <v>6</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24"/>
        <v/>
      </c>
      <c r="H212" s="28" t="str">
        <f t="shared" si="25"/>
        <v>YouTube TVEPIX</v>
      </c>
      <c r="I212" s="177">
        <f ca="1">COUNTIF(OFFSET(Data!$A$1,0,MATCH(A212,Data!$1:$1,0)-1,1000,1),B212)</f>
        <v>1</v>
      </c>
      <c r="K212" s="26" t="str">
        <f t="shared" si="28"/>
        <v>YouTube TV/EPIX</v>
      </c>
      <c r="L212" s="39" t="str">
        <f t="array" aca="1" ref="L212" ca="1">_xlfn.TEXTJOIN(", ",TRUE,IF((Data!$D$1:$D$1000=1)*(OFFSET(Data!$A$1,0,MATCH($A212,Data!$1:$1,0)-1,1000,1)=$B212),Data!$A$1:$A$1000,""))</f>
        <v/>
      </c>
    </row>
    <row r="213" spans="1:31" ht="13.3" thickBot="1" x14ac:dyDescent="0.4">
      <c r="A213" s="71" t="s">
        <v>171</v>
      </c>
      <c r="B213" s="72" t="s">
        <v>243</v>
      </c>
      <c r="C213" s="108">
        <v>15</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24"/>
        <v/>
      </c>
      <c r="H213" s="28" t="str">
        <f t="shared" si="25"/>
        <v>YouTube TVFOX Soccer Plus</v>
      </c>
      <c r="I213" s="177">
        <f ca="1">COUNTIF(OFFSET(Data!$A$1,0,MATCH(A213,Data!$1:$1,0)-1,1000,1),B213)</f>
        <v>1</v>
      </c>
      <c r="K213" s="26" t="str">
        <f t="shared" si="28"/>
        <v>YouTube TV/FOX Soccer Plus</v>
      </c>
      <c r="L213" s="39" t="str">
        <f t="array" aca="1" ref="L213" ca="1">_xlfn.TEXTJOIN(", ",TRUE,IF((Data!$D$1:$D$1000=1)*(OFFSET(Data!$A$1,0,MATCH($A213,Data!$1:$1,0)-1,1000,1)=$B213),Data!$A$1:$A$1000,""))</f>
        <v/>
      </c>
    </row>
    <row r="214" spans="1:31" ht="13.3" thickBot="1" x14ac:dyDescent="0.4">
      <c r="A214" s="71" t="s">
        <v>171</v>
      </c>
      <c r="B214" s="72" t="s">
        <v>163</v>
      </c>
      <c r="C214" s="108">
        <v>40</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24"/>
        <v/>
      </c>
      <c r="H214" s="28" t="str">
        <f t="shared" si="25"/>
        <v>YouTube TVNBA League Pass</v>
      </c>
      <c r="I214" s="177">
        <f ca="1">COUNTIF(OFFSET(Data!$A$1,0,MATCH(A214,Data!$1:$1,0)-1,1000,1),B214)</f>
        <v>1</v>
      </c>
      <c r="K214" s="26" t="str">
        <f t="shared" si="28"/>
        <v>YouTube TV/NBA League Pass</v>
      </c>
      <c r="L214" s="39" t="str">
        <f t="array" aca="1" ref="L214" ca="1">_xlfn.TEXTJOIN(", ",TRUE,IF((Data!$D$1:$D$1000=1)*(OFFSET(Data!$A$1,0,MATCH($A214,Data!$1:$1,0)-1,1000,1)=$B214),Data!$A$1:$A$1000,""))</f>
        <v/>
      </c>
    </row>
    <row r="215" spans="1:31" ht="13.3" thickBot="1" x14ac:dyDescent="0.4">
      <c r="A215" s="71" t="s">
        <v>171</v>
      </c>
      <c r="B215" s="72" t="s">
        <v>66</v>
      </c>
      <c r="C215" s="108">
        <v>11</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ca="1" si="24"/>
        <v/>
      </c>
      <c r="H215" s="28" t="str">
        <f t="shared" si="25"/>
        <v>YouTube TVShowtime</v>
      </c>
      <c r="I215" s="177">
        <f ca="1">COUNTIF(OFFSET(Data!$A$1,0,MATCH(A215,Data!$1:$1,0)-1,1000,1),B215)</f>
        <v>1</v>
      </c>
      <c r="K215" s="26" t="str">
        <f t="shared" si="28"/>
        <v>YouTube TV/Showtime</v>
      </c>
      <c r="L215" s="39" t="str">
        <f t="array" aca="1" ref="L215" ca="1">_xlfn.TEXTJOIN(", ",TRUE,IF((Data!$D$1:$D$1000=1)*(OFFSET(Data!$A$1,0,MATCH($A215,Data!$1:$1,0)-1,1000,1)=$B215),Data!$A$1:$A$1000,""))</f>
        <v/>
      </c>
    </row>
    <row r="216" spans="1:31" ht="13.3" thickBot="1" x14ac:dyDescent="0.4">
      <c r="A216" s="71" t="s">
        <v>171</v>
      </c>
      <c r="B216" s="72" t="s">
        <v>164</v>
      </c>
      <c r="C216" s="108">
        <v>6</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24"/>
        <v/>
      </c>
      <c r="H216" s="28" t="str">
        <f t="shared" si="25"/>
        <v>YouTube TVShudder</v>
      </c>
      <c r="I216" s="177">
        <f ca="1">COUNTIF(OFFSET(Data!$A$1,0,MATCH(A216,Data!$1:$1,0)-1,1000,1),B216)</f>
        <v>1</v>
      </c>
      <c r="K216" s="26" t="str">
        <f t="shared" si="28"/>
        <v>YouTube TV/Shudder</v>
      </c>
      <c r="L216" s="39" t="str">
        <f t="array" aca="1" ref="L216" ca="1">_xlfn.TEXTJOIN(", ",TRUE,IF((Data!$D$1:$D$1000=1)*(OFFSET(Data!$A$1,0,MATCH($A216,Data!$1:$1,0)-1,1000,1)=$B216),Data!$A$1:$A$1000,""))</f>
        <v/>
      </c>
    </row>
    <row r="217" spans="1:31" ht="13.3" thickBot="1" x14ac:dyDescent="0.4">
      <c r="A217" s="71" t="s">
        <v>171</v>
      </c>
      <c r="B217" s="72" t="s">
        <v>67</v>
      </c>
      <c r="C217" s="108">
        <v>9</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24"/>
        <v/>
      </c>
      <c r="H217" s="28" t="str">
        <f t="shared" si="25"/>
        <v>YouTube TVStarz</v>
      </c>
      <c r="I217" s="177">
        <f ca="1">COUNTIF(OFFSET(Data!$A$1,0,MATCH(A217,Data!$1:$1,0)-1,1000,1),B217)</f>
        <v>1</v>
      </c>
      <c r="K217" s="26" t="str">
        <f t="shared" si="28"/>
        <v>YouTube TV/Starz</v>
      </c>
      <c r="L217" s="39" t="str">
        <f t="array" aca="1" ref="L217" ca="1">_xlfn.TEXTJOIN(", ",TRUE,IF((Data!$D$1:$D$1000=1)*(OFFSET(Data!$A$1,0,MATCH($A217,Data!$1:$1,0)-1,1000,1)=$B217),Data!$A$1:$A$1000,""))</f>
        <v/>
      </c>
    </row>
    <row r="218" spans="1:31" ht="13.3" thickBot="1" x14ac:dyDescent="0.4">
      <c r="A218" s="71" t="s">
        <v>171</v>
      </c>
      <c r="B218" s="72" t="s">
        <v>165</v>
      </c>
      <c r="C218" s="108">
        <v>7</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24"/>
        <v/>
      </c>
      <c r="H218" s="28" t="str">
        <f t="shared" si="25"/>
        <v>YouTube TVSundance Now</v>
      </c>
      <c r="I218" s="177">
        <f ca="1">COUNTIF(OFFSET(Data!$A$1,0,MATCH(A218,Data!$1:$1,0)-1,1000,1),B218)</f>
        <v>1</v>
      </c>
      <c r="K218" s="26" t="str">
        <f t="shared" si="28"/>
        <v>YouTube TV/Sundance Now</v>
      </c>
      <c r="L218" s="39" t="str">
        <f t="array" aca="1" ref="L218" ca="1">_xlfn.TEXTJOIN(", ",TRUE,IF((Data!$D$1:$D$1000=1)*(OFFSET(Data!$A$1,0,MATCH($A218,Data!$1:$1,0)-1,1000,1)=$B218),Data!$A$1:$A$1000,""))</f>
        <v/>
      </c>
    </row>
    <row r="219" spans="1:31" ht="13.3" thickBot="1" x14ac:dyDescent="0.4">
      <c r="A219" s="71" t="s">
        <v>171</v>
      </c>
      <c r="B219" s="72" t="s">
        <v>787</v>
      </c>
      <c r="C219" s="108">
        <v>5</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24"/>
        <v/>
      </c>
      <c r="H219" s="28" t="str">
        <f t="shared" si="25"/>
        <v>YouTube TVUrban Movie Channel</v>
      </c>
      <c r="I219" s="177">
        <f ca="1">COUNTIF(OFFSET(Data!$A$1,0,MATCH(A219,Data!$1:$1,0)-1,1000,1),B219)</f>
        <v>1</v>
      </c>
      <c r="K219" s="26" t="str">
        <f t="shared" si="28"/>
        <v>YouTube TV/Urban Movie Channel</v>
      </c>
      <c r="L219" s="39" t="str">
        <f t="array" aca="1" ref="L219" ca="1">_xlfn.TEXTJOIN(", ",TRUE,IF((Data!$D$1:$D$1000=1)*(OFFSET(Data!$A$1,0,MATCH($A219,Data!$1:$1,0)-1,1000,1)=$B219),Data!$A$1:$A$1000,""))</f>
        <v/>
      </c>
    </row>
  </sheetData>
  <autoFilter ref="A1:I219" xr:uid="{EBBEB83C-FFA8-4368-811C-6068DE51748D}"/>
  <sortState xmlns:xlrd2="http://schemas.microsoft.com/office/spreadsheetml/2017/richdata2" ref="A23:I219">
    <sortCondition ref="A23:A219"/>
    <sortCondition ref="B23:B219"/>
  </sortState>
  <mergeCells count="1">
    <mergeCell ref="K9:M9"/>
  </mergeCells>
  <conditionalFormatting sqref="D23:D219">
    <cfRule type="expression" dxfId="852" priority="1884">
      <formula>IF(ISNUMBER(MATCH(A23&amp;"Yesx",$H:$H,0)),FALSE,TRUE)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60" id="{4B752B0D-01CE-4809-8501-DB0A18F50CC8}">
            <xm:f>VLOOKUP(A2,Services!$A$1:$B$22,2,0)="Exclude"</xm:f>
            <x14:dxf>
              <font>
                <strike/>
                <color theme="0"/>
              </font>
              <fill>
                <patternFill>
                  <bgColor rgb="FFFF0000"/>
                </patternFill>
              </fill>
            </x14:dxf>
          </x14:cfRule>
          <xm:sqref>A21:A23 A189 A2:A16 A162:A163 A123 A186:A187 A126:A144 A110:A117 A91:A105 A150:A157 A192:A194 A165:A182 A159:A160 A76 A199:A200 A82:A86 A25 A32 A40:A44 A47:A52 A55:A57 A59 A68:A74 A80 A27:A30 A34:A37 A61:A64 A88</xm:sqref>
        </x14:conditionalFormatting>
        <x14:conditionalFormatting xmlns:xm="http://schemas.microsoft.com/office/excel/2006/main">
          <x14:cfRule type="expression" priority="159" id="{9E3EA5E6-C06A-42EF-AAE4-29DEEA93A318}">
            <xm:f>VLOOKUP(A17,Services!$A$1:$B$22,2,0)="Exclude"</xm:f>
            <x14:dxf>
              <font>
                <strike/>
                <color theme="0"/>
              </font>
              <fill>
                <patternFill>
                  <bgColor rgb="FFFF0000"/>
                </patternFill>
              </fill>
            </x14:dxf>
          </x14:cfRule>
          <xm:sqref>A17</xm:sqref>
        </x14:conditionalFormatting>
        <x14:conditionalFormatting xmlns:xm="http://schemas.microsoft.com/office/excel/2006/main">
          <x14:cfRule type="expression" priority="157" id="{EDDB24DC-FC50-45AA-99D3-6256B5683C17}">
            <xm:f>VLOOKUP(A89,Services!$A$1:$B$22,2,0)="Exclude"</xm:f>
            <x14:dxf>
              <font>
                <strike/>
                <color theme="0"/>
              </font>
              <fill>
                <patternFill>
                  <bgColor rgb="FFFF0000"/>
                </patternFill>
              </fill>
            </x14:dxf>
          </x14:cfRule>
          <xm:sqref>A89</xm:sqref>
        </x14:conditionalFormatting>
        <x14:conditionalFormatting xmlns:xm="http://schemas.microsoft.com/office/excel/2006/main">
          <x14:cfRule type="expression" priority="153" id="{0FABB777-DF2B-45BD-B82A-043A3F273755}">
            <xm:f>VLOOKUP(A164,Services!$A$1:$B$22,2,0)="Exclude"</xm:f>
            <x14:dxf>
              <font>
                <strike/>
                <color theme="0"/>
              </font>
              <fill>
                <patternFill>
                  <bgColor rgb="FFFF0000"/>
                </patternFill>
              </fill>
            </x14:dxf>
          </x14:cfRule>
          <xm:sqref>A164</xm:sqref>
        </x14:conditionalFormatting>
        <x14:conditionalFormatting xmlns:xm="http://schemas.microsoft.com/office/excel/2006/main">
          <x14:cfRule type="expression" priority="151" id="{94FF4AE9-6290-4046-9C31-A6916C269356}">
            <xm:f>VLOOKUP(A125,Services!$A$1:$B$22,2,0)="Exclude"</xm:f>
            <x14:dxf>
              <font>
                <strike/>
                <color theme="0"/>
              </font>
              <fill>
                <patternFill>
                  <bgColor rgb="FFFF0000"/>
                </patternFill>
              </fill>
            </x14:dxf>
          </x14:cfRule>
          <xm:sqref>A125</xm:sqref>
        </x14:conditionalFormatting>
        <x14:conditionalFormatting xmlns:xm="http://schemas.microsoft.com/office/excel/2006/main">
          <x14:cfRule type="expression" priority="149" id="{CEA3AE51-BD0D-4840-A296-9CDEC630DA67}">
            <xm:f>VLOOKUP(A188,Services!$A$1:$B$22,2,0)="Exclude"</xm:f>
            <x14:dxf>
              <font>
                <strike/>
                <color theme="0"/>
              </font>
              <fill>
                <patternFill>
                  <bgColor rgb="FFFF0000"/>
                </patternFill>
              </fill>
            </x14:dxf>
          </x14:cfRule>
          <xm:sqref>A188</xm:sqref>
        </x14:conditionalFormatting>
        <x14:conditionalFormatting xmlns:xm="http://schemas.microsoft.com/office/excel/2006/main">
          <x14:cfRule type="expression" priority="147" id="{2CD95AEC-DE51-46B2-899A-7B1A5D4E1C32}">
            <xm:f>VLOOKUP(A145,Services!$A$1:$B$22,2,0)="Exclude"</xm:f>
            <x14:dxf>
              <font>
                <strike/>
                <color theme="0"/>
              </font>
              <fill>
                <patternFill>
                  <bgColor rgb="FFFF0000"/>
                </patternFill>
              </fill>
            </x14:dxf>
          </x14:cfRule>
          <xm:sqref>A145</xm:sqref>
        </x14:conditionalFormatting>
        <x14:conditionalFormatting xmlns:xm="http://schemas.microsoft.com/office/excel/2006/main">
          <x14:cfRule type="expression" priority="145" id="{21EF8FB0-DA6C-45B8-B2DB-FC49DDDA64C2}">
            <xm:f>VLOOKUP(A107,Services!$A$1:$B$22,2,0)="Exclude"</xm:f>
            <x14:dxf>
              <font>
                <strike/>
                <color theme="0"/>
              </font>
              <fill>
                <patternFill>
                  <bgColor rgb="FFFF0000"/>
                </patternFill>
              </fill>
            </x14:dxf>
          </x14:cfRule>
          <xm:sqref>A107</xm:sqref>
        </x14:conditionalFormatting>
        <x14:conditionalFormatting xmlns:xm="http://schemas.microsoft.com/office/excel/2006/main">
          <x14:cfRule type="expression" priority="141" id="{363364AA-6D5D-4B49-B02A-F08361C3D832}">
            <xm:f>VLOOKUP(A75,Services!$A$1:$B$22,2,0)="Exclude"</xm:f>
            <x14:dxf>
              <font>
                <strike/>
                <color theme="0"/>
              </font>
              <fill>
                <patternFill>
                  <bgColor rgb="FFFF0000"/>
                </patternFill>
              </fill>
            </x14:dxf>
          </x14:cfRule>
          <xm:sqref>A75</xm:sqref>
        </x14:conditionalFormatting>
        <x14:conditionalFormatting xmlns:xm="http://schemas.microsoft.com/office/excel/2006/main">
          <x14:cfRule type="expression" priority="139" id="{87AC8F9C-783A-420C-8973-432E02A685F8}">
            <xm:f>VLOOKUP(A124,Services!$A$1:$B$22,2,0)="Exclude"</xm:f>
            <x14:dxf>
              <font>
                <strike/>
                <color theme="0"/>
              </font>
              <fill>
                <patternFill>
                  <bgColor rgb="FFFF0000"/>
                </patternFill>
              </fill>
            </x14:dxf>
          </x14:cfRule>
          <xm:sqref>A124</xm:sqref>
        </x14:conditionalFormatting>
        <x14:conditionalFormatting xmlns:xm="http://schemas.microsoft.com/office/excel/2006/main">
          <x14:cfRule type="expression" priority="135" id="{90D1B623-489E-45D3-905E-F551D0CBFB0D}">
            <xm:f>VLOOKUP(A161,Services!$A$1:$B$22,2,0)="Exclude"</xm:f>
            <x14:dxf>
              <font>
                <strike/>
                <color theme="0"/>
              </font>
              <fill>
                <patternFill>
                  <bgColor rgb="FFFF0000"/>
                </patternFill>
              </fill>
            </x14:dxf>
          </x14:cfRule>
          <xm:sqref>A161</xm:sqref>
        </x14:conditionalFormatting>
        <x14:conditionalFormatting xmlns:xm="http://schemas.microsoft.com/office/excel/2006/main">
          <x14:cfRule type="expression" priority="133" id="{43C840BF-78FC-4BCD-91D7-55E38BBA0AD1}">
            <xm:f>VLOOKUP(A122,Services!$A$1:$B$22,2,0)="Exclude"</xm:f>
            <x14:dxf>
              <font>
                <strike/>
                <color theme="0"/>
              </font>
              <fill>
                <patternFill>
                  <bgColor rgb="FFFF0000"/>
                </patternFill>
              </fill>
            </x14:dxf>
          </x14:cfRule>
          <xm:sqref>A122</xm:sqref>
        </x14:conditionalFormatting>
        <x14:conditionalFormatting xmlns:xm="http://schemas.microsoft.com/office/excel/2006/main">
          <x14:cfRule type="expression" priority="131" id="{647376C7-A9AB-41A4-B64F-1549AD168EF9}">
            <xm:f>VLOOKUP(A183,Services!$A$1:$B$22,2,0)="Exclude"</xm:f>
            <x14:dxf>
              <font>
                <strike/>
                <color theme="0"/>
              </font>
              <fill>
                <patternFill>
                  <bgColor rgb="FFFF0000"/>
                </patternFill>
              </fill>
            </x14:dxf>
          </x14:cfRule>
          <xm:sqref>A183</xm:sqref>
        </x14:conditionalFormatting>
        <x14:conditionalFormatting xmlns:xm="http://schemas.microsoft.com/office/excel/2006/main">
          <x14:cfRule type="expression" priority="129" id="{F4F27D85-16F2-450D-A5DD-B4AE7BA3940A}">
            <xm:f>VLOOKUP(A184,Services!$A$1:$B$22,2,0)="Exclude"</xm:f>
            <x14:dxf>
              <font>
                <strike/>
                <color theme="0"/>
              </font>
              <fill>
                <patternFill>
                  <bgColor rgb="FFFF0000"/>
                </patternFill>
              </fill>
            </x14:dxf>
          </x14:cfRule>
          <xm:sqref>A184</xm:sqref>
        </x14:conditionalFormatting>
        <x14:conditionalFormatting xmlns:xm="http://schemas.microsoft.com/office/excel/2006/main">
          <x14:cfRule type="expression" priority="126" id="{EE4CCFB0-7330-4B7C-B303-45A6D701A2A7}">
            <xm:f>VLOOKUP(A185,Services!$A$1:$B$22,2,0)="Exclude"</xm:f>
            <x14:dxf>
              <font>
                <strike/>
                <color theme="0"/>
              </font>
              <fill>
                <patternFill>
                  <bgColor rgb="FFFF0000"/>
                </patternFill>
              </fill>
            </x14:dxf>
          </x14:cfRule>
          <xm:sqref>A185</xm:sqref>
        </x14:conditionalFormatting>
        <x14:conditionalFormatting xmlns:xm="http://schemas.microsoft.com/office/excel/2006/main">
          <x14:cfRule type="expression" priority="124" id="{29987252-2024-4C21-AC92-53BC24B6C2AE}">
            <xm:f>VLOOKUP(A90,Services!$A$1:$B$22,2,0)="Exclude"</xm:f>
            <x14:dxf>
              <font>
                <strike/>
                <color theme="0"/>
              </font>
              <fill>
                <patternFill>
                  <bgColor rgb="FFFF0000"/>
                </patternFill>
              </fill>
            </x14:dxf>
          </x14:cfRule>
          <xm:sqref>A90</xm:sqref>
        </x14:conditionalFormatting>
        <x14:conditionalFormatting xmlns:xm="http://schemas.microsoft.com/office/excel/2006/main">
          <x14:cfRule type="expression" priority="122" id="{7E77CE85-67DA-4997-825D-87B3702E1DA3}">
            <xm:f>VLOOKUP(A191,Services!$A$1:$B$22,2,0)="Exclude"</xm:f>
            <x14:dxf>
              <font>
                <strike/>
                <color theme="0"/>
              </font>
              <fill>
                <patternFill>
                  <bgColor rgb="FFFF0000"/>
                </patternFill>
              </fill>
            </x14:dxf>
          </x14:cfRule>
          <xm:sqref>A191</xm:sqref>
        </x14:conditionalFormatting>
        <x14:conditionalFormatting xmlns:xm="http://schemas.microsoft.com/office/excel/2006/main">
          <x14:cfRule type="expression" priority="120" id="{F59A3F0B-A0FF-4B31-A9A2-79812974575B}">
            <xm:f>VLOOKUP(A190,Services!$A$1:$B$22,2,0)="Exclude"</xm:f>
            <x14:dxf>
              <font>
                <strike/>
                <color theme="0"/>
              </font>
              <fill>
                <patternFill>
                  <bgColor rgb="FFFF0000"/>
                </patternFill>
              </fill>
            </x14:dxf>
          </x14:cfRule>
          <xm:sqref>A190</xm:sqref>
        </x14:conditionalFormatting>
        <x14:conditionalFormatting xmlns:xm="http://schemas.microsoft.com/office/excel/2006/main">
          <x14:cfRule type="expression" priority="118" id="{3B1165EC-4F9B-4DAE-AF9C-34E1AF68B1E8}">
            <xm:f>VLOOKUP(A192,Services!$A$1:$B$22,2,0)="Exclude"</xm:f>
            <x14:dxf>
              <font>
                <strike/>
                <color theme="0"/>
              </font>
              <fill>
                <patternFill>
                  <bgColor rgb="FFFF0000"/>
                </patternFill>
              </fill>
            </x14:dxf>
          </x14:cfRule>
          <xm:sqref>A192:A193</xm:sqref>
        </x14:conditionalFormatting>
        <x14:conditionalFormatting xmlns:xm="http://schemas.microsoft.com/office/excel/2006/main">
          <x14:cfRule type="expression" priority="117" id="{647A169D-DD5C-4DB8-8D3D-0FD2BCD92F4C}">
            <xm:f>VLOOKUP(A194,Services!$A$1:$B$22,2,0)="Exclude"</xm:f>
            <x14:dxf>
              <font>
                <strike/>
                <color theme="0"/>
              </font>
              <fill>
                <patternFill>
                  <bgColor rgb="FFFF0000"/>
                </patternFill>
              </fill>
            </x14:dxf>
          </x14:cfRule>
          <xm:sqref>A194</xm:sqref>
        </x14:conditionalFormatting>
        <x14:conditionalFormatting xmlns:xm="http://schemas.microsoft.com/office/excel/2006/main">
          <x14:cfRule type="expression" priority="114" id="{D78BBB1D-1C9C-4CDF-B7C9-7BE619F6FECF}">
            <xm:f>VLOOKUP(A196,Services!$A$1:$B$22,2,0)="Exclude"</xm:f>
            <x14:dxf>
              <font>
                <strike/>
                <color theme="0"/>
              </font>
              <fill>
                <patternFill>
                  <bgColor rgb="FFFF0000"/>
                </patternFill>
              </fill>
            </x14:dxf>
          </x14:cfRule>
          <xm:sqref>A196</xm:sqref>
        </x14:conditionalFormatting>
        <x14:conditionalFormatting xmlns:xm="http://schemas.microsoft.com/office/excel/2006/main">
          <x14:cfRule type="expression" priority="110" id="{878C6B51-5DDC-4DA0-8D7A-F681CEC3788B}">
            <xm:f>VLOOKUP(A201,Services!$A$1:$B$22,2,0)="Exclude"</xm:f>
            <x14:dxf>
              <font>
                <strike/>
                <color theme="0"/>
              </font>
              <fill>
                <patternFill>
                  <bgColor rgb="FFFF0000"/>
                </patternFill>
              </fill>
            </x14:dxf>
          </x14:cfRule>
          <xm:sqref>A201:A209</xm:sqref>
        </x14:conditionalFormatting>
        <x14:conditionalFormatting xmlns:xm="http://schemas.microsoft.com/office/excel/2006/main">
          <x14:cfRule type="expression" priority="108" id="{9BCDD1B8-2435-45BE-9CF4-946ADA9E73CF}">
            <xm:f>VLOOKUP(A106,Services!$A$1:$B$22,2,0)="Exclude"</xm:f>
            <x14:dxf>
              <font>
                <strike/>
                <color theme="0"/>
              </font>
              <fill>
                <patternFill>
                  <bgColor rgb="FFFF0000"/>
                </patternFill>
              </fill>
            </x14:dxf>
          </x14:cfRule>
          <xm:sqref>A106</xm:sqref>
        </x14:conditionalFormatting>
        <x14:conditionalFormatting xmlns:xm="http://schemas.microsoft.com/office/excel/2006/main">
          <x14:cfRule type="expression" priority="106" id="{CCAD8E22-530C-4FB8-B304-553E3C3C92CB}">
            <xm:f>VLOOKUP(A158,Services!$A$1:$B$22,2,0)="Exclude"</xm:f>
            <x14:dxf>
              <font>
                <strike/>
                <color theme="0"/>
              </font>
              <fill>
                <patternFill>
                  <bgColor rgb="FFFF0000"/>
                </patternFill>
              </fill>
            </x14:dxf>
          </x14:cfRule>
          <xm:sqref>A158</xm:sqref>
        </x14:conditionalFormatting>
        <x14:conditionalFormatting xmlns:xm="http://schemas.microsoft.com/office/excel/2006/main">
          <x14:cfRule type="expression" priority="100" id="{57A84BFC-EF89-498D-93B1-99721C1E0786}">
            <xm:f>VLOOKUP(A108,Services!$A$1:$B$22,2,0)="Exclude"</xm:f>
            <x14:dxf>
              <font>
                <strike/>
                <color theme="0"/>
              </font>
              <fill>
                <patternFill>
                  <bgColor rgb="FFFF0000"/>
                </patternFill>
              </fill>
            </x14:dxf>
          </x14:cfRule>
          <xm:sqref>A108</xm:sqref>
        </x14:conditionalFormatting>
        <x14:conditionalFormatting xmlns:xm="http://schemas.microsoft.com/office/excel/2006/main">
          <x14:cfRule type="expression" priority="98" id="{E21DCD4F-4C3D-49FC-A1E6-3975FFD797C6}">
            <xm:f>VLOOKUP(A109,Services!$A$1:$B$22,2,0)="Exclude"</xm:f>
            <x14:dxf>
              <font>
                <strike/>
                <color theme="0"/>
              </font>
              <fill>
                <patternFill>
                  <bgColor rgb="FFFF0000"/>
                </patternFill>
              </fill>
            </x14:dxf>
          </x14:cfRule>
          <xm:sqref>A109</xm:sqref>
        </x14:conditionalFormatting>
        <x14:conditionalFormatting xmlns:xm="http://schemas.microsoft.com/office/excel/2006/main">
          <x14:cfRule type="expression" priority="95" id="{49212709-199E-4EBF-9B3F-67686DCDABE9}">
            <xm:f>VLOOKUP(A195,Services!$A$1:$B$22,2,0)="Exclude"</xm:f>
            <x14:dxf>
              <font>
                <strike/>
                <color theme="0"/>
              </font>
              <fill>
                <patternFill>
                  <bgColor rgb="FFFF0000"/>
                </patternFill>
              </fill>
            </x14:dxf>
          </x14:cfRule>
          <xm:sqref>A195</xm:sqref>
        </x14:conditionalFormatting>
        <x14:conditionalFormatting xmlns:xm="http://schemas.microsoft.com/office/excel/2006/main">
          <x14:cfRule type="expression" priority="93" id="{F3FE1B23-5442-445B-BC27-7856D4D680FC}">
            <xm:f>VLOOKUP(A148,Services!$A$1:$B$22,2,0)="Exclude"</xm:f>
            <x14:dxf>
              <font>
                <strike/>
                <color theme="0"/>
              </font>
              <fill>
                <patternFill>
                  <bgColor rgb="FFFF0000"/>
                </patternFill>
              </fill>
            </x14:dxf>
          </x14:cfRule>
          <xm:sqref>A148</xm:sqref>
        </x14:conditionalFormatting>
        <x14:conditionalFormatting xmlns:xm="http://schemas.microsoft.com/office/excel/2006/main">
          <x14:cfRule type="expression" priority="91" id="{D4DA8959-C996-4C1F-B107-1001F53DEF1E}">
            <xm:f>VLOOKUP(A149,Services!$A$1:$B$22,2,0)="Exclude"</xm:f>
            <x14:dxf>
              <font>
                <strike/>
                <color theme="0"/>
              </font>
              <fill>
                <patternFill>
                  <bgColor rgb="FFFF0000"/>
                </patternFill>
              </fill>
            </x14:dxf>
          </x14:cfRule>
          <xm:sqref>A149</xm:sqref>
        </x14:conditionalFormatting>
        <x14:conditionalFormatting xmlns:xm="http://schemas.microsoft.com/office/excel/2006/main">
          <x14:cfRule type="expression" priority="89" id="{9F367635-055C-409E-AF9C-B027364E5B3F}">
            <xm:f>VLOOKUP(A146,Services!$A$1:$B$22,2,0)="Exclude"</xm:f>
            <x14:dxf>
              <font>
                <strike/>
                <color theme="0"/>
              </font>
              <fill>
                <patternFill>
                  <bgColor rgb="FFFF0000"/>
                </patternFill>
              </fill>
            </x14:dxf>
          </x14:cfRule>
          <xm:sqref>A146</xm:sqref>
        </x14:conditionalFormatting>
        <x14:conditionalFormatting xmlns:xm="http://schemas.microsoft.com/office/excel/2006/main">
          <x14:cfRule type="expression" priority="88" id="{41BC885B-4A69-42B2-B894-A54A897FB8BF}">
            <xm:f>VLOOKUP(A147,Services!$A$1:$B$22,2,0)="Exclude"</xm:f>
            <x14:dxf>
              <font>
                <strike/>
                <color theme="0"/>
              </font>
              <fill>
                <patternFill>
                  <bgColor rgb="FFFF0000"/>
                </patternFill>
              </fill>
            </x14:dxf>
          </x14:cfRule>
          <xm:sqref>A147</xm:sqref>
        </x14:conditionalFormatting>
        <x14:conditionalFormatting xmlns:xm="http://schemas.microsoft.com/office/excel/2006/main">
          <x14:cfRule type="expression" priority="86" id="{D4422828-6F11-4F03-A86B-EF65DC1A6C2B}">
            <xm:f>VLOOKUP(A81,Services!$A$1:$B$22,2,0)="Exclude"</xm:f>
            <x14:dxf>
              <font>
                <strike/>
                <color theme="0"/>
              </font>
              <fill>
                <patternFill>
                  <bgColor rgb="FFFF0000"/>
                </patternFill>
              </fill>
            </x14:dxf>
          </x14:cfRule>
          <xm:sqref>A81</xm:sqref>
        </x14:conditionalFormatting>
        <x14:conditionalFormatting xmlns:xm="http://schemas.microsoft.com/office/excel/2006/main">
          <x14:cfRule type="expression" priority="82" id="{D3A693C1-85FB-4894-803D-6C8D577A9486}">
            <xm:f>VLOOKUP(A24,Services!$A$1:$B$22,2,0)="Exclude"</xm:f>
            <x14:dxf>
              <font>
                <strike/>
                <color theme="0"/>
              </font>
              <fill>
                <patternFill>
                  <bgColor rgb="FFFF0000"/>
                </patternFill>
              </fill>
            </x14:dxf>
          </x14:cfRule>
          <xm:sqref>A24</xm:sqref>
        </x14:conditionalFormatting>
        <x14:conditionalFormatting xmlns:xm="http://schemas.microsoft.com/office/excel/2006/main">
          <x14:cfRule type="expression" priority="79" id="{4EDE6105-8C43-49B8-B535-DBEFF948A78C}">
            <xm:f>VLOOKUP(A31,Services!$A$1:$B$22,2,0)="Exclude"</xm:f>
            <x14:dxf>
              <font>
                <strike/>
                <color theme="0"/>
              </font>
              <fill>
                <patternFill>
                  <bgColor rgb="FFFF0000"/>
                </patternFill>
              </fill>
            </x14:dxf>
          </x14:cfRule>
          <xm:sqref>A31</xm:sqref>
        </x14:conditionalFormatting>
        <x14:conditionalFormatting xmlns:xm="http://schemas.microsoft.com/office/excel/2006/main">
          <x14:cfRule type="expression" priority="76" id="{3B4B10F4-E3C0-479A-804F-10A3D7CD3976}">
            <xm:f>VLOOKUP(A38,Services!$A$1:$B$22,2,0)="Exclude"</xm:f>
            <x14:dxf>
              <font>
                <strike/>
                <color theme="0"/>
              </font>
              <fill>
                <patternFill>
                  <bgColor rgb="FFFF0000"/>
                </patternFill>
              </fill>
            </x14:dxf>
          </x14:cfRule>
          <xm:sqref>A38</xm:sqref>
        </x14:conditionalFormatting>
        <x14:conditionalFormatting xmlns:xm="http://schemas.microsoft.com/office/excel/2006/main">
          <x14:cfRule type="expression" priority="73" id="{C603CEC7-ED12-428E-A54A-E622FBF6CB93}">
            <xm:f>VLOOKUP(A45,Services!$A$1:$B$22,2,0)="Exclude"</xm:f>
            <x14:dxf>
              <font>
                <strike/>
                <color theme="0"/>
              </font>
              <fill>
                <patternFill>
                  <bgColor rgb="FFFF0000"/>
                </patternFill>
              </fill>
            </x14:dxf>
          </x14:cfRule>
          <xm:sqref>A45</xm:sqref>
        </x14:conditionalFormatting>
        <x14:conditionalFormatting xmlns:xm="http://schemas.microsoft.com/office/excel/2006/main">
          <x14:cfRule type="expression" priority="70" id="{4B0592DC-B10E-4BE2-AF90-1193137FC345}">
            <xm:f>VLOOKUP(A54,Services!$A$1:$B$22,2,0)="Exclude"</xm:f>
            <x14:dxf>
              <font>
                <strike/>
                <color theme="0"/>
              </font>
              <fill>
                <patternFill>
                  <bgColor rgb="FFFF0000"/>
                </patternFill>
              </fill>
            </x14:dxf>
          </x14:cfRule>
          <xm:sqref>A54</xm:sqref>
        </x14:conditionalFormatting>
        <x14:conditionalFormatting xmlns:xm="http://schemas.microsoft.com/office/excel/2006/main">
          <x14:cfRule type="expression" priority="67" id="{810705CE-FCAE-48C6-8661-CED7B23D8308}">
            <xm:f>VLOOKUP(A58,Services!$A$1:$B$22,2,0)="Exclude"</xm:f>
            <x14:dxf>
              <font>
                <strike/>
                <color theme="0"/>
              </font>
              <fill>
                <patternFill>
                  <bgColor rgb="FFFF0000"/>
                </patternFill>
              </fill>
            </x14:dxf>
          </x14:cfRule>
          <xm:sqref>A58</xm:sqref>
        </x14:conditionalFormatting>
        <x14:conditionalFormatting xmlns:xm="http://schemas.microsoft.com/office/excel/2006/main">
          <x14:cfRule type="expression" priority="64" id="{A99BD96D-0D61-4471-9698-788D2284F84E}">
            <xm:f>VLOOKUP(A65,Services!$A$1:$B$22,2,0)="Exclude"</xm:f>
            <x14:dxf>
              <font>
                <strike/>
                <color theme="0"/>
              </font>
              <fill>
                <patternFill>
                  <bgColor rgb="FFFF0000"/>
                </patternFill>
              </fill>
            </x14:dxf>
          </x14:cfRule>
          <xm:sqref>A65</xm:sqref>
        </x14:conditionalFormatting>
        <x14:conditionalFormatting xmlns:xm="http://schemas.microsoft.com/office/excel/2006/main">
          <x14:cfRule type="expression" priority="62" id="{5344D776-043D-4E37-B4E0-C283F9198812}">
            <xm:f>VLOOKUP(A120,Services!$A$1:$B$22,2,0)="Exclude"</xm:f>
            <x14:dxf>
              <font>
                <strike/>
                <color theme="0"/>
              </font>
              <fill>
                <patternFill>
                  <bgColor rgb="FFFF0000"/>
                </patternFill>
              </fill>
            </x14:dxf>
          </x14:cfRule>
          <xm:sqref>A120</xm:sqref>
        </x14:conditionalFormatting>
        <x14:conditionalFormatting xmlns:xm="http://schemas.microsoft.com/office/excel/2006/main">
          <x14:cfRule type="expression" priority="60" id="{A433813F-119C-4528-87A1-CB32E329D311}">
            <xm:f>VLOOKUP(A121,Services!$A$1:$B$22,2,0)="Exclude"</xm:f>
            <x14:dxf>
              <font>
                <strike/>
                <color theme="0"/>
              </font>
              <fill>
                <patternFill>
                  <bgColor rgb="FFFF0000"/>
                </patternFill>
              </fill>
            </x14:dxf>
          </x14:cfRule>
          <xm:sqref>A121</xm:sqref>
        </x14:conditionalFormatting>
        <x14:conditionalFormatting xmlns:xm="http://schemas.microsoft.com/office/excel/2006/main">
          <x14:cfRule type="expression" priority="58" id="{3DAFC144-F818-4C32-953E-9B91A5286FBB}">
            <xm:f>VLOOKUP(A118,Services!$A$1:$B$22,2,0)="Exclude"</xm:f>
            <x14:dxf>
              <font>
                <strike/>
                <color theme="0"/>
              </font>
              <fill>
                <patternFill>
                  <bgColor rgb="FFFF0000"/>
                </patternFill>
              </fill>
            </x14:dxf>
          </x14:cfRule>
          <xm:sqref>A118</xm:sqref>
        </x14:conditionalFormatting>
        <x14:conditionalFormatting xmlns:xm="http://schemas.microsoft.com/office/excel/2006/main">
          <x14:cfRule type="expression" priority="57" id="{9DA0E82F-CE36-4BA6-8C85-FAFEDE55BF18}">
            <xm:f>VLOOKUP(A119,Services!$A$1:$B$22,2,0)="Exclude"</xm:f>
            <x14:dxf>
              <font>
                <strike/>
                <color theme="0"/>
              </font>
              <fill>
                <patternFill>
                  <bgColor rgb="FFFF0000"/>
                </patternFill>
              </fill>
            </x14:dxf>
          </x14:cfRule>
          <xm:sqref>A119</xm:sqref>
        </x14:conditionalFormatting>
        <x14:conditionalFormatting xmlns:xm="http://schemas.microsoft.com/office/excel/2006/main">
          <x14:cfRule type="expression" priority="56" id="{A884E632-35A4-4DF8-A301-EE1C4B982034}">
            <xm:f>VLOOKUP(A18,Services!$A$1:$B$22,2,0)="Exclude"</xm:f>
            <x14:dxf>
              <font>
                <strike/>
                <color theme="0"/>
              </font>
              <fill>
                <patternFill>
                  <bgColor rgb="FFFF0000"/>
                </patternFill>
              </fill>
            </x14:dxf>
          </x14:cfRule>
          <xm:sqref>A18</xm:sqref>
        </x14:conditionalFormatting>
        <x14:conditionalFormatting xmlns:xm="http://schemas.microsoft.com/office/excel/2006/main">
          <x14:cfRule type="expression" priority="55" id="{BD33CE53-7D0B-4C9B-B740-9D52EBA1551D}">
            <xm:f>VLOOKUP(A19,Services!$A$1:$B$22,2,0)="Exclude"</xm:f>
            <x14:dxf>
              <font>
                <strike/>
                <color theme="0"/>
              </font>
              <fill>
                <patternFill>
                  <bgColor rgb="FFFF0000"/>
                </patternFill>
              </fill>
            </x14:dxf>
          </x14:cfRule>
          <xm:sqref>A19</xm:sqref>
        </x14:conditionalFormatting>
        <x14:conditionalFormatting xmlns:xm="http://schemas.microsoft.com/office/excel/2006/main">
          <x14:cfRule type="expression" priority="54" id="{8FD4D769-F0BB-4E7B-A22F-0EBDF8899AB2}">
            <xm:f>VLOOKUP(A20,Services!$A$1:$B$22,2,0)="Exclude"</xm:f>
            <x14:dxf>
              <font>
                <strike/>
                <color theme="0"/>
              </font>
              <fill>
                <patternFill>
                  <bgColor rgb="FFFF0000"/>
                </patternFill>
              </fill>
            </x14:dxf>
          </x14:cfRule>
          <xm:sqref>A20</xm:sqref>
        </x14:conditionalFormatting>
        <x14:conditionalFormatting xmlns:xm="http://schemas.microsoft.com/office/excel/2006/main">
          <x14:cfRule type="expression" priority="48" id="{F02F7429-CA9E-4E3D-95BD-6F182CCC2B2A}">
            <xm:f>VLOOKUP(A198,Services!$A$1:$B$22,2,0)="Exclude"</xm:f>
            <x14:dxf>
              <font>
                <strike/>
                <color theme="0"/>
              </font>
              <fill>
                <patternFill>
                  <bgColor rgb="FFFF0000"/>
                </patternFill>
              </fill>
            </x14:dxf>
          </x14:cfRule>
          <xm:sqref>A198</xm:sqref>
        </x14:conditionalFormatting>
        <x14:conditionalFormatting xmlns:xm="http://schemas.microsoft.com/office/excel/2006/main">
          <x14:cfRule type="expression" priority="42" id="{DF13E7E8-8373-4B3A-A675-42F830D1A32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38" id="{EB8BD782-955F-4F50-B62F-B2DECC3520E2}">
            <xm:f>VLOOKUP(A78,Services!$A$1:$B$22,2,0)="Exclude"</xm:f>
            <x14:dxf>
              <font>
                <strike/>
                <color theme="0"/>
              </font>
              <fill>
                <patternFill>
                  <bgColor rgb="FFFF0000"/>
                </patternFill>
              </fill>
            </x14:dxf>
          </x14:cfRule>
          <xm:sqref>A78</xm:sqref>
        </x14:conditionalFormatting>
        <x14:conditionalFormatting xmlns:xm="http://schemas.microsoft.com/office/excel/2006/main">
          <x14:cfRule type="expression" priority="36" id="{31010A42-347C-4817-BD1A-F67D94ADEFF8}">
            <xm:f>VLOOKUP(A77,Services!$A$1:$B$22,2,0)="Exclude"</xm:f>
            <x14:dxf>
              <font>
                <strike/>
                <color theme="0"/>
              </font>
              <fill>
                <patternFill>
                  <bgColor rgb="FFFF0000"/>
                </patternFill>
              </fill>
            </x14:dxf>
          </x14:cfRule>
          <xm:sqref>A77</xm:sqref>
        </x14:conditionalFormatting>
        <x14:conditionalFormatting xmlns:xm="http://schemas.microsoft.com/office/excel/2006/main">
          <x14:cfRule type="expression" priority="32" id="{C43E6297-50BC-4DDE-90EB-3995D90EFC38}">
            <xm:f>VLOOKUP(A26,Services!$A$1:$B$22,2,0)="Exclude"</xm:f>
            <x14:dxf>
              <font>
                <strike/>
                <color theme="0"/>
              </font>
              <fill>
                <patternFill>
                  <bgColor rgb="FFFF0000"/>
                </patternFill>
              </fill>
            </x14:dxf>
          </x14:cfRule>
          <xm:sqref>A26</xm:sqref>
        </x14:conditionalFormatting>
        <x14:conditionalFormatting xmlns:xm="http://schemas.microsoft.com/office/excel/2006/main">
          <x14:cfRule type="expression" priority="29" id="{F3DDC080-C427-4430-B752-0B8A474D5FE8}">
            <xm:f>VLOOKUP(A33,Services!$A$1:$B$22,2,0)="Exclude"</xm:f>
            <x14:dxf>
              <font>
                <strike/>
                <color theme="0"/>
              </font>
              <fill>
                <patternFill>
                  <bgColor rgb="FFFF0000"/>
                </patternFill>
              </fill>
            </x14:dxf>
          </x14:cfRule>
          <xm:sqref>A33</xm:sqref>
        </x14:conditionalFormatting>
        <x14:conditionalFormatting xmlns:xm="http://schemas.microsoft.com/office/excel/2006/main">
          <x14:cfRule type="expression" priority="26" id="{B633F3D8-BD04-47C6-BC36-E12D9FA49FF0}">
            <xm:f>VLOOKUP(A39,Services!$A$1:$B$22,2,0)="Exclude"</xm:f>
            <x14:dxf>
              <font>
                <strike/>
                <color theme="0"/>
              </font>
              <fill>
                <patternFill>
                  <bgColor rgb="FFFF0000"/>
                </patternFill>
              </fill>
            </x14:dxf>
          </x14:cfRule>
          <xm:sqref>A39</xm:sqref>
        </x14:conditionalFormatting>
        <x14:conditionalFormatting xmlns:xm="http://schemas.microsoft.com/office/excel/2006/main">
          <x14:cfRule type="expression" priority="23" id="{D6F62C7F-C367-4C72-95C5-F5663EDA20EE}">
            <xm:f>VLOOKUP(A46,Services!$A$1:$B$22,2,0)="Exclude"</xm:f>
            <x14:dxf>
              <font>
                <strike/>
                <color theme="0"/>
              </font>
              <fill>
                <patternFill>
                  <bgColor rgb="FFFF0000"/>
                </patternFill>
              </fill>
            </x14:dxf>
          </x14:cfRule>
          <xm:sqref>A46</xm:sqref>
        </x14:conditionalFormatting>
        <x14:conditionalFormatting xmlns:xm="http://schemas.microsoft.com/office/excel/2006/main">
          <x14:cfRule type="expression" priority="20" id="{DDCCBB02-C8C2-4CB1-B15E-97E03410A659}">
            <xm:f>VLOOKUP(A53,Services!$A$1:$B$22,2,0)="Exclude"</xm:f>
            <x14:dxf>
              <font>
                <strike/>
                <color theme="0"/>
              </font>
              <fill>
                <patternFill>
                  <bgColor rgb="FFFF0000"/>
                </patternFill>
              </fill>
            </x14:dxf>
          </x14:cfRule>
          <xm:sqref>A53</xm:sqref>
        </x14:conditionalFormatting>
        <x14:conditionalFormatting xmlns:xm="http://schemas.microsoft.com/office/excel/2006/main">
          <x14:cfRule type="expression" priority="17" id="{FA0577F1-7F3D-4C8A-910C-685E9BBF6A14}">
            <xm:f>VLOOKUP(A60,Services!$A$1:$B$22,2,0)="Exclude"</xm:f>
            <x14:dxf>
              <font>
                <strike/>
                <color theme="0"/>
              </font>
              <fill>
                <patternFill>
                  <bgColor rgb="FFFF0000"/>
                </patternFill>
              </fill>
            </x14:dxf>
          </x14:cfRule>
          <xm:sqref>A60</xm:sqref>
        </x14:conditionalFormatting>
        <x14:conditionalFormatting xmlns:xm="http://schemas.microsoft.com/office/excel/2006/main">
          <x14:cfRule type="expression" priority="16" id="{0956E751-D15D-4933-BD96-12A7FBE3ED30}">
            <xm:f>VLOOKUP(B66,Services!$A$1:$B$22,2,0)="Exclude"</xm:f>
            <x14:dxf>
              <font>
                <strike/>
                <color theme="0"/>
              </font>
              <fill>
                <patternFill>
                  <bgColor rgb="FFFF0000"/>
                </patternFill>
              </fill>
            </x14:dxf>
          </x14:cfRule>
          <xm:sqref>B66:C66 E66:K66</xm:sqref>
        </x14:conditionalFormatting>
        <x14:conditionalFormatting xmlns:xm="http://schemas.microsoft.com/office/excel/2006/main">
          <x14:cfRule type="expression" priority="15" id="{F8ABCD4A-D6EF-4FF0-86C4-6B985E900A47}">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10" id="{820649C7-FCC0-44E9-99B0-16AFB70F031E}">
            <xm:f>VLOOKUP(A67,Services!$A$1:$B$22,2,0)="Exclude"</xm:f>
            <x14:dxf>
              <font>
                <strike/>
                <color theme="0"/>
              </font>
              <fill>
                <patternFill>
                  <bgColor rgb="FFFF0000"/>
                </patternFill>
              </fill>
            </x14:dxf>
          </x14:cfRule>
          <xm:sqref>A67</xm:sqref>
        </x14:conditionalFormatting>
        <x14:conditionalFormatting xmlns:xm="http://schemas.microsoft.com/office/excel/2006/main">
          <x14:cfRule type="expression" priority="5" id="{4801C96F-8EC9-4E3F-85C6-27F6231CA7D3}">
            <xm:f>VLOOKUP(A197,Services!$A$1:$B$22,2,0)="Exclude"</xm:f>
            <x14:dxf>
              <font>
                <strike/>
                <color theme="0"/>
              </font>
              <fill>
                <patternFill>
                  <bgColor rgb="FFFF0000"/>
                </patternFill>
              </fill>
            </x14:dxf>
          </x14:cfRule>
          <xm:sqref>A197</xm:sqref>
        </x14:conditionalFormatting>
        <x14:conditionalFormatting xmlns:xm="http://schemas.microsoft.com/office/excel/2006/main">
          <x14:cfRule type="expression" priority="3" id="{0872F17A-22D3-427A-ABD4-F8E7B8C78CD3}">
            <xm:f>VLOOKUP(A87,Services!$A$1:$B$22,2,0)="Exclude"</xm:f>
            <x14:dxf>
              <font>
                <strike/>
                <color theme="0"/>
              </font>
              <fill>
                <patternFill>
                  <bgColor rgb="FFFF0000"/>
                </patternFill>
              </fill>
            </x14:dxf>
          </x14:cfRule>
          <xm:sqref>A87</xm:sqref>
        </x14:conditionalFormatting>
        <x14:conditionalFormatting xmlns:xm="http://schemas.microsoft.com/office/excel/2006/main">
          <x14:cfRule type="expression" priority="2" id="{5A9278C6-9AD4-4F4A-8690-CD5C38F20BC2}">
            <xm:f>VLOOKUP(A210,Services!$A$1:$B$22,2,0)="Exclude"</xm:f>
            <x14:dxf>
              <font>
                <strike/>
                <color theme="0"/>
              </font>
              <fill>
                <patternFill>
                  <bgColor rgb="FFFF0000"/>
                </patternFill>
              </fill>
            </x14:dxf>
          </x14:cfRule>
          <xm:sqref>A210:A219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50"/>
  <sheetViews>
    <sheetView workbookViewId="0">
      <pane xSplit="2" ySplit="1" topLeftCell="BL2" activePane="bottomRight" state="frozen"/>
      <selection activeCell="R357" sqref="R357"/>
      <selection pane="topRight" activeCell="R357" sqref="R357"/>
      <selection pane="bottomLeft" activeCell="R357" sqref="R357"/>
      <selection pane="bottomRight"/>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317</v>
      </c>
      <c r="B1" s="15" t="s">
        <v>219</v>
      </c>
      <c r="C1" s="15" t="s">
        <v>451</v>
      </c>
      <c r="D1" s="16" t="s">
        <v>412</v>
      </c>
      <c r="E1" s="141" t="str">
        <f>Services!R1</f>
        <v>Philo</v>
      </c>
      <c r="F1" s="141" t="str">
        <f>Services!S1</f>
        <v>Sling Orange</v>
      </c>
      <c r="G1" s="141" t="str">
        <f>Services!T1</f>
        <v>Sling Blue</v>
      </c>
      <c r="H1" s="141" t="str">
        <f>Services!U1</f>
        <v>AT&amp;T TV Now Plus</v>
      </c>
      <c r="I1" s="141" t="str">
        <f>Services!V1</f>
        <v>AT&amp;T TV Now Max</v>
      </c>
      <c r="J1" s="141" t="str">
        <f>Services!W1</f>
        <v>AT&amp;T TV Now Entertainment</v>
      </c>
      <c r="K1" s="141" t="str">
        <f>Services!X1</f>
        <v>AT&amp;T TV Now Choice</v>
      </c>
      <c r="L1" s="141" t="str">
        <f>Services!Y1</f>
        <v>AT&amp;T TV Now Xtra</v>
      </c>
      <c r="M1" s="141" t="str">
        <f>Services!Z1</f>
        <v>AT&amp;T TV Now Ultimate</v>
      </c>
      <c r="N1" s="141" t="str">
        <f>Services!AA1</f>
        <v>AT&amp;T TV Now Optimo Mas</v>
      </c>
      <c r="O1" s="141" t="str">
        <f>Services!AB1</f>
        <v>YouTube TV</v>
      </c>
      <c r="P1" s="141" t="str">
        <f>Services!AC1</f>
        <v>Hulu with Live TV</v>
      </c>
      <c r="Q1" s="141" t="str">
        <f>Services!AD1</f>
        <v>PS Vue</v>
      </c>
      <c r="R1" s="141" t="str">
        <f>Services!AE1</f>
        <v>Fubo TV</v>
      </c>
      <c r="S1" s="141" t="str">
        <f>Services!AF1</f>
        <v>AT&amp;T Watch TV</v>
      </c>
      <c r="T1" s="141" t="str">
        <f>Services!AG1</f>
        <v>KlowdTV</v>
      </c>
      <c r="U1" s="141" t="str">
        <f>Services!AH1</f>
        <v>Frndly TV</v>
      </c>
      <c r="V1" s="141" t="str">
        <f>Services!AI1</f>
        <v>Vidgo</v>
      </c>
      <c r="W1" s="141" t="str">
        <f>Services!AJ1</f>
        <v>Vidgo Latino</v>
      </c>
      <c r="X1" s="141" t="str">
        <f>Services!AK1</f>
        <v>Spectrum TV Essentials</v>
      </c>
      <c r="Y1" s="24" t="str">
        <f t="shared" ref="Y1:AN1" si="0">E1&amp;" Chosen"</f>
        <v>Philo Chosen</v>
      </c>
      <c r="Z1" s="24" t="str">
        <f t="shared" si="0"/>
        <v>Sling Orange Chosen</v>
      </c>
      <c r="AA1" s="24" t="str">
        <f t="shared" si="0"/>
        <v>Sling Blue Chosen</v>
      </c>
      <c r="AB1" s="24" t="str">
        <f t="shared" si="0"/>
        <v>AT&amp;T TV Now Plus Chosen</v>
      </c>
      <c r="AC1" s="24" t="str">
        <f t="shared" si="0"/>
        <v>AT&amp;T TV Now Max Chosen</v>
      </c>
      <c r="AD1" s="24" t="str">
        <f t="shared" si="0"/>
        <v>AT&amp;T TV Now Entertainment Chosen</v>
      </c>
      <c r="AE1" s="24" t="str">
        <f t="shared" si="0"/>
        <v>AT&amp;T TV Now Choice Chosen</v>
      </c>
      <c r="AF1" s="24" t="str">
        <f t="shared" si="0"/>
        <v>AT&amp;T TV Now Xtra Chosen</v>
      </c>
      <c r="AG1" s="24" t="str">
        <f t="shared" si="0"/>
        <v>AT&amp;T TV Now Ultimate Chosen</v>
      </c>
      <c r="AH1" s="24" t="str">
        <f t="shared" si="0"/>
        <v>AT&amp;T TV Now Optimo Mas Chosen</v>
      </c>
      <c r="AI1" s="24" t="str">
        <f t="shared" si="0"/>
        <v>YouTube TV Chosen</v>
      </c>
      <c r="AJ1" s="24" t="str">
        <f t="shared" si="0"/>
        <v>Hulu with Live TV Chosen</v>
      </c>
      <c r="AK1" s="24" t="str">
        <f t="shared" si="0"/>
        <v>PS Vue Chosen</v>
      </c>
      <c r="AL1" s="24" t="str">
        <f t="shared" si="0"/>
        <v>Fubo TV Chosen</v>
      </c>
      <c r="AM1" s="24" t="str">
        <f t="shared" si="0"/>
        <v>AT&amp;T Watch TV Chosen</v>
      </c>
      <c r="AN1" s="24" t="str">
        <f t="shared" si="0"/>
        <v>KlowdTV Chosen</v>
      </c>
      <c r="AO1" s="24" t="str">
        <f t="shared" ref="AO1:AQ1" si="1">U1&amp;" Chosen"</f>
        <v>Frndly TV Chosen</v>
      </c>
      <c r="AP1" s="24" t="str">
        <f t="shared" si="1"/>
        <v>Vidgo Chosen</v>
      </c>
      <c r="AQ1" s="24" t="str">
        <f t="shared" si="1"/>
        <v>Vidgo Latino Chosen</v>
      </c>
      <c r="AR1" s="24" t="str">
        <f>X1&amp;" Chosen"</f>
        <v>Spectrum TV Essentials Chosen</v>
      </c>
      <c r="AS1" s="24" t="s">
        <v>405</v>
      </c>
      <c r="AT1" s="62" t="str">
        <f t="shared" ref="AT1:BI1" si="2">E1&amp;" qualify"</f>
        <v>Philo qualify</v>
      </c>
      <c r="AU1" s="62" t="str">
        <f t="shared" si="2"/>
        <v>Sling Orange qualify</v>
      </c>
      <c r="AV1" s="62" t="str">
        <f t="shared" si="2"/>
        <v>Sling Blue qualify</v>
      </c>
      <c r="AW1" s="62" t="str">
        <f t="shared" si="2"/>
        <v>AT&amp;T TV Now Plus qualify</v>
      </c>
      <c r="AX1" s="62" t="str">
        <f t="shared" si="2"/>
        <v>AT&amp;T TV Now Max qualify</v>
      </c>
      <c r="AY1" s="62" t="str">
        <f t="shared" si="2"/>
        <v>AT&amp;T TV Now Entertainment qualify</v>
      </c>
      <c r="AZ1" s="62" t="str">
        <f t="shared" si="2"/>
        <v>AT&amp;T TV Now Choice qualify</v>
      </c>
      <c r="BA1" s="62" t="str">
        <f t="shared" si="2"/>
        <v>AT&amp;T TV Now Xtra qualify</v>
      </c>
      <c r="BB1" s="62" t="str">
        <f t="shared" si="2"/>
        <v>AT&amp;T TV Now Ultimate qualify</v>
      </c>
      <c r="BC1" s="62" t="str">
        <f t="shared" si="2"/>
        <v>AT&amp;T TV Now Optimo Mas qualify</v>
      </c>
      <c r="BD1" s="62" t="str">
        <f t="shared" si="2"/>
        <v>YouTube TV qualify</v>
      </c>
      <c r="BE1" s="62" t="str">
        <f t="shared" si="2"/>
        <v>Hulu with Live TV qualify</v>
      </c>
      <c r="BF1" s="62" t="str">
        <f t="shared" si="2"/>
        <v>PS Vue qualify</v>
      </c>
      <c r="BG1" s="62" t="str">
        <f t="shared" si="2"/>
        <v>Fubo TV qualify</v>
      </c>
      <c r="BH1" s="62" t="str">
        <f t="shared" si="2"/>
        <v>AT&amp;T Watch TV qualify</v>
      </c>
      <c r="BI1" s="62" t="str">
        <f t="shared" si="2"/>
        <v>KlowdTV qualify</v>
      </c>
      <c r="BJ1" s="62" t="str">
        <f t="shared" ref="BJ1:BL1" si="3">U1&amp;" qualify"</f>
        <v>Frndly TV qualify</v>
      </c>
      <c r="BK1" s="62" t="str">
        <f t="shared" si="3"/>
        <v>Vidgo qualify</v>
      </c>
      <c r="BL1" s="62" t="str">
        <f t="shared" si="3"/>
        <v>Vidgo Latino qualify</v>
      </c>
      <c r="BM1" s="62" t="str">
        <f>X1&amp;" qualify"</f>
        <v>Spectrum TV Essentials qualify</v>
      </c>
      <c r="BN1" s="114" t="s">
        <v>473</v>
      </c>
      <c r="BO1" s="114" t="s">
        <v>470</v>
      </c>
      <c r="BP1" s="114" t="s">
        <v>471</v>
      </c>
      <c r="BQ1" s="114" t="s">
        <v>472</v>
      </c>
      <c r="BR1" s="114" t="s">
        <v>461</v>
      </c>
    </row>
    <row r="2" spans="1:70" x14ac:dyDescent="0.3">
      <c r="A2" s="19" t="s">
        <v>848</v>
      </c>
      <c r="C2" s="4" t="s">
        <v>843</v>
      </c>
      <c r="E2" s="5" t="s">
        <v>1</v>
      </c>
      <c r="F2" s="5" t="s">
        <v>1</v>
      </c>
      <c r="G2" s="5" t="s">
        <v>1</v>
      </c>
      <c r="H2" s="5" t="s">
        <v>1</v>
      </c>
      <c r="I2" s="5" t="s">
        <v>1</v>
      </c>
      <c r="J2" s="5" t="s">
        <v>1</v>
      </c>
      <c r="K2" s="5" t="s">
        <v>1</v>
      </c>
      <c r="L2" s="5" t="s">
        <v>1</v>
      </c>
      <c r="M2" s="5" t="s">
        <v>1</v>
      </c>
      <c r="N2" s="5" t="s">
        <v>1</v>
      </c>
      <c r="O2" s="5" t="s">
        <v>1</v>
      </c>
      <c r="P2" s="5" t="s">
        <v>1</v>
      </c>
      <c r="Q2" s="5" t="s">
        <v>1</v>
      </c>
      <c r="R2" s="5" t="s">
        <v>1</v>
      </c>
      <c r="U2" s="5" t="s">
        <v>889</v>
      </c>
      <c r="X2" s="5" t="s">
        <v>855</v>
      </c>
      <c r="Y2" s="3" t="str">
        <f>IF(AND($D2=1,ISNUMBER(MATCH(E$1&amp;E2&amp;"x",WhatIf!$H:$H,0))),1,"")</f>
        <v/>
      </c>
      <c r="Z2" s="3" t="str">
        <f>IF(AND($D2=1,ISNUMBER(MATCH(F$1&amp;F2&amp;"x",WhatIf!$H:$H,0))),1,"")</f>
        <v/>
      </c>
      <c r="AA2" s="3" t="str">
        <f>IF(AND($D2=1,ISNUMBER(MATCH(G$1&amp;G2&amp;"x",WhatIf!$H:$H,0))),1,"")</f>
        <v/>
      </c>
      <c r="AB2" s="3" t="str">
        <f>IF(AND($D2=1,ISNUMBER(MATCH(H$1&amp;H2&amp;"x",WhatIf!$H:$H,0))),1,"")</f>
        <v/>
      </c>
      <c r="AC2" s="3" t="str">
        <f>IF(AND($D2=1,ISNUMBER(MATCH(I$1&amp;I2&amp;"x",WhatIf!$H:$H,0))),1,"")</f>
        <v/>
      </c>
      <c r="AD2" s="3" t="str">
        <f>IF(AND($D2=1,ISNUMBER(MATCH(J$1&amp;J2&amp;"x",WhatIf!$H:$H,0))),1,"")</f>
        <v/>
      </c>
      <c r="AE2" s="3" t="str">
        <f>IF(AND($D2=1,ISNUMBER(MATCH(K$1&amp;K2&amp;"x",WhatIf!$H:$H,0))),1,"")</f>
        <v/>
      </c>
      <c r="AF2" s="3" t="str">
        <f>IF(AND($D2=1,ISNUMBER(MATCH(L$1&amp;L2&amp;"x",WhatIf!$H:$H,0))),1,"")</f>
        <v/>
      </c>
      <c r="AG2" s="3" t="str">
        <f>IF(AND($D2=1,ISNUMBER(MATCH(M$1&amp;M2&amp;"x",WhatIf!$H:$H,0))),1,"")</f>
        <v/>
      </c>
      <c r="AH2" s="3" t="str">
        <f>IF(AND($D2=1,ISNUMBER(MATCH(N$1&amp;N2&amp;"x",WhatIf!$H:$H,0))),1,"")</f>
        <v/>
      </c>
      <c r="AI2" s="3" t="str">
        <f>IF(AND($D2=1,ISNUMBER(MATCH(O$1&amp;O2&amp;"x",WhatIf!$H:$H,0))),1,"")</f>
        <v/>
      </c>
      <c r="AJ2" s="3" t="str">
        <f>IF(AND($D2=1,ISNUMBER(MATCH(P$1&amp;P2&amp;"x",WhatIf!$H:$H,0))),1,"")</f>
        <v/>
      </c>
      <c r="AK2" s="3" t="str">
        <f>IF(AND($D2=1,ISNUMBER(MATCH(Q$1&amp;Q2&amp;"x",WhatIf!$H:$H,0))),1,"")</f>
        <v/>
      </c>
      <c r="AL2" s="3" t="str">
        <f>IF(AND($D2=1,ISNUMBER(MATCH(R$1&amp;R2&amp;"x",WhatIf!$H:$H,0))),1,"")</f>
        <v/>
      </c>
      <c r="AM2" s="3" t="str">
        <f>IF(AND($D2=1,ISNUMBER(MATCH(S$1&amp;S2&amp;"x",WhatIf!$H:$H,0))),1,"")</f>
        <v/>
      </c>
      <c r="AN2" s="3" t="str">
        <f>IF(AND($D2=1,ISNUMBER(MATCH(T$1&amp;T2&amp;"x",WhatIf!$H:$H,0))),1,"")</f>
        <v/>
      </c>
      <c r="AO2" s="3" t="str">
        <f>IF(AND($D2=1,ISNUMBER(MATCH(U$1&amp;U2&amp;"x",WhatIf!$H:$H,0))),1,"")</f>
        <v/>
      </c>
      <c r="AP2" s="3" t="str">
        <f>IF(AND($D2=1,ISNUMBER(MATCH(V$1&amp;V2&amp;"x",WhatIf!$H:$H,0))),1,"")</f>
        <v/>
      </c>
      <c r="AQ2" s="3" t="str">
        <f>IF(AND($D2=1,ISNUMBER(MATCH(W$1&amp;W2&amp;"x",WhatIf!$H:$H,0))),1,"")</f>
        <v/>
      </c>
      <c r="AR2" s="3" t="str">
        <f>IF(AND($D2=1,ISNUMBER(MATCH(X$1&amp;X2&amp;"x",WhatIf!$H:$H,0))),1,"")</f>
        <v/>
      </c>
      <c r="AS2" s="3" t="str">
        <f t="shared" ref="AS2:AS65" si="4">IF(SUM(Y2:AR2)&gt;0,1,"")</f>
        <v/>
      </c>
      <c r="AT2" s="67" t="str">
        <f>IF(OR(E2="",VLOOKUP(E$1,Services!$A$1:$B$22,2,0)="Exclude"),"",IF($D2=1,IF(OR(price_limit="",price_limit="No Limit"),IF(E2="Yes",1,2),IF(SUMIFS(WhatIf!$G:$G,WhatIf!$A:$A,E$1,WhatIf!$B:$B,E2)&lt;=price_limit,IF(E2="Yes",1,2),"")),""))</f>
        <v/>
      </c>
      <c r="AU2" s="67" t="str">
        <f>IF(OR(F2="",VLOOKUP(F$1,Services!$A$1:$B$22,2,0)="Exclude"),"",IF($D2=1,IF(OR(price_limit="",price_limit="No Limit"),IF(F2="Yes",1,2),IF(SUMIFS(WhatIf!$G:$G,WhatIf!$A:$A,F$1,WhatIf!$B:$B,F2)&lt;=price_limit,IF(F2="Yes",1,2),"")),""))</f>
        <v/>
      </c>
      <c r="AV2" s="67" t="str">
        <f>IF(OR(G2="",VLOOKUP(G$1,Services!$A$1:$B$22,2,0)="Exclude"),"",IF($D2=1,IF(OR(price_limit="",price_limit="No Limit"),IF(G2="Yes",1,2),IF(SUMIFS(WhatIf!$G:$G,WhatIf!$A:$A,G$1,WhatIf!$B:$B,G2)&lt;=price_limit,IF(G2="Yes",1,2),"")),""))</f>
        <v/>
      </c>
      <c r="AW2" s="67" t="str">
        <f>IF(OR(H2="",VLOOKUP(H$1,Services!$A$1:$B$22,2,0)="Exclude"),"",IF($D2=1,IF(OR(price_limit="",price_limit="No Limit"),IF(H2="Yes",1,2),IF(SUMIFS(WhatIf!$G:$G,WhatIf!$A:$A,H$1,WhatIf!$B:$B,H2)&lt;=price_limit,IF(H2="Yes",1,2),"")),""))</f>
        <v/>
      </c>
      <c r="AX2" s="67" t="str">
        <f>IF(OR(I2="",VLOOKUP(I$1,Services!$A$1:$B$22,2,0)="Exclude"),"",IF($D2=1,IF(OR(price_limit="",price_limit="No Limit"),IF(I2="Yes",1,2),IF(SUMIFS(WhatIf!$G:$G,WhatIf!$A:$A,I$1,WhatIf!$B:$B,I2)&lt;=price_limit,IF(I2="Yes",1,2),"")),""))</f>
        <v/>
      </c>
      <c r="AY2" s="67" t="str">
        <f>IF(OR(J2="",VLOOKUP(J$1,Services!$A$1:$B$22,2,0)="Exclude"),"",IF($D2=1,IF(OR(price_limit="",price_limit="No Limit"),IF(J2="Yes",1,2),IF(SUMIFS(WhatIf!$G:$G,WhatIf!$A:$A,J$1,WhatIf!$B:$B,J2)&lt;=price_limit,IF(J2="Yes",1,2),"")),""))</f>
        <v/>
      </c>
      <c r="AZ2" s="67" t="str">
        <f>IF(OR(K2="",VLOOKUP(K$1,Services!$A$1:$B$22,2,0)="Exclude"),"",IF($D2=1,IF(OR(price_limit="",price_limit="No Limit"),IF(K2="Yes",1,2),IF(SUMIFS(WhatIf!$G:$G,WhatIf!$A:$A,K$1,WhatIf!$B:$B,K2)&lt;=price_limit,IF(K2="Yes",1,2),"")),""))</f>
        <v/>
      </c>
      <c r="BA2" s="67" t="str">
        <f>IF(OR(L2="",VLOOKUP(L$1,Services!$A$1:$B$22,2,0)="Exclude"),"",IF($D2=1,IF(OR(price_limit="",price_limit="No Limit"),IF(L2="Yes",1,2),IF(SUMIFS(WhatIf!$G:$G,WhatIf!$A:$A,L$1,WhatIf!$B:$B,L2)&lt;=price_limit,IF(L2="Yes",1,2),"")),""))</f>
        <v/>
      </c>
      <c r="BB2" s="67" t="str">
        <f>IF(OR(M2="",VLOOKUP(M$1,Services!$A$1:$B$22,2,0)="Exclude"),"",IF($D2=1,IF(OR(price_limit="",price_limit="No Limit"),IF(M2="Yes",1,2),IF(SUMIFS(WhatIf!$G:$G,WhatIf!$A:$A,M$1,WhatIf!$B:$B,M2)&lt;=price_limit,IF(M2="Yes",1,2),"")),""))</f>
        <v/>
      </c>
      <c r="BC2" s="67" t="str">
        <f>IF(OR(N2="",VLOOKUP(N$1,Services!$A$1:$B$22,2,0)="Exclude"),"",IF($D2=1,IF(OR(price_limit="",price_limit="No Limit"),IF(N2="Yes",1,2),IF(SUMIFS(WhatIf!$G:$G,WhatIf!$A:$A,N$1,WhatIf!$B:$B,N2)&lt;=price_limit,IF(N2="Yes",1,2),"")),""))</f>
        <v/>
      </c>
      <c r="BD2" s="67" t="str">
        <f>IF(OR(O2="",VLOOKUP(O$1,Services!$A$1:$B$22,2,0)="Exclude"),"",IF($D2=1,IF(OR(price_limit="",price_limit="No Limit"),IF(O2="Yes",1,2),IF(SUMIFS(WhatIf!$G:$G,WhatIf!$A:$A,O$1,WhatIf!$B:$B,O2)&lt;=price_limit,IF(O2="Yes",1,2),"")),""))</f>
        <v/>
      </c>
      <c r="BE2" s="67" t="str">
        <f>IF(OR(P2="",VLOOKUP(P$1,Services!$A$1:$B$22,2,0)="Exclude"),"",IF($D2=1,IF(OR(price_limit="",price_limit="No Limit"),IF(P2="Yes",1,2),IF(SUMIFS(WhatIf!$G:$G,WhatIf!$A:$A,P$1,WhatIf!$B:$B,P2)&lt;=price_limit,IF(P2="Yes",1,2),"")),""))</f>
        <v/>
      </c>
      <c r="BF2" s="67" t="str">
        <f>IF(OR(Q2="",VLOOKUP(Q$1,Services!$A$1:$B$22,2,0)="Exclude"),"",IF($D2=1,IF(OR(price_limit="",price_limit="No Limit"),IF(Q2="Yes",1,2),IF(SUMIFS(WhatIf!$G:$G,WhatIf!$A:$A,Q$1,WhatIf!$B:$B,Q2)&lt;=price_limit,IF(Q2="Yes",1,2),"")),""))</f>
        <v/>
      </c>
      <c r="BG2" s="67" t="str">
        <f>IF(OR(R2="",VLOOKUP(R$1,Services!$A$1:$B$22,2,0)="Exclude"),"",IF($D2=1,IF(OR(price_limit="",price_limit="No Limit"),IF(R2="Yes",1,2),IF(SUMIFS(WhatIf!$G:$G,WhatIf!$A:$A,R$1,WhatIf!$B:$B,R2)&lt;=price_limit,IF(R2="Yes",1,2),"")),""))</f>
        <v/>
      </c>
      <c r="BH2" s="67" t="str">
        <f>IF(OR(S2="",VLOOKUP(S$1,Services!$A$1:$B$22,2,0)="Exclude"),"",IF($D2=1,IF(OR(price_limit="",price_limit="No Limit"),IF(S2="Yes",1,2),IF(SUMIFS(WhatIf!$G:$G,WhatIf!$A:$A,S$1,WhatIf!$B:$B,S2)&lt;=price_limit,IF(S2="Yes",1,2),"")),""))</f>
        <v/>
      </c>
      <c r="BI2" s="67" t="str">
        <f>IF(OR(T2="",VLOOKUP(T$1,Services!$A$1:$B$22,2,0)="Exclude"),"",IF($D2=1,IF(OR(price_limit="",price_limit="No Limit"),IF(T2="Yes",1,2),IF(SUMIFS(WhatIf!$G:$G,WhatIf!$A:$A,T$1,WhatIf!$B:$B,T2)&lt;=price_limit,IF(T2="Yes",1,2),"")),""))</f>
        <v/>
      </c>
      <c r="BJ2" s="67" t="str">
        <f>IF(OR(U2="",VLOOKUP(U$1,Services!$A$1:$B$22,2,0)="Exclude"),"",IF($D2=1,IF(OR(price_limit="",price_limit="No Limit"),IF(U2="Yes",1,2),IF(SUMIFS(WhatIf!$G:$G,WhatIf!$A:$A,U$1,WhatIf!$B:$B,U2)&lt;=price_limit,IF(U2="Yes",1,2),"")),""))</f>
        <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t="str">
        <f>IF(OR(X2="",VLOOKUP(X$1,Services!$A$1:$B$22,2,0)="Exclude"),"",IF($D2=1,IF(OR(price_limit="",price_limit="No Limit"),IF(X2="Yes",1,2),IF(SUMIFS(WhatIf!$G:$G,WhatIf!$A:$A,X$1,WhatIf!$B:$B,X2)&lt;=price_limit,IF(X2="Yes",1,2),"")),""))</f>
        <v/>
      </c>
      <c r="BN2" s="3">
        <f t="shared" ref="BN2:BN65" si="5">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0</v>
      </c>
    </row>
    <row r="3" spans="1:70" ht="24.9" x14ac:dyDescent="0.3">
      <c r="A3" s="19" t="s">
        <v>372</v>
      </c>
      <c r="B3" s="4" t="s">
        <v>265</v>
      </c>
      <c r="C3" s="4" t="s">
        <v>206</v>
      </c>
      <c r="D3" s="3" t="str">
        <f t="shared" ref="D3:D11" ca="1" si="6">IF(BR3=0,"",IF(BR3&lt;=VALUE(MID(marker_pick,1,1)),1,""))</f>
        <v/>
      </c>
      <c r="F3" s="5" t="s">
        <v>793</v>
      </c>
      <c r="G3" s="5" t="s">
        <v>793</v>
      </c>
      <c r="H3" s="5" t="s">
        <v>282</v>
      </c>
      <c r="I3" s="5" t="s">
        <v>282</v>
      </c>
      <c r="J3" s="5" t="s">
        <v>282</v>
      </c>
      <c r="K3" s="5" t="s">
        <v>282</v>
      </c>
      <c r="L3" s="5" t="s">
        <v>282</v>
      </c>
      <c r="M3" s="5" t="s">
        <v>282</v>
      </c>
      <c r="N3" s="5" t="s">
        <v>1</v>
      </c>
      <c r="W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4"/>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IF(OR(O3="",VLOOKUP(O$1,Services!$A$1:$B$22,2,0)="Exclude"),"",IF($D3=1,IF(OR(price_limit="",price_limit="No Limit"),IF(O3="Yes",1,2),IF(SUMIFS(WhatIf!$G:$G,WhatIf!$A:$A,O$1,WhatIf!$B:$B,O3)&lt;=price_limit,IF(O3="Yes",1,2),"")),""))</f>
        <v/>
      </c>
      <c r="BE3" s="67" t="str">
        <f>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5"/>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573</v>
      </c>
      <c r="B4" s="4" t="s">
        <v>647</v>
      </c>
      <c r="C4" s="4" t="s">
        <v>280</v>
      </c>
      <c r="D4" s="3" t="str">
        <f t="shared" ca="1" si="6"/>
        <v/>
      </c>
      <c r="K4" s="5" t="s">
        <v>1</v>
      </c>
      <c r="L4" s="5" t="s">
        <v>1</v>
      </c>
      <c r="M4" s="5" t="s">
        <v>1</v>
      </c>
      <c r="T4" s="5" t="s">
        <v>244</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4"/>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 ca="1">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IF(OR(N4="",VLOOKUP(N$1,Services!$A$1:$B$22,2,0)="Exclude"),"",IF($D4=1,IF(OR(price_limit="",price_limit="No Limit"),IF(N4="Yes",1,2),IF(SUMIFS(WhatIf!$G:$G,WhatIf!$A:$A,N$1,WhatIf!$B:$B,N4)&lt;=price_limit,IF(N4="Yes",1,2),"")),""))</f>
        <v/>
      </c>
      <c r="BD4" s="67" t="str">
        <f>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5"/>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277</v>
      </c>
      <c r="C5" s="4" t="s">
        <v>280</v>
      </c>
      <c r="D5" s="3">
        <f t="shared" ca="1" si="6"/>
        <v>1</v>
      </c>
      <c r="E5" s="5" t="s">
        <v>1</v>
      </c>
      <c r="F5" s="5" t="s">
        <v>1</v>
      </c>
      <c r="G5" s="5" t="s">
        <v>1</v>
      </c>
      <c r="J5" s="5" t="s">
        <v>1</v>
      </c>
      <c r="K5" s="5" t="s">
        <v>1</v>
      </c>
      <c r="L5" s="5" t="s">
        <v>1</v>
      </c>
      <c r="M5" s="5" t="s">
        <v>1</v>
      </c>
      <c r="N5" s="5" t="s">
        <v>1</v>
      </c>
      <c r="O5" s="6"/>
      <c r="P5" s="6" t="s">
        <v>1</v>
      </c>
      <c r="Q5" s="6"/>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4"/>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t="str">
        <f>IF(OR(H5="",VLOOKUP(H$1,Services!$A$1:$B$22,2,0)="Exclude"),"",IF($D5=1,IF(OR(price_limit="",price_limit="No Limit"),IF(H5="Yes",1,2),IF(SUMIFS(WhatIf!$G:$G,WhatIf!$A:$A,H$1,WhatIf!$B:$B,H5)&lt;=price_limit,IF(H5="Yes",1,2),"")),""))</f>
        <v/>
      </c>
      <c r="AX5" s="67" t="str">
        <f>IF(OR(I5="",VLOOKUP(I$1,Services!$A$1:$B$22,2,0)="Exclude"),"",IF($D5=1,IF(OR(price_limit="",price_limit="No Limit"),IF(I5="Yes",1,2),IF(SUMIFS(WhatIf!$G:$G,WhatIf!$A:$A,I$1,WhatIf!$B:$B,I5)&lt;=price_limit,IF(I5="Yes",1,2),"")),""))</f>
        <v/>
      </c>
      <c r="AY5" s="67">
        <f ca="1">IF(OR(J5="",VLOOKUP(J$1,Services!$A$1:$B$22,2,0)="Exclude"),"",IF($D5=1,IF(OR(price_limit="",price_limit="No Limit"),IF(J5="Yes",1,2),IF(SUMIFS(WhatIf!$G:$G,WhatIf!$A:$A,J$1,WhatIf!$B:$B,J5)&lt;=price_limit,IF(J5="Yes",1,2),"")),""))</f>
        <v>1</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t="str">
        <f>IF(OR(O5="",VLOOKUP(O$1,Services!$A$1:$B$22,2,0)="Exclude"),"",IF($D5=1,IF(OR(price_limit="",price_limit="No Limit"),IF(O5="Yes",1,2),IF(SUMIFS(WhatIf!$G:$G,WhatIf!$A:$A,O$1,WhatIf!$B:$B,O5)&lt;=price_limit,IF(O5="Yes",1,2),"")),""))</f>
        <v/>
      </c>
      <c r="BE5" s="67">
        <f ca="1">IF(OR(P5="",VLOOKUP(P$1,Services!$A$1:$B$22,2,0)="Exclude"),"",IF($D5=1,IF(OR(price_limit="",price_limit="No Limit"),IF(P5="Yes",1,2),IF(SUMIFS(WhatIf!$G:$G,WhatIf!$A:$A,P$1,WhatIf!$B:$B,P5)&lt;=price_limit,IF(P5="Yes",1,2),"")),""))</f>
        <v>1</v>
      </c>
      <c r="BF5" s="67" t="str">
        <f>IF(OR(Q5="",VLOOKUP(Q$1,Services!$A$1:$B$22,2,0)="Exclude"),"",IF($D5=1,IF(OR(price_limit="",price_limit="No Limit"),IF(Q5="Yes",1,2),IF(SUMIFS(WhatIf!$G:$G,WhatIf!$A:$A,Q$1,WhatIf!$B:$B,Q5)&lt;=price_limit,IF(Q5="Yes",1,2),"")),""))</f>
        <v/>
      </c>
      <c r="BG5" s="67">
        <f ca="1">IF(OR(R5="",VLOOKUP(R$1,Services!$A$1:$B$22,2,0)="Exclude"),"",IF($D5=1,IF(OR(price_limit="",price_limit="No Limit"),IF(R5="Yes",1,2),IF(SUMIFS(WhatIf!$G:$G,WhatIf!$A:$A,R$1,WhatIf!$B:$B,R5)&lt;=price_limit,IF(R5="Yes",1,2),"")),""))</f>
        <v>1</v>
      </c>
      <c r="BH5" s="67">
        <f ca="1">IF(OR(S5="",VLOOKUP(S$1,Services!$A$1:$B$22,2,0)="Exclude"),"",IF($D5=1,IF(OR(price_limit="",price_limit="No Limit"),IF(S5="Yes",1,2),IF(SUMIFS(WhatIf!$G:$G,WhatIf!$A:$A,S$1,WhatIf!$B:$B,S5)&lt;=price_limit,IF(S5="Yes",1,2),"")),""))</f>
        <v>1</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5"/>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237</v>
      </c>
      <c r="C6" s="4" t="s">
        <v>444</v>
      </c>
      <c r="D6" s="3">
        <f t="shared" ca="1" si="6"/>
        <v>1</v>
      </c>
      <c r="H6" s="6" t="s">
        <v>1</v>
      </c>
      <c r="I6" s="6" t="s">
        <v>1</v>
      </c>
      <c r="J6" s="5" t="s">
        <v>1</v>
      </c>
      <c r="K6" s="5" t="s">
        <v>1</v>
      </c>
      <c r="L6" s="5" t="s">
        <v>1</v>
      </c>
      <c r="M6" s="5" t="s">
        <v>1</v>
      </c>
      <c r="N6" s="5" t="s">
        <v>1</v>
      </c>
      <c r="O6" s="6" t="s">
        <v>1</v>
      </c>
      <c r="P6" s="6" t="s">
        <v>1</v>
      </c>
      <c r="Q6" s="6" t="s">
        <v>1</v>
      </c>
      <c r="R6" s="6"/>
      <c r="V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4"/>
        <v>1</v>
      </c>
      <c r="AT6" s="67" t="str">
        <f>IF(OR(E6="",VLOOKUP(E$1,Services!$A$1:$B$22,2,0)="Exclude"),"",IF($D6=1,IF(OR(price_limit="",price_limit="No Limit"),IF(E6="Yes",1,2),IF(SUMIFS(WhatIf!$G:$G,WhatIf!$A:$A,E$1,WhatIf!$B:$B,E6)&lt;=price_limit,IF(E6="Yes",1,2),"")),""))</f>
        <v/>
      </c>
      <c r="AU6" s="67" t="str">
        <f>IF(OR(F6="",VLOOKUP(F$1,Services!$A$1:$B$22,2,0)="Exclude"),"",IF($D6=1,IF(OR(price_limit="",price_limit="No Limit"),IF(F6="Yes",1,2),IF(SUMIFS(WhatIf!$G:$G,WhatIf!$A:$A,F$1,WhatIf!$B:$B,F6)&lt;=price_limit,IF(F6="Yes",1,2),"")),""))</f>
        <v/>
      </c>
      <c r="AV6" s="67" t="str">
        <f>IF(OR(G6="",VLOOKUP(G$1,Services!$A$1:$B$22,2,0)="Exclude"),"",IF($D6=1,IF(OR(price_limit="",price_limit="No Limit"),IF(G6="Yes",1,2),IF(SUMIFS(WhatIf!$G:$G,WhatIf!$A:$A,G$1,WhatIf!$B:$B,G6)&lt;=price_limit,IF(G6="Yes",1,2),"")),""))</f>
        <v/>
      </c>
      <c r="AW6" s="67">
        <f ca="1">IF(OR(H6="",VLOOKUP(H$1,Services!$A$1:$B$22,2,0)="Exclude"),"",IF($D6=1,IF(OR(price_limit="",price_limit="No Limit"),IF(H6="Yes",1,2),IF(SUMIFS(WhatIf!$G:$G,WhatIf!$A:$A,H$1,WhatIf!$B:$B,H6)&lt;=price_limit,IF(H6="Yes",1,2),"")),""))</f>
        <v>1</v>
      </c>
      <c r="AX6" s="67">
        <f ca="1">IF(OR(I6="",VLOOKUP(I$1,Services!$A$1:$B$22,2,0)="Exclude"),"",IF($D6=1,IF(OR(price_limit="",price_limit="No Limit"),IF(I6="Yes",1,2),IF(SUMIFS(WhatIf!$G:$G,WhatIf!$A:$A,I$1,WhatIf!$B:$B,I6)&lt;=price_limit,IF(I6="Yes",1,2),"")),""))</f>
        <v>1</v>
      </c>
      <c r="AY6" s="67">
        <f ca="1">IF(OR(J6="",VLOOKUP(J$1,Services!$A$1:$B$22,2,0)="Exclude"),"",IF($D6=1,IF(OR(price_limit="",price_limit="No Limit"),IF(J6="Yes",1,2),IF(SUMIFS(WhatIf!$G:$G,WhatIf!$A:$A,J$1,WhatIf!$B:$B,J6)&lt;=price_limit,IF(J6="Yes",1,2),"")),""))</f>
        <v>1</v>
      </c>
      <c r="AZ6" s="67">
        <f ca="1">IF(OR(K6="",VLOOKUP(K$1,Services!$A$1:$B$22,2,0)="Exclude"),"",IF($D6=1,IF(OR(price_limit="",price_limit="No Limit"),IF(K6="Yes",1,2),IF(SUMIFS(WhatIf!$G:$G,WhatIf!$A:$A,K$1,WhatIf!$B:$B,K6)&lt;=price_limit,IF(K6="Yes",1,2),"")),""))</f>
        <v>1</v>
      </c>
      <c r="BA6" s="67">
        <f ca="1">IF(OR(L6="",VLOOKUP(L$1,Services!$A$1:$B$22,2,0)="Exclude"),"",IF($D6=1,IF(OR(price_limit="",price_limit="No Limit"),IF(L6="Yes",1,2),IF(SUMIFS(WhatIf!$G:$G,WhatIf!$A:$A,L$1,WhatIf!$B:$B,L6)&lt;=price_limit,IF(L6="Yes",1,2),"")),""))</f>
        <v>1</v>
      </c>
      <c r="BB6" s="67">
        <f ca="1">IF(OR(M6="",VLOOKUP(M$1,Services!$A$1:$B$22,2,0)="Exclude"),"",IF($D6=1,IF(OR(price_limit="",price_limit="No Limit"),IF(M6="Yes",1,2),IF(SUMIFS(WhatIf!$G:$G,WhatIf!$A:$A,M$1,WhatIf!$B:$B,M6)&lt;=price_limit,IF(M6="Yes",1,2),"")),""))</f>
        <v>1</v>
      </c>
      <c r="BC6" s="67">
        <f ca="1">IF(OR(N6="",VLOOKUP(N$1,Services!$A$1:$B$22,2,0)="Exclude"),"",IF($D6=1,IF(OR(price_limit="",price_limit="No Limit"),IF(N6="Yes",1,2),IF(SUMIFS(WhatIf!$G:$G,WhatIf!$A:$A,N$1,WhatIf!$B:$B,N6)&lt;=price_limit,IF(N6="Yes",1,2),"")),""))</f>
        <v>1</v>
      </c>
      <c r="BD6" s="67">
        <f ca="1">IF(OR(O6="",VLOOKUP(O$1,Services!$A$1:$B$22,2,0)="Exclude"),"",IF($D6=1,IF(OR(price_limit="",price_limit="No Limit"),IF(O6="Yes",1,2),IF(SUMIFS(WhatIf!$G:$G,WhatIf!$A:$A,O$1,WhatIf!$B:$B,O6)&lt;=price_limit,IF(O6="Yes",1,2),"")),""))</f>
        <v>1</v>
      </c>
      <c r="BE6" s="67">
        <f ca="1">IF(OR(P6="",VLOOKUP(P$1,Services!$A$1:$B$22,2,0)="Exclude"),"",IF($D6=1,IF(OR(price_limit="",price_limit="No Limit"),IF(P6="Yes",1,2),IF(SUMIFS(WhatIf!$G:$G,WhatIf!$A:$A,P$1,WhatIf!$B:$B,P6)&lt;=price_limit,IF(P6="Yes",1,2),"")),""))</f>
        <v>1</v>
      </c>
      <c r="BF6" s="67" t="str">
        <f>IF(OR(Q6="",VLOOKUP(Q$1,Services!$A$1:$B$22,2,0)="Exclude"),"",IF($D6=1,IF(OR(price_limit="",price_limit="No Limit"),IF(Q6="Yes",1,2),IF(SUMIFS(WhatIf!$G:$G,WhatIf!$A:$A,Q$1,WhatIf!$B:$B,Q6)&lt;=price_limit,IF(Q6="Yes",1,2),"")),""))</f>
        <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f ca="1">IF(OR(V6="",VLOOKUP(V$1,Services!$A$1:$B$22,2,0)="Exclude"),"",IF($D6=1,IF(OR(price_limit="",price_limit="No Limit"),IF(V6="Yes",1,2),IF(SUMIFS(WhatIf!$G:$G,WhatIf!$A:$A,V$1,WhatIf!$B:$B,V6)&lt;=price_limit,IF(V6="Yes",1,2),"")),""))</f>
        <v>1</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5"/>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371</v>
      </c>
      <c r="B7" s="4" t="s">
        <v>237</v>
      </c>
      <c r="C7" s="4" t="s">
        <v>214</v>
      </c>
      <c r="D7" s="3" t="str">
        <f t="shared" ca="1" si="6"/>
        <v/>
      </c>
      <c r="H7" s="6"/>
      <c r="I7" s="6"/>
      <c r="O7" s="6"/>
      <c r="P7" s="6" t="s">
        <v>1</v>
      </c>
      <c r="Q7" s="6" t="s">
        <v>1</v>
      </c>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4"/>
        <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t="str">
        <f>IF(OR(I7="",VLOOKUP(I$1,Services!$A$1:$B$22,2,0)="Exclude"),"",IF($D7=1,IF(OR(price_limit="",price_limit="No Limit"),IF(I7="Yes",1,2),IF(SUMIFS(WhatIf!$G:$G,WhatIf!$A:$A,I$1,WhatIf!$B:$B,I7)&lt;=price_limit,IF(I7="Yes",1,2),"")),""))</f>
        <v/>
      </c>
      <c r="AY7" s="67" t="str">
        <f>IF(OR(J7="",VLOOKUP(J$1,Services!$A$1:$B$22,2,0)="Exclude"),"",IF($D7=1,IF(OR(price_limit="",price_limit="No Limit"),IF(J7="Yes",1,2),IF(SUMIFS(WhatIf!$G:$G,WhatIf!$A:$A,J$1,WhatIf!$B:$B,J7)&lt;=price_limit,IF(J7="Yes",1,2),"")),""))</f>
        <v/>
      </c>
      <c r="AZ7" s="67" t="str">
        <f>IF(OR(K7="",VLOOKUP(K$1,Services!$A$1:$B$22,2,0)="Exclude"),"",IF($D7=1,IF(OR(price_limit="",price_limit="No Limit"),IF(K7="Yes",1,2),IF(SUMIFS(WhatIf!$G:$G,WhatIf!$A:$A,K$1,WhatIf!$B:$B,K7)&lt;=price_limit,IF(K7="Yes",1,2),"")),""))</f>
        <v/>
      </c>
      <c r="BA7" s="67" t="str">
        <f>IF(OR(L7="",VLOOKUP(L$1,Services!$A$1:$B$22,2,0)="Exclude"),"",IF($D7=1,IF(OR(price_limit="",price_limit="No Limit"),IF(L7="Yes",1,2),IF(SUMIFS(WhatIf!$G:$G,WhatIf!$A:$A,L$1,WhatIf!$B:$B,L7)&lt;=price_limit,IF(L7="Yes",1,2),"")),""))</f>
        <v/>
      </c>
      <c r="BB7" s="67" t="str">
        <f>IF(OR(M7="",VLOOKUP(M$1,Services!$A$1:$B$22,2,0)="Exclude"),"",IF($D7=1,IF(OR(price_limit="",price_limit="No Limit"),IF(M7="Yes",1,2),IF(SUMIFS(WhatIf!$G:$G,WhatIf!$A:$A,M$1,WhatIf!$B:$B,M7)&lt;=price_limit,IF(M7="Yes",1,2),"")),""))</f>
        <v/>
      </c>
      <c r="BC7" s="67" t="str">
        <f>IF(OR(N7="",VLOOKUP(N$1,Services!$A$1:$B$22,2,0)="Exclude"),"",IF($D7=1,IF(OR(price_limit="",price_limit="No Limit"),IF(N7="Yes",1,2),IF(SUMIFS(WhatIf!$G:$G,WhatIf!$A:$A,N$1,WhatIf!$B:$B,N7)&lt;=price_limit,IF(N7="Yes",1,2),"")),""))</f>
        <v/>
      </c>
      <c r="BD7" s="67" t="str">
        <f>IF(OR(O7="",VLOOKUP(O$1,Services!$A$1:$B$22,2,0)="Exclude"),"",IF($D7=1,IF(OR(price_limit="",price_limit="No Limit"),IF(O7="Yes",1,2),IF(SUMIFS(WhatIf!$G:$G,WhatIf!$A:$A,O$1,WhatIf!$B:$B,O7)&lt;=price_limit,IF(O7="Yes",1,2),"")),""))</f>
        <v/>
      </c>
      <c r="BE7" s="67" t="str">
        <f ca="1">IF(OR(P7="",VLOOKUP(P$1,Services!$A$1:$B$22,2,0)="Exclude"),"",IF($D7=1,IF(OR(price_limit="",price_limit="No Limit"),IF(P7="Yes",1,2),IF(SUMIFS(WhatIf!$G:$G,WhatIf!$A:$A,P$1,WhatIf!$B:$B,P7)&lt;=price_limit,IF(P7="Yes",1,2),"")),""))</f>
        <v/>
      </c>
      <c r="BF7" s="67" t="str">
        <f>IF(OR(Q7="",VLOOKUP(Q$1,Services!$A$1:$B$22,2,0)="Exclude"),"",IF($D7=1,IF(OR(price_limit="",price_limit="No Limit"),IF(Q7="Yes",1,2),IF(SUMIFS(WhatIf!$G:$G,WhatIf!$A:$A,Q$1,WhatIf!$B:$B,Q7)&lt;=price_limit,IF(Q7="Yes",1,2),"")),""))</f>
        <v/>
      </c>
      <c r="BG7" s="67" t="str">
        <f>IF(OR(R7="",VLOOKUP(R$1,Services!$A$1:$B$22,2,0)="Exclude"),"",IF($D7=1,IF(OR(price_limit="",price_limit="No Limit"),IF(R7="Yes",1,2),IF(SUMIFS(WhatIf!$G:$G,WhatIf!$A:$A,R$1,WhatIf!$B:$B,R7)&lt;=price_limit,IF(R7="Yes",1,2),"")),""))</f>
        <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t="str">
        <f>IF(OR(V7="",VLOOKUP(V$1,Services!$A$1:$B$22,2,0)="Exclude"),"",IF($D7=1,IF(OR(price_limit="",price_limit="No Limit"),IF(V7="Yes",1,2),IF(SUMIFS(WhatIf!$G:$G,WhatIf!$A:$A,V$1,WhatIf!$B:$B,V7)&lt;=price_limit,IF(V7="Yes",1,2),"")),""))</f>
        <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5"/>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ht="24.9" x14ac:dyDescent="0.3">
      <c r="A8" s="19" t="s">
        <v>781</v>
      </c>
      <c r="B8" s="4" t="s">
        <v>782</v>
      </c>
      <c r="C8" s="4" t="s">
        <v>207</v>
      </c>
      <c r="D8" s="3" t="str">
        <f t="shared" ca="1" si="6"/>
        <v/>
      </c>
      <c r="F8" s="5" t="s">
        <v>495</v>
      </c>
      <c r="G8" s="5" t="s">
        <v>495</v>
      </c>
      <c r="O8" s="5" t="s">
        <v>1</v>
      </c>
      <c r="P8" s="5" t="s">
        <v>1</v>
      </c>
      <c r="Q8" s="5" t="s">
        <v>305</v>
      </c>
      <c r="V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4"/>
        <v/>
      </c>
      <c r="AT8" s="67" t="str">
        <f>IF(OR(E8="",VLOOKUP(E$1,Services!$A$1:$B$22,2,0)="Exclude"),"",IF($D8=1,IF(OR(price_limit="",price_limit="No Limit"),IF(E8="Yes",1,2),IF(SUMIFS(WhatIf!$G:$G,WhatIf!$A:$A,E$1,WhatIf!$B:$B,E8)&lt;=price_limit,IF(E8="Yes",1,2),"")),""))</f>
        <v/>
      </c>
      <c r="AU8" s="67" t="str">
        <f ca="1">IF(OR(F8="",VLOOKUP(F$1,Services!$A$1:$B$22,2,0)="Exclude"),"",IF($D8=1,IF(OR(price_limit="",price_limit="No Limit"),IF(F8="Yes",1,2),IF(SUMIFS(WhatIf!$G:$G,WhatIf!$A:$A,F$1,WhatIf!$B:$B,F8)&lt;=price_limit,IF(F8="Yes",1,2),"")),""))</f>
        <v/>
      </c>
      <c r="AV8" s="67" t="str">
        <f ca="1">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 ca="1">IF(OR(O8="",VLOOKUP(O$1,Services!$A$1:$B$22,2,0)="Exclude"),"",IF($D8=1,IF(OR(price_limit="",price_limit="No Limit"),IF(O8="Yes",1,2),IF(SUMIFS(WhatIf!$G:$G,WhatIf!$A:$A,O$1,WhatIf!$B:$B,O8)&lt;=price_limit,IF(O8="Yes",1,2),"")),""))</f>
        <v/>
      </c>
      <c r="BE8" s="67" t="str">
        <f ca="1">IF(OR(P8="",VLOOKUP(P$1,Services!$A$1:$B$22,2,0)="Exclude"),"",IF($D8=1,IF(OR(price_limit="",price_limit="No Limit"),IF(P8="Yes",1,2),IF(SUMIFS(WhatIf!$G:$G,WhatIf!$A:$A,P$1,WhatIf!$B:$B,P8)&lt;=price_limit,IF(P8="Yes",1,2),"")),""))</f>
        <v/>
      </c>
      <c r="BF8" s="67" t="str">
        <f>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 ca="1">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5"/>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895</v>
      </c>
      <c r="C9" s="4" t="s">
        <v>207</v>
      </c>
      <c r="D9" s="3" t="str">
        <f t="shared" ca="1" si="6"/>
        <v/>
      </c>
      <c r="F9" s="5" t="s">
        <v>495</v>
      </c>
      <c r="G9" s="5" t="s">
        <v>495</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4"/>
        <v/>
      </c>
      <c r="AT9" s="67" t="str">
        <f>IF(OR(E9="",VLOOKUP(E$1,Services!$A$1:$B$22,2,0)="Exclude"),"",IF($D9=1,IF(OR(price_limit="",price_limit="No Limit"),IF(E9="Yes",1,2),IF(SUMIFS(WhatIf!$G:$G,WhatIf!$A:$A,E$1,WhatIf!$B:$B,E9)&lt;=price_limit,IF(E9="Yes",1,2),"")),""))</f>
        <v/>
      </c>
      <c r="AU9" s="67" t="str">
        <f ca="1">IF(OR(F9="",VLOOKUP(F$1,Services!$A$1:$B$22,2,0)="Exclude"),"",IF($D9=1,IF(OR(price_limit="",price_limit="No Limit"),IF(F9="Yes",1,2),IF(SUMIFS(WhatIf!$G:$G,WhatIf!$A:$A,F$1,WhatIf!$B:$B,F9)&lt;=price_limit,IF(F9="Yes",1,2),"")),""))</f>
        <v/>
      </c>
      <c r="AV9" s="67" t="str">
        <f ca="1">IF(OR(G9="",VLOOKUP(G$1,Services!$A$1:$B$22,2,0)="Exclude"),"",IF($D9=1,IF(OR(price_limit="",price_limit="No Limit"),IF(G9="Yes",1,2),IF(SUMIFS(WhatIf!$G:$G,WhatIf!$A:$A,G$1,WhatIf!$B:$B,G9)&lt;=price_limit,IF(G9="Yes",1,2),"")),""))</f>
        <v/>
      </c>
      <c r="AW9" s="67" t="str">
        <f>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IF(OR(P9="",VLOOKUP(P$1,Services!$A$1:$B$22,2,0)="Exclude"),"",IF($D9=1,IF(OR(price_limit="",price_limit="No Limit"),IF(P9="Yes",1,2),IF(SUMIFS(WhatIf!$G:$G,WhatIf!$A:$A,P$1,WhatIf!$B:$B,P9)&lt;=price_limit,IF(P9="Yes",1,2),"")),""))</f>
        <v/>
      </c>
      <c r="BF9" s="67" t="str">
        <f>IF(OR(Q9="",VLOOKUP(Q$1,Services!$A$1:$B$22,2,0)="Exclude"),"",IF($D9=1,IF(OR(price_limit="",price_limit="No Limit"),IF(Q9="Yes",1,2),IF(SUMIFS(WhatIf!$G:$G,WhatIf!$A:$A,Q$1,WhatIf!$B:$B,Q9)&lt;=price_limit,IF(Q9="Yes",1,2),"")),""))</f>
        <v/>
      </c>
      <c r="BG9" s="67" t="str">
        <f>IF(OR(R9="",VLOOKUP(R$1,Services!$A$1:$B$22,2,0)="Exclude"),"",IF($D9=1,IF(OR(price_limit="",price_limit="No Limit"),IF(R9="Yes",1,2),IF(SUMIFS(WhatIf!$G:$G,WhatIf!$A:$A,R$1,WhatIf!$B:$B,R9)&lt;=price_limit,IF(R9="Yes",1,2),"")),""))</f>
        <v/>
      </c>
      <c r="BH9" s="67" t="str">
        <f>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5"/>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x14ac:dyDescent="0.3">
      <c r="A10" s="19" t="s">
        <v>169</v>
      </c>
      <c r="B10" s="4" t="s">
        <v>237</v>
      </c>
      <c r="C10" s="4" t="s">
        <v>214</v>
      </c>
      <c r="D10" s="3" t="str">
        <f t="shared" ca="1" si="6"/>
        <v/>
      </c>
      <c r="H10" s="5" t="s">
        <v>1</v>
      </c>
      <c r="I10" s="5" t="s">
        <v>1</v>
      </c>
      <c r="J10" s="5" t="s">
        <v>1</v>
      </c>
      <c r="K10" s="5" t="s">
        <v>1</v>
      </c>
      <c r="L10" s="5" t="s">
        <v>1</v>
      </c>
      <c r="M10" s="5" t="s">
        <v>1</v>
      </c>
      <c r="N10" s="5" t="s">
        <v>1</v>
      </c>
      <c r="O10" s="6"/>
      <c r="P10" s="6"/>
      <c r="Q10" s="6"/>
      <c r="R10" s="6"/>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4"/>
        <v/>
      </c>
      <c r="AT10" s="67" t="str">
        <f>IF(OR(E10="",VLOOKUP(E$1,Services!$A$1:$B$22,2,0)="Exclude"),"",IF($D10=1,IF(OR(price_limit="",price_limit="No Limit"),IF(E10="Yes",1,2),IF(SUMIFS(WhatIf!$G:$G,WhatIf!$A:$A,E$1,WhatIf!$B:$B,E10)&lt;=price_limit,IF(E10="Yes",1,2),"")),""))</f>
        <v/>
      </c>
      <c r="AU10" s="67" t="str">
        <f>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 ca="1">IF(OR(I10="",VLOOKUP(I$1,Services!$A$1:$B$22,2,0)="Exclude"),"",IF($D10=1,IF(OR(price_limit="",price_limit="No Limit"),IF(I10="Yes",1,2),IF(SUMIFS(WhatIf!$G:$G,WhatIf!$A:$A,I$1,WhatIf!$B:$B,I10)&lt;=price_limit,IF(I10="Yes",1,2),"")),""))</f>
        <v/>
      </c>
      <c r="AY10" s="67" t="str">
        <f ca="1">IF(OR(J10="",VLOOKUP(J$1,Services!$A$1:$B$22,2,0)="Exclude"),"",IF($D10=1,IF(OR(price_limit="",price_limit="No Limit"),IF(J10="Yes",1,2),IF(SUMIFS(WhatIf!$G:$G,WhatIf!$A:$A,J$1,WhatIf!$B:$B,J10)&lt;=price_limit,IF(J10="Yes",1,2),"")),""))</f>
        <v/>
      </c>
      <c r="AZ10" s="67" t="str">
        <f ca="1">IF(OR(K10="",VLOOKUP(K$1,Services!$A$1:$B$22,2,0)="Exclude"),"",IF($D10=1,IF(OR(price_limit="",price_limit="No Limit"),IF(K10="Yes",1,2),IF(SUMIFS(WhatIf!$G:$G,WhatIf!$A:$A,K$1,WhatIf!$B:$B,K10)&lt;=price_limit,IF(K10="Yes",1,2),"")),""))</f>
        <v/>
      </c>
      <c r="BA10" s="67" t="str">
        <f ca="1">IF(OR(L10="",VLOOKUP(L$1,Services!$A$1:$B$22,2,0)="Exclude"),"",IF($D10=1,IF(OR(price_limit="",price_limit="No Limit"),IF(L10="Yes",1,2),IF(SUMIFS(WhatIf!$G:$G,WhatIf!$A:$A,L$1,WhatIf!$B:$B,L10)&lt;=price_limit,IF(L10="Yes",1,2),"")),""))</f>
        <v/>
      </c>
      <c r="BB10" s="67" t="str">
        <f ca="1">IF(OR(M10="",VLOOKUP(M$1,Services!$A$1:$B$22,2,0)="Exclude"),"",IF($D10=1,IF(OR(price_limit="",price_limit="No Limit"),IF(M10="Yes",1,2),IF(SUMIFS(WhatIf!$G:$G,WhatIf!$A:$A,M$1,WhatIf!$B:$B,M10)&lt;=price_limit,IF(M10="Yes",1,2),"")),""))</f>
        <v/>
      </c>
      <c r="BC10" s="67" t="str">
        <f ca="1">IF(OR(N10="",VLOOKUP(N$1,Services!$A$1:$B$22,2,0)="Exclude"),"",IF($D10=1,IF(OR(price_limit="",price_limit="No Limit"),IF(N10="Yes",1,2),IF(SUMIFS(WhatIf!$G:$G,WhatIf!$A:$A,N$1,WhatIf!$B:$B,N10)&lt;=price_limit,IF(N10="Yes",1,2),"")),""))</f>
        <v/>
      </c>
      <c r="BD10" s="67" t="str">
        <f>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IF(OR(Q10="",VLOOKUP(Q$1,Services!$A$1:$B$22,2,0)="Exclude"),"",IF($D10=1,IF(OR(price_limit="",price_limit="No Limit"),IF(Q10="Yes",1,2),IF(SUMIFS(WhatIf!$G:$G,WhatIf!$A:$A,Q$1,WhatIf!$B:$B,Q10)&lt;=price_limit,IF(Q10="Yes",1,2),"")),""))</f>
        <v/>
      </c>
      <c r="BG10" s="67" t="str">
        <f>IF(OR(R10="",VLOOKUP(R$1,Services!$A$1:$B$22,2,0)="Exclude"),"",IF($D10=1,IF(OR(price_limit="",price_limit="No Limit"),IF(R10="Yes",1,2),IF(SUMIFS(WhatIf!$G:$G,WhatIf!$A:$A,R$1,WhatIf!$B:$B,R10)&lt;=price_limit,IF(R10="Yes",1,2),"")),""))</f>
        <v/>
      </c>
      <c r="BH10" s="67" t="str">
        <f>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5"/>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789</v>
      </c>
      <c r="C11" s="4" t="s">
        <v>280</v>
      </c>
      <c r="D11" s="3" t="str">
        <f t="shared" ca="1" si="6"/>
        <v/>
      </c>
      <c r="O11" s="5" t="s">
        <v>790</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4"/>
        <v/>
      </c>
      <c r="AT11" s="67" t="str">
        <f>IF(OR(E11="",VLOOKUP(E$1,Services!$A$1:$B$22,2,0)="Exclude"),"",IF($D11=1,IF(OR(price_limit="",price_limit="No Limit"),IF(E11="Yes",1,2),IF(SUMIFS(WhatIf!$G:$G,WhatIf!$A:$A,E$1,WhatIf!$B:$B,E11)&lt;=price_limit,IF(E11="Yes",1,2),"")),""))</f>
        <v/>
      </c>
      <c r="AU11" s="67" t="str">
        <f>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IF(OR(H11="",VLOOKUP(H$1,Services!$A$1:$B$22,2,0)="Exclude"),"",IF($D11=1,IF(OR(price_limit="",price_limit="No Limit"),IF(H11="Yes",1,2),IF(SUMIFS(WhatIf!$G:$G,WhatIf!$A:$A,H$1,WhatIf!$B:$B,H11)&lt;=price_limit,IF(H11="Yes",1,2),"")),""))</f>
        <v/>
      </c>
      <c r="AX11" s="67" t="str">
        <f>IF(OR(I11="",VLOOKUP(I$1,Services!$A$1:$B$22,2,0)="Exclude"),"",IF($D11=1,IF(OR(price_limit="",price_limit="No Limit"),IF(I11="Yes",1,2),IF(SUMIFS(WhatIf!$G:$G,WhatIf!$A:$A,I$1,WhatIf!$B:$B,I11)&lt;=price_limit,IF(I11="Yes",1,2),"")),""))</f>
        <v/>
      </c>
      <c r="AY11" s="67" t="str">
        <f>IF(OR(J11="",VLOOKUP(J$1,Services!$A$1:$B$22,2,0)="Exclude"),"",IF($D11=1,IF(OR(price_limit="",price_limit="No Limit"),IF(J11="Yes",1,2),IF(SUMIFS(WhatIf!$G:$G,WhatIf!$A:$A,J$1,WhatIf!$B:$B,J11)&lt;=price_limit,IF(J11="Yes",1,2),"")),""))</f>
        <v/>
      </c>
      <c r="AZ11" s="67" t="str">
        <f>IF(OR(K11="",VLOOKUP(K$1,Services!$A$1:$B$22,2,0)="Exclude"),"",IF($D11=1,IF(OR(price_limit="",price_limit="No Limit"),IF(K11="Yes",1,2),IF(SUMIFS(WhatIf!$G:$G,WhatIf!$A:$A,K$1,WhatIf!$B:$B,K11)&lt;=price_limit,IF(K11="Yes",1,2),"")),""))</f>
        <v/>
      </c>
      <c r="BA11" s="67" t="str">
        <f>IF(OR(L11="",VLOOKUP(L$1,Services!$A$1:$B$22,2,0)="Exclude"),"",IF($D11=1,IF(OR(price_limit="",price_limit="No Limit"),IF(L11="Yes",1,2),IF(SUMIFS(WhatIf!$G:$G,WhatIf!$A:$A,L$1,WhatIf!$B:$B,L11)&lt;=price_limit,IF(L11="Yes",1,2),"")),""))</f>
        <v/>
      </c>
      <c r="BB11" s="67" t="str">
        <f>IF(OR(M11="",VLOOKUP(M$1,Services!$A$1:$B$22,2,0)="Exclude"),"",IF($D11=1,IF(OR(price_limit="",price_limit="No Limit"),IF(M11="Yes",1,2),IF(SUMIFS(WhatIf!$G:$G,WhatIf!$A:$A,M$1,WhatIf!$B:$B,M11)&lt;=price_limit,IF(M11="Yes",1,2),"")),""))</f>
        <v/>
      </c>
      <c r="BC11" s="67" t="str">
        <f>IF(OR(N11="",VLOOKUP(N$1,Services!$A$1:$B$22,2,0)="Exclude"),"",IF($D11=1,IF(OR(price_limit="",price_limit="No Limit"),IF(N11="Yes",1,2),IF(SUMIFS(WhatIf!$G:$G,WhatIf!$A:$A,N$1,WhatIf!$B:$B,N11)&lt;=price_limit,IF(N11="Yes",1,2),"")),""))</f>
        <v/>
      </c>
      <c r="BD11" s="67" t="str">
        <f ca="1">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5"/>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880</v>
      </c>
      <c r="C12" s="4" t="s">
        <v>206</v>
      </c>
      <c r="W12" s="5" t="s">
        <v>1</v>
      </c>
      <c r="Y12" s="3" t="str">
        <f>IF(AND($D12=1,ISNUMBER(MATCH(E$1&amp;E12&amp;"x",WhatIf!$H:$H,0))),1,"")</f>
        <v/>
      </c>
      <c r="Z12" s="3" t="str">
        <f>IF(AND($D12=1,ISNUMBER(MATCH(F$1&amp;F12&amp;"x",WhatIf!$H:$H,0))),1,"")</f>
        <v/>
      </c>
      <c r="AA12" s="3" t="str">
        <f>IF(AND($D12=1,ISNUMBER(MATCH(G$1&amp;G12&amp;"x",WhatIf!$H:$H,0))),1,"")</f>
        <v/>
      </c>
      <c r="AB12" s="3" t="str">
        <f>IF(AND($D12=1,ISNUMBER(MATCH(H$1&amp;H12&amp;"x",WhatIf!$H:$H,0))),1,"")</f>
        <v/>
      </c>
      <c r="AC12" s="3" t="str">
        <f>IF(AND($D12=1,ISNUMBER(MATCH(I$1&amp;I12&amp;"x",WhatIf!$H:$H,0))),1,"")</f>
        <v/>
      </c>
      <c r="AD12" s="3" t="str">
        <f>IF(AND($D12=1,ISNUMBER(MATCH(J$1&amp;J12&amp;"x",WhatIf!$H:$H,0))),1,"")</f>
        <v/>
      </c>
      <c r="AE12" s="3" t="str">
        <f>IF(AND($D12=1,ISNUMBER(MATCH(K$1&amp;K12&amp;"x",WhatIf!$H:$H,0))),1,"")</f>
        <v/>
      </c>
      <c r="AF12" s="3" t="str">
        <f>IF(AND($D12=1,ISNUMBER(MATCH(L$1&amp;L12&amp;"x",WhatIf!$H:$H,0))),1,"")</f>
        <v/>
      </c>
      <c r="AG12" s="3" t="str">
        <f>IF(AND($D12=1,ISNUMBER(MATCH(M$1&amp;M12&amp;"x",WhatIf!$H:$H,0))),1,"")</f>
        <v/>
      </c>
      <c r="AH12" s="3" t="str">
        <f>IF(AND($D12=1,ISNUMBER(MATCH(N$1&amp;N12&amp;"x",WhatIf!$H:$H,0))),1,"")</f>
        <v/>
      </c>
      <c r="AI12" s="3" t="str">
        <f>IF(AND($D12=1,ISNUMBER(MATCH(O$1&amp;O12&amp;"x",WhatIf!$H:$H,0))),1,"")</f>
        <v/>
      </c>
      <c r="AJ12" s="3" t="str">
        <f>IF(AND($D12=1,ISNUMBER(MATCH(P$1&amp;P12&amp;"x",WhatIf!$H:$H,0))),1,"")</f>
        <v/>
      </c>
      <c r="AK12" s="3" t="str">
        <f>IF(AND($D12=1,ISNUMBER(MATCH(Q$1&amp;Q12&amp;"x",WhatIf!$H:$H,0))),1,"")</f>
        <v/>
      </c>
      <c r="AL12" s="3" t="str">
        <f>IF(AND($D12=1,ISNUMBER(MATCH(R$1&amp;R12&amp;"x",WhatIf!$H:$H,0))),1,"")</f>
        <v/>
      </c>
      <c r="AM12" s="3" t="str">
        <f>IF(AND($D12=1,ISNUMBER(MATCH(S$1&amp;S12&amp;"x",WhatIf!$H:$H,0))),1,"")</f>
        <v/>
      </c>
      <c r="AN12" s="3" t="str">
        <f>IF(AND($D12=1,ISNUMBER(MATCH(T$1&amp;T12&amp;"x",WhatIf!$H:$H,0))),1,"")</f>
        <v/>
      </c>
      <c r="AO12" s="3" t="str">
        <f>IF(AND($D12=1,ISNUMBER(MATCH(U$1&amp;U12&amp;"x",WhatIf!$H:$H,0))),1,"")</f>
        <v/>
      </c>
      <c r="AP12" s="3" t="str">
        <f>IF(AND($D12=1,ISNUMBER(MATCH(V$1&amp;V12&amp;"x",WhatIf!$H:$H,0))),1,"")</f>
        <v/>
      </c>
      <c r="AQ12" s="3" t="str">
        <f>IF(AND($D12=1,ISNUMBER(MATCH(W$1&amp;W12&amp;"x",WhatIf!$H:$H,0))),1,"")</f>
        <v/>
      </c>
      <c r="AR12" s="3" t="str">
        <f>IF(AND($D12=1,ISNUMBER(MATCH(X$1&amp;X12&amp;"x",WhatIf!$H:$H,0))),1,"")</f>
        <v/>
      </c>
      <c r="AS12" s="3" t="str">
        <f t="shared" si="4"/>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IF(OR(I12="",VLOOKUP(I$1,Services!$A$1:$B$22,2,0)="Exclude"),"",IF($D12=1,IF(OR(price_limit="",price_limit="No Limit"),IF(I12="Yes",1,2),IF(SUMIFS(WhatIf!$G:$G,WhatIf!$A:$A,I$1,WhatIf!$B:$B,I12)&lt;=price_limit,IF(I12="Yes",1,2),"")),""))</f>
        <v/>
      </c>
      <c r="AY12" s="67" t="str">
        <f>IF(OR(J12="",VLOOKUP(J$1,Services!$A$1:$B$22,2,0)="Exclude"),"",IF($D12=1,IF(OR(price_limit="",price_limit="No Limit"),IF(J12="Yes",1,2),IF(SUMIFS(WhatIf!$G:$G,WhatIf!$A:$A,J$1,WhatIf!$B:$B,J12)&lt;=price_limit,IF(J12="Yes",1,2),"")),""))</f>
        <v/>
      </c>
      <c r="AZ12" s="67" t="str">
        <f>IF(OR(K12="",VLOOKUP(K$1,Services!$A$1:$B$22,2,0)="Exclude"),"",IF($D12=1,IF(OR(price_limit="",price_limit="No Limit"),IF(K12="Yes",1,2),IF(SUMIFS(WhatIf!$G:$G,WhatIf!$A:$A,K$1,WhatIf!$B:$B,K12)&lt;=price_limit,IF(K12="Yes",1,2),"")),""))</f>
        <v/>
      </c>
      <c r="BA12" s="67" t="str">
        <f>IF(OR(L12="",VLOOKUP(L$1,Services!$A$1:$B$22,2,0)="Exclude"),"",IF($D12=1,IF(OR(price_limit="",price_limit="No Limit"),IF(L12="Yes",1,2),IF(SUMIFS(WhatIf!$G:$G,WhatIf!$A:$A,L$1,WhatIf!$B:$B,L12)&lt;=price_limit,IF(L12="Yes",1,2),"")),""))</f>
        <v/>
      </c>
      <c r="BB12" s="67" t="str">
        <f>IF(OR(M12="",VLOOKUP(M$1,Services!$A$1:$B$22,2,0)="Exclude"),"",IF($D12=1,IF(OR(price_limit="",price_limit="No Limit"),IF(M12="Yes",1,2),IF(SUMIFS(WhatIf!$G:$G,WhatIf!$A:$A,M$1,WhatIf!$B:$B,M12)&lt;=price_limit,IF(M12="Yes",1,2),"")),""))</f>
        <v/>
      </c>
      <c r="BC12" s="67" t="str">
        <f>IF(OR(N12="",VLOOKUP(N$1,Services!$A$1:$B$22,2,0)="Exclude"),"",IF($D12=1,IF(OR(price_limit="",price_limit="No Limit"),IF(N12="Yes",1,2),IF(SUMIFS(WhatIf!$G:$G,WhatIf!$A:$A,N$1,WhatIf!$B:$B,N12)&lt;=price_limit,IF(N12="Yes",1,2),"")),""))</f>
        <v/>
      </c>
      <c r="BD12" s="67" t="str">
        <f>IF(OR(O12="",VLOOKUP(O$1,Services!$A$1:$B$22,2,0)="Exclude"),"",IF($D12=1,IF(OR(price_limit="",price_limit="No Limit"),IF(O12="Yes",1,2),IF(SUMIFS(WhatIf!$G:$G,WhatIf!$A:$A,O$1,WhatIf!$B:$B,O12)&lt;=price_limit,IF(O12="Yes",1,2),"")),""))</f>
        <v/>
      </c>
      <c r="BE12" s="67" t="str">
        <f>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5"/>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6</v>
      </c>
      <c r="B13" s="4" t="s">
        <v>237</v>
      </c>
      <c r="C13" s="4" t="s">
        <v>280</v>
      </c>
      <c r="D13" s="3" t="str">
        <f t="shared" ref="D13:D18" ca="1" si="7">IF(BR13=0,"",IF(BR13&lt;=VALUE(MID(marker_pick,1,1)),1,""))</f>
        <v/>
      </c>
      <c r="E13" s="5" t="s">
        <v>1</v>
      </c>
      <c r="F13" s="5" t="s">
        <v>1</v>
      </c>
      <c r="G13" s="5" t="s">
        <v>1</v>
      </c>
      <c r="J13" s="5" t="s">
        <v>1</v>
      </c>
      <c r="K13" s="5" t="s">
        <v>1</v>
      </c>
      <c r="L13" s="5" t="s">
        <v>1</v>
      </c>
      <c r="M13" s="5" t="s">
        <v>1</v>
      </c>
      <c r="N13" s="5" t="s">
        <v>1</v>
      </c>
      <c r="O13" s="6" t="s">
        <v>1</v>
      </c>
      <c r="P13" s="6"/>
      <c r="Q13" s="6" t="s">
        <v>1</v>
      </c>
      <c r="R13" s="6" t="s">
        <v>1</v>
      </c>
      <c r="S13" s="5" t="s">
        <v>1</v>
      </c>
      <c r="X13" s="5" t="s">
        <v>1</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4"/>
        <v/>
      </c>
      <c r="AT13" s="67" t="str">
        <f ca="1">IF(OR(E13="",VLOOKUP(E$1,Services!$A$1:$B$22,2,0)="Exclude"),"",IF($D13=1,IF(OR(price_limit="",price_limit="No Limit"),IF(E13="Yes",1,2),IF(SUMIFS(WhatIf!$G:$G,WhatIf!$A:$A,E$1,WhatIf!$B:$B,E13)&lt;=price_limit,IF(E13="Yes",1,2),"")),""))</f>
        <v/>
      </c>
      <c r="AU13" s="67" t="str">
        <f ca="1">IF(OR(F13="",VLOOKUP(F$1,Services!$A$1:$B$22,2,0)="Exclude"),"",IF($D13=1,IF(OR(price_limit="",price_limit="No Limit"),IF(F13="Yes",1,2),IF(SUMIFS(WhatIf!$G:$G,WhatIf!$A:$A,F$1,WhatIf!$B:$B,F13)&lt;=price_limit,IF(F13="Yes",1,2),"")),""))</f>
        <v/>
      </c>
      <c r="AV13" s="67" t="str">
        <f ca="1">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 ca="1">IF(OR(J13="",VLOOKUP(J$1,Services!$A$1:$B$22,2,0)="Exclude"),"",IF($D13=1,IF(OR(price_limit="",price_limit="No Limit"),IF(J13="Yes",1,2),IF(SUMIFS(WhatIf!$G:$G,WhatIf!$A:$A,J$1,WhatIf!$B:$B,J13)&lt;=price_limit,IF(J13="Yes",1,2),"")),""))</f>
        <v/>
      </c>
      <c r="AZ13" s="67" t="str">
        <f ca="1">IF(OR(K13="",VLOOKUP(K$1,Services!$A$1:$B$22,2,0)="Exclude"),"",IF($D13=1,IF(OR(price_limit="",price_limit="No Limit"),IF(K13="Yes",1,2),IF(SUMIFS(WhatIf!$G:$G,WhatIf!$A:$A,K$1,WhatIf!$B:$B,K13)&lt;=price_limit,IF(K13="Yes",1,2),"")),""))</f>
        <v/>
      </c>
      <c r="BA13" s="67" t="str">
        <f ca="1">IF(OR(L13="",VLOOKUP(L$1,Services!$A$1:$B$22,2,0)="Exclude"),"",IF($D13=1,IF(OR(price_limit="",price_limit="No Limit"),IF(L13="Yes",1,2),IF(SUMIFS(WhatIf!$G:$G,WhatIf!$A:$A,L$1,WhatIf!$B:$B,L13)&lt;=price_limit,IF(L13="Yes",1,2),"")),""))</f>
        <v/>
      </c>
      <c r="BB13" s="67" t="str">
        <f ca="1">IF(OR(M13="",VLOOKUP(M$1,Services!$A$1:$B$22,2,0)="Exclude"),"",IF($D13=1,IF(OR(price_limit="",price_limit="No Limit"),IF(M13="Yes",1,2),IF(SUMIFS(WhatIf!$G:$G,WhatIf!$A:$A,M$1,WhatIf!$B:$B,M13)&lt;=price_limit,IF(M13="Yes",1,2),"")),""))</f>
        <v/>
      </c>
      <c r="BC13" s="67" t="str">
        <f ca="1">IF(OR(N13="",VLOOKUP(N$1,Services!$A$1:$B$22,2,0)="Exclude"),"",IF($D13=1,IF(OR(price_limit="",price_limit="No Limit"),IF(N13="Yes",1,2),IF(SUMIFS(WhatIf!$G:$G,WhatIf!$A:$A,N$1,WhatIf!$B:$B,N13)&lt;=price_limit,IF(N13="Yes",1,2),"")),""))</f>
        <v/>
      </c>
      <c r="BD13" s="67" t="str">
        <f ca="1">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IF(OR(Q13="",VLOOKUP(Q$1,Services!$A$1:$B$22,2,0)="Exclude"),"",IF($D13=1,IF(OR(price_limit="",price_limit="No Limit"),IF(Q13="Yes",1,2),IF(SUMIFS(WhatIf!$G:$G,WhatIf!$A:$A,Q$1,WhatIf!$B:$B,Q13)&lt;=price_limit,IF(Q13="Yes",1,2),"")),""))</f>
        <v/>
      </c>
      <c r="BG13" s="67" t="str">
        <f ca="1">IF(OR(R13="",VLOOKUP(R$1,Services!$A$1:$B$22,2,0)="Exclude"),"",IF($D13=1,IF(OR(price_limit="",price_limit="No Limit"),IF(R13="Yes",1,2),IF(SUMIFS(WhatIf!$G:$G,WhatIf!$A:$A,R$1,WhatIf!$B:$B,R13)&lt;=price_limit,IF(R13="Yes",1,2),"")),""))</f>
        <v/>
      </c>
      <c r="BH13" s="67" t="str">
        <f ca="1">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 ca="1">IF(OR(X13="",VLOOKUP(X$1,Services!$A$1:$B$22,2,0)="Exclude"),"",IF($D13=1,IF(OR(price_limit="",price_limit="No Limit"),IF(X13="Yes",1,2),IF(SUMIFS(WhatIf!$G:$G,WhatIf!$A:$A,X$1,WhatIf!$B:$B,X13)&lt;=price_limit,IF(X13="Yes",1,2),"")),""))</f>
        <v/>
      </c>
      <c r="BN13" s="3">
        <f t="shared" si="5"/>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ht="24.9" x14ac:dyDescent="0.3">
      <c r="A14" s="19" t="s">
        <v>161</v>
      </c>
      <c r="B14" s="4" t="s">
        <v>237</v>
      </c>
      <c r="C14" s="4" t="s">
        <v>446</v>
      </c>
      <c r="D14" s="3" t="str">
        <f t="shared" ca="1" si="7"/>
        <v/>
      </c>
      <c r="O14" s="13" t="s">
        <v>161</v>
      </c>
      <c r="P14" s="6"/>
      <c r="Q14" s="6"/>
      <c r="R14" s="13" t="s">
        <v>161</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4"/>
        <v/>
      </c>
      <c r="AT14" s="67" t="str">
        <f>IF(OR(E14="",VLOOKUP(E$1,Services!$A$1:$B$22,2,0)="Exclude"),"",IF($D14=1,IF(OR(price_limit="",price_limit="No Limit"),IF(E14="Yes",1,2),IF(SUMIFS(WhatIf!$G:$G,WhatIf!$A:$A,E$1,WhatIf!$B:$B,E14)&lt;=price_limit,IF(E14="Yes",1,2),"")),""))</f>
        <v/>
      </c>
      <c r="AU14" s="67" t="str">
        <f>IF(OR(F14="",VLOOKUP(F$1,Services!$A$1:$B$22,2,0)="Exclude"),"",IF($D14=1,IF(OR(price_limit="",price_limit="No Limit"),IF(F14="Yes",1,2),IF(SUMIFS(WhatIf!$G:$G,WhatIf!$A:$A,F$1,WhatIf!$B:$B,F14)&lt;=price_limit,IF(F14="Yes",1,2),"")),""))</f>
        <v/>
      </c>
      <c r="AV14" s="67" t="str">
        <f>IF(OR(G14="",VLOOKUP(G$1,Services!$A$1:$B$22,2,0)="Exclude"),"",IF($D14=1,IF(OR(price_limit="",price_limit="No Limit"),IF(G14="Yes",1,2),IF(SUMIFS(WhatIf!$G:$G,WhatIf!$A:$A,G$1,WhatIf!$B:$B,G14)&lt;=price_limit,IF(G14="Yes",1,2),"")),""))</f>
        <v/>
      </c>
      <c r="AW14" s="67" t="str">
        <f>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IF(OR(K14="",VLOOKUP(K$1,Services!$A$1:$B$22,2,0)="Exclude"),"",IF($D14=1,IF(OR(price_limit="",price_limit="No Limit"),IF(K14="Yes",1,2),IF(SUMIFS(WhatIf!$G:$G,WhatIf!$A:$A,K$1,WhatIf!$B:$B,K14)&lt;=price_limit,IF(K14="Yes",1,2),"")),""))</f>
        <v/>
      </c>
      <c r="BA14" s="67" t="str">
        <f>IF(OR(L14="",VLOOKUP(L$1,Services!$A$1:$B$22,2,0)="Exclude"),"",IF($D14=1,IF(OR(price_limit="",price_limit="No Limit"),IF(L14="Yes",1,2),IF(SUMIFS(WhatIf!$G:$G,WhatIf!$A:$A,L$1,WhatIf!$B:$B,L14)&lt;=price_limit,IF(L14="Yes",1,2),"")),""))</f>
        <v/>
      </c>
      <c r="BB14" s="67" t="str">
        <f>IF(OR(M14="",VLOOKUP(M$1,Services!$A$1:$B$22,2,0)="Exclude"),"",IF($D14=1,IF(OR(price_limit="",price_limit="No Limit"),IF(M14="Yes",1,2),IF(SUMIFS(WhatIf!$G:$G,WhatIf!$A:$A,M$1,WhatIf!$B:$B,M14)&lt;=price_limit,IF(M14="Yes",1,2),"")),""))</f>
        <v/>
      </c>
      <c r="BC14" s="67" t="str">
        <f>IF(OR(N14="",VLOOKUP(N$1,Services!$A$1:$B$22,2,0)="Exclude"),"",IF($D14=1,IF(OR(price_limit="",price_limit="No Limit"),IF(N14="Yes",1,2),IF(SUMIFS(WhatIf!$G:$G,WhatIf!$A:$A,N$1,WhatIf!$B:$B,N14)&lt;=price_limit,IF(N14="Yes",1,2),"")),""))</f>
        <v/>
      </c>
      <c r="BD14" s="67" t="str">
        <f ca="1">IF(OR(O14="",VLOOKUP(O$1,Services!$A$1:$B$22,2,0)="Exclude"),"",IF($D14=1,IF(OR(price_limit="",price_limit="No Limit"),IF(O14="Yes",1,2),IF(SUMIFS(WhatIf!$G:$G,WhatIf!$A:$A,O$1,WhatIf!$B:$B,O14)&lt;=price_limit,IF(O14="Yes",1,2),"")),""))</f>
        <v/>
      </c>
      <c r="BE14" s="67" t="str">
        <f>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 ca="1">IF(OR(R14="",VLOOKUP(R$1,Services!$A$1:$B$22,2,0)="Exclude"),"",IF($D14=1,IF(OR(price_limit="",price_limit="No Limit"),IF(R14="Yes",1,2),IF(SUMIFS(WhatIf!$G:$G,WhatIf!$A:$A,R$1,WhatIf!$B:$B,R14)&lt;=price_limit,IF(R14="Yes",1,2),"")),""))</f>
        <v/>
      </c>
      <c r="BH14" s="67" t="str">
        <f>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IF(OR(X14="",VLOOKUP(X$1,Services!$A$1:$B$22,2,0)="Exclude"),"",IF($D14=1,IF(OR(price_limit="",price_limit="No Limit"),IF(X14="Yes",1,2),IF(SUMIFS(WhatIf!$G:$G,WhatIf!$A:$A,X$1,WhatIf!$B:$B,X14)&lt;=price_limit,IF(X14="Yes",1,2),"")),""))</f>
        <v/>
      </c>
      <c r="BN14" s="3">
        <f t="shared" si="5"/>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49.75" x14ac:dyDescent="0.3">
      <c r="A15" s="19" t="s">
        <v>87</v>
      </c>
      <c r="B15" s="4" t="s">
        <v>239</v>
      </c>
      <c r="C15" s="4" t="s">
        <v>280</v>
      </c>
      <c r="D15" s="3" t="str">
        <f t="shared" ca="1" si="7"/>
        <v/>
      </c>
      <c r="E15" s="5" t="s">
        <v>1</v>
      </c>
      <c r="F15" s="5" t="s">
        <v>501</v>
      </c>
      <c r="G15" s="5" t="s">
        <v>501</v>
      </c>
      <c r="H15" s="6"/>
      <c r="I15" s="6"/>
      <c r="L15" s="5" t="s">
        <v>1</v>
      </c>
      <c r="M15" s="5" t="s">
        <v>1</v>
      </c>
      <c r="O15" s="6"/>
      <c r="P15" s="6" t="s">
        <v>280</v>
      </c>
      <c r="Q15" s="6" t="s">
        <v>306</v>
      </c>
      <c r="R15" s="6" t="s">
        <v>807</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4"/>
        <v/>
      </c>
      <c r="AT15" s="67" t="str">
        <f ca="1">IF(OR(E15="",VLOOKUP(E$1,Services!$A$1:$B$22,2,0)="Exclude"),"",IF($D15=1,IF(OR(price_limit="",price_limit="No Limit"),IF(E15="Yes",1,2),IF(SUMIFS(WhatIf!$G:$G,WhatIf!$A:$A,E$1,WhatIf!$B:$B,E15)&lt;=price_limit,IF(E15="Yes",1,2),"")),""))</f>
        <v/>
      </c>
      <c r="AU15" s="67" t="str">
        <f ca="1">IF(OR(F15="",VLOOKUP(F$1,Services!$A$1:$B$22,2,0)="Exclude"),"",IF($D15=1,IF(OR(price_limit="",price_limit="No Limit"),IF(F15="Yes",1,2),IF(SUMIFS(WhatIf!$G:$G,WhatIf!$A:$A,F$1,WhatIf!$B:$B,F15)&lt;=price_limit,IF(F15="Yes",1,2),"")),""))</f>
        <v/>
      </c>
      <c r="AV15" s="67" t="str">
        <f ca="1">IF(OR(G15="",VLOOKUP(G$1,Services!$A$1:$B$22,2,0)="Exclude"),"",IF($D15=1,IF(OR(price_limit="",price_limit="No Limit"),IF(G15="Yes",1,2),IF(SUMIFS(WhatIf!$G:$G,WhatIf!$A:$A,G$1,WhatIf!$B:$B,G15)&lt;=price_limit,IF(G15="Yes",1,2),"")),""))</f>
        <v/>
      </c>
      <c r="AW15" s="67" t="str">
        <f>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IF(OR(K15="",VLOOKUP(K$1,Services!$A$1:$B$22,2,0)="Exclude"),"",IF($D15=1,IF(OR(price_limit="",price_limit="No Limit"),IF(K15="Yes",1,2),IF(SUMIFS(WhatIf!$G:$G,WhatIf!$A:$A,K$1,WhatIf!$B:$B,K15)&lt;=price_limit,IF(K15="Yes",1,2),"")),""))</f>
        <v/>
      </c>
      <c r="BA15" s="67" t="str">
        <f ca="1">IF(OR(L15="",VLOOKUP(L$1,Services!$A$1:$B$22,2,0)="Exclude"),"",IF($D15=1,IF(OR(price_limit="",price_limit="No Limit"),IF(L15="Yes",1,2),IF(SUMIFS(WhatIf!$G:$G,WhatIf!$A:$A,L$1,WhatIf!$B:$B,L15)&lt;=price_limit,IF(L15="Yes",1,2),"")),""))</f>
        <v/>
      </c>
      <c r="BB15" s="67" t="str">
        <f ca="1">IF(OR(M15="",VLOOKUP(M$1,Services!$A$1:$B$22,2,0)="Exclude"),"",IF($D15=1,IF(OR(price_limit="",price_limit="No Limit"),IF(M15="Yes",1,2),IF(SUMIFS(WhatIf!$G:$G,WhatIf!$A:$A,M$1,WhatIf!$B:$B,M15)&lt;=price_limit,IF(M15="Yes",1,2),"")),""))</f>
        <v/>
      </c>
      <c r="BC15" s="67" t="str">
        <f>IF(OR(N15="",VLOOKUP(N$1,Services!$A$1:$B$22,2,0)="Exclude"),"",IF($D15=1,IF(OR(price_limit="",price_limit="No Limit"),IF(N15="Yes",1,2),IF(SUMIFS(WhatIf!$G:$G,WhatIf!$A:$A,N$1,WhatIf!$B:$B,N15)&lt;=price_limit,IF(N15="Yes",1,2),"")),""))</f>
        <v/>
      </c>
      <c r="BD15" s="67" t="str">
        <f>IF(OR(O15="",VLOOKUP(O$1,Services!$A$1:$B$22,2,0)="Exclude"),"",IF($D15=1,IF(OR(price_limit="",price_limit="No Limit"),IF(O15="Yes",1,2),IF(SUMIFS(WhatIf!$G:$G,WhatIf!$A:$A,O$1,WhatIf!$B:$B,O15)&lt;=price_limit,IF(O15="Yes",1,2),"")),""))</f>
        <v/>
      </c>
      <c r="BE15" s="67" t="str">
        <f ca="1">IF(OR(P15="",VLOOKUP(P$1,Services!$A$1:$B$22,2,0)="Exclude"),"",IF($D15=1,IF(OR(price_limit="",price_limit="No Limit"),IF(P15="Yes",1,2),IF(SUMIFS(WhatIf!$G:$G,WhatIf!$A:$A,P$1,WhatIf!$B:$B,P15)&lt;=price_limit,IF(P15="Yes",1,2),"")),""))</f>
        <v/>
      </c>
      <c r="BF15" s="67" t="str">
        <f>IF(OR(Q15="",VLOOKUP(Q$1,Services!$A$1:$B$22,2,0)="Exclude"),"",IF($D15=1,IF(OR(price_limit="",price_limit="No Limit"),IF(Q15="Yes",1,2),IF(SUMIFS(WhatIf!$G:$G,WhatIf!$A:$A,Q$1,WhatIf!$B:$B,Q15)&lt;=price_limit,IF(Q15="Yes",1,2),"")),""))</f>
        <v/>
      </c>
      <c r="BG15" s="67" t="str">
        <f ca="1">IF(OR(R15="",VLOOKUP(R$1,Services!$A$1:$B$22,2,0)="Exclude"),"",IF($D15=1,IF(OR(price_limit="",price_limit="No Limit"),IF(R15="Yes",1,2),IF(SUMIFS(WhatIf!$G:$G,WhatIf!$A:$A,R$1,WhatIf!$B:$B,R15)&lt;=price_limit,IF(R15="Yes",1,2),"")),""))</f>
        <v/>
      </c>
      <c r="BH15" s="67" t="str">
        <f>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 ca="1">IF(OR(X15="",VLOOKUP(X$1,Services!$A$1:$B$22,2,0)="Exclude"),"",IF($D15=1,IF(OR(price_limit="",price_limit="No Limit"),IF(X15="Yes",1,2),IF(SUMIFS(WhatIf!$G:$G,WhatIf!$A:$A,X$1,WhatIf!$B:$B,X15)&lt;=price_limit,IF(X15="Yes",1,2),"")),""))</f>
        <v/>
      </c>
      <c r="BN15" s="3">
        <f t="shared" si="5"/>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7</v>
      </c>
      <c r="B16" s="4" t="s">
        <v>286</v>
      </c>
      <c r="C16" s="4" t="s">
        <v>198</v>
      </c>
      <c r="D16" s="3" t="str">
        <f t="shared" ca="1" si="7"/>
        <v/>
      </c>
      <c r="E16" s="5" t="s">
        <v>1</v>
      </c>
      <c r="J16" s="5" t="s">
        <v>1</v>
      </c>
      <c r="K16" s="5" t="s">
        <v>1</v>
      </c>
      <c r="L16" s="5" t="s">
        <v>1</v>
      </c>
      <c r="M16" s="5" t="s">
        <v>1</v>
      </c>
      <c r="N16" s="5" t="s">
        <v>1</v>
      </c>
      <c r="O16" s="6" t="s">
        <v>1</v>
      </c>
      <c r="P16" s="6" t="s">
        <v>1</v>
      </c>
      <c r="Q16" s="6" t="s">
        <v>1</v>
      </c>
      <c r="R16" s="6" t="s">
        <v>1</v>
      </c>
      <c r="S16" s="5" t="s">
        <v>1</v>
      </c>
      <c r="V16" s="5" t="s">
        <v>1</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4"/>
        <v/>
      </c>
      <c r="AT16" s="67" t="str">
        <f ca="1">IF(OR(E16="",VLOOKUP(E$1,Services!$A$1:$B$22,2,0)="Exclude"),"",IF($D16=1,IF(OR(price_limit="",price_limit="No Limit"),IF(E16="Yes",1,2),IF(SUMIFS(WhatIf!$G:$G,WhatIf!$A:$A,E$1,WhatIf!$B:$B,E16)&lt;=price_limit,IF(E16="Yes",1,2),"")),""))</f>
        <v/>
      </c>
      <c r="AU16" s="67" t="str">
        <f>IF(OR(F16="",VLOOKUP(F$1,Services!$A$1:$B$22,2,0)="Exclude"),"",IF($D16=1,IF(OR(price_limit="",price_limit="No Limit"),IF(F16="Yes",1,2),IF(SUMIFS(WhatIf!$G:$G,WhatIf!$A:$A,F$1,WhatIf!$B:$B,F16)&lt;=price_limit,IF(F16="Yes",1,2),"")),""))</f>
        <v/>
      </c>
      <c r="AV16" s="67" t="str">
        <f>IF(OR(G16="",VLOOKUP(G$1,Services!$A$1:$B$22,2,0)="Exclude"),"",IF($D16=1,IF(OR(price_limit="",price_limit="No Limit"),IF(G16="Yes",1,2),IF(SUMIFS(WhatIf!$G:$G,WhatIf!$A:$A,G$1,WhatIf!$B:$B,G16)&lt;=price_limit,IF(G16="Yes",1,2),"")),""))</f>
        <v/>
      </c>
      <c r="AW16" s="67" t="str">
        <f>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 ca="1">IF(OR(J16="",VLOOKUP(J$1,Services!$A$1:$B$22,2,0)="Exclude"),"",IF($D16=1,IF(OR(price_limit="",price_limit="No Limit"),IF(J16="Yes",1,2),IF(SUMIFS(WhatIf!$G:$G,WhatIf!$A:$A,J$1,WhatIf!$B:$B,J16)&lt;=price_limit,IF(J16="Yes",1,2),"")),""))</f>
        <v/>
      </c>
      <c r="AZ16" s="67" t="str">
        <f ca="1">IF(OR(K16="",VLOOKUP(K$1,Services!$A$1:$B$22,2,0)="Exclude"),"",IF($D16=1,IF(OR(price_limit="",price_limit="No Limit"),IF(K16="Yes",1,2),IF(SUMIFS(WhatIf!$G:$G,WhatIf!$A:$A,K$1,WhatIf!$B:$B,K16)&lt;=price_limit,IF(K16="Yes",1,2),"")),""))</f>
        <v/>
      </c>
      <c r="BA16" s="67" t="str">
        <f ca="1">IF(OR(L16="",VLOOKUP(L$1,Services!$A$1:$B$22,2,0)="Exclude"),"",IF($D16=1,IF(OR(price_limit="",price_limit="No Limit"),IF(L16="Yes",1,2),IF(SUMIFS(WhatIf!$G:$G,WhatIf!$A:$A,L$1,WhatIf!$B:$B,L16)&lt;=price_limit,IF(L16="Yes",1,2),"")),""))</f>
        <v/>
      </c>
      <c r="BB16" s="67" t="str">
        <f ca="1">IF(OR(M16="",VLOOKUP(M$1,Services!$A$1:$B$22,2,0)="Exclude"),"",IF($D16=1,IF(OR(price_limit="",price_limit="No Limit"),IF(M16="Yes",1,2),IF(SUMIFS(WhatIf!$G:$G,WhatIf!$A:$A,M$1,WhatIf!$B:$B,M16)&lt;=price_limit,IF(M16="Yes",1,2),"")),""))</f>
        <v/>
      </c>
      <c r="BC16" s="67" t="str">
        <f ca="1">IF(OR(N16="",VLOOKUP(N$1,Services!$A$1:$B$22,2,0)="Exclude"),"",IF($D16=1,IF(OR(price_limit="",price_limit="No Limit"),IF(N16="Yes",1,2),IF(SUMIFS(WhatIf!$G:$G,WhatIf!$A:$A,N$1,WhatIf!$B:$B,N16)&lt;=price_limit,IF(N16="Yes",1,2),"")),""))</f>
        <v/>
      </c>
      <c r="BD16" s="67" t="str">
        <f ca="1">IF(OR(O16="",VLOOKUP(O$1,Services!$A$1:$B$22,2,0)="Exclude"),"",IF($D16=1,IF(OR(price_limit="",price_limit="No Limit"),IF(O16="Yes",1,2),IF(SUMIFS(WhatIf!$G:$G,WhatIf!$A:$A,O$1,WhatIf!$B:$B,O16)&lt;=price_limit,IF(O16="Yes",1,2),"")),""))</f>
        <v/>
      </c>
      <c r="BE16" s="67" t="str">
        <f ca="1">IF(OR(P16="",VLOOKUP(P$1,Services!$A$1:$B$22,2,0)="Exclude"),"",IF($D16=1,IF(OR(price_limit="",price_limit="No Limit"),IF(P16="Yes",1,2),IF(SUMIFS(WhatIf!$G:$G,WhatIf!$A:$A,P$1,WhatIf!$B:$B,P16)&lt;=price_limit,IF(P16="Yes",1,2),"")),""))</f>
        <v/>
      </c>
      <c r="BF16" s="67" t="str">
        <f>IF(OR(Q16="",VLOOKUP(Q$1,Services!$A$1:$B$22,2,0)="Exclude"),"",IF($D16=1,IF(OR(price_limit="",price_limit="No Limit"),IF(Q16="Yes",1,2),IF(SUMIFS(WhatIf!$G:$G,WhatIf!$A:$A,Q$1,WhatIf!$B:$B,Q16)&lt;=price_limit,IF(Q16="Yes",1,2),"")),""))</f>
        <v/>
      </c>
      <c r="BG16" s="67" t="str">
        <f ca="1">IF(OR(R16="",VLOOKUP(R$1,Services!$A$1:$B$22,2,0)="Exclude"),"",IF($D16=1,IF(OR(price_limit="",price_limit="No Limit"),IF(R16="Yes",1,2),IF(SUMIFS(WhatIf!$G:$G,WhatIf!$A:$A,R$1,WhatIf!$B:$B,R16)&lt;=price_limit,IF(R16="Yes",1,2),"")),""))</f>
        <v/>
      </c>
      <c r="BH16" s="67" t="str">
        <f ca="1">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 ca="1">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 ca="1">IF(OR(X16="",VLOOKUP(X$1,Services!$A$1:$B$22,2,0)="Exclude"),"",IF($D16=1,IF(OR(price_limit="",price_limit="No Limit"),IF(X16="Yes",1,2),IF(SUMIFS(WhatIf!$G:$G,WhatIf!$A:$A,X$1,WhatIf!$B:$B,X16)&lt;=price_limit,IF(X16="Yes",1,2),"")),""))</f>
        <v/>
      </c>
      <c r="BN16" s="3">
        <f t="shared" si="5"/>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246</v>
      </c>
      <c r="B17" s="4" t="s">
        <v>237</v>
      </c>
      <c r="C17" s="4" t="s">
        <v>206</v>
      </c>
      <c r="D17" s="3" t="str">
        <f t="shared" ca="1" si="7"/>
        <v/>
      </c>
      <c r="F17" s="5" t="s">
        <v>802</v>
      </c>
      <c r="G17" s="5" t="s">
        <v>802</v>
      </c>
      <c r="H17" s="5" t="s">
        <v>282</v>
      </c>
      <c r="I17" s="5" t="s">
        <v>282</v>
      </c>
      <c r="J17" s="5" t="s">
        <v>282</v>
      </c>
      <c r="K17" s="5" t="s">
        <v>282</v>
      </c>
      <c r="L17" s="5" t="s">
        <v>282</v>
      </c>
      <c r="M17" s="5" t="s">
        <v>282</v>
      </c>
      <c r="N17" s="5" t="s">
        <v>1</v>
      </c>
      <c r="R17" s="5" t="s">
        <v>936</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4"/>
        <v/>
      </c>
      <c r="AT17" s="67" t="str">
        <f>IF(OR(E17="",VLOOKUP(E$1,Services!$A$1:$B$22,2,0)="Exclude"),"",IF($D17=1,IF(OR(price_limit="",price_limit="No Limit"),IF(E17="Yes",1,2),IF(SUMIFS(WhatIf!$G:$G,WhatIf!$A:$A,E$1,WhatIf!$B:$B,E17)&lt;=price_limit,IF(E17="Yes",1,2),"")),""))</f>
        <v/>
      </c>
      <c r="AU17" s="67" t="str">
        <f ca="1">IF(OR(F17="",VLOOKUP(F$1,Services!$A$1:$B$22,2,0)="Exclude"),"",IF($D17=1,IF(OR(price_limit="",price_limit="No Limit"),IF(F17="Yes",1,2),IF(SUMIFS(WhatIf!$G:$G,WhatIf!$A:$A,F$1,WhatIf!$B:$B,F17)&lt;=price_limit,IF(F17="Yes",1,2),"")),""))</f>
        <v/>
      </c>
      <c r="AV17" s="67" t="str">
        <f ca="1">IF(OR(G17="",VLOOKUP(G$1,Services!$A$1:$B$22,2,0)="Exclude"),"",IF($D17=1,IF(OR(price_limit="",price_limit="No Limit"),IF(G17="Yes",1,2),IF(SUMIFS(WhatIf!$G:$G,WhatIf!$A:$A,G$1,WhatIf!$B:$B,G17)&lt;=price_limit,IF(G17="Yes",1,2),"")),""))</f>
        <v/>
      </c>
      <c r="AW17" s="67" t="str">
        <f ca="1">IF(OR(H17="",VLOOKUP(H$1,Services!$A$1:$B$22,2,0)="Exclude"),"",IF($D17=1,IF(OR(price_limit="",price_limit="No Limit"),IF(H17="Yes",1,2),IF(SUMIFS(WhatIf!$G:$G,WhatIf!$A:$A,H$1,WhatIf!$B:$B,H17)&lt;=price_limit,IF(H17="Yes",1,2),"")),""))</f>
        <v/>
      </c>
      <c r="AX17" s="67" t="str">
        <f ca="1">IF(OR(I17="",VLOOKUP(I$1,Services!$A$1:$B$22,2,0)="Exclude"),"",IF($D17=1,IF(OR(price_limit="",price_limit="No Limit"),IF(I17="Yes",1,2),IF(SUMIFS(WhatIf!$G:$G,WhatIf!$A:$A,I$1,WhatIf!$B:$B,I17)&lt;=price_limit,IF(I17="Yes",1,2),"")),""))</f>
        <v/>
      </c>
      <c r="AY17" s="67" t="str">
        <f ca="1">IF(OR(J17="",VLOOKUP(J$1,Services!$A$1:$B$22,2,0)="Exclude"),"",IF($D17=1,IF(OR(price_limit="",price_limit="No Limit"),IF(J17="Yes",1,2),IF(SUMIFS(WhatIf!$G:$G,WhatIf!$A:$A,J$1,WhatIf!$B:$B,J17)&lt;=price_limit,IF(J17="Yes",1,2),"")),""))</f>
        <v/>
      </c>
      <c r="AZ17" s="67" t="str">
        <f ca="1">IF(OR(K17="",VLOOKUP(K$1,Services!$A$1:$B$22,2,0)="Exclude"),"",IF($D17=1,IF(OR(price_limit="",price_limit="No Limit"),IF(K17="Yes",1,2),IF(SUMIFS(WhatIf!$G:$G,WhatIf!$A:$A,K$1,WhatIf!$B:$B,K17)&lt;=price_limit,IF(K17="Yes",1,2),"")),""))</f>
        <v/>
      </c>
      <c r="BA17" s="67" t="str">
        <f ca="1">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IF(OR(O17="",VLOOKUP(O$1,Services!$A$1:$B$22,2,0)="Exclude"),"",IF($D17=1,IF(OR(price_limit="",price_limit="No Limit"),IF(O17="Yes",1,2),IF(SUMIFS(WhatIf!$G:$G,WhatIf!$A:$A,O$1,WhatIf!$B:$B,O17)&lt;=price_limit,IF(O17="Yes",1,2),"")),""))</f>
        <v/>
      </c>
      <c r="BE17" s="67" t="str">
        <f>IF(OR(P17="",VLOOKUP(P$1,Services!$A$1:$B$22,2,0)="Exclude"),"",IF($D17=1,IF(OR(price_limit="",price_limit="No Limit"),IF(P17="Yes",1,2),IF(SUMIFS(WhatIf!$G:$G,WhatIf!$A:$A,P$1,WhatIf!$B:$B,P17)&lt;=price_limit,IF(P17="Yes",1,2),"")),""))</f>
        <v/>
      </c>
      <c r="BF17" s="67" t="str">
        <f>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IF(OR(X17="",VLOOKUP(X$1,Services!$A$1:$B$22,2,0)="Exclude"),"",IF($D17=1,IF(OR(price_limit="",price_limit="No Limit"),IF(X17="Yes",1,2),IF(SUMIFS(WhatIf!$G:$G,WhatIf!$A:$A,X$1,WhatIf!$B:$B,X17)&lt;=price_limit,IF(X17="Yes",1,2),"")),""))</f>
        <v/>
      </c>
      <c r="BN17" s="3">
        <f t="shared" si="5"/>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294</v>
      </c>
      <c r="B18" s="4" t="s">
        <v>914</v>
      </c>
      <c r="C18" s="4" t="s">
        <v>198</v>
      </c>
      <c r="D18" s="3">
        <f t="shared" ca="1" si="7"/>
        <v>1</v>
      </c>
      <c r="E18" s="5" t="s">
        <v>1</v>
      </c>
      <c r="L18" s="5" t="s">
        <v>1</v>
      </c>
      <c r="M18" s="5" t="s">
        <v>1</v>
      </c>
      <c r="V18" s="5" t="s">
        <v>1</v>
      </c>
      <c r="Y18" s="3">
        <f ca="1">IF(AND($D18=1,ISNUMBER(MATCH(E$1&amp;E18&amp;"x",WhatIf!$H:$H,0))),1,"")</f>
        <v>1</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f t="shared" ca="1" si="4"/>
        <v>1</v>
      </c>
      <c r="AT18" s="67">
        <f ca="1">IF(OR(E18="",VLOOKUP(E$1,Services!$A$1:$B$22,2,0)="Exclude"),"",IF($D18=1,IF(OR(price_limit="",price_limit="No Limit"),IF(E18="Yes",1,2),IF(SUMIFS(WhatIf!$G:$G,WhatIf!$A:$A,E$1,WhatIf!$B:$B,E18)&lt;=price_limit,IF(E18="Yes",1,2),"")),""))</f>
        <v>1</v>
      </c>
      <c r="AU18" s="67" t="str">
        <f>IF(OR(F18="",VLOOKUP(F$1,Services!$A$1:$B$22,2,0)="Exclude"),"",IF($D18=1,IF(OR(price_limit="",price_limit="No Limit"),IF(F18="Yes",1,2),IF(SUMIFS(WhatIf!$G:$G,WhatIf!$A:$A,F$1,WhatIf!$B:$B,F18)&lt;=price_limit,IF(F18="Yes",1,2),"")),""))</f>
        <v/>
      </c>
      <c r="AV18" s="67" t="str">
        <f>IF(OR(G18="",VLOOKUP(G$1,Services!$A$1:$B$22,2,0)="Exclude"),"",IF($D18=1,IF(OR(price_limit="",price_limit="No Limit"),IF(G18="Yes",1,2),IF(SUMIFS(WhatIf!$G:$G,WhatIf!$A:$A,G$1,WhatIf!$B:$B,G18)&lt;=price_limit,IF(G18="Yes",1,2),"")),""))</f>
        <v/>
      </c>
      <c r="AW18" s="67" t="str">
        <f>IF(OR(H18="",VLOOKUP(H$1,Services!$A$1:$B$22,2,0)="Exclude"),"",IF($D18=1,IF(OR(price_limit="",price_limit="No Limit"),IF(H18="Yes",1,2),IF(SUMIFS(WhatIf!$G:$G,WhatIf!$A:$A,H$1,WhatIf!$B:$B,H18)&lt;=price_limit,IF(H18="Yes",1,2),"")),""))</f>
        <v/>
      </c>
      <c r="AX18" s="67" t="str">
        <f>IF(OR(I18="",VLOOKUP(I$1,Services!$A$1:$B$22,2,0)="Exclude"),"",IF($D18=1,IF(OR(price_limit="",price_limit="No Limit"),IF(I18="Yes",1,2),IF(SUMIFS(WhatIf!$G:$G,WhatIf!$A:$A,I$1,WhatIf!$B:$B,I18)&lt;=price_limit,IF(I18="Yes",1,2),"")),""))</f>
        <v/>
      </c>
      <c r="AY18" s="67" t="str">
        <f>IF(OR(J18="",VLOOKUP(J$1,Services!$A$1:$B$22,2,0)="Exclude"),"",IF($D18=1,IF(OR(price_limit="",price_limit="No Limit"),IF(J18="Yes",1,2),IF(SUMIFS(WhatIf!$G:$G,WhatIf!$A:$A,J$1,WhatIf!$B:$B,J18)&lt;=price_limit,IF(J18="Yes",1,2),"")),""))</f>
        <v/>
      </c>
      <c r="AZ18" s="67" t="str">
        <f>IF(OR(K18="",VLOOKUP(K$1,Services!$A$1:$B$22,2,0)="Exclude"),"",IF($D18=1,IF(OR(price_limit="",price_limit="No Limit"),IF(K18="Yes",1,2),IF(SUMIFS(WhatIf!$G:$G,WhatIf!$A:$A,K$1,WhatIf!$B:$B,K18)&lt;=price_limit,IF(K18="Yes",1,2),"")),""))</f>
        <v/>
      </c>
      <c r="BA18" s="67">
        <f ca="1">IF(OR(L18="",VLOOKUP(L$1,Services!$A$1:$B$22,2,0)="Exclude"),"",IF($D18=1,IF(OR(price_limit="",price_limit="No Limit"),IF(L18="Yes",1,2),IF(SUMIFS(WhatIf!$G:$G,WhatIf!$A:$A,L$1,WhatIf!$B:$B,L18)&lt;=price_limit,IF(L18="Yes",1,2),"")),""))</f>
        <v>1</v>
      </c>
      <c r="BB18" s="67">
        <f ca="1">IF(OR(M18="",VLOOKUP(M$1,Services!$A$1:$B$22,2,0)="Exclude"),"",IF($D18=1,IF(OR(price_limit="",price_limit="No Limit"),IF(M18="Yes",1,2),IF(SUMIFS(WhatIf!$G:$G,WhatIf!$A:$A,M$1,WhatIf!$B:$B,M18)&lt;=price_limit,IF(M18="Yes",1,2),"")),""))</f>
        <v>1</v>
      </c>
      <c r="BC18" s="67" t="str">
        <f>IF(OR(N18="",VLOOKUP(N$1,Services!$A$1:$B$22,2,0)="Exclude"),"",IF($D18=1,IF(OR(price_limit="",price_limit="No Limit"),IF(N18="Yes",1,2),IF(SUMIFS(WhatIf!$G:$G,WhatIf!$A:$A,N$1,WhatIf!$B:$B,N18)&lt;=price_limit,IF(N18="Yes",1,2),"")),""))</f>
        <v/>
      </c>
      <c r="BD18" s="67" t="str">
        <f>IF(OR(O18="",VLOOKUP(O$1,Services!$A$1:$B$22,2,0)="Exclude"),"",IF($D18=1,IF(OR(price_limit="",price_limit="No Limit"),IF(O18="Yes",1,2),IF(SUMIFS(WhatIf!$G:$G,WhatIf!$A:$A,O$1,WhatIf!$B:$B,O18)&lt;=price_limit,IF(O18="Yes",1,2),"")),""))</f>
        <v/>
      </c>
      <c r="BE18" s="67" t="str">
        <f>IF(OR(P18="",VLOOKUP(P$1,Services!$A$1:$B$22,2,0)="Exclude"),"",IF($D18=1,IF(OR(price_limit="",price_limit="No Limit"),IF(P18="Yes",1,2),IF(SUMIFS(WhatIf!$G:$G,WhatIf!$A:$A,P$1,WhatIf!$B:$B,P18)&lt;=price_limit,IF(P18="Yes",1,2),"")),""))</f>
        <v/>
      </c>
      <c r="BF18" s="67" t="str">
        <f>IF(OR(Q18="",VLOOKUP(Q$1,Services!$A$1:$B$22,2,0)="Exclude"),"",IF($D18=1,IF(OR(price_limit="",price_limit="No Limit"),IF(Q18="Yes",1,2),IF(SUMIFS(WhatIf!$G:$G,WhatIf!$A:$A,Q$1,WhatIf!$B:$B,Q18)&lt;=price_limit,IF(Q18="Yes",1,2),"")),""))</f>
        <v/>
      </c>
      <c r="BG18" s="67" t="str">
        <f>IF(OR(R18="",VLOOKUP(R$1,Services!$A$1:$B$22,2,0)="Exclude"),"",IF($D18=1,IF(OR(price_limit="",price_limit="No Limit"),IF(R18="Yes",1,2),IF(SUMIFS(WhatIf!$G:$G,WhatIf!$A:$A,R$1,WhatIf!$B:$B,R18)&lt;=price_limit,IF(R18="Yes",1,2),"")),""))</f>
        <v/>
      </c>
      <c r="BH18" s="67" t="str">
        <f>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f ca="1">IF(OR(V18="",VLOOKUP(V$1,Services!$A$1:$B$22,2,0)="Exclude"),"",IF($D18=1,IF(OR(price_limit="",price_limit="No Limit"),IF(V18="Yes",1,2),IF(SUMIFS(WhatIf!$G:$G,WhatIf!$A:$A,V$1,WhatIf!$B:$B,V18)&lt;=price_limit,IF(V18="Yes",1,2),"")),""))</f>
        <v>1</v>
      </c>
      <c r="BL18" s="67" t="str">
        <f>IF(OR(W18="",VLOOKUP(W$1,Services!$A$1:$B$22,2,0)="Exclude"),"",IF($D18=1,IF(OR(price_limit="",price_limit="No Limit"),IF(W18="Yes",1,2),IF(SUMIFS(WhatIf!$G:$G,WhatIf!$A:$A,W$1,WhatIf!$B:$B,W18)&lt;=price_limit,IF(W18="Yes",1,2),"")),""))</f>
        <v/>
      </c>
      <c r="BM18" s="67" t="str">
        <f>IF(OR(X18="",VLOOKUP(X$1,Services!$A$1:$B$22,2,0)="Exclude"),"",IF($D18=1,IF(OR(price_limit="",price_limit="No Limit"),IF(X18="Yes",1,2),IF(SUMIFS(WhatIf!$G:$G,WhatIf!$A:$A,X$1,WhatIf!$B:$B,X18)&lt;=price_limit,IF(X18="Yes",1,2),"")),""))</f>
        <v/>
      </c>
      <c r="BN18" s="3">
        <f t="shared" si="5"/>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2</v>
      </c>
    </row>
    <row r="19" spans="1:70" ht="24.9" x14ac:dyDescent="0.3">
      <c r="A19" s="19" t="s">
        <v>861</v>
      </c>
      <c r="C19" s="4" t="s">
        <v>843</v>
      </c>
      <c r="H19" s="5" t="s">
        <v>860</v>
      </c>
      <c r="I19" s="5" t="s">
        <v>860</v>
      </c>
      <c r="J19" s="5" t="s">
        <v>860</v>
      </c>
      <c r="K19" s="5" t="s">
        <v>860</v>
      </c>
      <c r="L19" s="5" t="s">
        <v>860</v>
      </c>
      <c r="M19" s="5" t="s">
        <v>860</v>
      </c>
      <c r="N19" s="5" t="s">
        <v>860</v>
      </c>
      <c r="Y19" s="3" t="str">
        <f>IF(AND($D19=1,ISNUMBER(MATCH(E$1&amp;E19&amp;"x",WhatIf!$H:$H,0))),1,"")</f>
        <v/>
      </c>
      <c r="Z19" s="3" t="str">
        <f>IF(AND($D19=1,ISNUMBER(MATCH(F$1&amp;F19&amp;"x",WhatIf!$H:$H,0))),1,"")</f>
        <v/>
      </c>
      <c r="AA19" s="3" t="str">
        <f>IF(AND($D19=1,ISNUMBER(MATCH(G$1&amp;G19&amp;"x",WhatIf!$H:$H,0))),1,"")</f>
        <v/>
      </c>
      <c r="AB19" s="3" t="str">
        <f>IF(AND($D19=1,ISNUMBER(MATCH(H$1&amp;H19&amp;"x",WhatIf!$H:$H,0))),1,"")</f>
        <v/>
      </c>
      <c r="AC19" s="3" t="str">
        <f>IF(AND($D19=1,ISNUMBER(MATCH(I$1&amp;I19&amp;"x",WhatIf!$H:$H,0))),1,"")</f>
        <v/>
      </c>
      <c r="AD19" s="3" t="str">
        <f>IF(AND($D19=1,ISNUMBER(MATCH(J$1&amp;J19&amp;"x",WhatIf!$H:$H,0))),1,"")</f>
        <v/>
      </c>
      <c r="AE19" s="3" t="str">
        <f>IF(AND($D19=1,ISNUMBER(MATCH(K$1&amp;K19&amp;"x",WhatIf!$H:$H,0))),1,"")</f>
        <v/>
      </c>
      <c r="AF19" s="3" t="str">
        <f>IF(AND($D19=1,ISNUMBER(MATCH(L$1&amp;L19&amp;"x",WhatIf!$H:$H,0))),1,"")</f>
        <v/>
      </c>
      <c r="AG19" s="3" t="str">
        <f>IF(AND($D19=1,ISNUMBER(MATCH(M$1&amp;M19&amp;"x",WhatIf!$H:$H,0))),1,"")</f>
        <v/>
      </c>
      <c r="AH19" s="3" t="str">
        <f>IF(AND($D19=1,ISNUMBER(MATCH(N$1&amp;N19&amp;"x",WhatIf!$H:$H,0))),1,"")</f>
        <v/>
      </c>
      <c r="AI19" s="3" t="str">
        <f>IF(AND($D19=1,ISNUMBER(MATCH(O$1&amp;O19&amp;"x",WhatIf!$H:$H,0))),1,"")</f>
        <v/>
      </c>
      <c r="AJ19" s="3" t="str">
        <f>IF(AND($D19=1,ISNUMBER(MATCH(P$1&amp;P19&amp;"x",WhatIf!$H:$H,0))),1,"")</f>
        <v/>
      </c>
      <c r="AK19" s="3" t="str">
        <f>IF(AND($D19=1,ISNUMBER(MATCH(Q$1&amp;Q19&amp;"x",WhatIf!$H:$H,0))),1,"")</f>
        <v/>
      </c>
      <c r="AL19" s="3" t="str">
        <f>IF(AND($D19=1,ISNUMBER(MATCH(R$1&amp;R19&amp;"x",WhatIf!$H:$H,0))),1,"")</f>
        <v/>
      </c>
      <c r="AM19" s="3" t="str">
        <f>IF(AND($D19=1,ISNUMBER(MATCH(S$1&amp;S19&amp;"x",WhatIf!$H:$H,0))),1,"")</f>
        <v/>
      </c>
      <c r="AN19" s="3" t="str">
        <f>IF(AND($D19=1,ISNUMBER(MATCH(T$1&amp;T19&amp;"x",WhatIf!$H:$H,0))),1,"")</f>
        <v/>
      </c>
      <c r="AO19" s="3" t="str">
        <f>IF(AND($D19=1,ISNUMBER(MATCH(U$1&amp;U19&amp;"x",WhatIf!$H:$H,0))),1,"")</f>
        <v/>
      </c>
      <c r="AP19" s="3" t="str">
        <f>IF(AND($D19=1,ISNUMBER(MATCH(V$1&amp;V19&amp;"x",WhatIf!$H:$H,0))),1,"")</f>
        <v/>
      </c>
      <c r="AQ19" s="3" t="str">
        <f>IF(AND($D19=1,ISNUMBER(MATCH(W$1&amp;W19&amp;"x",WhatIf!$H:$H,0))),1,"")</f>
        <v/>
      </c>
      <c r="AR19" s="3" t="str">
        <f>IF(AND($D19=1,ISNUMBER(MATCH(X$1&amp;X19&amp;"x",WhatIf!$H:$H,0))),1,"")</f>
        <v/>
      </c>
      <c r="AS19" s="3" t="str">
        <f t="shared" si="4"/>
        <v/>
      </c>
      <c r="AT19" s="67" t="str">
        <f>IF(OR(E19="",VLOOKUP(E$1,Services!$A$1:$B$22,2,0)="Exclude"),"",IF($D19=1,IF(OR(price_limit="",price_limit="No Limit"),IF(E19="Yes",1,2),IF(SUMIFS(WhatIf!$G:$G,WhatIf!$A:$A,E$1,WhatIf!$B:$B,E19)&lt;=price_limit,IF(E19="Yes",1,2),"")),""))</f>
        <v/>
      </c>
      <c r="AU19" s="67" t="str">
        <f>IF(OR(F19="",VLOOKUP(F$1,Services!$A$1:$B$22,2,0)="Exclude"),"",IF($D19=1,IF(OR(price_limit="",price_limit="No Limit"),IF(F19="Yes",1,2),IF(SUMIFS(WhatIf!$G:$G,WhatIf!$A:$A,F$1,WhatIf!$B:$B,F19)&lt;=price_limit,IF(F19="Yes",1,2),"")),""))</f>
        <v/>
      </c>
      <c r="AV19" s="67" t="str">
        <f>IF(OR(G19="",VLOOKUP(G$1,Services!$A$1:$B$22,2,0)="Exclude"),"",IF($D19=1,IF(OR(price_limit="",price_limit="No Limit"),IF(G19="Yes",1,2),IF(SUMIFS(WhatIf!$G:$G,WhatIf!$A:$A,G$1,WhatIf!$B:$B,G19)&lt;=price_limit,IF(G19="Yes",1,2),"")),""))</f>
        <v/>
      </c>
      <c r="AW19" s="67" t="str">
        <f>IF(OR(H19="",VLOOKUP(H$1,Services!$A$1:$B$22,2,0)="Exclude"),"",IF($D19=1,IF(OR(price_limit="",price_limit="No Limit"),IF(H19="Yes",1,2),IF(SUMIFS(WhatIf!$G:$G,WhatIf!$A:$A,H$1,WhatIf!$B:$B,H19)&lt;=price_limit,IF(H19="Yes",1,2),"")),""))</f>
        <v/>
      </c>
      <c r="AX19" s="67" t="str">
        <f>IF(OR(I19="",VLOOKUP(I$1,Services!$A$1:$B$22,2,0)="Exclude"),"",IF($D19=1,IF(OR(price_limit="",price_limit="No Limit"),IF(I19="Yes",1,2),IF(SUMIFS(WhatIf!$G:$G,WhatIf!$A:$A,I$1,WhatIf!$B:$B,I19)&lt;=price_limit,IF(I19="Yes",1,2),"")),""))</f>
        <v/>
      </c>
      <c r="AY19" s="67" t="str">
        <f>IF(OR(J19="",VLOOKUP(J$1,Services!$A$1:$B$22,2,0)="Exclude"),"",IF($D19=1,IF(OR(price_limit="",price_limit="No Limit"),IF(J19="Yes",1,2),IF(SUMIFS(WhatIf!$G:$G,WhatIf!$A:$A,J$1,WhatIf!$B:$B,J19)&lt;=price_limit,IF(J19="Yes",1,2),"")),""))</f>
        <v/>
      </c>
      <c r="AZ19" s="67" t="str">
        <f>IF(OR(K19="",VLOOKUP(K$1,Services!$A$1:$B$22,2,0)="Exclude"),"",IF($D19=1,IF(OR(price_limit="",price_limit="No Limit"),IF(K19="Yes",1,2),IF(SUMIFS(WhatIf!$G:$G,WhatIf!$A:$A,K$1,WhatIf!$B:$B,K19)&lt;=price_limit,IF(K19="Yes",1,2),"")),""))</f>
        <v/>
      </c>
      <c r="BA19" s="67" t="str">
        <f>IF(OR(L19="",VLOOKUP(L$1,Services!$A$1:$B$22,2,0)="Exclude"),"",IF($D19=1,IF(OR(price_limit="",price_limit="No Limit"),IF(L19="Yes",1,2),IF(SUMIFS(WhatIf!$G:$G,WhatIf!$A:$A,L$1,WhatIf!$B:$B,L19)&lt;=price_limit,IF(L19="Yes",1,2),"")),""))</f>
        <v/>
      </c>
      <c r="BB19" s="67" t="str">
        <f>IF(OR(M19="",VLOOKUP(M$1,Services!$A$1:$B$22,2,0)="Exclude"),"",IF($D19=1,IF(OR(price_limit="",price_limit="No Limit"),IF(M19="Yes",1,2),IF(SUMIFS(WhatIf!$G:$G,WhatIf!$A:$A,M$1,WhatIf!$B:$B,M19)&lt;=price_limit,IF(M19="Yes",1,2),"")),""))</f>
        <v/>
      </c>
      <c r="BC19" s="67" t="str">
        <f>IF(OR(N19="",VLOOKUP(N$1,Services!$A$1:$B$22,2,0)="Exclude"),"",IF($D19=1,IF(OR(price_limit="",price_limit="No Limit"),IF(N19="Yes",1,2),IF(SUMIFS(WhatIf!$G:$G,WhatIf!$A:$A,N$1,WhatIf!$B:$B,N19)&lt;=price_limit,IF(N19="Yes",1,2),"")),""))</f>
        <v/>
      </c>
      <c r="BD19" s="67" t="str">
        <f>IF(OR(O19="",VLOOKUP(O$1,Services!$A$1:$B$22,2,0)="Exclude"),"",IF($D19=1,IF(OR(price_limit="",price_limit="No Limit"),IF(O19="Yes",1,2),IF(SUMIFS(WhatIf!$G:$G,WhatIf!$A:$A,O$1,WhatIf!$B:$B,O19)&lt;=price_limit,IF(O19="Yes",1,2),"")),""))</f>
        <v/>
      </c>
      <c r="BE19" s="67" t="str">
        <f>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t="str">
        <f>IF(OR(V19="",VLOOKUP(V$1,Services!$A$1:$B$22,2,0)="Exclude"),"",IF($D19=1,IF(OR(price_limit="",price_limit="No Limit"),IF(V19="Yes",1,2),IF(SUMIFS(WhatIf!$G:$G,WhatIf!$A:$A,V$1,WhatIf!$B:$B,V19)&lt;=price_limit,IF(V19="Yes",1,2),"")),""))</f>
        <v/>
      </c>
      <c r="BL19" s="67" t="str">
        <f>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5"/>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x14ac:dyDescent="0.3">
      <c r="A20" s="19" t="s">
        <v>879</v>
      </c>
      <c r="C20" s="4" t="s">
        <v>206</v>
      </c>
      <c r="W20" s="5" t="s">
        <v>1</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4"/>
        <v/>
      </c>
      <c r="AT20" s="67" t="str">
        <f>IF(OR(E20="",VLOOKUP(E$1,Services!$A$1:$B$22,2,0)="Exclude"),"",IF($D20=1,IF(OR(price_limit="",price_limit="No Limit"),IF(E20="Yes",1,2),IF(SUMIFS(WhatIf!$G:$G,WhatIf!$A:$A,E$1,WhatIf!$B:$B,E20)&lt;=price_limit,IF(E20="Yes",1,2),"")),""))</f>
        <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t="str">
        <f>IF(OR(M20="",VLOOKUP(M$1,Services!$A$1:$B$22,2,0)="Exclude"),"",IF($D20=1,IF(OR(price_limit="",price_limit="No Limit"),IF(M20="Yes",1,2),IF(SUMIFS(WhatIf!$G:$G,WhatIf!$A:$A,M$1,WhatIf!$B:$B,M20)&lt;=price_limit,IF(M20="Yes",1,2),"")),""))</f>
        <v/>
      </c>
      <c r="BC20" s="67" t="str">
        <f>IF(OR(N20="",VLOOKUP(N$1,Services!$A$1:$B$22,2,0)="Exclude"),"",IF($D20=1,IF(OR(price_limit="",price_limit="No Limit"),IF(N20="Yes",1,2),IF(SUMIFS(WhatIf!$G:$G,WhatIf!$A:$A,N$1,WhatIf!$B:$B,N20)&lt;=price_limit,IF(N20="Yes",1,2),"")),""))</f>
        <v/>
      </c>
      <c r="BD20" s="67" t="str">
        <f>IF(OR(O20="",VLOOKUP(O$1,Services!$A$1:$B$22,2,0)="Exclude"),"",IF($D20=1,IF(OR(price_limit="",price_limit="No Limit"),IF(O20="Yes",1,2),IF(SUMIFS(WhatIf!$G:$G,WhatIf!$A:$A,O$1,WhatIf!$B:$B,O20)&lt;=price_limit,IF(O20="Yes",1,2),"")),""))</f>
        <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t="str">
        <f>IF(OR(V20="",VLOOKUP(V$1,Services!$A$1:$B$22,2,0)="Exclude"),"",IF($D20=1,IF(OR(price_limit="",price_limit="No Limit"),IF(V20="Yes",1,2),IF(SUMIFS(WhatIf!$G:$G,WhatIf!$A:$A,V$1,WhatIf!$B:$B,V20)&lt;=price_limit,IF(V20="Yes",1,2),"")),""))</f>
        <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5"/>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318</v>
      </c>
      <c r="B21" s="4" t="s">
        <v>237</v>
      </c>
      <c r="C21" s="4" t="s">
        <v>206</v>
      </c>
      <c r="D21" s="3" t="str">
        <f t="shared" ref="D21:D53" ca="1" si="8">IF(BR21=0,"",IF(BR21&lt;=VALUE(MID(marker_pick,1,1)),1,""))</f>
        <v/>
      </c>
      <c r="H21" s="5" t="s">
        <v>282</v>
      </c>
      <c r="I21" s="5" t="s">
        <v>282</v>
      </c>
      <c r="J21" s="5" t="s">
        <v>282</v>
      </c>
      <c r="K21" s="5" t="s">
        <v>282</v>
      </c>
      <c r="L21" s="5" t="s">
        <v>282</v>
      </c>
      <c r="M21" s="5" t="s">
        <v>282</v>
      </c>
      <c r="N21" s="5" t="s">
        <v>1</v>
      </c>
      <c r="Y21" s="3" t="str">
        <f ca="1">IF(AND($D21=1,ISNUMBER(MATCH(E$1&amp;E21&amp;"x",WhatIf!$H:$H,0))),1,"")</f>
        <v/>
      </c>
      <c r="Z21" s="3" t="str">
        <f ca="1">IF(AND($D21=1,ISNUMBER(MATCH(F$1&amp;F21&amp;"x",WhatIf!$H:$H,0))),1,"")</f>
        <v/>
      </c>
      <c r="AA21" s="3" t="str">
        <f ca="1">IF(AND($D21=1,ISNUMBER(MATCH(G$1&amp;G21&amp;"x",WhatIf!$H:$H,0))),1,"")</f>
        <v/>
      </c>
      <c r="AB21" s="3" t="str">
        <f ca="1">IF(AND($D21=1,ISNUMBER(MATCH(H$1&amp;H21&amp;"x",WhatIf!$H:$H,0))),1,"")</f>
        <v/>
      </c>
      <c r="AC21" s="3" t="str">
        <f ca="1">IF(AND($D21=1,ISNUMBER(MATCH(I$1&amp;I21&amp;"x",WhatIf!$H:$H,0))),1,"")</f>
        <v/>
      </c>
      <c r="AD21" s="3" t="str">
        <f ca="1">IF(AND($D21=1,ISNUMBER(MATCH(J$1&amp;J21&amp;"x",WhatIf!$H:$H,0))),1,"")</f>
        <v/>
      </c>
      <c r="AE21" s="3" t="str">
        <f ca="1">IF(AND($D21=1,ISNUMBER(MATCH(K$1&amp;K21&amp;"x",WhatIf!$H:$H,0))),1,"")</f>
        <v/>
      </c>
      <c r="AF21" s="3" t="str">
        <f ca="1">IF(AND($D21=1,ISNUMBER(MATCH(L$1&amp;L21&amp;"x",WhatIf!$H:$H,0))),1,"")</f>
        <v/>
      </c>
      <c r="AG21" s="3" t="str">
        <f ca="1">IF(AND($D21=1,ISNUMBER(MATCH(M$1&amp;M21&amp;"x",WhatIf!$H:$H,0))),1,"")</f>
        <v/>
      </c>
      <c r="AH21" s="3" t="str">
        <f ca="1">IF(AND($D21=1,ISNUMBER(MATCH(N$1&amp;N21&amp;"x",WhatIf!$H:$H,0))),1,"")</f>
        <v/>
      </c>
      <c r="AI21" s="3" t="str">
        <f ca="1">IF(AND($D21=1,ISNUMBER(MATCH(O$1&amp;O21&amp;"x",WhatIf!$H:$H,0))),1,"")</f>
        <v/>
      </c>
      <c r="AJ21" s="3" t="str">
        <f ca="1">IF(AND($D21=1,ISNUMBER(MATCH(P$1&amp;P21&amp;"x",WhatIf!$H:$H,0))),1,"")</f>
        <v/>
      </c>
      <c r="AK21" s="3" t="str">
        <f ca="1">IF(AND($D21=1,ISNUMBER(MATCH(Q$1&amp;Q21&amp;"x",WhatIf!$H:$H,0))),1,"")</f>
        <v/>
      </c>
      <c r="AL21" s="3" t="str">
        <f ca="1">IF(AND($D21=1,ISNUMBER(MATCH(R$1&amp;R21&amp;"x",WhatIf!$H:$H,0))),1,"")</f>
        <v/>
      </c>
      <c r="AM21" s="3" t="str">
        <f ca="1">IF(AND($D21=1,ISNUMBER(MATCH(S$1&amp;S21&amp;"x",WhatIf!$H:$H,0))),1,"")</f>
        <v/>
      </c>
      <c r="AN21" s="3" t="str">
        <f ca="1">IF(AND($D21=1,ISNUMBER(MATCH(T$1&amp;T21&amp;"x",WhatIf!$H:$H,0))),1,"")</f>
        <v/>
      </c>
      <c r="AO21" s="3" t="str">
        <f ca="1">IF(AND($D21=1,ISNUMBER(MATCH(U$1&amp;U21&amp;"x",WhatIf!$H:$H,0))),1,"")</f>
        <v/>
      </c>
      <c r="AP21" s="3" t="str">
        <f ca="1">IF(AND($D21=1,ISNUMBER(MATCH(V$1&amp;V21&amp;"x",WhatIf!$H:$H,0))),1,"")</f>
        <v/>
      </c>
      <c r="AQ21" s="3" t="str">
        <f ca="1">IF(AND($D21=1,ISNUMBER(MATCH(W$1&amp;W21&amp;"x",WhatIf!$H:$H,0))),1,"")</f>
        <v/>
      </c>
      <c r="AR21" s="3" t="str">
        <f ca="1">IF(AND($D21=1,ISNUMBER(MATCH(X$1&amp;X21&amp;"x",WhatIf!$H:$H,0))),1,"")</f>
        <v/>
      </c>
      <c r="AS21" s="3" t="str">
        <f t="shared" ca="1" si="4"/>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 ca="1">IF(OR(H21="",VLOOKUP(H$1,Services!$A$1:$B$22,2,0)="Exclude"),"",IF($D21=1,IF(OR(price_limit="",price_limit="No Limit"),IF(H21="Yes",1,2),IF(SUMIFS(WhatIf!$G:$G,WhatIf!$A:$A,H$1,WhatIf!$B:$B,H21)&lt;=price_limit,IF(H21="Yes",1,2),"")),""))</f>
        <v/>
      </c>
      <c r="AX21" s="67" t="str">
        <f ca="1">IF(OR(I21="",VLOOKUP(I$1,Services!$A$1:$B$22,2,0)="Exclude"),"",IF($D21=1,IF(OR(price_limit="",price_limit="No Limit"),IF(I21="Yes",1,2),IF(SUMIFS(WhatIf!$G:$G,WhatIf!$A:$A,I$1,WhatIf!$B:$B,I21)&lt;=price_limit,IF(I21="Yes",1,2),"")),""))</f>
        <v/>
      </c>
      <c r="AY21" s="67" t="str">
        <f ca="1">IF(OR(J21="",VLOOKUP(J$1,Services!$A$1:$B$22,2,0)="Exclude"),"",IF($D21=1,IF(OR(price_limit="",price_limit="No Limit"),IF(J21="Yes",1,2),IF(SUMIFS(WhatIf!$G:$G,WhatIf!$A:$A,J$1,WhatIf!$B:$B,J21)&lt;=price_limit,IF(J21="Yes",1,2),"")),""))</f>
        <v/>
      </c>
      <c r="AZ21" s="67" t="str">
        <f ca="1">IF(OR(K21="",VLOOKUP(K$1,Services!$A$1:$B$22,2,0)="Exclude"),"",IF($D21=1,IF(OR(price_limit="",price_limit="No Limit"),IF(K21="Yes",1,2),IF(SUMIFS(WhatIf!$G:$G,WhatIf!$A:$A,K$1,WhatIf!$B:$B,K21)&lt;=price_limit,IF(K21="Yes",1,2),"")),""))</f>
        <v/>
      </c>
      <c r="BA21" s="67" t="str">
        <f ca="1">IF(OR(L21="",VLOOKUP(L$1,Services!$A$1:$B$22,2,0)="Exclude"),"",IF($D21=1,IF(OR(price_limit="",price_limit="No Limit"),IF(L21="Yes",1,2),IF(SUMIFS(WhatIf!$G:$G,WhatIf!$A:$A,L$1,WhatIf!$B:$B,L21)&lt;=price_limit,IF(L21="Yes",1,2),"")),""))</f>
        <v/>
      </c>
      <c r="BB21" s="67" t="str">
        <f ca="1">IF(OR(M21="",VLOOKUP(M$1,Services!$A$1:$B$22,2,0)="Exclude"),"",IF($D21=1,IF(OR(price_limit="",price_limit="No Limit"),IF(M21="Yes",1,2),IF(SUMIFS(WhatIf!$G:$G,WhatIf!$A:$A,M$1,WhatIf!$B:$B,M21)&lt;=price_limit,IF(M21="Yes",1,2),"")),""))</f>
        <v/>
      </c>
      <c r="BC21" s="67" t="str">
        <f ca="1">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5"/>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88</v>
      </c>
      <c r="B22" s="4" t="s">
        <v>237</v>
      </c>
      <c r="C22" s="4" t="s">
        <v>280</v>
      </c>
      <c r="D22" s="3" t="str">
        <f t="shared" ca="1" si="8"/>
        <v/>
      </c>
      <c r="E22" s="6"/>
      <c r="F22" s="6"/>
      <c r="G22" s="6"/>
      <c r="H22" s="6" t="s">
        <v>1</v>
      </c>
      <c r="I22" s="6" t="s">
        <v>1</v>
      </c>
      <c r="J22" s="5" t="s">
        <v>1</v>
      </c>
      <c r="K22" s="5" t="s">
        <v>1</v>
      </c>
      <c r="L22" s="5" t="s">
        <v>1</v>
      </c>
      <c r="M22" s="5" t="s">
        <v>1</v>
      </c>
      <c r="N22" s="5" t="s">
        <v>1</v>
      </c>
      <c r="O22" s="6"/>
      <c r="P22" s="6"/>
      <c r="Q22" s="6"/>
      <c r="S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4"/>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 ca="1">IF(OR(H22="",VLOOKUP(H$1,Services!$A$1:$B$22,2,0)="Exclude"),"",IF($D22=1,IF(OR(price_limit="",price_limit="No Limit"),IF(H22="Yes",1,2),IF(SUMIFS(WhatIf!$G:$G,WhatIf!$A:$A,H$1,WhatIf!$B:$B,H22)&lt;=price_limit,IF(H22="Yes",1,2),"")),""))</f>
        <v/>
      </c>
      <c r="AX22" s="67" t="str">
        <f ca="1">IF(OR(I22="",VLOOKUP(I$1,Services!$A$1:$B$22,2,0)="Exclude"),"",IF($D22=1,IF(OR(price_limit="",price_limit="No Limit"),IF(I22="Yes",1,2),IF(SUMIFS(WhatIf!$G:$G,WhatIf!$A:$A,I$1,WhatIf!$B:$B,I22)&lt;=price_limit,IF(I22="Yes",1,2),"")),""))</f>
        <v/>
      </c>
      <c r="AY22" s="67" t="str">
        <f ca="1">IF(OR(J22="",VLOOKUP(J$1,Services!$A$1:$B$22,2,0)="Exclude"),"",IF($D22=1,IF(OR(price_limit="",price_limit="No Limit"),IF(J22="Yes",1,2),IF(SUMIFS(WhatIf!$G:$G,WhatIf!$A:$A,J$1,WhatIf!$B:$B,J22)&lt;=price_limit,IF(J22="Yes",1,2),"")),""))</f>
        <v/>
      </c>
      <c r="AZ22" s="67" t="str">
        <f ca="1">IF(OR(K22="",VLOOKUP(K$1,Services!$A$1:$B$22,2,0)="Exclude"),"",IF($D22=1,IF(OR(price_limit="",price_limit="No Limit"),IF(K22="Yes",1,2),IF(SUMIFS(WhatIf!$G:$G,WhatIf!$A:$A,K$1,WhatIf!$B:$B,K22)&lt;=price_limit,IF(K22="Yes",1,2),"")),""))</f>
        <v/>
      </c>
      <c r="BA22" s="67" t="str">
        <f ca="1">IF(OR(L22="",VLOOKUP(L$1,Services!$A$1:$B$22,2,0)="Exclude"),"",IF($D22=1,IF(OR(price_limit="",price_limit="No Limit"),IF(L22="Yes",1,2),IF(SUMIFS(WhatIf!$G:$G,WhatIf!$A:$A,L$1,WhatIf!$B:$B,L22)&lt;=price_limit,IF(L22="Yes",1,2),"")),""))</f>
        <v/>
      </c>
      <c r="BB22" s="67" t="str">
        <f ca="1">IF(OR(M22="",VLOOKUP(M$1,Services!$A$1:$B$22,2,0)="Exclude"),"",IF($D22=1,IF(OR(price_limit="",price_limit="No Limit"),IF(M22="Yes",1,2),IF(SUMIFS(WhatIf!$G:$G,WhatIf!$A:$A,M$1,WhatIf!$B:$B,M22)&lt;=price_limit,IF(M22="Yes",1,2),"")),""))</f>
        <v/>
      </c>
      <c r="BC22" s="67" t="str">
        <f ca="1">IF(OR(N22="",VLOOKUP(N$1,Services!$A$1:$B$22,2,0)="Exclude"),"",IF($D22=1,IF(OR(price_limit="",price_limit="No Limit"),IF(N22="Yes",1,2),IF(SUMIFS(WhatIf!$G:$G,WhatIf!$A:$A,N$1,WhatIf!$B:$B,N22)&lt;=price_limit,IF(N22="Yes",1,2),"")),""))</f>
        <v/>
      </c>
      <c r="BD22" s="67" t="str">
        <f>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 ca="1">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5"/>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89</v>
      </c>
      <c r="B23" s="4" t="s">
        <v>237</v>
      </c>
      <c r="C23" s="4" t="s">
        <v>280</v>
      </c>
      <c r="D23" s="3" t="str">
        <f t="shared" ca="1" si="8"/>
        <v/>
      </c>
      <c r="E23" s="5" t="s">
        <v>1</v>
      </c>
      <c r="F23" s="5" t="s">
        <v>1</v>
      </c>
      <c r="G23" s="5" t="s">
        <v>1</v>
      </c>
      <c r="H23" s="6"/>
      <c r="I23" s="6"/>
      <c r="J23" s="5" t="s">
        <v>1</v>
      </c>
      <c r="K23" s="5" t="s">
        <v>1</v>
      </c>
      <c r="L23" s="5" t="s">
        <v>1</v>
      </c>
      <c r="M23" s="5" t="s">
        <v>1</v>
      </c>
      <c r="N23" s="5" t="s">
        <v>1</v>
      </c>
      <c r="O23" s="6"/>
      <c r="P23" s="6"/>
      <c r="Q23" s="6"/>
      <c r="R23" s="6"/>
      <c r="X23" s="5" t="s">
        <v>1</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4"/>
        <v/>
      </c>
      <c r="AT23" s="67" t="str">
        <f ca="1">IF(OR(E23="",VLOOKUP(E$1,Services!$A$1:$B$22,2,0)="Exclude"),"",IF($D23=1,IF(OR(price_limit="",price_limit="No Limit"),IF(E23="Yes",1,2),IF(SUMIFS(WhatIf!$G:$G,WhatIf!$A:$A,E$1,WhatIf!$B:$B,E23)&lt;=price_limit,IF(E23="Yes",1,2),"")),""))</f>
        <v/>
      </c>
      <c r="AU23" s="67" t="str">
        <f ca="1">IF(OR(F23="",VLOOKUP(F$1,Services!$A$1:$B$22,2,0)="Exclude"),"",IF($D23=1,IF(OR(price_limit="",price_limit="No Limit"),IF(F23="Yes",1,2),IF(SUMIFS(WhatIf!$G:$G,WhatIf!$A:$A,F$1,WhatIf!$B:$B,F23)&lt;=price_limit,IF(F23="Yes",1,2),"")),""))</f>
        <v/>
      </c>
      <c r="AV23" s="67" t="str">
        <f ca="1">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IF(OR(I23="",VLOOKUP(I$1,Services!$A$1:$B$22,2,0)="Exclude"),"",IF($D23=1,IF(OR(price_limit="",price_limit="No Limit"),IF(I23="Yes",1,2),IF(SUMIFS(WhatIf!$G:$G,WhatIf!$A:$A,I$1,WhatIf!$B:$B,I23)&lt;=price_limit,IF(I23="Yes",1,2),"")),""))</f>
        <v/>
      </c>
      <c r="AY23" s="67" t="str">
        <f ca="1">IF(OR(J23="",VLOOKUP(J$1,Services!$A$1:$B$22,2,0)="Exclude"),"",IF($D23=1,IF(OR(price_limit="",price_limit="No Limit"),IF(J23="Yes",1,2),IF(SUMIFS(WhatIf!$G:$G,WhatIf!$A:$A,J$1,WhatIf!$B:$B,J23)&lt;=price_limit,IF(J23="Yes",1,2),"")),""))</f>
        <v/>
      </c>
      <c r="AZ23" s="67" t="str">
        <f ca="1">IF(OR(K23="",VLOOKUP(K$1,Services!$A$1:$B$22,2,0)="Exclude"),"",IF($D23=1,IF(OR(price_limit="",price_limit="No Limit"),IF(K23="Yes",1,2),IF(SUMIFS(WhatIf!$G:$G,WhatIf!$A:$A,K$1,WhatIf!$B:$B,K23)&lt;=price_limit,IF(K23="Yes",1,2),"")),""))</f>
        <v/>
      </c>
      <c r="BA23" s="67" t="str">
        <f ca="1">IF(OR(L23="",VLOOKUP(L$1,Services!$A$1:$B$22,2,0)="Exclude"),"",IF($D23=1,IF(OR(price_limit="",price_limit="No Limit"),IF(L23="Yes",1,2),IF(SUMIFS(WhatIf!$G:$G,WhatIf!$A:$A,L$1,WhatIf!$B:$B,L23)&lt;=price_limit,IF(L23="Yes",1,2),"")),""))</f>
        <v/>
      </c>
      <c r="BB23" s="67" t="str">
        <f ca="1">IF(OR(M23="",VLOOKUP(M$1,Services!$A$1:$B$22,2,0)="Exclude"),"",IF($D23=1,IF(OR(price_limit="",price_limit="No Limit"),IF(M23="Yes",1,2),IF(SUMIFS(WhatIf!$G:$G,WhatIf!$A:$A,M$1,WhatIf!$B:$B,M23)&lt;=price_limit,IF(M23="Yes",1,2),"")),""))</f>
        <v/>
      </c>
      <c r="BC23" s="67" t="str">
        <f ca="1">IF(OR(N23="",VLOOKUP(N$1,Services!$A$1:$B$22,2,0)="Exclude"),"",IF($D23=1,IF(OR(price_limit="",price_limit="No Limit"),IF(N23="Yes",1,2),IF(SUMIFS(WhatIf!$G:$G,WhatIf!$A:$A,N$1,WhatIf!$B:$B,N23)&lt;=price_limit,IF(N23="Yes",1,2),"")),""))</f>
        <v/>
      </c>
      <c r="BD23" s="67" t="str">
        <f>IF(OR(O23="",VLOOKUP(O$1,Services!$A$1:$B$22,2,0)="Exclude"),"",IF($D23=1,IF(OR(price_limit="",price_limit="No Limit"),IF(O23="Yes",1,2),IF(SUMIFS(WhatIf!$G:$G,WhatIf!$A:$A,O$1,WhatIf!$B:$B,O23)&lt;=price_limit,IF(O23="Yes",1,2),"")),""))</f>
        <v/>
      </c>
      <c r="BE23" s="67" t="str">
        <f>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 ca="1">IF(OR(X23="",VLOOKUP(X$1,Services!$A$1:$B$22,2,0)="Exclude"),"",IF($D23=1,IF(OR(price_limit="",price_limit="No Limit"),IF(X23="Yes",1,2),IF(SUMIFS(WhatIf!$G:$G,WhatIf!$A:$A,X$1,WhatIf!$B:$B,X23)&lt;=price_limit,IF(X23="Yes",1,2),"")),""))</f>
        <v/>
      </c>
      <c r="BN23" s="3">
        <f t="shared" si="5"/>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ht="24.9" x14ac:dyDescent="0.3">
      <c r="A24" s="19" t="s">
        <v>760</v>
      </c>
      <c r="C24" s="4" t="s">
        <v>206</v>
      </c>
      <c r="D24" s="3" t="str">
        <f t="shared" ca="1" si="8"/>
        <v/>
      </c>
      <c r="F24" s="5" t="s">
        <v>803</v>
      </c>
      <c r="G24" s="5" t="s">
        <v>803</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4"/>
        <v/>
      </c>
      <c r="AT24" s="67" t="str">
        <f>IF(OR(E24="",VLOOKUP(E$1,Services!$A$1:$B$22,2,0)="Exclude"),"",IF($D24=1,IF(OR(price_limit="",price_limit="No Limit"),IF(E24="Yes",1,2),IF(SUMIFS(WhatIf!$G:$G,WhatIf!$A:$A,E$1,WhatIf!$B:$B,E24)&lt;=price_limit,IF(E24="Yes",1,2),"")),""))</f>
        <v/>
      </c>
      <c r="AU24" s="67" t="str">
        <f ca="1">IF(OR(F24="",VLOOKUP(F$1,Services!$A$1:$B$22,2,0)="Exclude"),"",IF($D24=1,IF(OR(price_limit="",price_limit="No Limit"),IF(F24="Yes",1,2),IF(SUMIFS(WhatIf!$G:$G,WhatIf!$A:$A,F$1,WhatIf!$B:$B,F24)&lt;=price_limit,IF(F24="Yes",1,2),"")),""))</f>
        <v/>
      </c>
      <c r="AV24" s="67" t="str">
        <f ca="1">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5"/>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ht="24.9" x14ac:dyDescent="0.3">
      <c r="A25" s="19" t="s">
        <v>761</v>
      </c>
      <c r="C25" s="4" t="s">
        <v>206</v>
      </c>
      <c r="D25" s="3" t="str">
        <f t="shared" ca="1" si="8"/>
        <v/>
      </c>
      <c r="F25" s="5" t="s">
        <v>803</v>
      </c>
      <c r="G25" s="5" t="s">
        <v>803</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4"/>
        <v/>
      </c>
      <c r="AT25" s="67" t="str">
        <f>IF(OR(E25="",VLOOKUP(E$1,Services!$A$1:$B$22,2,0)="Exclude"),"",IF($D25=1,IF(OR(price_limit="",price_limit="No Limit"),IF(E25="Yes",1,2),IF(SUMIFS(WhatIf!$G:$G,WhatIf!$A:$A,E$1,WhatIf!$B:$B,E25)&lt;=price_limit,IF(E25="Yes",1,2),"")),""))</f>
        <v/>
      </c>
      <c r="AU25" s="67" t="str">
        <f ca="1">IF(OR(F25="",VLOOKUP(F$1,Services!$A$1:$B$22,2,0)="Exclude"),"",IF($D25=1,IF(OR(price_limit="",price_limit="No Limit"),IF(F25="Yes",1,2),IF(SUMIFS(WhatIf!$G:$G,WhatIf!$A:$A,F$1,WhatIf!$B:$B,F25)&lt;=price_limit,IF(F25="Yes",1,2),"")),""))</f>
        <v/>
      </c>
      <c r="AV25" s="67" t="str">
        <f ca="1">IF(OR(G25="",VLOOKUP(G$1,Services!$A$1:$B$22,2,0)="Exclude"),"",IF($D25=1,IF(OR(price_limit="",price_limit="No Limit"),IF(G25="Yes",1,2),IF(SUMIFS(WhatIf!$G:$G,WhatIf!$A:$A,G$1,WhatIf!$B:$B,G25)&lt;=price_limit,IF(G25="Yes",1,2),"")),""))</f>
        <v/>
      </c>
      <c r="AW25" s="67" t="str">
        <f>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IF(OR(K25="",VLOOKUP(K$1,Services!$A$1:$B$22,2,0)="Exclude"),"",IF($D25=1,IF(OR(price_limit="",price_limit="No Limit"),IF(K25="Yes",1,2),IF(SUMIFS(WhatIf!$G:$G,WhatIf!$A:$A,K$1,WhatIf!$B:$B,K25)&lt;=price_limit,IF(K25="Yes",1,2),"")),""))</f>
        <v/>
      </c>
      <c r="BA25" s="67" t="str">
        <f>IF(OR(L25="",VLOOKUP(L$1,Services!$A$1:$B$22,2,0)="Exclude"),"",IF($D25=1,IF(OR(price_limit="",price_limit="No Limit"),IF(L25="Yes",1,2),IF(SUMIFS(WhatIf!$G:$G,WhatIf!$A:$A,L$1,WhatIf!$B:$B,L25)&lt;=price_limit,IF(L25="Yes",1,2),"")),""))</f>
        <v/>
      </c>
      <c r="BB25" s="67" t="str">
        <f>IF(OR(M25="",VLOOKUP(M$1,Services!$A$1:$B$22,2,0)="Exclude"),"",IF($D25=1,IF(OR(price_limit="",price_limit="No Limit"),IF(M25="Yes",1,2),IF(SUMIFS(WhatIf!$G:$G,WhatIf!$A:$A,M$1,WhatIf!$B:$B,M25)&lt;=price_limit,IF(M25="Yes",1,2),"")),""))</f>
        <v/>
      </c>
      <c r="BC25" s="67" t="str">
        <f>IF(OR(N25="",VLOOKUP(N$1,Services!$A$1:$B$22,2,0)="Exclude"),"",IF($D25=1,IF(OR(price_limit="",price_limit="No Limit"),IF(N25="Yes",1,2),IF(SUMIFS(WhatIf!$G:$G,WhatIf!$A:$A,N$1,WhatIf!$B:$B,N25)&lt;=price_limit,IF(N25="Yes",1,2),"")),""))</f>
        <v/>
      </c>
      <c r="BD25" s="67" t="str">
        <f>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IF(OR(X25="",VLOOKUP(X$1,Services!$A$1:$B$22,2,0)="Exclude"),"",IF($D25=1,IF(OR(price_limit="",price_limit="No Limit"),IF(X25="Yes",1,2),IF(SUMIFS(WhatIf!$G:$G,WhatIf!$A:$A,X$1,WhatIf!$B:$B,X25)&lt;=price_limit,IF(X25="Yes",1,2),"")),""))</f>
        <v/>
      </c>
      <c r="BN25" s="3">
        <f t="shared" si="5"/>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809</v>
      </c>
      <c r="C26" s="4" t="s">
        <v>206</v>
      </c>
      <c r="D26" s="3" t="str">
        <f t="shared" ca="1" si="8"/>
        <v/>
      </c>
      <c r="F26" s="5" t="s">
        <v>803</v>
      </c>
      <c r="G26" s="5" t="s">
        <v>803</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4"/>
        <v/>
      </c>
      <c r="AT26" s="67" t="str">
        <f>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IF(OR(K26="",VLOOKUP(K$1,Services!$A$1:$B$22,2,0)="Exclude"),"",IF($D26=1,IF(OR(price_limit="",price_limit="No Limit"),IF(K26="Yes",1,2),IF(SUMIFS(WhatIf!$G:$G,WhatIf!$A:$A,K$1,WhatIf!$B:$B,K26)&lt;=price_limit,IF(K26="Yes",1,2),"")),""))</f>
        <v/>
      </c>
      <c r="BA26" s="67" t="str">
        <f>IF(OR(L26="",VLOOKUP(L$1,Services!$A$1:$B$22,2,0)="Exclude"),"",IF($D26=1,IF(OR(price_limit="",price_limit="No Limit"),IF(L26="Yes",1,2),IF(SUMIFS(WhatIf!$G:$G,WhatIf!$A:$A,L$1,WhatIf!$B:$B,L26)&lt;=price_limit,IF(L26="Yes",1,2),"")),""))</f>
        <v/>
      </c>
      <c r="BB26" s="67" t="str">
        <f>IF(OR(M26="",VLOOKUP(M$1,Services!$A$1:$B$22,2,0)="Exclude"),"",IF($D26=1,IF(OR(price_limit="",price_limit="No Limit"),IF(M26="Yes",1,2),IF(SUMIFS(WhatIf!$G:$G,WhatIf!$A:$A,M$1,WhatIf!$B:$B,M26)&lt;=price_limit,IF(M26="Yes",1,2),"")),""))</f>
        <v/>
      </c>
      <c r="BC26" s="67" t="str">
        <f>IF(OR(N26="",VLOOKUP(N$1,Services!$A$1:$B$22,2,0)="Exclude"),"",IF($D26=1,IF(OR(price_limit="",price_limit="No Limit"),IF(N26="Yes",1,2),IF(SUMIFS(WhatIf!$G:$G,WhatIf!$A:$A,N$1,WhatIf!$B:$B,N26)&lt;=price_limit,IF(N26="Yes",1,2),"")),""))</f>
        <v/>
      </c>
      <c r="BD26" s="67" t="str">
        <f>IF(OR(O26="",VLOOKUP(O$1,Services!$A$1:$B$22,2,0)="Exclude"),"",IF($D26=1,IF(OR(price_limit="",price_limit="No Limit"),IF(O26="Yes",1,2),IF(SUMIFS(WhatIf!$G:$G,WhatIf!$A:$A,O$1,WhatIf!$B:$B,O26)&lt;=price_limit,IF(O26="Yes",1,2),"")),""))</f>
        <v/>
      </c>
      <c r="BE26" s="67" t="str">
        <f>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IF(OR(X26="",VLOOKUP(X$1,Services!$A$1:$B$22,2,0)="Exclude"),"",IF($D26=1,IF(OR(price_limit="",price_limit="No Limit"),IF(X26="Yes",1,2),IF(SUMIFS(WhatIf!$G:$G,WhatIf!$A:$A,X$1,WhatIf!$B:$B,X26)&lt;=price_limit,IF(X26="Yes",1,2),"")),""))</f>
        <v/>
      </c>
      <c r="BN26" s="3">
        <f t="shared" si="5"/>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199</v>
      </c>
      <c r="B27" s="4" t="s">
        <v>884</v>
      </c>
      <c r="C27" s="4" t="s">
        <v>206</v>
      </c>
      <c r="D27" s="3" t="str">
        <f t="shared" ca="1" si="8"/>
        <v/>
      </c>
      <c r="F27" s="5" t="s">
        <v>793</v>
      </c>
      <c r="G27" s="5" t="s">
        <v>793</v>
      </c>
      <c r="H27" s="5" t="s">
        <v>282</v>
      </c>
      <c r="I27" s="5" t="s">
        <v>282</v>
      </c>
      <c r="J27" s="5" t="s">
        <v>282</v>
      </c>
      <c r="K27" s="5" t="s">
        <v>282</v>
      </c>
      <c r="L27" s="5" t="s">
        <v>282</v>
      </c>
      <c r="M27" s="5" t="s">
        <v>282</v>
      </c>
      <c r="N27" s="5" t="s">
        <v>1</v>
      </c>
      <c r="W27" s="5" t="s">
        <v>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4"/>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 ca="1">IF(OR(I27="",VLOOKUP(I$1,Services!$A$1:$B$22,2,0)="Exclude"),"",IF($D27=1,IF(OR(price_limit="",price_limit="No Limit"),IF(I27="Yes",1,2),IF(SUMIFS(WhatIf!$G:$G,WhatIf!$A:$A,I$1,WhatIf!$B:$B,I27)&lt;=price_limit,IF(I27="Yes",1,2),"")),""))</f>
        <v/>
      </c>
      <c r="AY27" s="67" t="str">
        <f ca="1">IF(OR(J27="",VLOOKUP(J$1,Services!$A$1:$B$22,2,0)="Exclude"),"",IF($D27=1,IF(OR(price_limit="",price_limit="No Limit"),IF(J27="Yes",1,2),IF(SUMIFS(WhatIf!$G:$G,WhatIf!$A:$A,J$1,WhatIf!$B:$B,J27)&lt;=price_limit,IF(J27="Yes",1,2),"")),""))</f>
        <v/>
      </c>
      <c r="AZ27" s="67" t="str">
        <f ca="1">IF(OR(K27="",VLOOKUP(K$1,Services!$A$1:$B$22,2,0)="Exclude"),"",IF($D27=1,IF(OR(price_limit="",price_limit="No Limit"),IF(K27="Yes",1,2),IF(SUMIFS(WhatIf!$G:$G,WhatIf!$A:$A,K$1,WhatIf!$B:$B,K27)&lt;=price_limit,IF(K27="Yes",1,2),"")),""))</f>
        <v/>
      </c>
      <c r="BA27" s="67" t="str">
        <f ca="1">IF(OR(L27="",VLOOKUP(L$1,Services!$A$1:$B$22,2,0)="Exclude"),"",IF($D27=1,IF(OR(price_limit="",price_limit="No Limit"),IF(L27="Yes",1,2),IF(SUMIFS(WhatIf!$G:$G,WhatIf!$A:$A,L$1,WhatIf!$B:$B,L27)&lt;=price_limit,IF(L27="Yes",1,2),"")),""))</f>
        <v/>
      </c>
      <c r="BB27" s="67" t="str">
        <f ca="1">IF(OR(M27="",VLOOKUP(M$1,Services!$A$1:$B$22,2,0)="Exclude"),"",IF($D27=1,IF(OR(price_limit="",price_limit="No Limit"),IF(M27="Yes",1,2),IF(SUMIFS(WhatIf!$G:$G,WhatIf!$A:$A,M$1,WhatIf!$B:$B,M27)&lt;=price_limit,IF(M27="Yes",1,2),"")),""))</f>
        <v/>
      </c>
      <c r="BC27" s="67" t="str">
        <f ca="1">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 ca="1">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5"/>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574</v>
      </c>
      <c r="B28" s="4" t="s">
        <v>912</v>
      </c>
      <c r="C28" s="4" t="s">
        <v>443</v>
      </c>
      <c r="D28" s="3" t="str">
        <f t="shared" ca="1" si="8"/>
        <v/>
      </c>
      <c r="J28" s="5" t="s">
        <v>1</v>
      </c>
      <c r="K28" s="5" t="s">
        <v>1</v>
      </c>
      <c r="L28" s="5" t="s">
        <v>1</v>
      </c>
      <c r="M28" s="5" t="s">
        <v>1</v>
      </c>
      <c r="N28" s="5" t="s">
        <v>1</v>
      </c>
      <c r="Q28" s="5" t="s">
        <v>1</v>
      </c>
      <c r="U28" s="5" t="s">
        <v>1</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4"/>
        <v/>
      </c>
      <c r="AT28" s="67" t="str">
        <f>IF(OR(E28="",VLOOKUP(E$1,Services!$A$1:$B$22,2,0)="Exclude"),"",IF($D28=1,IF(OR(price_limit="",price_limit="No Limit"),IF(E28="Yes",1,2),IF(SUMIFS(WhatIf!$G:$G,WhatIf!$A:$A,E$1,WhatIf!$B:$B,E28)&lt;=price_limit,IF(E28="Yes",1,2),"")),""))</f>
        <v/>
      </c>
      <c r="AU28" s="67" t="str">
        <f>IF(OR(F28="",VLOOKUP(F$1,Services!$A$1:$B$22,2,0)="Exclude"),"",IF($D28=1,IF(OR(price_limit="",price_limit="No Limit"),IF(F28="Yes",1,2),IF(SUMIFS(WhatIf!$G:$G,WhatIf!$A:$A,F$1,WhatIf!$B:$B,F28)&lt;=price_limit,IF(F28="Yes",1,2),"")),""))</f>
        <v/>
      </c>
      <c r="AV28" s="67" t="str">
        <f>IF(OR(G28="",VLOOKUP(G$1,Services!$A$1:$B$22,2,0)="Exclude"),"",IF($D28=1,IF(OR(price_limit="",price_limit="No Limit"),IF(G28="Yes",1,2),IF(SUMIFS(WhatIf!$G:$G,WhatIf!$A:$A,G$1,WhatIf!$B:$B,G28)&lt;=price_limit,IF(G28="Yes",1,2),"")),""))</f>
        <v/>
      </c>
      <c r="AW28" s="67" t="str">
        <f>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 ca="1">IF(OR(J28="",VLOOKUP(J$1,Services!$A$1:$B$22,2,0)="Exclude"),"",IF($D28=1,IF(OR(price_limit="",price_limit="No Limit"),IF(J28="Yes",1,2),IF(SUMIFS(WhatIf!$G:$G,WhatIf!$A:$A,J$1,WhatIf!$B:$B,J28)&lt;=price_limit,IF(J28="Yes",1,2),"")),""))</f>
        <v/>
      </c>
      <c r="AZ28" s="67" t="str">
        <f ca="1">IF(OR(K28="",VLOOKUP(K$1,Services!$A$1:$B$22,2,0)="Exclude"),"",IF($D28=1,IF(OR(price_limit="",price_limit="No Limit"),IF(K28="Yes",1,2),IF(SUMIFS(WhatIf!$G:$G,WhatIf!$A:$A,K$1,WhatIf!$B:$B,K28)&lt;=price_limit,IF(K28="Yes",1,2),"")),""))</f>
        <v/>
      </c>
      <c r="BA28" s="67" t="str">
        <f ca="1">IF(OR(L28="",VLOOKUP(L$1,Services!$A$1:$B$22,2,0)="Exclude"),"",IF($D28=1,IF(OR(price_limit="",price_limit="No Limit"),IF(L28="Yes",1,2),IF(SUMIFS(WhatIf!$G:$G,WhatIf!$A:$A,L$1,WhatIf!$B:$B,L28)&lt;=price_limit,IF(L28="Yes",1,2),"")),""))</f>
        <v/>
      </c>
      <c r="BB28" s="67" t="str">
        <f ca="1">IF(OR(M28="",VLOOKUP(M$1,Services!$A$1:$B$22,2,0)="Exclude"),"",IF($D28=1,IF(OR(price_limit="",price_limit="No Limit"),IF(M28="Yes",1,2),IF(SUMIFS(WhatIf!$G:$G,WhatIf!$A:$A,M$1,WhatIf!$B:$B,M28)&lt;=price_limit,IF(M28="Yes",1,2),"")),""))</f>
        <v/>
      </c>
      <c r="BC28" s="67" t="str">
        <f ca="1">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 ca="1">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5"/>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90</v>
      </c>
      <c r="B29" s="4" t="s">
        <v>762</v>
      </c>
      <c r="C29" s="4" t="s">
        <v>443</v>
      </c>
      <c r="D29" s="3" t="str">
        <f t="shared" ca="1" si="8"/>
        <v/>
      </c>
      <c r="F29" s="5" t="s">
        <v>793</v>
      </c>
      <c r="G29" s="5" t="s">
        <v>793</v>
      </c>
      <c r="H29" s="5" t="s">
        <v>282</v>
      </c>
      <c r="I29" s="5" t="s">
        <v>282</v>
      </c>
      <c r="J29" s="5" t="s">
        <v>282</v>
      </c>
      <c r="K29" s="5" t="s">
        <v>282</v>
      </c>
      <c r="L29" s="5" t="s">
        <v>282</v>
      </c>
      <c r="M29" s="5" t="s">
        <v>282</v>
      </c>
      <c r="N29" s="5" t="s">
        <v>1</v>
      </c>
      <c r="O29" s="6"/>
      <c r="P29" s="6"/>
      <c r="Q29" s="6" t="s">
        <v>306</v>
      </c>
      <c r="R29" s="6"/>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4"/>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 ca="1">IF(OR(I29="",VLOOKUP(I$1,Services!$A$1:$B$22,2,0)="Exclude"),"",IF($D29=1,IF(OR(price_limit="",price_limit="No Limit"),IF(I29="Yes",1,2),IF(SUMIFS(WhatIf!$G:$G,WhatIf!$A:$A,I$1,WhatIf!$B:$B,I29)&lt;=price_limit,IF(I29="Yes",1,2),"")),""))</f>
        <v/>
      </c>
      <c r="AY29" s="67" t="str">
        <f ca="1">IF(OR(J29="",VLOOKUP(J$1,Services!$A$1:$B$22,2,0)="Exclude"),"",IF($D29=1,IF(OR(price_limit="",price_limit="No Limit"),IF(J29="Yes",1,2),IF(SUMIFS(WhatIf!$G:$G,WhatIf!$A:$A,J$1,WhatIf!$B:$B,J29)&lt;=price_limit,IF(J29="Yes",1,2),"")),""))</f>
        <v/>
      </c>
      <c r="AZ29" s="67" t="str">
        <f ca="1">IF(OR(K29="",VLOOKUP(K$1,Services!$A$1:$B$22,2,0)="Exclude"),"",IF($D29=1,IF(OR(price_limit="",price_limit="No Limit"),IF(K29="Yes",1,2),IF(SUMIFS(WhatIf!$G:$G,WhatIf!$A:$A,K$1,WhatIf!$B:$B,K29)&lt;=price_limit,IF(K29="Yes",1,2),"")),""))</f>
        <v/>
      </c>
      <c r="BA29" s="67" t="str">
        <f ca="1">IF(OR(L29="",VLOOKUP(L$1,Services!$A$1:$B$22,2,0)="Exclude"),"",IF($D29=1,IF(OR(price_limit="",price_limit="No Limit"),IF(L29="Yes",1,2),IF(SUMIFS(WhatIf!$G:$G,WhatIf!$A:$A,L$1,WhatIf!$B:$B,L29)&lt;=price_limit,IF(L29="Yes",1,2),"")),""))</f>
        <v/>
      </c>
      <c r="BB29" s="67" t="str">
        <f ca="1">IF(OR(M29="",VLOOKUP(M$1,Services!$A$1:$B$22,2,0)="Exclude"),"",IF($D29=1,IF(OR(price_limit="",price_limit="No Limit"),IF(M29="Yes",1,2),IF(SUMIFS(WhatIf!$G:$G,WhatIf!$A:$A,M$1,WhatIf!$B:$B,M29)&lt;=price_limit,IF(M29="Yes",1,2),"")),""))</f>
        <v/>
      </c>
      <c r="BC29" s="67" t="str">
        <f ca="1">IF(OR(N29="",VLOOKUP(N$1,Services!$A$1:$B$22,2,0)="Exclude"),"",IF($D29=1,IF(OR(price_limit="",price_limit="No Limit"),IF(N29="Yes",1,2),IF(SUMIFS(WhatIf!$G:$G,WhatIf!$A:$A,N$1,WhatIf!$B:$B,N29)&lt;=price_limit,IF(N29="Yes",1,2),"")),""))</f>
        <v/>
      </c>
      <c r="BD29" s="67" t="str">
        <f>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5"/>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24.9" x14ac:dyDescent="0.3">
      <c r="A30" s="19" t="s">
        <v>247</v>
      </c>
      <c r="B30" s="4" t="s">
        <v>237</v>
      </c>
      <c r="C30" s="4" t="s">
        <v>206</v>
      </c>
      <c r="D30" s="3" t="str">
        <f t="shared" ca="1" si="8"/>
        <v/>
      </c>
      <c r="H30" s="5" t="s">
        <v>282</v>
      </c>
      <c r="I30" s="5" t="s">
        <v>282</v>
      </c>
      <c r="J30" s="5" t="s">
        <v>282</v>
      </c>
      <c r="K30" s="5" t="s">
        <v>282</v>
      </c>
      <c r="L30" s="5" t="s">
        <v>282</v>
      </c>
      <c r="M30" s="5" t="s">
        <v>282</v>
      </c>
      <c r="N30" s="5" t="s">
        <v>1</v>
      </c>
      <c r="R30" s="5" t="s">
        <v>936</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4"/>
        <v/>
      </c>
      <c r="AT30" s="67" t="str">
        <f>IF(OR(E30="",VLOOKUP(E$1,Services!$A$1:$B$22,2,0)="Exclude"),"",IF($D30=1,IF(OR(price_limit="",price_limit="No Limit"),IF(E30="Yes",1,2),IF(SUMIFS(WhatIf!$G:$G,WhatIf!$A:$A,E$1,WhatIf!$B:$B,E30)&lt;=price_limit,IF(E30="Yes",1,2),"")),""))</f>
        <v/>
      </c>
      <c r="AU30" s="67" t="str">
        <f>IF(OR(F30="",VLOOKUP(F$1,Services!$A$1:$B$22,2,0)="Exclude"),"",IF($D30=1,IF(OR(price_limit="",price_limit="No Limit"),IF(F30="Yes",1,2),IF(SUMIFS(WhatIf!$G:$G,WhatIf!$A:$A,F$1,WhatIf!$B:$B,F30)&lt;=price_limit,IF(F30="Yes",1,2),"")),""))</f>
        <v/>
      </c>
      <c r="AV30" s="67" t="str">
        <f>IF(OR(G30="",VLOOKUP(G$1,Services!$A$1:$B$22,2,0)="Exclude"),"",IF($D30=1,IF(OR(price_limit="",price_limit="No Limit"),IF(G30="Yes",1,2),IF(SUMIFS(WhatIf!$G:$G,WhatIf!$A:$A,G$1,WhatIf!$B:$B,G30)&lt;=price_limit,IF(G30="Yes",1,2),"")),""))</f>
        <v/>
      </c>
      <c r="AW30" s="67" t="str">
        <f ca="1">IF(OR(H30="",VLOOKUP(H$1,Services!$A$1:$B$22,2,0)="Exclude"),"",IF($D30=1,IF(OR(price_limit="",price_limit="No Limit"),IF(H30="Yes",1,2),IF(SUMIFS(WhatIf!$G:$G,WhatIf!$A:$A,H$1,WhatIf!$B:$B,H30)&lt;=price_limit,IF(H30="Yes",1,2),"")),""))</f>
        <v/>
      </c>
      <c r="AX30" s="67" t="str">
        <f ca="1">IF(OR(I30="",VLOOKUP(I$1,Services!$A$1:$B$22,2,0)="Exclude"),"",IF($D30=1,IF(OR(price_limit="",price_limit="No Limit"),IF(I30="Yes",1,2),IF(SUMIFS(WhatIf!$G:$G,WhatIf!$A:$A,I$1,WhatIf!$B:$B,I30)&lt;=price_limit,IF(I30="Yes",1,2),"")),""))</f>
        <v/>
      </c>
      <c r="AY30" s="67" t="str">
        <f ca="1">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IF(OR(O30="",VLOOKUP(O$1,Services!$A$1:$B$22,2,0)="Exclude"),"",IF($D30=1,IF(OR(price_limit="",price_limit="No Limit"),IF(O30="Yes",1,2),IF(SUMIFS(WhatIf!$G:$G,WhatIf!$A:$A,O$1,WhatIf!$B:$B,O30)&lt;=price_limit,IF(O30="Yes",1,2),"")),""))</f>
        <v/>
      </c>
      <c r="BE30" s="67" t="str">
        <f>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 ca="1">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5"/>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x14ac:dyDescent="0.3">
      <c r="A31" s="19" t="s">
        <v>8</v>
      </c>
      <c r="C31" s="4" t="s">
        <v>280</v>
      </c>
      <c r="D31" s="3" t="str">
        <f t="shared" ca="1" si="8"/>
        <v/>
      </c>
      <c r="E31" s="5" t="s">
        <v>1</v>
      </c>
      <c r="F31" s="5" t="s">
        <v>1</v>
      </c>
      <c r="G31" s="5" t="s">
        <v>1</v>
      </c>
      <c r="J31" s="5" t="s">
        <v>1</v>
      </c>
      <c r="K31" s="5" t="s">
        <v>1</v>
      </c>
      <c r="L31" s="5" t="s">
        <v>1</v>
      </c>
      <c r="M31" s="5" t="s">
        <v>1</v>
      </c>
      <c r="O31" s="6" t="s">
        <v>1</v>
      </c>
      <c r="P31" s="6"/>
      <c r="Q31" s="6" t="s">
        <v>1</v>
      </c>
      <c r="R31" s="6" t="s">
        <v>1</v>
      </c>
      <c r="S31" s="5" t="s">
        <v>1</v>
      </c>
      <c r="X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4"/>
        <v/>
      </c>
      <c r="AT31" s="67" t="str">
        <f ca="1">IF(OR(E31="",VLOOKUP(E$1,Services!$A$1:$B$22,2,0)="Exclude"),"",IF($D31=1,IF(OR(price_limit="",price_limit="No Limit"),IF(E31="Yes",1,2),IF(SUMIFS(WhatIf!$G:$G,WhatIf!$A:$A,E$1,WhatIf!$B:$B,E31)&lt;=price_limit,IF(E31="Yes",1,2),"")),""))</f>
        <v/>
      </c>
      <c r="AU31" s="67" t="str">
        <f ca="1">IF(OR(F31="",VLOOKUP(F$1,Services!$A$1:$B$22,2,0)="Exclude"),"",IF($D31=1,IF(OR(price_limit="",price_limit="No Limit"),IF(F31="Yes",1,2),IF(SUMIFS(WhatIf!$G:$G,WhatIf!$A:$A,F$1,WhatIf!$B:$B,F31)&lt;=price_limit,IF(F31="Yes",1,2),"")),""))</f>
        <v/>
      </c>
      <c r="AV31" s="67" t="str">
        <f ca="1">IF(OR(G31="",VLOOKUP(G$1,Services!$A$1:$B$22,2,0)="Exclude"),"",IF($D31=1,IF(OR(price_limit="",price_limit="No Limit"),IF(G31="Yes",1,2),IF(SUMIFS(WhatIf!$G:$G,WhatIf!$A:$A,G$1,WhatIf!$B:$B,G31)&lt;=price_limit,IF(G31="Yes",1,2),"")),""))</f>
        <v/>
      </c>
      <c r="AW31" s="67" t="str">
        <f>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 ca="1">IF(OR(J31="",VLOOKUP(J$1,Services!$A$1:$B$22,2,0)="Exclude"),"",IF($D31=1,IF(OR(price_limit="",price_limit="No Limit"),IF(J31="Yes",1,2),IF(SUMIFS(WhatIf!$G:$G,WhatIf!$A:$A,J$1,WhatIf!$B:$B,J31)&lt;=price_limit,IF(J31="Yes",1,2),"")),""))</f>
        <v/>
      </c>
      <c r="AZ31" s="67" t="str">
        <f ca="1">IF(OR(K31="",VLOOKUP(K$1,Services!$A$1:$B$22,2,0)="Exclude"),"",IF($D31=1,IF(OR(price_limit="",price_limit="No Limit"),IF(K31="Yes",1,2),IF(SUMIFS(WhatIf!$G:$G,WhatIf!$A:$A,K$1,WhatIf!$B:$B,K31)&lt;=price_limit,IF(K31="Yes",1,2),"")),""))</f>
        <v/>
      </c>
      <c r="BA31" s="67" t="str">
        <f ca="1">IF(OR(L31="",VLOOKUP(L$1,Services!$A$1:$B$22,2,0)="Exclude"),"",IF($D31=1,IF(OR(price_limit="",price_limit="No Limit"),IF(L31="Yes",1,2),IF(SUMIFS(WhatIf!$G:$G,WhatIf!$A:$A,L$1,WhatIf!$B:$B,L31)&lt;=price_limit,IF(L31="Yes",1,2),"")),""))</f>
        <v/>
      </c>
      <c r="BB31" s="67" t="str">
        <f ca="1">IF(OR(M31="",VLOOKUP(M$1,Services!$A$1:$B$22,2,0)="Exclude"),"",IF($D31=1,IF(OR(price_limit="",price_limit="No Limit"),IF(M31="Yes",1,2),IF(SUMIFS(WhatIf!$G:$G,WhatIf!$A:$A,M$1,WhatIf!$B:$B,M31)&lt;=price_limit,IF(M31="Yes",1,2),"")),""))</f>
        <v/>
      </c>
      <c r="BC31" s="67" t="str">
        <f>IF(OR(N31="",VLOOKUP(N$1,Services!$A$1:$B$22,2,0)="Exclude"),"",IF($D31=1,IF(OR(price_limit="",price_limit="No Limit"),IF(N31="Yes",1,2),IF(SUMIFS(WhatIf!$G:$G,WhatIf!$A:$A,N$1,WhatIf!$B:$B,N31)&lt;=price_limit,IF(N31="Yes",1,2),"")),""))</f>
        <v/>
      </c>
      <c r="BD31" s="67" t="str">
        <f ca="1">IF(OR(O31="",VLOOKUP(O$1,Services!$A$1:$B$22,2,0)="Exclude"),"",IF($D31=1,IF(OR(price_limit="",price_limit="No Limit"),IF(O31="Yes",1,2),IF(SUMIFS(WhatIf!$G:$G,WhatIf!$A:$A,O$1,WhatIf!$B:$B,O31)&lt;=price_limit,IF(O31="Yes",1,2),"")),""))</f>
        <v/>
      </c>
      <c r="BE31" s="67" t="str">
        <f>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 ca="1">IF(OR(R31="",VLOOKUP(R$1,Services!$A$1:$B$22,2,0)="Exclude"),"",IF($D31=1,IF(OR(price_limit="",price_limit="No Limit"),IF(R31="Yes",1,2),IF(SUMIFS(WhatIf!$G:$G,WhatIf!$A:$A,R$1,WhatIf!$B:$B,R31)&lt;=price_limit,IF(R31="Yes",1,2),"")),""))</f>
        <v/>
      </c>
      <c r="BH31" s="67" t="str">
        <f ca="1">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IF(OR(U31="",VLOOKUP(U$1,Services!$A$1:$B$22,2,0)="Exclude"),"",IF($D31=1,IF(OR(price_limit="",price_limit="No Limit"),IF(U31="Yes",1,2),IF(SUMIFS(WhatIf!$G:$G,WhatIf!$A:$A,U$1,WhatIf!$B:$B,U31)&lt;=price_limit,IF(U31="Yes",1,2),"")),""))</f>
        <v/>
      </c>
      <c r="BK31" s="67" t="str">
        <f>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 ca="1">IF(OR(X31="",VLOOKUP(X$1,Services!$A$1:$B$22,2,0)="Exclude"),"",IF($D31=1,IF(OR(price_limit="",price_limit="No Limit"),IF(X31="Yes",1,2),IF(SUMIFS(WhatIf!$G:$G,WhatIf!$A:$A,X$1,WhatIf!$B:$B,X31)&lt;=price_limit,IF(X31="Yes",1,2),"")),""))</f>
        <v/>
      </c>
      <c r="BN31" s="3">
        <f t="shared" si="5"/>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x14ac:dyDescent="0.3">
      <c r="A32" s="19" t="s">
        <v>9</v>
      </c>
      <c r="B32" s="4" t="s">
        <v>396</v>
      </c>
      <c r="C32" s="4" t="s">
        <v>214</v>
      </c>
      <c r="D32" s="3" t="str">
        <f t="shared" ca="1" si="8"/>
        <v/>
      </c>
      <c r="E32" s="5" t="s">
        <v>1</v>
      </c>
      <c r="F32" s="5" t="s">
        <v>498</v>
      </c>
      <c r="G32" s="5" t="s">
        <v>498</v>
      </c>
      <c r="H32" s="6"/>
      <c r="I32" s="6"/>
      <c r="L32" s="5" t="s">
        <v>1</v>
      </c>
      <c r="M32" s="5" t="s">
        <v>1</v>
      </c>
      <c r="O32" s="6" t="s">
        <v>1</v>
      </c>
      <c r="P32" s="6"/>
      <c r="Q32" s="6" t="s">
        <v>306</v>
      </c>
      <c r="R32" s="6" t="s">
        <v>807</v>
      </c>
      <c r="S32" s="5" t="s">
        <v>1</v>
      </c>
      <c r="X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4"/>
        <v/>
      </c>
      <c r="AT32" s="67" t="str">
        <f ca="1">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IF(OR(H32="",VLOOKUP(H$1,Services!$A$1:$B$22,2,0)="Exclude"),"",IF($D32=1,IF(OR(price_limit="",price_limit="No Limit"),IF(H32="Yes",1,2),IF(SUMIFS(WhatIf!$G:$G,WhatIf!$A:$A,H$1,WhatIf!$B:$B,H32)&lt;=price_limit,IF(H32="Yes",1,2),"")),""))</f>
        <v/>
      </c>
      <c r="AX32" s="67" t="str">
        <f>IF(OR(I32="",VLOOKUP(I$1,Services!$A$1:$B$22,2,0)="Exclude"),"",IF($D32=1,IF(OR(price_limit="",price_limit="No Limit"),IF(I32="Yes",1,2),IF(SUMIFS(WhatIf!$G:$G,WhatIf!$A:$A,I$1,WhatIf!$B:$B,I32)&lt;=price_limit,IF(I32="Yes",1,2),"")),""))</f>
        <v/>
      </c>
      <c r="AY32" s="67" t="str">
        <f>IF(OR(J32="",VLOOKUP(J$1,Services!$A$1:$B$22,2,0)="Exclude"),"",IF($D32=1,IF(OR(price_limit="",price_limit="No Limit"),IF(J32="Yes",1,2),IF(SUMIFS(WhatIf!$G:$G,WhatIf!$A:$A,J$1,WhatIf!$B:$B,J32)&lt;=price_limit,IF(J32="Yes",1,2),"")),""))</f>
        <v/>
      </c>
      <c r="AZ32" s="67" t="str">
        <f>IF(OR(K32="",VLOOKUP(K$1,Services!$A$1:$B$22,2,0)="Exclude"),"",IF($D32=1,IF(OR(price_limit="",price_limit="No Limit"),IF(K32="Yes",1,2),IF(SUMIFS(WhatIf!$G:$G,WhatIf!$A:$A,K$1,WhatIf!$B:$B,K32)&lt;=price_limit,IF(K32="Yes",1,2),"")),""))</f>
        <v/>
      </c>
      <c r="BA32" s="67" t="str">
        <f ca="1">IF(OR(L32="",VLOOKUP(L$1,Services!$A$1:$B$22,2,0)="Exclude"),"",IF($D32=1,IF(OR(price_limit="",price_limit="No Limit"),IF(L32="Yes",1,2),IF(SUMIFS(WhatIf!$G:$G,WhatIf!$A:$A,L$1,WhatIf!$B:$B,L32)&lt;=price_limit,IF(L32="Yes",1,2),"")),""))</f>
        <v/>
      </c>
      <c r="BB32" s="67" t="str">
        <f ca="1">IF(OR(M32="",VLOOKUP(M$1,Services!$A$1:$B$22,2,0)="Exclude"),"",IF($D32=1,IF(OR(price_limit="",price_limit="No Limit"),IF(M32="Yes",1,2),IF(SUMIFS(WhatIf!$G:$G,WhatIf!$A:$A,M$1,WhatIf!$B:$B,M32)&lt;=price_limit,IF(M32="Yes",1,2),"")),""))</f>
        <v/>
      </c>
      <c r="BC32" s="67" t="str">
        <f>IF(OR(N32="",VLOOKUP(N$1,Services!$A$1:$B$22,2,0)="Exclude"),"",IF($D32=1,IF(OR(price_limit="",price_limit="No Limit"),IF(N32="Yes",1,2),IF(SUMIFS(WhatIf!$G:$G,WhatIf!$A:$A,N$1,WhatIf!$B:$B,N32)&lt;=price_limit,IF(N32="Yes",1,2),"")),""))</f>
        <v/>
      </c>
      <c r="BD32" s="67" t="str">
        <f ca="1">IF(OR(O32="",VLOOKUP(O$1,Services!$A$1:$B$22,2,0)="Exclude"),"",IF($D32=1,IF(OR(price_limit="",price_limit="No Limit"),IF(O32="Yes",1,2),IF(SUMIFS(WhatIf!$G:$G,WhatIf!$A:$A,O$1,WhatIf!$B:$B,O32)&lt;=price_limit,IF(O32="Yes",1,2),"")),""))</f>
        <v/>
      </c>
      <c r="BE32" s="67" t="str">
        <f>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 ca="1">IF(OR(R32="",VLOOKUP(R$1,Services!$A$1:$B$22,2,0)="Exclude"),"",IF($D32=1,IF(OR(price_limit="",price_limit="No Limit"),IF(R32="Yes",1,2),IF(SUMIFS(WhatIf!$G:$G,WhatIf!$A:$A,R$1,WhatIf!$B:$B,R32)&lt;=price_limit,IF(R32="Yes",1,2),"")),""))</f>
        <v/>
      </c>
      <c r="BH32" s="67" t="str">
        <f ca="1">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IF(OR(W32="",VLOOKUP(W$1,Services!$A$1:$B$22,2,0)="Exclude"),"",IF($D32=1,IF(OR(price_limit="",price_limit="No Limit"),IF(W32="Yes",1,2),IF(SUMIFS(WhatIf!$G:$G,WhatIf!$A:$A,W$1,WhatIf!$B:$B,W32)&lt;=price_limit,IF(W32="Yes",1,2),"")),""))</f>
        <v/>
      </c>
      <c r="BM32" s="67" t="str">
        <f ca="1">IF(OR(X32="",VLOOKUP(X$1,Services!$A$1:$B$22,2,0)="Exclude"),"",IF($D32=1,IF(OR(price_limit="",price_limit="No Limit"),IF(X32="Yes",1,2),IF(SUMIFS(WhatIf!$G:$G,WhatIf!$A:$A,X$1,WhatIf!$B:$B,X32)&lt;=price_limit,IF(X32="Yes",1,2),"")),""))</f>
        <v/>
      </c>
      <c r="BN32" s="3">
        <f t="shared" si="5"/>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x14ac:dyDescent="0.3">
      <c r="A33" s="19" t="s">
        <v>319</v>
      </c>
      <c r="B33" s="4" t="s">
        <v>547</v>
      </c>
      <c r="C33" s="4" t="s">
        <v>207</v>
      </c>
      <c r="D33" s="3" t="str">
        <f t="shared" ca="1" si="8"/>
        <v/>
      </c>
      <c r="R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4"/>
        <v/>
      </c>
      <c r="AT33" s="67" t="str">
        <f>IF(OR(E33="",VLOOKUP(E$1,Services!$A$1:$B$22,2,0)="Exclude"),"",IF($D33=1,IF(OR(price_limit="",price_limit="No Limit"),IF(E33="Yes",1,2),IF(SUMIFS(WhatIf!$G:$G,WhatIf!$A:$A,E$1,WhatIf!$B:$B,E33)&lt;=price_limit,IF(E33="Yes",1,2),"")),""))</f>
        <v/>
      </c>
      <c r="AU33" s="67" t="str">
        <f>IF(OR(F33="",VLOOKUP(F$1,Services!$A$1:$B$22,2,0)="Exclude"),"",IF($D33=1,IF(OR(price_limit="",price_limit="No Limit"),IF(F33="Yes",1,2),IF(SUMIFS(WhatIf!$G:$G,WhatIf!$A:$A,F$1,WhatIf!$B:$B,F33)&lt;=price_limit,IF(F33="Yes",1,2),"")),""))</f>
        <v/>
      </c>
      <c r="AV33" s="67" t="str">
        <f>IF(OR(G33="",VLOOKUP(G$1,Services!$A$1:$B$22,2,0)="Exclude"),"",IF($D33=1,IF(OR(price_limit="",price_limit="No Limit"),IF(G33="Yes",1,2),IF(SUMIFS(WhatIf!$G:$G,WhatIf!$A:$A,G$1,WhatIf!$B:$B,G33)&lt;=price_limit,IF(G33="Yes",1,2),"")),""))</f>
        <v/>
      </c>
      <c r="AW33" s="67" t="str">
        <f>IF(OR(H33="",VLOOKUP(H$1,Services!$A$1:$B$22,2,0)="Exclude"),"",IF($D33=1,IF(OR(price_limit="",price_limit="No Limit"),IF(H33="Yes",1,2),IF(SUMIFS(WhatIf!$G:$G,WhatIf!$A:$A,H$1,WhatIf!$B:$B,H33)&lt;=price_limit,IF(H33="Yes",1,2),"")),""))</f>
        <v/>
      </c>
      <c r="AX33" s="67" t="str">
        <f>IF(OR(I33="",VLOOKUP(I$1,Services!$A$1:$B$22,2,0)="Exclude"),"",IF($D33=1,IF(OR(price_limit="",price_limit="No Limit"),IF(I33="Yes",1,2),IF(SUMIFS(WhatIf!$G:$G,WhatIf!$A:$A,I$1,WhatIf!$B:$B,I33)&lt;=price_limit,IF(I33="Yes",1,2),"")),""))</f>
        <v/>
      </c>
      <c r="AY33" s="67" t="str">
        <f>IF(OR(J33="",VLOOKUP(J$1,Services!$A$1:$B$22,2,0)="Exclude"),"",IF($D33=1,IF(OR(price_limit="",price_limit="No Limit"),IF(J33="Yes",1,2),IF(SUMIFS(WhatIf!$G:$G,WhatIf!$A:$A,J$1,WhatIf!$B:$B,J33)&lt;=price_limit,IF(J33="Yes",1,2),"")),""))</f>
        <v/>
      </c>
      <c r="AZ33" s="67" t="str">
        <f>IF(OR(K33="",VLOOKUP(K$1,Services!$A$1:$B$22,2,0)="Exclude"),"",IF($D33=1,IF(OR(price_limit="",price_limit="No Limit"),IF(K33="Yes",1,2),IF(SUMIFS(WhatIf!$G:$G,WhatIf!$A:$A,K$1,WhatIf!$B:$B,K33)&lt;=price_limit,IF(K33="Yes",1,2),"")),""))</f>
        <v/>
      </c>
      <c r="BA33" s="67" t="str">
        <f>IF(OR(L33="",VLOOKUP(L$1,Services!$A$1:$B$22,2,0)="Exclude"),"",IF($D33=1,IF(OR(price_limit="",price_limit="No Limit"),IF(L33="Yes",1,2),IF(SUMIFS(WhatIf!$G:$G,WhatIf!$A:$A,L$1,WhatIf!$B:$B,L33)&lt;=price_limit,IF(L33="Yes",1,2),"")),""))</f>
        <v/>
      </c>
      <c r="BB33" s="67" t="str">
        <f>IF(OR(M33="",VLOOKUP(M$1,Services!$A$1:$B$22,2,0)="Exclude"),"",IF($D33=1,IF(OR(price_limit="",price_limit="No Limit"),IF(M33="Yes",1,2),IF(SUMIFS(WhatIf!$G:$G,WhatIf!$A:$A,M$1,WhatIf!$B:$B,M33)&lt;=price_limit,IF(M33="Yes",1,2),"")),""))</f>
        <v/>
      </c>
      <c r="BC33" s="67" t="str">
        <f>IF(OR(N33="",VLOOKUP(N$1,Services!$A$1:$B$22,2,0)="Exclude"),"",IF($D33=1,IF(OR(price_limit="",price_limit="No Limit"),IF(N33="Yes",1,2),IF(SUMIFS(WhatIf!$G:$G,WhatIf!$A:$A,N$1,WhatIf!$B:$B,N33)&lt;=price_limit,IF(N33="Yes",1,2),"")),""))</f>
        <v/>
      </c>
      <c r="BD33" s="67" t="str">
        <f>IF(OR(O33="",VLOOKUP(O$1,Services!$A$1:$B$22,2,0)="Exclude"),"",IF($D33=1,IF(OR(price_limit="",price_limit="No Limit"),IF(O33="Yes",1,2),IF(SUMIFS(WhatIf!$G:$G,WhatIf!$A:$A,O$1,WhatIf!$B:$B,O33)&lt;=price_limit,IF(O33="Yes",1,2),"")),""))</f>
        <v/>
      </c>
      <c r="BE33" s="67" t="str">
        <f>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 ca="1">IF(OR(R33="",VLOOKUP(R$1,Services!$A$1:$B$22,2,0)="Exclude"),"",IF($D33=1,IF(OR(price_limit="",price_limit="No Limit"),IF(R33="Yes",1,2),IF(SUMIFS(WhatIf!$G:$G,WhatIf!$A:$A,R$1,WhatIf!$B:$B,R33)&lt;=price_limit,IF(R33="Yes",1,2),"")),""))</f>
        <v/>
      </c>
      <c r="BH33" s="67" t="str">
        <f>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5"/>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320</v>
      </c>
      <c r="B34" s="4" t="s">
        <v>548</v>
      </c>
      <c r="C34" s="4" t="s">
        <v>207</v>
      </c>
      <c r="D34" s="3" t="str">
        <f t="shared" ca="1" si="8"/>
        <v/>
      </c>
      <c r="R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4"/>
        <v/>
      </c>
      <c r="AT34" s="67" t="str">
        <f>IF(OR(E34="",VLOOKUP(E$1,Services!$A$1:$B$22,2,0)="Exclude"),"",IF($D34=1,IF(OR(price_limit="",price_limit="No Limit"),IF(E34="Yes",1,2),IF(SUMIFS(WhatIf!$G:$G,WhatIf!$A:$A,E$1,WhatIf!$B:$B,E34)&lt;=price_limit,IF(E34="Yes",1,2),"")),""))</f>
        <v/>
      </c>
      <c r="AU34" s="67" t="str">
        <f>IF(OR(F34="",VLOOKUP(F$1,Services!$A$1:$B$22,2,0)="Exclude"),"",IF($D34=1,IF(OR(price_limit="",price_limit="No Limit"),IF(F34="Yes",1,2),IF(SUMIFS(WhatIf!$G:$G,WhatIf!$A:$A,F$1,WhatIf!$B:$B,F34)&lt;=price_limit,IF(F34="Yes",1,2),"")),""))</f>
        <v/>
      </c>
      <c r="AV34" s="67" t="str">
        <f>IF(OR(G34="",VLOOKUP(G$1,Services!$A$1:$B$22,2,0)="Exclude"),"",IF($D34=1,IF(OR(price_limit="",price_limit="No Limit"),IF(G34="Yes",1,2),IF(SUMIFS(WhatIf!$G:$G,WhatIf!$A:$A,G$1,WhatIf!$B:$B,G34)&lt;=price_limit,IF(G34="Yes",1,2),"")),""))</f>
        <v/>
      </c>
      <c r="AW34" s="67" t="str">
        <f>IF(OR(H34="",VLOOKUP(H$1,Services!$A$1:$B$22,2,0)="Exclude"),"",IF($D34=1,IF(OR(price_limit="",price_limit="No Limit"),IF(H34="Yes",1,2),IF(SUMIFS(WhatIf!$G:$G,WhatIf!$A:$A,H$1,WhatIf!$B:$B,H34)&lt;=price_limit,IF(H34="Yes",1,2),"")),""))</f>
        <v/>
      </c>
      <c r="AX34" s="67" t="str">
        <f>IF(OR(I34="",VLOOKUP(I$1,Services!$A$1:$B$22,2,0)="Exclude"),"",IF($D34=1,IF(OR(price_limit="",price_limit="No Limit"),IF(I34="Yes",1,2),IF(SUMIFS(WhatIf!$G:$G,WhatIf!$A:$A,I$1,WhatIf!$B:$B,I34)&lt;=price_limit,IF(I34="Yes",1,2),"")),""))</f>
        <v/>
      </c>
      <c r="AY34" s="67" t="str">
        <f>IF(OR(J34="",VLOOKUP(J$1,Services!$A$1:$B$22,2,0)="Exclude"),"",IF($D34=1,IF(OR(price_limit="",price_limit="No Limit"),IF(J34="Yes",1,2),IF(SUMIFS(WhatIf!$G:$G,WhatIf!$A:$A,J$1,WhatIf!$B:$B,J34)&lt;=price_limit,IF(J34="Yes",1,2),"")),""))</f>
        <v/>
      </c>
      <c r="AZ34" s="67" t="str">
        <f>IF(OR(K34="",VLOOKUP(K$1,Services!$A$1:$B$22,2,0)="Exclude"),"",IF($D34=1,IF(OR(price_limit="",price_limit="No Limit"),IF(K34="Yes",1,2),IF(SUMIFS(WhatIf!$G:$G,WhatIf!$A:$A,K$1,WhatIf!$B:$B,K34)&lt;=price_limit,IF(K34="Yes",1,2),"")),""))</f>
        <v/>
      </c>
      <c r="BA34" s="67" t="str">
        <f>IF(OR(L34="",VLOOKUP(L$1,Services!$A$1:$B$22,2,0)="Exclude"),"",IF($D34=1,IF(OR(price_limit="",price_limit="No Limit"),IF(L34="Yes",1,2),IF(SUMIFS(WhatIf!$G:$G,WhatIf!$A:$A,L$1,WhatIf!$B:$B,L34)&lt;=price_limit,IF(L34="Yes",1,2),"")),""))</f>
        <v/>
      </c>
      <c r="BB34" s="67" t="str">
        <f>IF(OR(M34="",VLOOKUP(M$1,Services!$A$1:$B$22,2,0)="Exclude"),"",IF($D34=1,IF(OR(price_limit="",price_limit="No Limit"),IF(M34="Yes",1,2),IF(SUMIFS(WhatIf!$G:$G,WhatIf!$A:$A,M$1,WhatIf!$B:$B,M34)&lt;=price_limit,IF(M34="Yes",1,2),"")),""))</f>
        <v/>
      </c>
      <c r="BC34" s="67" t="str">
        <f>IF(OR(N34="",VLOOKUP(N$1,Services!$A$1:$B$22,2,0)="Exclude"),"",IF($D34=1,IF(OR(price_limit="",price_limit="No Limit"),IF(N34="Yes",1,2),IF(SUMIFS(WhatIf!$G:$G,WhatIf!$A:$A,N$1,WhatIf!$B:$B,N34)&lt;=price_limit,IF(N34="Yes",1,2),"")),""))</f>
        <v/>
      </c>
      <c r="BD34" s="67" t="str">
        <f>IF(OR(O34="",VLOOKUP(O$1,Services!$A$1:$B$22,2,0)="Exclude"),"",IF($D34=1,IF(OR(price_limit="",price_limit="No Limit"),IF(O34="Yes",1,2),IF(SUMIFS(WhatIf!$G:$G,WhatIf!$A:$A,O$1,WhatIf!$B:$B,O34)&lt;=price_limit,IF(O34="Yes",1,2),"")),""))</f>
        <v/>
      </c>
      <c r="BE34" s="67" t="str">
        <f>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 ca="1">IF(OR(R34="",VLOOKUP(R$1,Services!$A$1:$B$22,2,0)="Exclude"),"",IF($D34=1,IF(OR(price_limit="",price_limit="No Limit"),IF(R34="Yes",1,2),IF(SUMIFS(WhatIf!$G:$G,WhatIf!$A:$A,R$1,WhatIf!$B:$B,R34)&lt;=price_limit,IF(R34="Yes",1,2),"")),""))</f>
        <v/>
      </c>
      <c r="BH34" s="67" t="str">
        <f>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IF(OR(X34="",VLOOKUP(X$1,Services!$A$1:$B$22,2,0)="Exclude"),"",IF($D34=1,IF(OR(price_limit="",price_limit="No Limit"),IF(X34="Yes",1,2),IF(SUMIFS(WhatIf!$G:$G,WhatIf!$A:$A,X$1,WhatIf!$B:$B,X34)&lt;=price_limit,IF(X34="Yes",1,2),"")),""))</f>
        <v/>
      </c>
      <c r="BN34" s="3">
        <f t="shared" si="5"/>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321</v>
      </c>
      <c r="B35" s="4" t="s">
        <v>549</v>
      </c>
      <c r="C35" s="4" t="s">
        <v>207</v>
      </c>
      <c r="D35" s="3" t="str">
        <f t="shared" ca="1" si="8"/>
        <v/>
      </c>
      <c r="R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4"/>
        <v/>
      </c>
      <c r="AT35" s="67" t="str">
        <f>IF(OR(E35="",VLOOKUP(E$1,Services!$A$1:$B$22,2,0)="Exclude"),"",IF($D35=1,IF(OR(price_limit="",price_limit="No Limit"),IF(E35="Yes",1,2),IF(SUMIFS(WhatIf!$G:$G,WhatIf!$A:$A,E$1,WhatIf!$B:$B,E35)&lt;=price_limit,IF(E35="Yes",1,2),"")),""))</f>
        <v/>
      </c>
      <c r="AU35" s="67" t="str">
        <f>IF(OR(F35="",VLOOKUP(F$1,Services!$A$1:$B$22,2,0)="Exclude"),"",IF($D35=1,IF(OR(price_limit="",price_limit="No Limit"),IF(F35="Yes",1,2),IF(SUMIFS(WhatIf!$G:$G,WhatIf!$A:$A,F$1,WhatIf!$B:$B,F35)&lt;=price_limit,IF(F35="Yes",1,2),"")),""))</f>
        <v/>
      </c>
      <c r="AV35" s="67" t="str">
        <f>IF(OR(G35="",VLOOKUP(G$1,Services!$A$1:$B$22,2,0)="Exclude"),"",IF($D35=1,IF(OR(price_limit="",price_limit="No Limit"),IF(G35="Yes",1,2),IF(SUMIFS(WhatIf!$G:$G,WhatIf!$A:$A,G$1,WhatIf!$B:$B,G35)&lt;=price_limit,IF(G35="Yes",1,2),"")),""))</f>
        <v/>
      </c>
      <c r="AW35" s="67" t="str">
        <f>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IF(OR(K35="",VLOOKUP(K$1,Services!$A$1:$B$22,2,0)="Exclude"),"",IF($D35=1,IF(OR(price_limit="",price_limit="No Limit"),IF(K35="Yes",1,2),IF(SUMIFS(WhatIf!$G:$G,WhatIf!$A:$A,K$1,WhatIf!$B:$B,K35)&lt;=price_limit,IF(K35="Yes",1,2),"")),""))</f>
        <v/>
      </c>
      <c r="BA35" s="67" t="str">
        <f>IF(OR(L35="",VLOOKUP(L$1,Services!$A$1:$B$22,2,0)="Exclude"),"",IF($D35=1,IF(OR(price_limit="",price_limit="No Limit"),IF(L35="Yes",1,2),IF(SUMIFS(WhatIf!$G:$G,WhatIf!$A:$A,L$1,WhatIf!$B:$B,L35)&lt;=price_limit,IF(L35="Yes",1,2),"")),""))</f>
        <v/>
      </c>
      <c r="BB35" s="67" t="str">
        <f>IF(OR(M35="",VLOOKUP(M$1,Services!$A$1:$B$22,2,0)="Exclude"),"",IF($D35=1,IF(OR(price_limit="",price_limit="No Limit"),IF(M35="Yes",1,2),IF(SUMIFS(WhatIf!$G:$G,WhatIf!$A:$A,M$1,WhatIf!$B:$B,M35)&lt;=price_limit,IF(M35="Yes",1,2),"")),""))</f>
        <v/>
      </c>
      <c r="BC35" s="67" t="str">
        <f>IF(OR(N35="",VLOOKUP(N$1,Services!$A$1:$B$22,2,0)="Exclude"),"",IF($D35=1,IF(OR(price_limit="",price_limit="No Limit"),IF(N35="Yes",1,2),IF(SUMIFS(WhatIf!$G:$G,WhatIf!$A:$A,N$1,WhatIf!$B:$B,N35)&lt;=price_limit,IF(N35="Yes",1,2),"")),""))</f>
        <v/>
      </c>
      <c r="BD35" s="67" t="str">
        <f>IF(OR(O35="",VLOOKUP(O$1,Services!$A$1:$B$22,2,0)="Exclude"),"",IF($D35=1,IF(OR(price_limit="",price_limit="No Limit"),IF(O35="Yes",1,2),IF(SUMIFS(WhatIf!$G:$G,WhatIf!$A:$A,O$1,WhatIf!$B:$B,O35)&lt;=price_limit,IF(O35="Yes",1,2),"")),""))</f>
        <v/>
      </c>
      <c r="BE35" s="67" t="str">
        <f>IF(OR(P35="",VLOOKUP(P$1,Services!$A$1:$B$22,2,0)="Exclude"),"",IF($D35=1,IF(OR(price_limit="",price_limit="No Limit"),IF(P35="Yes",1,2),IF(SUMIFS(WhatIf!$G:$G,WhatIf!$A:$A,P$1,WhatIf!$B:$B,P35)&lt;=price_limit,IF(P35="Yes",1,2),"")),""))</f>
        <v/>
      </c>
      <c r="BF35" s="67" t="str">
        <f>IF(OR(Q35="",VLOOKUP(Q$1,Services!$A$1:$B$22,2,0)="Exclude"),"",IF($D35=1,IF(OR(price_limit="",price_limit="No Limit"),IF(Q35="Yes",1,2),IF(SUMIFS(WhatIf!$G:$G,WhatIf!$A:$A,Q$1,WhatIf!$B:$B,Q35)&lt;=price_limit,IF(Q35="Yes",1,2),"")),""))</f>
        <v/>
      </c>
      <c r="BG35" s="67" t="str">
        <f ca="1">IF(OR(R35="",VLOOKUP(R$1,Services!$A$1:$B$22,2,0)="Exclude"),"",IF($D35=1,IF(OR(price_limit="",price_limit="No Limit"),IF(R35="Yes",1,2),IF(SUMIFS(WhatIf!$G:$G,WhatIf!$A:$A,R$1,WhatIf!$B:$B,R35)&lt;=price_limit,IF(R35="Yes",1,2),"")),""))</f>
        <v/>
      </c>
      <c r="BH35" s="67" t="str">
        <f>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IF(OR(X35="",VLOOKUP(X$1,Services!$A$1:$B$22,2,0)="Exclude"),"",IF($D35=1,IF(OR(price_limit="",price_limit="No Limit"),IF(X35="Yes",1,2),IF(SUMIFS(WhatIf!$G:$G,WhatIf!$A:$A,X$1,WhatIf!$B:$B,X35)&lt;=price_limit,IF(X35="Yes",1,2),"")),""))</f>
        <v/>
      </c>
      <c r="BN35" s="3">
        <f t="shared" si="5"/>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322</v>
      </c>
      <c r="B36" s="4" t="s">
        <v>550</v>
      </c>
      <c r="C36" s="4" t="s">
        <v>207</v>
      </c>
      <c r="D36" s="3" t="str">
        <f t="shared" ca="1" si="8"/>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4"/>
        <v/>
      </c>
      <c r="AT36" s="67" t="str">
        <f>IF(OR(E36="",VLOOKUP(E$1,Services!$A$1:$B$22,2,0)="Exclude"),"",IF($D36=1,IF(OR(price_limit="",price_limit="No Limit"),IF(E36="Yes",1,2),IF(SUMIFS(WhatIf!$G:$G,WhatIf!$A:$A,E$1,WhatIf!$B:$B,E36)&lt;=price_limit,IF(E36="Yes",1,2),"")),""))</f>
        <v/>
      </c>
      <c r="AU36" s="67" t="str">
        <f>IF(OR(F36="",VLOOKUP(F$1,Services!$A$1:$B$22,2,0)="Exclude"),"",IF($D36=1,IF(OR(price_limit="",price_limit="No Limit"),IF(F36="Yes",1,2),IF(SUMIFS(WhatIf!$G:$G,WhatIf!$A:$A,F$1,WhatIf!$B:$B,F36)&lt;=price_limit,IF(F36="Yes",1,2),"")),""))</f>
        <v/>
      </c>
      <c r="AV36" s="67" t="str">
        <f>IF(OR(G36="",VLOOKUP(G$1,Services!$A$1:$B$22,2,0)="Exclude"),"",IF($D36=1,IF(OR(price_limit="",price_limit="No Limit"),IF(G36="Yes",1,2),IF(SUMIFS(WhatIf!$G:$G,WhatIf!$A:$A,G$1,WhatIf!$B:$B,G36)&lt;=price_limit,IF(G36="Yes",1,2),"")),""))</f>
        <v/>
      </c>
      <c r="AW36" s="67" t="str">
        <f>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IF(OR(M36="",VLOOKUP(M$1,Services!$A$1:$B$22,2,0)="Exclude"),"",IF($D36=1,IF(OR(price_limit="",price_limit="No Limit"),IF(M36="Yes",1,2),IF(SUMIFS(WhatIf!$G:$G,WhatIf!$A:$A,M$1,WhatIf!$B:$B,M36)&lt;=price_limit,IF(M36="Yes",1,2),"")),""))</f>
        <v/>
      </c>
      <c r="BC36" s="67" t="str">
        <f>IF(OR(N36="",VLOOKUP(N$1,Services!$A$1:$B$22,2,0)="Exclude"),"",IF($D36=1,IF(OR(price_limit="",price_limit="No Limit"),IF(N36="Yes",1,2),IF(SUMIFS(WhatIf!$G:$G,WhatIf!$A:$A,N$1,WhatIf!$B:$B,N36)&lt;=price_limit,IF(N36="Yes",1,2),"")),""))</f>
        <v/>
      </c>
      <c r="BD36" s="67" t="str">
        <f>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IF(OR(Q36="",VLOOKUP(Q$1,Services!$A$1:$B$22,2,0)="Exclude"),"",IF($D36=1,IF(OR(price_limit="",price_limit="No Limit"),IF(Q36="Yes",1,2),IF(SUMIFS(WhatIf!$G:$G,WhatIf!$A:$A,Q$1,WhatIf!$B:$B,Q36)&lt;=price_limit,IF(Q36="Yes",1,2),"")),""))</f>
        <v/>
      </c>
      <c r="BG36" s="67" t="str">
        <f ca="1">IF(OR(R36="",VLOOKUP(R$1,Services!$A$1:$B$22,2,0)="Exclude"),"",IF($D36=1,IF(OR(price_limit="",price_limit="No Limit"),IF(R36="Yes",1,2),IF(SUMIFS(WhatIf!$G:$G,WhatIf!$A:$A,R$1,WhatIf!$B:$B,R36)&lt;=price_limit,IF(R36="Yes",1,2),"")),""))</f>
        <v/>
      </c>
      <c r="BH36" s="67" t="str">
        <f>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IF(OR(X36="",VLOOKUP(X$1,Services!$A$1:$B$22,2,0)="Exclude"),"",IF($D36=1,IF(OR(price_limit="",price_limit="No Limit"),IF(X36="Yes",1,2),IF(SUMIFS(WhatIf!$G:$G,WhatIf!$A:$A,X$1,WhatIf!$B:$B,X36)&lt;=price_limit,IF(X36="Yes",1,2),"")),""))</f>
        <v/>
      </c>
      <c r="BN36" s="3">
        <f t="shared" si="5"/>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323</v>
      </c>
      <c r="B37" s="4" t="s">
        <v>551</v>
      </c>
      <c r="C37" s="4" t="s">
        <v>207</v>
      </c>
      <c r="D37" s="3" t="str">
        <f t="shared" ca="1" si="8"/>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4"/>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 ca="1">IF(OR(R37="",VLOOKUP(R$1,Services!$A$1:$B$22,2,0)="Exclude"),"",IF($D37=1,IF(OR(price_limit="",price_limit="No Limit"),IF(R37="Yes",1,2),IF(SUMIFS(WhatIf!$G:$G,WhatIf!$A:$A,R$1,WhatIf!$B:$B,R37)&lt;=price_limit,IF(R37="Yes",1,2),"")),""))</f>
        <v/>
      </c>
      <c r="BH37" s="67" t="str">
        <f>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5"/>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ht="24.9" x14ac:dyDescent="0.3">
      <c r="A38" s="19" t="s">
        <v>324</v>
      </c>
      <c r="B38" s="4" t="s">
        <v>794</v>
      </c>
      <c r="C38" s="4" t="s">
        <v>207</v>
      </c>
      <c r="D38" s="3" t="str">
        <f t="shared" ca="1" si="8"/>
        <v/>
      </c>
      <c r="F38" s="5" t="s">
        <v>793</v>
      </c>
      <c r="G38" s="5" t="s">
        <v>793</v>
      </c>
      <c r="R38" s="5" t="s">
        <v>1</v>
      </c>
      <c r="V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4"/>
        <v/>
      </c>
      <c r="AT38" s="67" t="str">
        <f>IF(OR(E38="",VLOOKUP(E$1,Services!$A$1:$B$22,2,0)="Exclude"),"",IF($D38=1,IF(OR(price_limit="",price_limit="No Limit"),IF(E38="Yes",1,2),IF(SUMIFS(WhatIf!$G:$G,WhatIf!$A:$A,E$1,WhatIf!$B:$B,E38)&lt;=price_limit,IF(E38="Yes",1,2),"")),""))</f>
        <v/>
      </c>
      <c r="AU38" s="67" t="str">
        <f ca="1">IF(OR(F38="",VLOOKUP(F$1,Services!$A$1:$B$22,2,0)="Exclude"),"",IF($D38=1,IF(OR(price_limit="",price_limit="No Limit"),IF(F38="Yes",1,2),IF(SUMIFS(WhatIf!$G:$G,WhatIf!$A:$A,F$1,WhatIf!$B:$B,F38)&lt;=price_limit,IF(F38="Yes",1,2),"")),""))</f>
        <v/>
      </c>
      <c r="AV38" s="67" t="str">
        <f ca="1">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 ca="1">IF(OR(R38="",VLOOKUP(R$1,Services!$A$1:$B$22,2,0)="Exclude"),"",IF($D38=1,IF(OR(price_limit="",price_limit="No Limit"),IF(R38="Yes",1,2),IF(SUMIFS(WhatIf!$G:$G,WhatIf!$A:$A,R$1,WhatIf!$B:$B,R38)&lt;=price_limit,IF(R38="Yes",1,2),"")),""))</f>
        <v/>
      </c>
      <c r="BH38" s="67" t="str">
        <f>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 ca="1">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5"/>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ht="24.9" x14ac:dyDescent="0.3">
      <c r="A39" s="19" t="s">
        <v>91</v>
      </c>
      <c r="B39" s="4" t="s">
        <v>546</v>
      </c>
      <c r="C39" s="4" t="s">
        <v>207</v>
      </c>
      <c r="D39" s="3" t="str">
        <f t="shared" ca="1" si="8"/>
        <v/>
      </c>
      <c r="F39" s="5" t="s">
        <v>793</v>
      </c>
      <c r="G39" s="5" t="s">
        <v>793</v>
      </c>
      <c r="H39" s="6"/>
      <c r="I39" s="6"/>
      <c r="O39" s="6"/>
      <c r="Q39" s="6" t="s">
        <v>305</v>
      </c>
      <c r="R39" s="6"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4"/>
        <v/>
      </c>
      <c r="AT39" s="67" t="str">
        <f>IF(OR(E39="",VLOOKUP(E$1,Services!$A$1:$B$22,2,0)="Exclude"),"",IF($D39=1,IF(OR(price_limit="",price_limit="No Limit"),IF(E39="Yes",1,2),IF(SUMIFS(WhatIf!$G:$G,WhatIf!$A:$A,E$1,WhatIf!$B:$B,E39)&lt;=price_limit,IF(E39="Yes",1,2),"")),""))</f>
        <v/>
      </c>
      <c r="AU39" s="67" t="str">
        <f ca="1">IF(OR(F39="",VLOOKUP(F$1,Services!$A$1:$B$22,2,0)="Exclude"),"",IF($D39=1,IF(OR(price_limit="",price_limit="No Limit"),IF(F39="Yes",1,2),IF(SUMIFS(WhatIf!$G:$G,WhatIf!$A:$A,F$1,WhatIf!$B:$B,F39)&lt;=price_limit,IF(F39="Yes",1,2),"")),""))</f>
        <v/>
      </c>
      <c r="AV39" s="67" t="str">
        <f ca="1">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 ca="1">IF(OR(R39="",VLOOKUP(R$1,Services!$A$1:$B$22,2,0)="Exclude"),"",IF($D39=1,IF(OR(price_limit="",price_limit="No Limit"),IF(R39="Yes",1,2),IF(SUMIFS(WhatIf!$G:$G,WhatIf!$A:$A,R$1,WhatIf!$B:$B,R39)&lt;=price_limit,IF(R39="Yes",1,2),"")),""))</f>
        <v/>
      </c>
      <c r="BH39" s="67" t="str">
        <f>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5"/>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ht="24.9" x14ac:dyDescent="0.3">
      <c r="A40" s="19" t="s">
        <v>325</v>
      </c>
      <c r="B40" s="4" t="s">
        <v>237</v>
      </c>
      <c r="C40" s="4" t="s">
        <v>207</v>
      </c>
      <c r="D40" s="3" t="str">
        <f t="shared" ca="1" si="8"/>
        <v/>
      </c>
      <c r="F40" s="5" t="s">
        <v>793</v>
      </c>
      <c r="G40" s="5" t="s">
        <v>793</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4"/>
        <v/>
      </c>
      <c r="AT40" s="67" t="str">
        <f>IF(OR(E40="",VLOOKUP(E$1,Services!$A$1:$B$22,2,0)="Exclude"),"",IF($D40=1,IF(OR(price_limit="",price_limit="No Limit"),IF(E40="Yes",1,2),IF(SUMIFS(WhatIf!$G:$G,WhatIf!$A:$A,E$1,WhatIf!$B:$B,E40)&lt;=price_limit,IF(E40="Yes",1,2),"")),""))</f>
        <v/>
      </c>
      <c r="AU40" s="67" t="str">
        <f ca="1">IF(OR(F40="",VLOOKUP(F$1,Services!$A$1:$B$22,2,0)="Exclude"),"",IF($D40=1,IF(OR(price_limit="",price_limit="No Limit"),IF(F40="Yes",1,2),IF(SUMIFS(WhatIf!$G:$G,WhatIf!$A:$A,F$1,WhatIf!$B:$B,F40)&lt;=price_limit,IF(F40="Yes",1,2),"")),""))</f>
        <v/>
      </c>
      <c r="AV40" s="67" t="str">
        <f ca="1">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IF(OR(R40="",VLOOKUP(R$1,Services!$A$1:$B$22,2,0)="Exclude"),"",IF($D40=1,IF(OR(price_limit="",price_limit="No Limit"),IF(R40="Yes",1,2),IF(SUMIFS(WhatIf!$G:$G,WhatIf!$A:$A,R$1,WhatIf!$B:$B,R40)&lt;=price_limit,IF(R40="Yes",1,2),"")),""))</f>
        <v/>
      </c>
      <c r="BH40" s="67" t="str">
        <f>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5"/>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49.75" x14ac:dyDescent="0.3">
      <c r="A41" s="19" t="s">
        <v>92</v>
      </c>
      <c r="B41" s="4" t="s">
        <v>545</v>
      </c>
      <c r="C41" s="4" t="s">
        <v>207</v>
      </c>
      <c r="D41" s="3" t="str">
        <f t="shared" ca="1" si="8"/>
        <v/>
      </c>
      <c r="F41" s="5" t="s">
        <v>793</v>
      </c>
      <c r="G41" s="5" t="s">
        <v>793</v>
      </c>
      <c r="H41" s="6"/>
      <c r="I41" s="6"/>
      <c r="O41" s="6"/>
      <c r="Q41" s="6" t="s">
        <v>806</v>
      </c>
      <c r="R41" s="6" t="s">
        <v>1</v>
      </c>
      <c r="W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4"/>
        <v/>
      </c>
      <c r="AT41" s="67" t="str">
        <f>IF(OR(E41="",VLOOKUP(E$1,Services!$A$1:$B$22,2,0)="Exclude"),"",IF($D41=1,IF(OR(price_limit="",price_limit="No Limit"),IF(E41="Yes",1,2),IF(SUMIFS(WhatIf!$G:$G,WhatIf!$A:$A,E$1,WhatIf!$B:$B,E41)&lt;=price_limit,IF(E41="Yes",1,2),"")),""))</f>
        <v/>
      </c>
      <c r="AU41" s="67" t="str">
        <f ca="1">IF(OR(F41="",VLOOKUP(F$1,Services!$A$1:$B$22,2,0)="Exclude"),"",IF($D41=1,IF(OR(price_limit="",price_limit="No Limit"),IF(F41="Yes",1,2),IF(SUMIFS(WhatIf!$G:$G,WhatIf!$A:$A,F$1,WhatIf!$B:$B,F41)&lt;=price_limit,IF(F41="Yes",1,2),"")),""))</f>
        <v/>
      </c>
      <c r="AV41" s="67" t="str">
        <f ca="1">IF(OR(G41="",VLOOKUP(G$1,Services!$A$1:$B$22,2,0)="Exclude"),"",IF($D41=1,IF(OR(price_limit="",price_limit="No Limit"),IF(G41="Yes",1,2),IF(SUMIFS(WhatIf!$G:$G,WhatIf!$A:$A,G$1,WhatIf!$B:$B,G41)&lt;=price_limit,IF(G41="Yes",1,2),"")),""))</f>
        <v/>
      </c>
      <c r="AW41" s="67" t="str">
        <f>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 ca="1">IF(OR(R41="",VLOOKUP(R$1,Services!$A$1:$B$22,2,0)="Exclude"),"",IF($D41=1,IF(OR(price_limit="",price_limit="No Limit"),IF(R41="Yes",1,2),IF(SUMIFS(WhatIf!$G:$G,WhatIf!$A:$A,R$1,WhatIf!$B:$B,R41)&lt;=price_limit,IF(R41="Yes",1,2),"")),""))</f>
        <v/>
      </c>
      <c r="BH41" s="67" t="str">
        <f>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IF(OR(V41="",VLOOKUP(V$1,Services!$A$1:$B$22,2,0)="Exclude"),"",IF($D41=1,IF(OR(price_limit="",price_limit="No Limit"),IF(V41="Yes",1,2),IF(SUMIFS(WhatIf!$G:$G,WhatIf!$A:$A,V$1,WhatIf!$B:$B,V41)&lt;=price_limit,IF(V41="Yes",1,2),"")),""))</f>
        <v/>
      </c>
      <c r="BL41" s="67" t="str">
        <f ca="1">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5"/>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938</v>
      </c>
      <c r="C42" s="4" t="s">
        <v>450</v>
      </c>
      <c r="D42" s="3" t="str">
        <f t="shared" ca="1" si="8"/>
        <v/>
      </c>
      <c r="P42" s="174"/>
      <c r="R42" s="5" t="s">
        <v>935</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4"/>
        <v/>
      </c>
      <c r="AT42" s="67" t="str">
        <f>IF(OR(E42="",VLOOKUP(E$1,Services!$A$1:$B$22,2,0)="Exclude"),"",IF($D42=1,IF(OR(price_limit="",price_limit="No Limit"),IF(E42="Yes",1,2),IF(SUMIFS(WhatIf!$G:$G,WhatIf!$A:$A,E$1,WhatIf!$B:$B,E42)&lt;=price_limit,IF(E42="Yes",1,2),"")),""))</f>
        <v/>
      </c>
      <c r="AU42" s="67" t="str">
        <f>IF(OR(F42="",VLOOKUP(F$1,Services!$A$1:$B$22,2,0)="Exclude"),"",IF($D42=1,IF(OR(price_limit="",price_limit="No Limit"),IF(F42="Yes",1,2),IF(SUMIFS(WhatIf!$G:$G,WhatIf!$A:$A,F$1,WhatIf!$B:$B,F42)&lt;=price_limit,IF(F42="Yes",1,2),"")),""))</f>
        <v/>
      </c>
      <c r="AV42" s="67" t="str">
        <f>IF(OR(G42="",VLOOKUP(G$1,Services!$A$1:$B$22,2,0)="Exclude"),"",IF($D42=1,IF(OR(price_limit="",price_limit="No Limit"),IF(G42="Yes",1,2),IF(SUMIFS(WhatIf!$G:$G,WhatIf!$A:$A,G$1,WhatIf!$B:$B,G42)&lt;=price_limit,IF(G42="Yes",1,2),"")),""))</f>
        <v/>
      </c>
      <c r="AW42" s="67" t="str">
        <f>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 ca="1">IF(OR(R42="",VLOOKUP(R$1,Services!$A$1:$B$22,2,0)="Exclude"),"",IF($D42=1,IF(OR(price_limit="",price_limit="No Limit"),IF(R42="Yes",1,2),IF(SUMIFS(WhatIf!$G:$G,WhatIf!$A:$A,R$1,WhatIf!$B:$B,R42)&lt;=price_limit,IF(R42="Yes",1,2),"")),""))</f>
        <v/>
      </c>
      <c r="BH42" s="67" t="str">
        <f>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IF(OR(V42="",VLOOKUP(V$1,Services!$A$1:$B$22,2,0)="Exclude"),"",IF($D42=1,IF(OR(price_limit="",price_limit="No Limit"),IF(V42="Yes",1,2),IF(SUMIFS(WhatIf!$G:$G,WhatIf!$A:$A,V$1,WhatIf!$B:$B,V42)&lt;=price_limit,IF(V42="Yes",1,2),"")),""))</f>
        <v/>
      </c>
      <c r="BL42" s="67" t="str">
        <f>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5"/>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10</v>
      </c>
      <c r="B43" s="4" t="s">
        <v>237</v>
      </c>
      <c r="C43" s="4" t="s">
        <v>280</v>
      </c>
      <c r="D43" s="3" t="str">
        <f t="shared" ca="1" si="8"/>
        <v/>
      </c>
      <c r="E43" s="5" t="s">
        <v>1</v>
      </c>
      <c r="F43" s="5" t="s">
        <v>499</v>
      </c>
      <c r="G43" s="5" t="s">
        <v>1</v>
      </c>
      <c r="H43" s="5" t="s">
        <v>1</v>
      </c>
      <c r="I43" s="5" t="s">
        <v>1</v>
      </c>
      <c r="J43" s="5" t="s">
        <v>1</v>
      </c>
      <c r="K43" s="5" t="s">
        <v>1</v>
      </c>
      <c r="L43" s="5" t="s">
        <v>1</v>
      </c>
      <c r="M43" s="5" t="s">
        <v>1</v>
      </c>
      <c r="O43" s="6"/>
      <c r="P43" s="6"/>
      <c r="Q43" s="6"/>
      <c r="R43" s="6" t="s">
        <v>1</v>
      </c>
      <c r="S43" s="5" t="s">
        <v>1</v>
      </c>
      <c r="V43" s="5" t="s">
        <v>1</v>
      </c>
      <c r="X43" s="5" t="s">
        <v>1</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4"/>
        <v/>
      </c>
      <c r="AT43" s="67" t="str">
        <f ca="1">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 ca="1">IF(OR(I43="",VLOOKUP(I$1,Services!$A$1:$B$22,2,0)="Exclude"),"",IF($D43=1,IF(OR(price_limit="",price_limit="No Limit"),IF(I43="Yes",1,2),IF(SUMIFS(WhatIf!$G:$G,WhatIf!$A:$A,I$1,WhatIf!$B:$B,I43)&lt;=price_limit,IF(I43="Yes",1,2),"")),""))</f>
        <v/>
      </c>
      <c r="AY43" s="67" t="str">
        <f ca="1">IF(OR(J43="",VLOOKUP(J$1,Services!$A$1:$B$22,2,0)="Exclude"),"",IF($D43=1,IF(OR(price_limit="",price_limit="No Limit"),IF(J43="Yes",1,2),IF(SUMIFS(WhatIf!$G:$G,WhatIf!$A:$A,J$1,WhatIf!$B:$B,J43)&lt;=price_limit,IF(J43="Yes",1,2),"")),""))</f>
        <v/>
      </c>
      <c r="AZ43" s="67" t="str">
        <f ca="1">IF(OR(K43="",VLOOKUP(K$1,Services!$A$1:$B$22,2,0)="Exclude"),"",IF($D43=1,IF(OR(price_limit="",price_limit="No Limit"),IF(K43="Yes",1,2),IF(SUMIFS(WhatIf!$G:$G,WhatIf!$A:$A,K$1,WhatIf!$B:$B,K43)&lt;=price_limit,IF(K43="Yes",1,2),"")),""))</f>
        <v/>
      </c>
      <c r="BA43" s="67" t="str">
        <f ca="1">IF(OR(L43="",VLOOKUP(L$1,Services!$A$1:$B$22,2,0)="Exclude"),"",IF($D43=1,IF(OR(price_limit="",price_limit="No Limit"),IF(L43="Yes",1,2),IF(SUMIFS(WhatIf!$G:$G,WhatIf!$A:$A,L$1,WhatIf!$B:$B,L43)&lt;=price_limit,IF(L43="Yes",1,2),"")),""))</f>
        <v/>
      </c>
      <c r="BB43" s="67" t="str">
        <f ca="1">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 ca="1">IF(OR(R43="",VLOOKUP(R$1,Services!$A$1:$B$22,2,0)="Exclude"),"",IF($D43=1,IF(OR(price_limit="",price_limit="No Limit"),IF(R43="Yes",1,2),IF(SUMIFS(WhatIf!$G:$G,WhatIf!$A:$A,R$1,WhatIf!$B:$B,R43)&lt;=price_limit,IF(R43="Yes",1,2),"")),""))</f>
        <v/>
      </c>
      <c r="BH43" s="67" t="str">
        <f ca="1">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 ca="1">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 ca="1">IF(OR(X43="",VLOOKUP(X$1,Services!$A$1:$B$22,2,0)="Exclude"),"",IF($D43=1,IF(OR(price_limit="",price_limit="No Limit"),IF(X43="Yes",1,2),IF(SUMIFS(WhatIf!$G:$G,WhatIf!$A:$A,X$1,WhatIf!$B:$B,X43)&lt;=price_limit,IF(X43="Yes",1,2),"")),""))</f>
        <v/>
      </c>
      <c r="BN43" s="3">
        <f t="shared" si="5"/>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x14ac:dyDescent="0.3">
      <c r="A44" s="19" t="s">
        <v>93</v>
      </c>
      <c r="B44" s="4" t="s">
        <v>237</v>
      </c>
      <c r="C44" s="4" t="s">
        <v>280</v>
      </c>
      <c r="D44" s="3" t="str">
        <f t="shared" ca="1" si="8"/>
        <v/>
      </c>
      <c r="E44" s="5" t="s">
        <v>1</v>
      </c>
      <c r="H44" s="6"/>
      <c r="I44" s="6"/>
      <c r="L44" s="5" t="s">
        <v>1</v>
      </c>
      <c r="M44" s="5" t="s">
        <v>1</v>
      </c>
      <c r="O44" s="6"/>
      <c r="P44" s="6"/>
      <c r="Q44" s="6"/>
      <c r="R44" s="6" t="s">
        <v>807</v>
      </c>
      <c r="X44" s="5"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4"/>
        <v/>
      </c>
      <c r="AT44" s="67" t="str">
        <f ca="1">IF(OR(E44="",VLOOKUP(E$1,Services!$A$1:$B$22,2,0)="Exclude"),"",IF($D44=1,IF(OR(price_limit="",price_limit="No Limit"),IF(E44="Yes",1,2),IF(SUMIFS(WhatIf!$G:$G,WhatIf!$A:$A,E$1,WhatIf!$B:$B,E44)&lt;=price_limit,IF(E44="Yes",1,2),"")),""))</f>
        <v/>
      </c>
      <c r="AU44" s="67" t="str">
        <f>IF(OR(F44="",VLOOKUP(F$1,Services!$A$1:$B$22,2,0)="Exclude"),"",IF($D44=1,IF(OR(price_limit="",price_limit="No Limit"),IF(F44="Yes",1,2),IF(SUMIFS(WhatIf!$G:$G,WhatIf!$A:$A,F$1,WhatIf!$B:$B,F44)&lt;=price_limit,IF(F44="Yes",1,2),"")),""))</f>
        <v/>
      </c>
      <c r="AV44" s="67" t="str">
        <f>IF(OR(G44="",VLOOKUP(G$1,Services!$A$1:$B$22,2,0)="Exclude"),"",IF($D44=1,IF(OR(price_limit="",price_limit="No Limit"),IF(G44="Yes",1,2),IF(SUMIFS(WhatIf!$G:$G,WhatIf!$A:$A,G$1,WhatIf!$B:$B,G44)&lt;=price_limit,IF(G44="Yes",1,2),"")),""))</f>
        <v/>
      </c>
      <c r="AW44" s="67" t="str">
        <f>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 ca="1">IF(OR(L44="",VLOOKUP(L$1,Services!$A$1:$B$22,2,0)="Exclude"),"",IF($D44=1,IF(OR(price_limit="",price_limit="No Limit"),IF(L44="Yes",1,2),IF(SUMIFS(WhatIf!$G:$G,WhatIf!$A:$A,L$1,WhatIf!$B:$B,L44)&lt;=price_limit,IF(L44="Yes",1,2),"")),""))</f>
        <v/>
      </c>
      <c r="BB44" s="67" t="str">
        <f ca="1">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 ca="1">IF(OR(R44="",VLOOKUP(R$1,Services!$A$1:$B$22,2,0)="Exclude"),"",IF($D44=1,IF(OR(price_limit="",price_limit="No Limit"),IF(R44="Yes",1,2),IF(SUMIFS(WhatIf!$G:$G,WhatIf!$A:$A,R$1,WhatIf!$B:$B,R44)&lt;=price_limit,IF(R44="Yes",1,2),"")),""))</f>
        <v/>
      </c>
      <c r="BH44" s="67" t="str">
        <f>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IF(OR(W44="",VLOOKUP(W$1,Services!$A$1:$B$22,2,0)="Exclude"),"",IF($D44=1,IF(OR(price_limit="",price_limit="No Limit"),IF(W44="Yes",1,2),IF(SUMIFS(WhatIf!$G:$G,WhatIf!$A:$A,W$1,WhatIf!$B:$B,W44)&lt;=price_limit,IF(W44="Yes",1,2),"")),""))</f>
        <v/>
      </c>
      <c r="BM44" s="67" t="str">
        <f ca="1">IF(OR(X44="",VLOOKUP(X$1,Services!$A$1:$B$22,2,0)="Exclude"),"",IF($D44=1,IF(OR(price_limit="",price_limit="No Limit"),IF(X44="Yes",1,2),IF(SUMIFS(WhatIf!$G:$G,WhatIf!$A:$A,X$1,WhatIf!$B:$B,X44)&lt;=price_limit,IF(X44="Yes",1,2),"")),""))</f>
        <v/>
      </c>
      <c r="BN44" s="3">
        <f t="shared" si="5"/>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x14ac:dyDescent="0.3">
      <c r="A45" s="19" t="s">
        <v>166</v>
      </c>
      <c r="B45" s="4" t="s">
        <v>237</v>
      </c>
      <c r="C45" s="4" t="s">
        <v>447</v>
      </c>
      <c r="D45" s="3" t="str">
        <f t="shared" ca="1" si="8"/>
        <v/>
      </c>
      <c r="H45" s="6"/>
      <c r="I45" s="6"/>
      <c r="O45" s="6"/>
      <c r="P45" s="6"/>
      <c r="Q45" s="6"/>
      <c r="R45" s="6" t="s">
        <v>807</v>
      </c>
      <c r="X45" s="5" t="s">
        <v>1</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4"/>
        <v/>
      </c>
      <c r="AT45" s="67" t="str">
        <f>IF(OR(E45="",VLOOKUP(E$1,Services!$A$1:$B$22,2,0)="Exclude"),"",IF($D45=1,IF(OR(price_limit="",price_limit="No Limit"),IF(E45="Yes",1,2),IF(SUMIFS(WhatIf!$G:$G,WhatIf!$A:$A,E$1,WhatIf!$B:$B,E45)&lt;=price_limit,IF(E45="Yes",1,2),"")),""))</f>
        <v/>
      </c>
      <c r="AU45" s="67" t="str">
        <f>IF(OR(F45="",VLOOKUP(F$1,Services!$A$1:$B$22,2,0)="Exclude"),"",IF($D45=1,IF(OR(price_limit="",price_limit="No Limit"),IF(F45="Yes",1,2),IF(SUMIFS(WhatIf!$G:$G,WhatIf!$A:$A,F$1,WhatIf!$B:$B,F45)&lt;=price_limit,IF(F45="Yes",1,2),"")),""))</f>
        <v/>
      </c>
      <c r="AV45" s="67" t="str">
        <f>IF(OR(G45="",VLOOKUP(G$1,Services!$A$1:$B$22,2,0)="Exclude"),"",IF($D45=1,IF(OR(price_limit="",price_limit="No Limit"),IF(G45="Yes",1,2),IF(SUMIFS(WhatIf!$G:$G,WhatIf!$A:$A,G$1,WhatIf!$B:$B,G45)&lt;=price_limit,IF(G45="Yes",1,2),"")),""))</f>
        <v/>
      </c>
      <c r="AW45" s="67" t="str">
        <f>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 ca="1">IF(OR(R45="",VLOOKUP(R$1,Services!$A$1:$B$22,2,0)="Exclude"),"",IF($D45=1,IF(OR(price_limit="",price_limit="No Limit"),IF(R45="Yes",1,2),IF(SUMIFS(WhatIf!$G:$G,WhatIf!$A:$A,R$1,WhatIf!$B:$B,R45)&lt;=price_limit,IF(R45="Yes",1,2),"")),""))</f>
        <v/>
      </c>
      <c r="BH45" s="67" t="str">
        <f>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IF(OR(W45="",VLOOKUP(W$1,Services!$A$1:$B$22,2,0)="Exclude"),"",IF($D45=1,IF(OR(price_limit="",price_limit="No Limit"),IF(W45="Yes",1,2),IF(SUMIFS(WhatIf!$G:$G,WhatIf!$A:$A,W$1,WhatIf!$B:$B,W45)&lt;=price_limit,IF(W45="Yes",1,2),"")),""))</f>
        <v/>
      </c>
      <c r="BM45" s="67" t="str">
        <f ca="1">IF(OR(X45="",VLOOKUP(X$1,Services!$A$1:$B$22,2,0)="Exclude"),"",IF($D45=1,IF(OR(price_limit="",price_limit="No Limit"),IF(X45="Yes",1,2),IF(SUMIFS(WhatIf!$G:$G,WhatIf!$A:$A,X$1,WhatIf!$B:$B,X45)&lt;=price_limit,IF(X45="Yes",1,2),"")),""))</f>
        <v/>
      </c>
      <c r="BN45" s="3">
        <f t="shared" si="5"/>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x14ac:dyDescent="0.3">
      <c r="A46" s="19" t="s">
        <v>167</v>
      </c>
      <c r="B46" s="4" t="s">
        <v>237</v>
      </c>
      <c r="C46" s="4" t="s">
        <v>447</v>
      </c>
      <c r="D46" s="3" t="str">
        <f t="shared" ca="1" si="8"/>
        <v/>
      </c>
      <c r="H46" s="6"/>
      <c r="I46" s="6"/>
      <c r="O46" s="6"/>
      <c r="P46" s="6"/>
      <c r="Q46" s="6"/>
      <c r="R46" s="6" t="s">
        <v>807</v>
      </c>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4"/>
        <v/>
      </c>
      <c r="AT46" s="67" t="str">
        <f>IF(OR(E46="",VLOOKUP(E$1,Services!$A$1:$B$22,2,0)="Exclude"),"",IF($D46=1,IF(OR(price_limit="",price_limit="No Limit"),IF(E46="Yes",1,2),IF(SUMIFS(WhatIf!$G:$G,WhatIf!$A:$A,E$1,WhatIf!$B:$B,E46)&lt;=price_limit,IF(E46="Yes",1,2),"")),""))</f>
        <v/>
      </c>
      <c r="AU46" s="67" t="str">
        <f>IF(OR(F46="",VLOOKUP(F$1,Services!$A$1:$B$22,2,0)="Exclude"),"",IF($D46=1,IF(OR(price_limit="",price_limit="No Limit"),IF(F46="Yes",1,2),IF(SUMIFS(WhatIf!$G:$G,WhatIf!$A:$A,F$1,WhatIf!$B:$B,F46)&lt;=price_limit,IF(F46="Yes",1,2),"")),""))</f>
        <v/>
      </c>
      <c r="AV46" s="67" t="str">
        <f>IF(OR(G46="",VLOOKUP(G$1,Services!$A$1:$B$22,2,0)="Exclude"),"",IF($D46=1,IF(OR(price_limit="",price_limit="No Limit"),IF(G46="Yes",1,2),IF(SUMIFS(WhatIf!$G:$G,WhatIf!$A:$A,G$1,WhatIf!$B:$B,G46)&lt;=price_limit,IF(G46="Yes",1,2),"")),""))</f>
        <v/>
      </c>
      <c r="AW46" s="67" t="str">
        <f>IF(OR(H46="",VLOOKUP(H$1,Services!$A$1:$B$22,2,0)="Exclude"),"",IF($D46=1,IF(OR(price_limit="",price_limit="No Limit"),IF(H46="Yes",1,2),IF(SUMIFS(WhatIf!$G:$G,WhatIf!$A:$A,H$1,WhatIf!$B:$B,H46)&lt;=price_limit,IF(H46="Yes",1,2),"")),""))</f>
        <v/>
      </c>
      <c r="AX46" s="67" t="str">
        <f>IF(OR(I46="",VLOOKUP(I$1,Services!$A$1:$B$22,2,0)="Exclude"),"",IF($D46=1,IF(OR(price_limit="",price_limit="No Limit"),IF(I46="Yes",1,2),IF(SUMIFS(WhatIf!$G:$G,WhatIf!$A:$A,I$1,WhatIf!$B:$B,I46)&lt;=price_limit,IF(I46="Yes",1,2),"")),""))</f>
        <v/>
      </c>
      <c r="AY46" s="67" t="str">
        <f>IF(OR(J46="",VLOOKUP(J$1,Services!$A$1:$B$22,2,0)="Exclude"),"",IF($D46=1,IF(OR(price_limit="",price_limit="No Limit"),IF(J46="Yes",1,2),IF(SUMIFS(WhatIf!$G:$G,WhatIf!$A:$A,J$1,WhatIf!$B:$B,J46)&lt;=price_limit,IF(J46="Yes",1,2),"")),""))</f>
        <v/>
      </c>
      <c r="AZ46" s="67" t="str">
        <f>IF(OR(K46="",VLOOKUP(K$1,Services!$A$1:$B$22,2,0)="Exclude"),"",IF($D46=1,IF(OR(price_limit="",price_limit="No Limit"),IF(K46="Yes",1,2),IF(SUMIFS(WhatIf!$G:$G,WhatIf!$A:$A,K$1,WhatIf!$B:$B,K46)&lt;=price_limit,IF(K46="Yes",1,2),"")),""))</f>
        <v/>
      </c>
      <c r="BA46" s="67" t="str">
        <f>IF(OR(L46="",VLOOKUP(L$1,Services!$A$1:$B$22,2,0)="Exclude"),"",IF($D46=1,IF(OR(price_limit="",price_limit="No Limit"),IF(L46="Yes",1,2),IF(SUMIFS(WhatIf!$G:$G,WhatIf!$A:$A,L$1,WhatIf!$B:$B,L46)&lt;=price_limit,IF(L46="Yes",1,2),"")),""))</f>
        <v/>
      </c>
      <c r="BB46" s="67" t="str">
        <f>IF(OR(M46="",VLOOKUP(M$1,Services!$A$1:$B$22,2,0)="Exclude"),"",IF($D46=1,IF(OR(price_limit="",price_limit="No Limit"),IF(M46="Yes",1,2),IF(SUMIFS(WhatIf!$G:$G,WhatIf!$A:$A,M$1,WhatIf!$B:$B,M46)&lt;=price_limit,IF(M46="Yes",1,2),"")),""))</f>
        <v/>
      </c>
      <c r="BC46" s="67" t="str">
        <f>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 ca="1">IF(OR(R46="",VLOOKUP(R$1,Services!$A$1:$B$22,2,0)="Exclude"),"",IF($D46=1,IF(OR(price_limit="",price_limit="No Limit"),IF(R46="Yes",1,2),IF(SUMIFS(WhatIf!$G:$G,WhatIf!$A:$A,R$1,WhatIf!$B:$B,R46)&lt;=price_limit,IF(R46="Yes",1,2),"")),""))</f>
        <v/>
      </c>
      <c r="BH46" s="67" t="str">
        <f>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 ca="1">IF(OR(X46="",VLOOKUP(X$1,Services!$A$1:$B$22,2,0)="Exclude"),"",IF($D46=1,IF(OR(price_limit="",price_limit="No Limit"),IF(X46="Yes",1,2),IF(SUMIFS(WhatIf!$G:$G,WhatIf!$A:$A,X$1,WhatIf!$B:$B,X46)&lt;=price_limit,IF(X46="Yes",1,2),"")),""))</f>
        <v/>
      </c>
      <c r="BN46" s="3">
        <f t="shared" si="5"/>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ht="24.9" x14ac:dyDescent="0.3">
      <c r="A47" s="19" t="s">
        <v>11</v>
      </c>
      <c r="B47" s="4" t="s">
        <v>283</v>
      </c>
      <c r="C47" s="4" t="s">
        <v>448</v>
      </c>
      <c r="D47" s="3" t="str">
        <f t="shared" ca="1" si="8"/>
        <v/>
      </c>
      <c r="I47" s="5" t="s">
        <v>1</v>
      </c>
      <c r="K47" s="5" t="s">
        <v>1</v>
      </c>
      <c r="L47" s="5" t="s">
        <v>1</v>
      </c>
      <c r="M47" s="5" t="s">
        <v>1</v>
      </c>
      <c r="O47" s="6" t="s">
        <v>1</v>
      </c>
      <c r="P47" s="6" t="s">
        <v>1</v>
      </c>
      <c r="Q47" s="6" t="s">
        <v>305</v>
      </c>
      <c r="R47" s="6" t="s">
        <v>1</v>
      </c>
      <c r="V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4"/>
        <v/>
      </c>
      <c r="AT47" s="67" t="str">
        <f>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 ca="1">IF(OR(I47="",VLOOKUP(I$1,Services!$A$1:$B$22,2,0)="Exclude"),"",IF($D47=1,IF(OR(price_limit="",price_limit="No Limit"),IF(I47="Yes",1,2),IF(SUMIFS(WhatIf!$G:$G,WhatIf!$A:$A,I$1,WhatIf!$B:$B,I47)&lt;=price_limit,IF(I47="Yes",1,2),"")),""))</f>
        <v/>
      </c>
      <c r="AY47" s="67" t="str">
        <f>IF(OR(J47="",VLOOKUP(J$1,Services!$A$1:$B$22,2,0)="Exclude"),"",IF($D47=1,IF(OR(price_limit="",price_limit="No Limit"),IF(J47="Yes",1,2),IF(SUMIFS(WhatIf!$G:$G,WhatIf!$A:$A,J$1,WhatIf!$B:$B,J47)&lt;=price_limit,IF(J47="Yes",1,2),"")),""))</f>
        <v/>
      </c>
      <c r="AZ47" s="67" t="str">
        <f ca="1">IF(OR(K47="",VLOOKUP(K$1,Services!$A$1:$B$22,2,0)="Exclude"),"",IF($D47=1,IF(OR(price_limit="",price_limit="No Limit"),IF(K47="Yes",1,2),IF(SUMIFS(WhatIf!$G:$G,WhatIf!$A:$A,K$1,WhatIf!$B:$B,K47)&lt;=price_limit,IF(K47="Yes",1,2),"")),""))</f>
        <v/>
      </c>
      <c r="BA47" s="67" t="str">
        <f ca="1">IF(OR(L47="",VLOOKUP(L$1,Services!$A$1:$B$22,2,0)="Exclude"),"",IF($D47=1,IF(OR(price_limit="",price_limit="No Limit"),IF(L47="Yes",1,2),IF(SUMIFS(WhatIf!$G:$G,WhatIf!$A:$A,L$1,WhatIf!$B:$B,L47)&lt;=price_limit,IF(L47="Yes",1,2),"")),""))</f>
        <v/>
      </c>
      <c r="BB47" s="67" t="str">
        <f ca="1">IF(OR(M47="",VLOOKUP(M$1,Services!$A$1:$B$22,2,0)="Exclude"),"",IF($D47=1,IF(OR(price_limit="",price_limit="No Limit"),IF(M47="Yes",1,2),IF(SUMIFS(WhatIf!$G:$G,WhatIf!$A:$A,M$1,WhatIf!$B:$B,M47)&lt;=price_limit,IF(M47="Yes",1,2),"")),""))</f>
        <v/>
      </c>
      <c r="BC47" s="67" t="str">
        <f>IF(OR(N47="",VLOOKUP(N$1,Services!$A$1:$B$22,2,0)="Exclude"),"",IF($D47=1,IF(OR(price_limit="",price_limit="No Limit"),IF(N47="Yes",1,2),IF(SUMIFS(WhatIf!$G:$G,WhatIf!$A:$A,N$1,WhatIf!$B:$B,N47)&lt;=price_limit,IF(N47="Yes",1,2),"")),""))</f>
        <v/>
      </c>
      <c r="BD47" s="67" t="str">
        <f ca="1">IF(OR(O47="",VLOOKUP(O$1,Services!$A$1:$B$22,2,0)="Exclude"),"",IF($D47=1,IF(OR(price_limit="",price_limit="No Limit"),IF(O47="Yes",1,2),IF(SUMIFS(WhatIf!$G:$G,WhatIf!$A:$A,O$1,WhatIf!$B:$B,O47)&lt;=price_limit,IF(O47="Yes",1,2),"")),""))</f>
        <v/>
      </c>
      <c r="BE47" s="67" t="str">
        <f ca="1">IF(OR(P47="",VLOOKUP(P$1,Services!$A$1:$B$22,2,0)="Exclude"),"",IF($D47=1,IF(OR(price_limit="",price_limit="No Limit"),IF(P47="Yes",1,2),IF(SUMIFS(WhatIf!$G:$G,WhatIf!$A:$A,P$1,WhatIf!$B:$B,P47)&lt;=price_limit,IF(P47="Yes",1,2),"")),""))</f>
        <v/>
      </c>
      <c r="BF47" s="67" t="str">
        <f>IF(OR(Q47="",VLOOKUP(Q$1,Services!$A$1:$B$22,2,0)="Exclude"),"",IF($D47=1,IF(OR(price_limit="",price_limit="No Limit"),IF(Q47="Yes",1,2),IF(SUMIFS(WhatIf!$G:$G,WhatIf!$A:$A,Q$1,WhatIf!$B:$B,Q47)&lt;=price_limit,IF(Q47="Yes",1,2),"")),""))</f>
        <v/>
      </c>
      <c r="BG47" s="67" t="str">
        <f ca="1">IF(OR(R47="",VLOOKUP(R$1,Services!$A$1:$B$22,2,0)="Exclude"),"",IF($D47=1,IF(OR(price_limit="",price_limit="No Limit"),IF(R47="Yes",1,2),IF(SUMIFS(WhatIf!$G:$G,WhatIf!$A:$A,R$1,WhatIf!$B:$B,R47)&lt;=price_limit,IF(R47="Yes",1,2),"")),""))</f>
        <v/>
      </c>
      <c r="BH47" s="67" t="str">
        <f>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 ca="1">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IF(OR(X47="",VLOOKUP(X$1,Services!$A$1:$B$22,2,0)="Exclude"),"",IF($D47=1,IF(OR(price_limit="",price_limit="No Limit"),IF(X47="Yes",1,2),IF(SUMIFS(WhatIf!$G:$G,WhatIf!$A:$A,X$1,WhatIf!$B:$B,X47)&lt;=price_limit,IF(X47="Yes",1,2),"")),""))</f>
        <v/>
      </c>
      <c r="BN47" s="3">
        <f t="shared" si="5"/>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ht="37.299999999999997" x14ac:dyDescent="0.3">
      <c r="A48" s="19" t="s">
        <v>12</v>
      </c>
      <c r="B48" s="4" t="s">
        <v>240</v>
      </c>
      <c r="C48" s="4" t="s">
        <v>214</v>
      </c>
      <c r="D48" s="3" t="str">
        <f t="shared" ca="1" si="8"/>
        <v/>
      </c>
      <c r="F48" s="5" t="s">
        <v>1</v>
      </c>
      <c r="G48" s="5" t="s">
        <v>1</v>
      </c>
      <c r="J48" s="5" t="s">
        <v>1</v>
      </c>
      <c r="K48" s="5" t="s">
        <v>1</v>
      </c>
      <c r="L48" s="5" t="s">
        <v>1</v>
      </c>
      <c r="M48" s="5" t="s">
        <v>1</v>
      </c>
      <c r="O48" s="6"/>
      <c r="P48" s="6"/>
      <c r="Q48" s="6"/>
      <c r="R48" s="6"/>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4"/>
        <v/>
      </c>
      <c r="AT48" s="67" t="str">
        <f>IF(OR(E48="",VLOOKUP(E$1,Services!$A$1:$B$22,2,0)="Exclude"),"",IF($D48=1,IF(OR(price_limit="",price_limit="No Limit"),IF(E48="Yes",1,2),IF(SUMIFS(WhatIf!$G:$G,WhatIf!$A:$A,E$1,WhatIf!$B:$B,E48)&lt;=price_limit,IF(E48="Yes",1,2),"")),""))</f>
        <v/>
      </c>
      <c r="AU48" s="67" t="str">
        <f ca="1">IF(OR(F48="",VLOOKUP(F$1,Services!$A$1:$B$22,2,0)="Exclude"),"",IF($D48=1,IF(OR(price_limit="",price_limit="No Limit"),IF(F48="Yes",1,2),IF(SUMIFS(WhatIf!$G:$G,WhatIf!$A:$A,F$1,WhatIf!$B:$B,F48)&lt;=price_limit,IF(F48="Yes",1,2),"")),""))</f>
        <v/>
      </c>
      <c r="AV48" s="67" t="str">
        <f ca="1">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 ca="1">IF(OR(J48="",VLOOKUP(J$1,Services!$A$1:$B$22,2,0)="Exclude"),"",IF($D48=1,IF(OR(price_limit="",price_limit="No Limit"),IF(J48="Yes",1,2),IF(SUMIFS(WhatIf!$G:$G,WhatIf!$A:$A,J$1,WhatIf!$B:$B,J48)&lt;=price_limit,IF(J48="Yes",1,2),"")),""))</f>
        <v/>
      </c>
      <c r="AZ48" s="67" t="str">
        <f ca="1">IF(OR(K48="",VLOOKUP(K$1,Services!$A$1:$B$22,2,0)="Exclude"),"",IF($D48=1,IF(OR(price_limit="",price_limit="No Limit"),IF(K48="Yes",1,2),IF(SUMIFS(WhatIf!$G:$G,WhatIf!$A:$A,K$1,WhatIf!$B:$B,K48)&lt;=price_limit,IF(K48="Yes",1,2),"")),""))</f>
        <v/>
      </c>
      <c r="BA48" s="67" t="str">
        <f ca="1">IF(OR(L48="",VLOOKUP(L$1,Services!$A$1:$B$22,2,0)="Exclude"),"",IF($D48=1,IF(OR(price_limit="",price_limit="No Limit"),IF(L48="Yes",1,2),IF(SUMIFS(WhatIf!$G:$G,WhatIf!$A:$A,L$1,WhatIf!$B:$B,L48)&lt;=price_limit,IF(L48="Yes",1,2),"")),""))</f>
        <v/>
      </c>
      <c r="BB48" s="67" t="str">
        <f ca="1">IF(OR(M48="",VLOOKUP(M$1,Services!$A$1:$B$22,2,0)="Exclude"),"",IF($D48=1,IF(OR(price_limit="",price_limit="No Limit"),IF(M48="Yes",1,2),IF(SUMIFS(WhatIf!$G:$G,WhatIf!$A:$A,M$1,WhatIf!$B:$B,M48)&lt;=price_limit,IF(M48="Yes",1,2),"")),""))</f>
        <v/>
      </c>
      <c r="BC48" s="67" t="str">
        <f>IF(OR(N48="",VLOOKUP(N$1,Services!$A$1:$B$22,2,0)="Exclude"),"",IF($D48=1,IF(OR(price_limit="",price_limit="No Limit"),IF(N48="Yes",1,2),IF(SUMIFS(WhatIf!$G:$G,WhatIf!$A:$A,N$1,WhatIf!$B:$B,N48)&lt;=price_limit,IF(N48="Yes",1,2),"")),""))</f>
        <v/>
      </c>
      <c r="BD48" s="67" t="str">
        <f>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IF(OR(R48="",VLOOKUP(R$1,Services!$A$1:$B$22,2,0)="Exclude"),"",IF($D48=1,IF(OR(price_limit="",price_limit="No Limit"),IF(R48="Yes",1,2),IF(SUMIFS(WhatIf!$G:$G,WhatIf!$A:$A,R$1,WhatIf!$B:$B,R48)&lt;=price_limit,IF(R48="Yes",1,2),"")),""))</f>
        <v/>
      </c>
      <c r="BH48" s="67" t="str">
        <f>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5"/>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ht="12.45" customHeight="1" x14ac:dyDescent="0.3">
      <c r="A49" s="19" t="s">
        <v>531</v>
      </c>
      <c r="C49" s="4" t="s">
        <v>206</v>
      </c>
      <c r="D49" s="3" t="str">
        <f t="shared" ca="1" si="8"/>
        <v/>
      </c>
      <c r="F49" s="5" t="s">
        <v>896</v>
      </c>
      <c r="G49" s="5" t="s">
        <v>896</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4"/>
        <v/>
      </c>
      <c r="AT49" s="67" t="str">
        <f>IF(OR(E49="",VLOOKUP(E$1,Services!$A$1:$B$22,2,0)="Exclude"),"",IF($D49=1,IF(OR(price_limit="",price_limit="No Limit"),IF(E49="Yes",1,2),IF(SUMIFS(WhatIf!$G:$G,WhatIf!$A:$A,E$1,WhatIf!$B:$B,E49)&lt;=price_limit,IF(E49="Yes",1,2),"")),""))</f>
        <v/>
      </c>
      <c r="AU49" s="67" t="str">
        <f ca="1">IF(OR(F49="",VLOOKUP(F$1,Services!$A$1:$B$22,2,0)="Exclude"),"",IF($D49=1,IF(OR(price_limit="",price_limit="No Limit"),IF(F49="Yes",1,2),IF(SUMIFS(WhatIf!$G:$G,WhatIf!$A:$A,F$1,WhatIf!$B:$B,F49)&lt;=price_limit,IF(F49="Yes",1,2),"")),""))</f>
        <v/>
      </c>
      <c r="AV49" s="67" t="str">
        <f ca="1">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IF(OR(R49="",VLOOKUP(R$1,Services!$A$1:$B$22,2,0)="Exclude"),"",IF($D49=1,IF(OR(price_limit="",price_limit="No Limit"),IF(R49="Yes",1,2),IF(SUMIFS(WhatIf!$G:$G,WhatIf!$A:$A,R$1,WhatIf!$B:$B,R49)&lt;=price_limit,IF(R49="Yes",1,2),"")),""))</f>
        <v/>
      </c>
      <c r="BH49" s="67" t="str">
        <f>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IF(OR(X49="",VLOOKUP(X$1,Services!$A$1:$B$22,2,0)="Exclude"),"",IF($D49=1,IF(OR(price_limit="",price_limit="No Limit"),IF(X49="Yes",1,2),IF(SUMIFS(WhatIf!$G:$G,WhatIf!$A:$A,X$1,WhatIf!$B:$B,X49)&lt;=price_limit,IF(X49="Yes",1,2),"")),""))</f>
        <v/>
      </c>
      <c r="BN49" s="3">
        <f t="shared" si="5"/>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25.75" customHeight="1" x14ac:dyDescent="0.3">
      <c r="A50" s="19" t="s">
        <v>13</v>
      </c>
      <c r="B50" s="4" t="s">
        <v>237</v>
      </c>
      <c r="C50" s="4" t="s">
        <v>443</v>
      </c>
      <c r="D50" s="3" t="str">
        <f t="shared" ca="1" si="8"/>
        <v/>
      </c>
      <c r="F50" s="5" t="s">
        <v>497</v>
      </c>
      <c r="G50" s="5" t="s">
        <v>497</v>
      </c>
      <c r="H50" s="5" t="s">
        <v>1</v>
      </c>
      <c r="I50" s="5" t="s">
        <v>1</v>
      </c>
      <c r="M50" s="5" t="s">
        <v>1</v>
      </c>
      <c r="N50" s="5" t="s">
        <v>1</v>
      </c>
      <c r="O50" s="6"/>
      <c r="P50" s="6" t="s">
        <v>1</v>
      </c>
      <c r="Q50" s="6" t="s">
        <v>306</v>
      </c>
      <c r="R50" s="6" t="s">
        <v>807</v>
      </c>
      <c r="S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4"/>
        <v/>
      </c>
      <c r="AT50" s="67" t="str">
        <f>IF(OR(E50="",VLOOKUP(E$1,Services!$A$1:$B$22,2,0)="Exclude"),"",IF($D50=1,IF(OR(price_limit="",price_limit="No Limit"),IF(E50="Yes",1,2),IF(SUMIFS(WhatIf!$G:$G,WhatIf!$A:$A,E$1,WhatIf!$B:$B,E50)&lt;=price_limit,IF(E50="Yes",1,2),"")),""))</f>
        <v/>
      </c>
      <c r="AU50" s="67" t="str">
        <f ca="1">IF(OR(F50="",VLOOKUP(F$1,Services!$A$1:$B$22,2,0)="Exclude"),"",IF($D50=1,IF(OR(price_limit="",price_limit="No Limit"),IF(F50="Yes",1,2),IF(SUMIFS(WhatIf!$G:$G,WhatIf!$A:$A,F$1,WhatIf!$B:$B,F50)&lt;=price_limit,IF(F50="Yes",1,2),"")),""))</f>
        <v/>
      </c>
      <c r="AV50" s="67" t="str">
        <f ca="1">IF(OR(G50="",VLOOKUP(G$1,Services!$A$1:$B$22,2,0)="Exclude"),"",IF($D50=1,IF(OR(price_limit="",price_limit="No Limit"),IF(G50="Yes",1,2),IF(SUMIFS(WhatIf!$G:$G,WhatIf!$A:$A,G$1,WhatIf!$B:$B,G50)&lt;=price_limit,IF(G50="Yes",1,2),"")),""))</f>
        <v/>
      </c>
      <c r="AW50" s="67" t="str">
        <f ca="1">IF(OR(H50="",VLOOKUP(H$1,Services!$A$1:$B$22,2,0)="Exclude"),"",IF($D50=1,IF(OR(price_limit="",price_limit="No Limit"),IF(H50="Yes",1,2),IF(SUMIFS(WhatIf!$G:$G,WhatIf!$A:$A,H$1,WhatIf!$B:$B,H50)&lt;=price_limit,IF(H50="Yes",1,2),"")),""))</f>
        <v/>
      </c>
      <c r="AX50" s="67" t="str">
        <f ca="1">IF(OR(I50="",VLOOKUP(I$1,Services!$A$1:$B$22,2,0)="Exclude"),"",IF($D50=1,IF(OR(price_limit="",price_limit="No Limit"),IF(I50="Yes",1,2),IF(SUMIFS(WhatIf!$G:$G,WhatIf!$A:$A,I$1,WhatIf!$B:$B,I50)&lt;=price_limit,IF(I50="Yes",1,2),"")),""))</f>
        <v/>
      </c>
      <c r="AY50" s="67" t="str">
        <f>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IF(OR(L50="",VLOOKUP(L$1,Services!$A$1:$B$22,2,0)="Exclude"),"",IF($D50=1,IF(OR(price_limit="",price_limit="No Limit"),IF(L50="Yes",1,2),IF(SUMIFS(WhatIf!$G:$G,WhatIf!$A:$A,L$1,WhatIf!$B:$B,L50)&lt;=price_limit,IF(L50="Yes",1,2),"")),""))</f>
        <v/>
      </c>
      <c r="BB50" s="67" t="str">
        <f ca="1">IF(OR(M50="",VLOOKUP(M$1,Services!$A$1:$B$22,2,0)="Exclude"),"",IF($D50=1,IF(OR(price_limit="",price_limit="No Limit"),IF(M50="Yes",1,2),IF(SUMIFS(WhatIf!$G:$G,WhatIf!$A:$A,M$1,WhatIf!$B:$B,M50)&lt;=price_limit,IF(M50="Yes",1,2),"")),""))</f>
        <v/>
      </c>
      <c r="BC50" s="67" t="str">
        <f ca="1">IF(OR(N50="",VLOOKUP(N$1,Services!$A$1:$B$22,2,0)="Exclude"),"",IF($D50=1,IF(OR(price_limit="",price_limit="No Limit"),IF(N50="Yes",1,2),IF(SUMIFS(WhatIf!$G:$G,WhatIf!$A:$A,N$1,WhatIf!$B:$B,N50)&lt;=price_limit,IF(N50="Yes",1,2),"")),""))</f>
        <v/>
      </c>
      <c r="BD50" s="67" t="str">
        <f>IF(OR(O50="",VLOOKUP(O$1,Services!$A$1:$B$22,2,0)="Exclude"),"",IF($D50=1,IF(OR(price_limit="",price_limit="No Limit"),IF(O50="Yes",1,2),IF(SUMIFS(WhatIf!$G:$G,WhatIf!$A:$A,O$1,WhatIf!$B:$B,O50)&lt;=price_limit,IF(O50="Yes",1,2),"")),""))</f>
        <v/>
      </c>
      <c r="BE50" s="67" t="str">
        <f ca="1">IF(OR(P50="",VLOOKUP(P$1,Services!$A$1:$B$22,2,0)="Exclude"),"",IF($D50=1,IF(OR(price_limit="",price_limit="No Limit"),IF(P50="Yes",1,2),IF(SUMIFS(WhatIf!$G:$G,WhatIf!$A:$A,P$1,WhatIf!$B:$B,P50)&lt;=price_limit,IF(P50="Yes",1,2),"")),""))</f>
        <v/>
      </c>
      <c r="BF50" s="67" t="str">
        <f>IF(OR(Q50="",VLOOKUP(Q$1,Services!$A$1:$B$22,2,0)="Exclude"),"",IF($D50=1,IF(OR(price_limit="",price_limit="No Limit"),IF(Q50="Yes",1,2),IF(SUMIFS(WhatIf!$G:$G,WhatIf!$A:$A,Q$1,WhatIf!$B:$B,Q50)&lt;=price_limit,IF(Q50="Yes",1,2),"")),""))</f>
        <v/>
      </c>
      <c r="BG50" s="67" t="str">
        <f ca="1">IF(OR(R50="",VLOOKUP(R$1,Services!$A$1:$B$22,2,0)="Exclude"),"",IF($D50=1,IF(OR(price_limit="",price_limit="No Limit"),IF(R50="Yes",1,2),IF(SUMIFS(WhatIf!$G:$G,WhatIf!$A:$A,R$1,WhatIf!$B:$B,R50)&lt;=price_limit,IF(R50="Yes",1,2),"")),""))</f>
        <v/>
      </c>
      <c r="BH50" s="67" t="str">
        <f ca="1">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IF(OR(X50="",VLOOKUP(X$1,Services!$A$1:$B$22,2,0)="Exclude"),"",IF($D50=1,IF(OR(price_limit="",price_limit="No Limit"),IF(X50="Yes",1,2),IF(SUMIFS(WhatIf!$G:$G,WhatIf!$A:$A,X$1,WhatIf!$B:$B,X50)&lt;=price_limit,IF(X50="Yes",1,2),"")),""))</f>
        <v/>
      </c>
      <c r="BN50" s="3">
        <f t="shared" si="5"/>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x14ac:dyDescent="0.3">
      <c r="A51" s="19" t="s">
        <v>14</v>
      </c>
      <c r="B51" s="4" t="s">
        <v>237</v>
      </c>
      <c r="C51" s="4" t="s">
        <v>198</v>
      </c>
      <c r="D51" s="3" t="str">
        <f t="shared" ca="1" si="8"/>
        <v/>
      </c>
      <c r="G51" s="5" t="s">
        <v>1</v>
      </c>
      <c r="H51" s="5" t="s">
        <v>1</v>
      </c>
      <c r="I51" s="5" t="s">
        <v>1</v>
      </c>
      <c r="J51" s="5" t="s">
        <v>1</v>
      </c>
      <c r="K51" s="5" t="s">
        <v>1</v>
      </c>
      <c r="L51" s="5" t="s">
        <v>1</v>
      </c>
      <c r="M51" s="5" t="s">
        <v>1</v>
      </c>
      <c r="N51" s="5" t="s">
        <v>1</v>
      </c>
      <c r="O51" s="6" t="s">
        <v>1</v>
      </c>
      <c r="P51" s="6" t="s">
        <v>1</v>
      </c>
      <c r="Q51" s="6" t="s">
        <v>1</v>
      </c>
      <c r="R51" s="6"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4"/>
        <v/>
      </c>
      <c r="AT51" s="67" t="str">
        <f>IF(OR(E51="",VLOOKUP(E$1,Services!$A$1:$B$22,2,0)="Exclude"),"",IF($D51=1,IF(OR(price_limit="",price_limit="No Limit"),IF(E51="Yes",1,2),IF(SUMIFS(WhatIf!$G:$G,WhatIf!$A:$A,E$1,WhatIf!$B:$B,E51)&lt;=price_limit,IF(E51="Yes",1,2),"")),""))</f>
        <v/>
      </c>
      <c r="AU51" s="67" t="str">
        <f>IF(OR(F51="",VLOOKUP(F$1,Services!$A$1:$B$22,2,0)="Exclude"),"",IF($D51=1,IF(OR(price_limit="",price_limit="No Limit"),IF(F51="Yes",1,2),IF(SUMIFS(WhatIf!$G:$G,WhatIf!$A:$A,F$1,WhatIf!$B:$B,F51)&lt;=price_limit,IF(F51="Yes",1,2),"")),""))</f>
        <v/>
      </c>
      <c r="AV51" s="67" t="str">
        <f ca="1">IF(OR(G51="",VLOOKUP(G$1,Services!$A$1:$B$22,2,0)="Exclude"),"",IF($D51=1,IF(OR(price_limit="",price_limit="No Limit"),IF(G51="Yes",1,2),IF(SUMIFS(WhatIf!$G:$G,WhatIf!$A:$A,G$1,WhatIf!$B:$B,G51)&lt;=price_limit,IF(G51="Yes",1,2),"")),""))</f>
        <v/>
      </c>
      <c r="AW51" s="67" t="str">
        <f ca="1">IF(OR(H51="",VLOOKUP(H$1,Services!$A$1:$B$22,2,0)="Exclude"),"",IF($D51=1,IF(OR(price_limit="",price_limit="No Limit"),IF(H51="Yes",1,2),IF(SUMIFS(WhatIf!$G:$G,WhatIf!$A:$A,H$1,WhatIf!$B:$B,H51)&lt;=price_limit,IF(H51="Yes",1,2),"")),""))</f>
        <v/>
      </c>
      <c r="AX51" s="67" t="str">
        <f ca="1">IF(OR(I51="",VLOOKUP(I$1,Services!$A$1:$B$22,2,0)="Exclude"),"",IF($D51=1,IF(OR(price_limit="",price_limit="No Limit"),IF(I51="Yes",1,2),IF(SUMIFS(WhatIf!$G:$G,WhatIf!$A:$A,I$1,WhatIf!$B:$B,I51)&lt;=price_limit,IF(I51="Yes",1,2),"")),""))</f>
        <v/>
      </c>
      <c r="AY51" s="67" t="str">
        <f ca="1">IF(OR(J51="",VLOOKUP(J$1,Services!$A$1:$B$22,2,0)="Exclude"),"",IF($D51=1,IF(OR(price_limit="",price_limit="No Limit"),IF(J51="Yes",1,2),IF(SUMIFS(WhatIf!$G:$G,WhatIf!$A:$A,J$1,WhatIf!$B:$B,J51)&lt;=price_limit,IF(J51="Yes",1,2),"")),""))</f>
        <v/>
      </c>
      <c r="AZ51" s="67" t="str">
        <f ca="1">IF(OR(K51="",VLOOKUP(K$1,Services!$A$1:$B$22,2,0)="Exclude"),"",IF($D51=1,IF(OR(price_limit="",price_limit="No Limit"),IF(K51="Yes",1,2),IF(SUMIFS(WhatIf!$G:$G,WhatIf!$A:$A,K$1,WhatIf!$B:$B,K51)&lt;=price_limit,IF(K51="Yes",1,2),"")),""))</f>
        <v/>
      </c>
      <c r="BA51" s="67" t="str">
        <f ca="1">IF(OR(L51="",VLOOKUP(L$1,Services!$A$1:$B$22,2,0)="Exclude"),"",IF($D51=1,IF(OR(price_limit="",price_limit="No Limit"),IF(L51="Yes",1,2),IF(SUMIFS(WhatIf!$G:$G,WhatIf!$A:$A,L$1,WhatIf!$B:$B,L51)&lt;=price_limit,IF(L51="Yes",1,2),"")),""))</f>
        <v/>
      </c>
      <c r="BB51" s="67" t="str">
        <f ca="1">IF(OR(M51="",VLOOKUP(M$1,Services!$A$1:$B$22,2,0)="Exclude"),"",IF($D51=1,IF(OR(price_limit="",price_limit="No Limit"),IF(M51="Yes",1,2),IF(SUMIFS(WhatIf!$G:$G,WhatIf!$A:$A,M$1,WhatIf!$B:$B,M51)&lt;=price_limit,IF(M51="Yes",1,2),"")),""))</f>
        <v/>
      </c>
      <c r="BC51" s="67" t="str">
        <f ca="1">IF(OR(N51="",VLOOKUP(N$1,Services!$A$1:$B$22,2,0)="Exclude"),"",IF($D51=1,IF(OR(price_limit="",price_limit="No Limit"),IF(N51="Yes",1,2),IF(SUMIFS(WhatIf!$G:$G,WhatIf!$A:$A,N$1,WhatIf!$B:$B,N51)&lt;=price_limit,IF(N51="Yes",1,2),"")),""))</f>
        <v/>
      </c>
      <c r="BD51" s="67" t="str">
        <f ca="1">IF(OR(O51="",VLOOKUP(O$1,Services!$A$1:$B$22,2,0)="Exclude"),"",IF($D51=1,IF(OR(price_limit="",price_limit="No Limit"),IF(O51="Yes",1,2),IF(SUMIFS(WhatIf!$G:$G,WhatIf!$A:$A,O$1,WhatIf!$B:$B,O51)&lt;=price_limit,IF(O51="Yes",1,2),"")),""))</f>
        <v/>
      </c>
      <c r="BE51" s="67" t="str">
        <f ca="1">IF(OR(P51="",VLOOKUP(P$1,Services!$A$1:$B$22,2,0)="Exclude"),"",IF($D51=1,IF(OR(price_limit="",price_limit="No Limit"),IF(P51="Yes",1,2),IF(SUMIFS(WhatIf!$G:$G,WhatIf!$A:$A,P$1,WhatIf!$B:$B,P51)&lt;=price_limit,IF(P51="Yes",1,2),"")),""))</f>
        <v/>
      </c>
      <c r="BF51" s="67" t="str">
        <f>IF(OR(Q51="",VLOOKUP(Q$1,Services!$A$1:$B$22,2,0)="Exclude"),"",IF($D51=1,IF(OR(price_limit="",price_limit="No Limit"),IF(Q51="Yes",1,2),IF(SUMIFS(WhatIf!$G:$G,WhatIf!$A:$A,Q$1,WhatIf!$B:$B,Q51)&lt;=price_limit,IF(Q51="Yes",1,2),"")),""))</f>
        <v/>
      </c>
      <c r="BG51" s="67" t="str">
        <f ca="1">IF(OR(R51="",VLOOKUP(R$1,Services!$A$1:$B$22,2,0)="Exclude"),"",IF($D51=1,IF(OR(price_limit="",price_limit="No Limit"),IF(R51="Yes",1,2),IF(SUMIFS(WhatIf!$G:$G,WhatIf!$A:$A,R$1,WhatIf!$B:$B,R51)&lt;=price_limit,IF(R51="Yes",1,2),"")),""))</f>
        <v/>
      </c>
      <c r="BH51" s="67" t="str">
        <f>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IF(OR(X51="",VLOOKUP(X$1,Services!$A$1:$B$22,2,0)="Exclude"),"",IF($D51=1,IF(OR(price_limit="",price_limit="No Limit"),IF(X51="Yes",1,2),IF(SUMIFS(WhatIf!$G:$G,WhatIf!$A:$A,X$1,WhatIf!$B:$B,X51)&lt;=price_limit,IF(X51="Yes",1,2),"")),""))</f>
        <v/>
      </c>
      <c r="BN51" s="3">
        <f t="shared" si="5"/>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x14ac:dyDescent="0.3">
      <c r="A52" s="19" t="s">
        <v>638</v>
      </c>
      <c r="C52" s="4" t="s">
        <v>280</v>
      </c>
      <c r="D52" s="3" t="str">
        <f t="shared" ca="1" si="8"/>
        <v/>
      </c>
      <c r="P52" s="174"/>
      <c r="T52" s="5" t="s">
        <v>244</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4"/>
        <v/>
      </c>
      <c r="AT52" s="67" t="str">
        <f>IF(OR(E52="",VLOOKUP(E$1,Services!$A$1:$B$22,2,0)="Exclude"),"",IF($D52=1,IF(OR(price_limit="",price_limit="No Limit"),IF(E52="Yes",1,2),IF(SUMIFS(WhatIf!$G:$G,WhatIf!$A:$A,E$1,WhatIf!$B:$B,E52)&lt;=price_limit,IF(E52="Yes",1,2),"")),""))</f>
        <v/>
      </c>
      <c r="AU52" s="67" t="str">
        <f>IF(OR(F52="",VLOOKUP(F$1,Services!$A$1:$B$22,2,0)="Exclude"),"",IF($D52=1,IF(OR(price_limit="",price_limit="No Limit"),IF(F52="Yes",1,2),IF(SUMIFS(WhatIf!$G:$G,WhatIf!$A:$A,F$1,WhatIf!$B:$B,F52)&lt;=price_limit,IF(F52="Yes",1,2),"")),""))</f>
        <v/>
      </c>
      <c r="AV52" s="67" t="str">
        <f>IF(OR(G52="",VLOOKUP(G$1,Services!$A$1:$B$22,2,0)="Exclude"),"",IF($D52=1,IF(OR(price_limit="",price_limit="No Limit"),IF(G52="Yes",1,2),IF(SUMIFS(WhatIf!$G:$G,WhatIf!$A:$A,G$1,WhatIf!$B:$B,G52)&lt;=price_limit,IF(G52="Yes",1,2),"")),""))</f>
        <v/>
      </c>
      <c r="AW52" s="67" t="str">
        <f>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IF(OR(K52="",VLOOKUP(K$1,Services!$A$1:$B$22,2,0)="Exclude"),"",IF($D52=1,IF(OR(price_limit="",price_limit="No Limit"),IF(K52="Yes",1,2),IF(SUMIFS(WhatIf!$G:$G,WhatIf!$A:$A,K$1,WhatIf!$B:$B,K52)&lt;=price_limit,IF(K52="Yes",1,2),"")),""))</f>
        <v/>
      </c>
      <c r="BA52" s="67" t="str">
        <f>IF(OR(L52="",VLOOKUP(L$1,Services!$A$1:$B$22,2,0)="Exclude"),"",IF($D52=1,IF(OR(price_limit="",price_limit="No Limit"),IF(L52="Yes",1,2),IF(SUMIFS(WhatIf!$G:$G,WhatIf!$A:$A,L$1,WhatIf!$B:$B,L52)&lt;=price_limit,IF(L52="Yes",1,2),"")),""))</f>
        <v/>
      </c>
      <c r="BB52" s="67" t="str">
        <f>IF(OR(M52="",VLOOKUP(M$1,Services!$A$1:$B$22,2,0)="Exclude"),"",IF($D52=1,IF(OR(price_limit="",price_limit="No Limit"),IF(M52="Yes",1,2),IF(SUMIFS(WhatIf!$G:$G,WhatIf!$A:$A,M$1,WhatIf!$B:$B,M52)&lt;=price_limit,IF(M52="Yes",1,2),"")),""))</f>
        <v/>
      </c>
      <c r="BC52" s="67" t="str">
        <f>IF(OR(N52="",VLOOKUP(N$1,Services!$A$1:$B$22,2,0)="Exclude"),"",IF($D52=1,IF(OR(price_limit="",price_limit="No Limit"),IF(N52="Yes",1,2),IF(SUMIFS(WhatIf!$G:$G,WhatIf!$A:$A,N$1,WhatIf!$B:$B,N52)&lt;=price_limit,IF(N52="Yes",1,2),"")),""))</f>
        <v/>
      </c>
      <c r="BD52" s="67" t="str">
        <f>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 ca="1">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IF(OR(X52="",VLOOKUP(X$1,Services!$A$1:$B$22,2,0)="Exclude"),"",IF($D52=1,IF(OR(price_limit="",price_limit="No Limit"),IF(X52="Yes",1,2),IF(SUMIFS(WhatIf!$G:$G,WhatIf!$A:$A,X$1,WhatIf!$B:$B,X52)&lt;=price_limit,IF(X52="Yes",1,2),"")),""))</f>
        <v/>
      </c>
      <c r="BN52" s="3">
        <f t="shared" si="5"/>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x14ac:dyDescent="0.3">
      <c r="A53" s="19" t="s">
        <v>248</v>
      </c>
      <c r="B53" s="4" t="s">
        <v>237</v>
      </c>
      <c r="C53" s="4" t="s">
        <v>206</v>
      </c>
      <c r="D53" s="3" t="str">
        <f t="shared" ca="1" si="8"/>
        <v/>
      </c>
      <c r="H53" s="5" t="s">
        <v>282</v>
      </c>
      <c r="I53" s="5" t="s">
        <v>282</v>
      </c>
      <c r="J53" s="5" t="s">
        <v>282</v>
      </c>
      <c r="K53" s="5" t="s">
        <v>282</v>
      </c>
      <c r="L53" s="5" t="s">
        <v>282</v>
      </c>
      <c r="M53" s="5" t="s">
        <v>282</v>
      </c>
      <c r="N53" s="5" t="s">
        <v>1</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t="str">
        <f ca="1">IF(AND($D53=1,ISNUMBER(MATCH(O$1&amp;O53&amp;"x",WhatIf!$H:$H,0))),1,"")</f>
        <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t="str">
        <f t="shared" ca="1" si="4"/>
        <v/>
      </c>
      <c r="AT53" s="67" t="str">
        <f>IF(OR(E53="",VLOOKUP(E$1,Services!$A$1:$B$22,2,0)="Exclude"),"",IF($D53=1,IF(OR(price_limit="",price_limit="No Limit"),IF(E53="Yes",1,2),IF(SUMIFS(WhatIf!$G:$G,WhatIf!$A:$A,E$1,WhatIf!$B:$B,E53)&lt;=price_limit,IF(E53="Yes",1,2),"")),""))</f>
        <v/>
      </c>
      <c r="AU53" s="67" t="str">
        <f>IF(OR(F53="",VLOOKUP(F$1,Services!$A$1:$B$22,2,0)="Exclude"),"",IF($D53=1,IF(OR(price_limit="",price_limit="No Limit"),IF(F53="Yes",1,2),IF(SUMIFS(WhatIf!$G:$G,WhatIf!$A:$A,F$1,WhatIf!$B:$B,F53)&lt;=price_limit,IF(F53="Yes",1,2),"")),""))</f>
        <v/>
      </c>
      <c r="AV53" s="67" t="str">
        <f>IF(OR(G53="",VLOOKUP(G$1,Services!$A$1:$B$22,2,0)="Exclude"),"",IF($D53=1,IF(OR(price_limit="",price_limit="No Limit"),IF(G53="Yes",1,2),IF(SUMIFS(WhatIf!$G:$G,WhatIf!$A:$A,G$1,WhatIf!$B:$B,G53)&lt;=price_limit,IF(G53="Yes",1,2),"")),""))</f>
        <v/>
      </c>
      <c r="AW53" s="67" t="str">
        <f ca="1">IF(OR(H53="",VLOOKUP(H$1,Services!$A$1:$B$22,2,0)="Exclude"),"",IF($D53=1,IF(OR(price_limit="",price_limit="No Limit"),IF(H53="Yes",1,2),IF(SUMIFS(WhatIf!$G:$G,WhatIf!$A:$A,H$1,WhatIf!$B:$B,H53)&lt;=price_limit,IF(H53="Yes",1,2),"")),""))</f>
        <v/>
      </c>
      <c r="AX53" s="67" t="str">
        <f ca="1">IF(OR(I53="",VLOOKUP(I$1,Services!$A$1:$B$22,2,0)="Exclude"),"",IF($D53=1,IF(OR(price_limit="",price_limit="No Limit"),IF(I53="Yes",1,2),IF(SUMIFS(WhatIf!$G:$G,WhatIf!$A:$A,I$1,WhatIf!$B:$B,I53)&lt;=price_limit,IF(I53="Yes",1,2),"")),""))</f>
        <v/>
      </c>
      <c r="AY53" s="67" t="str">
        <f ca="1">IF(OR(J53="",VLOOKUP(J$1,Services!$A$1:$B$22,2,0)="Exclude"),"",IF($D53=1,IF(OR(price_limit="",price_limit="No Limit"),IF(J53="Yes",1,2),IF(SUMIFS(WhatIf!$G:$G,WhatIf!$A:$A,J$1,WhatIf!$B:$B,J53)&lt;=price_limit,IF(J53="Yes",1,2),"")),""))</f>
        <v/>
      </c>
      <c r="AZ53" s="67" t="str">
        <f ca="1">IF(OR(K53="",VLOOKUP(K$1,Services!$A$1:$B$22,2,0)="Exclude"),"",IF($D53=1,IF(OR(price_limit="",price_limit="No Limit"),IF(K53="Yes",1,2),IF(SUMIFS(WhatIf!$G:$G,WhatIf!$A:$A,K$1,WhatIf!$B:$B,K53)&lt;=price_limit,IF(K53="Yes",1,2),"")),""))</f>
        <v/>
      </c>
      <c r="BA53" s="67" t="str">
        <f ca="1">IF(OR(L53="",VLOOKUP(L$1,Services!$A$1:$B$22,2,0)="Exclude"),"",IF($D53=1,IF(OR(price_limit="",price_limit="No Limit"),IF(L53="Yes",1,2),IF(SUMIFS(WhatIf!$G:$G,WhatIf!$A:$A,L$1,WhatIf!$B:$B,L53)&lt;=price_limit,IF(L53="Yes",1,2),"")),""))</f>
        <v/>
      </c>
      <c r="BB53" s="67" t="str">
        <f ca="1">IF(OR(M53="",VLOOKUP(M$1,Services!$A$1:$B$22,2,0)="Exclude"),"",IF($D53=1,IF(OR(price_limit="",price_limit="No Limit"),IF(M53="Yes",1,2),IF(SUMIFS(WhatIf!$G:$G,WhatIf!$A:$A,M$1,WhatIf!$B:$B,M53)&lt;=price_limit,IF(M53="Yes",1,2),"")),""))</f>
        <v/>
      </c>
      <c r="BC53" s="67" t="str">
        <f ca="1">IF(OR(N53="",VLOOKUP(N$1,Services!$A$1:$B$22,2,0)="Exclude"),"",IF($D53=1,IF(OR(price_limit="",price_limit="No Limit"),IF(N53="Yes",1,2),IF(SUMIFS(WhatIf!$G:$G,WhatIf!$A:$A,N$1,WhatIf!$B:$B,N53)&lt;=price_limit,IF(N53="Yes",1,2),"")),""))</f>
        <v/>
      </c>
      <c r="BD53" s="67" t="str">
        <f>IF(OR(O53="",VLOOKUP(O$1,Services!$A$1:$B$22,2,0)="Exclude"),"",IF($D53=1,IF(OR(price_limit="",price_limit="No Limit"),IF(O53="Yes",1,2),IF(SUMIFS(WhatIf!$G:$G,WhatIf!$A:$A,O$1,WhatIf!$B:$B,O53)&lt;=price_limit,IF(O53="Yes",1,2),"")),""))</f>
        <v/>
      </c>
      <c r="BE53" s="67" t="str">
        <f>IF(OR(P53="",VLOOKUP(P$1,Services!$A$1:$B$22,2,0)="Exclude"),"",IF($D53=1,IF(OR(price_limit="",price_limit="No Limit"),IF(P53="Yes",1,2),IF(SUMIFS(WhatIf!$G:$G,WhatIf!$A:$A,P$1,WhatIf!$B:$B,P53)&lt;=price_limit,IF(P53="Yes",1,2),"")),""))</f>
        <v/>
      </c>
      <c r="BF53" s="67" t="str">
        <f>IF(OR(Q53="",VLOOKUP(Q$1,Services!$A$1:$B$22,2,0)="Exclude"),"",IF($D53=1,IF(OR(price_limit="",price_limit="No Limit"),IF(Q53="Yes",1,2),IF(SUMIFS(WhatIf!$G:$G,WhatIf!$A:$A,Q$1,WhatIf!$B:$B,Q53)&lt;=price_limit,IF(Q53="Yes",1,2),"")),""))</f>
        <v/>
      </c>
      <c r="BG53" s="67" t="str">
        <f>IF(OR(R53="",VLOOKUP(R$1,Services!$A$1:$B$22,2,0)="Exclude"),"",IF($D53=1,IF(OR(price_limit="",price_limit="No Limit"),IF(R53="Yes",1,2),IF(SUMIFS(WhatIf!$G:$G,WhatIf!$A:$A,R$1,WhatIf!$B:$B,R53)&lt;=price_limit,IF(R53="Yes",1,2),"")),""))</f>
        <v/>
      </c>
      <c r="BH53" s="67" t="str">
        <f>IF(OR(S53="",VLOOKUP(S$1,Services!$A$1:$B$22,2,0)="Exclude"),"",IF($D53=1,IF(OR(price_limit="",price_limit="No Limit"),IF(S53="Yes",1,2),IF(SUMIFS(WhatIf!$G:$G,WhatIf!$A:$A,S$1,WhatIf!$B:$B,S53)&lt;=price_limit,IF(S53="Yes",1,2),"")),""))</f>
        <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5"/>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x14ac:dyDescent="0.3">
      <c r="A54" s="19" t="s">
        <v>878</v>
      </c>
      <c r="C54" s="4" t="s">
        <v>206</v>
      </c>
      <c r="W54" s="5" t="s">
        <v>1</v>
      </c>
      <c r="Y54" s="3" t="str">
        <f>IF(AND($D54=1,ISNUMBER(MATCH(E$1&amp;E54&amp;"x",WhatIf!$H:$H,0))),1,"")</f>
        <v/>
      </c>
      <c r="Z54" s="3" t="str">
        <f>IF(AND($D54=1,ISNUMBER(MATCH(F$1&amp;F54&amp;"x",WhatIf!$H:$H,0))),1,"")</f>
        <v/>
      </c>
      <c r="AA54" s="3" t="str">
        <f>IF(AND($D54=1,ISNUMBER(MATCH(G$1&amp;G54&amp;"x",WhatIf!$H:$H,0))),1,"")</f>
        <v/>
      </c>
      <c r="AB54" s="3" t="str">
        <f>IF(AND($D54=1,ISNUMBER(MATCH(H$1&amp;H54&amp;"x",WhatIf!$H:$H,0))),1,"")</f>
        <v/>
      </c>
      <c r="AC54" s="3" t="str">
        <f>IF(AND($D54=1,ISNUMBER(MATCH(I$1&amp;I54&amp;"x",WhatIf!$H:$H,0))),1,"")</f>
        <v/>
      </c>
      <c r="AD54" s="3" t="str">
        <f>IF(AND($D54=1,ISNUMBER(MATCH(J$1&amp;J54&amp;"x",WhatIf!$H:$H,0))),1,"")</f>
        <v/>
      </c>
      <c r="AE54" s="3" t="str">
        <f>IF(AND($D54=1,ISNUMBER(MATCH(K$1&amp;K54&amp;"x",WhatIf!$H:$H,0))),1,"")</f>
        <v/>
      </c>
      <c r="AF54" s="3" t="str">
        <f>IF(AND($D54=1,ISNUMBER(MATCH(L$1&amp;L54&amp;"x",WhatIf!$H:$H,0))),1,"")</f>
        <v/>
      </c>
      <c r="AG54" s="3" t="str">
        <f>IF(AND($D54=1,ISNUMBER(MATCH(M$1&amp;M54&amp;"x",WhatIf!$H:$H,0))),1,"")</f>
        <v/>
      </c>
      <c r="AH54" s="3" t="str">
        <f>IF(AND($D54=1,ISNUMBER(MATCH(N$1&amp;N54&amp;"x",WhatIf!$H:$H,0))),1,"")</f>
        <v/>
      </c>
      <c r="AI54" s="3" t="str">
        <f>IF(AND($D54=1,ISNUMBER(MATCH(O$1&amp;O54&amp;"x",WhatIf!$H:$H,0))),1,"")</f>
        <v/>
      </c>
      <c r="AJ54" s="3" t="str">
        <f>IF(AND($D54=1,ISNUMBER(MATCH(P$1&amp;P54&amp;"x",WhatIf!$H:$H,0))),1,"")</f>
        <v/>
      </c>
      <c r="AK54" s="3" t="str">
        <f>IF(AND($D54=1,ISNUMBER(MATCH(Q$1&amp;Q54&amp;"x",WhatIf!$H:$H,0))),1,"")</f>
        <v/>
      </c>
      <c r="AL54" s="3" t="str">
        <f>IF(AND($D54=1,ISNUMBER(MATCH(R$1&amp;R54&amp;"x",WhatIf!$H:$H,0))),1,"")</f>
        <v/>
      </c>
      <c r="AM54" s="3" t="str">
        <f>IF(AND($D54=1,ISNUMBER(MATCH(S$1&amp;S54&amp;"x",WhatIf!$H:$H,0))),1,"")</f>
        <v/>
      </c>
      <c r="AN54" s="3" t="str">
        <f>IF(AND($D54=1,ISNUMBER(MATCH(T$1&amp;T54&amp;"x",WhatIf!$H:$H,0))),1,"")</f>
        <v/>
      </c>
      <c r="AO54" s="3" t="str">
        <f>IF(AND($D54=1,ISNUMBER(MATCH(U$1&amp;U54&amp;"x",WhatIf!$H:$H,0))),1,"")</f>
        <v/>
      </c>
      <c r="AP54" s="3" t="str">
        <f>IF(AND($D54=1,ISNUMBER(MATCH(V$1&amp;V54&amp;"x",WhatIf!$H:$H,0))),1,"")</f>
        <v/>
      </c>
      <c r="AQ54" s="3" t="str">
        <f>IF(AND($D54=1,ISNUMBER(MATCH(W$1&amp;W54&amp;"x",WhatIf!$H:$H,0))),1,"")</f>
        <v/>
      </c>
      <c r="AR54" s="3" t="str">
        <f>IF(AND($D54=1,ISNUMBER(MATCH(X$1&amp;X54&amp;"x",WhatIf!$H:$H,0))),1,"")</f>
        <v/>
      </c>
      <c r="AS54" s="3" t="str">
        <f t="shared" si="4"/>
        <v/>
      </c>
      <c r="AT54" s="67" t="str">
        <f>IF(OR(E54="",VLOOKUP(E$1,Services!$A$1:$B$22,2,0)="Exclude"),"",IF($D54=1,IF(OR(price_limit="",price_limit="No Limit"),IF(E54="Yes",1,2),IF(SUMIFS(WhatIf!$G:$G,WhatIf!$A:$A,E$1,WhatIf!$B:$B,E54)&lt;=price_limit,IF(E54="Yes",1,2),"")),""))</f>
        <v/>
      </c>
      <c r="AU54" s="67" t="str">
        <f>IF(OR(F54="",VLOOKUP(F$1,Services!$A$1:$B$22,2,0)="Exclude"),"",IF($D54=1,IF(OR(price_limit="",price_limit="No Limit"),IF(F54="Yes",1,2),IF(SUMIFS(WhatIf!$G:$G,WhatIf!$A:$A,F$1,WhatIf!$B:$B,F54)&lt;=price_limit,IF(F54="Yes",1,2),"")),""))</f>
        <v/>
      </c>
      <c r="AV54" s="67" t="str">
        <f>IF(OR(G54="",VLOOKUP(G$1,Services!$A$1:$B$22,2,0)="Exclude"),"",IF($D54=1,IF(OR(price_limit="",price_limit="No Limit"),IF(G54="Yes",1,2),IF(SUMIFS(WhatIf!$G:$G,WhatIf!$A:$A,G$1,WhatIf!$B:$B,G54)&lt;=price_limit,IF(G54="Yes",1,2),"")),""))</f>
        <v/>
      </c>
      <c r="AW54" s="67" t="str">
        <f>IF(OR(H54="",VLOOKUP(H$1,Services!$A$1:$B$22,2,0)="Exclude"),"",IF($D54=1,IF(OR(price_limit="",price_limit="No Limit"),IF(H54="Yes",1,2),IF(SUMIFS(WhatIf!$G:$G,WhatIf!$A:$A,H$1,WhatIf!$B:$B,H54)&lt;=price_limit,IF(H54="Yes",1,2),"")),""))</f>
        <v/>
      </c>
      <c r="AX54" s="67" t="str">
        <f>IF(OR(I54="",VLOOKUP(I$1,Services!$A$1:$B$22,2,0)="Exclude"),"",IF($D54=1,IF(OR(price_limit="",price_limit="No Limit"),IF(I54="Yes",1,2),IF(SUMIFS(WhatIf!$G:$G,WhatIf!$A:$A,I$1,WhatIf!$B:$B,I54)&lt;=price_limit,IF(I54="Yes",1,2),"")),""))</f>
        <v/>
      </c>
      <c r="AY54" s="67" t="str">
        <f>IF(OR(J54="",VLOOKUP(J$1,Services!$A$1:$B$22,2,0)="Exclude"),"",IF($D54=1,IF(OR(price_limit="",price_limit="No Limit"),IF(J54="Yes",1,2),IF(SUMIFS(WhatIf!$G:$G,WhatIf!$A:$A,J$1,WhatIf!$B:$B,J54)&lt;=price_limit,IF(J54="Yes",1,2),"")),""))</f>
        <v/>
      </c>
      <c r="AZ54" s="67" t="str">
        <f>IF(OR(K54="",VLOOKUP(K$1,Services!$A$1:$B$22,2,0)="Exclude"),"",IF($D54=1,IF(OR(price_limit="",price_limit="No Limit"),IF(K54="Yes",1,2),IF(SUMIFS(WhatIf!$G:$G,WhatIf!$A:$A,K$1,WhatIf!$B:$B,K54)&lt;=price_limit,IF(K54="Yes",1,2),"")),""))</f>
        <v/>
      </c>
      <c r="BA54" s="67" t="str">
        <f>IF(OR(L54="",VLOOKUP(L$1,Services!$A$1:$B$22,2,0)="Exclude"),"",IF($D54=1,IF(OR(price_limit="",price_limit="No Limit"),IF(L54="Yes",1,2),IF(SUMIFS(WhatIf!$G:$G,WhatIf!$A:$A,L$1,WhatIf!$B:$B,L54)&lt;=price_limit,IF(L54="Yes",1,2),"")),""))</f>
        <v/>
      </c>
      <c r="BB54" s="67" t="str">
        <f>IF(OR(M54="",VLOOKUP(M$1,Services!$A$1:$B$22,2,0)="Exclude"),"",IF($D54=1,IF(OR(price_limit="",price_limit="No Limit"),IF(M54="Yes",1,2),IF(SUMIFS(WhatIf!$G:$G,WhatIf!$A:$A,M$1,WhatIf!$B:$B,M54)&lt;=price_limit,IF(M54="Yes",1,2),"")),""))</f>
        <v/>
      </c>
      <c r="BC54" s="67" t="str">
        <f>IF(OR(N54="",VLOOKUP(N$1,Services!$A$1:$B$22,2,0)="Exclude"),"",IF($D54=1,IF(OR(price_limit="",price_limit="No Limit"),IF(N54="Yes",1,2),IF(SUMIFS(WhatIf!$G:$G,WhatIf!$A:$A,N$1,WhatIf!$B:$B,N54)&lt;=price_limit,IF(N54="Yes",1,2),"")),""))</f>
        <v/>
      </c>
      <c r="BD54" s="67" t="str">
        <f>IF(OR(O54="",VLOOKUP(O$1,Services!$A$1:$B$22,2,0)="Exclude"),"",IF($D54=1,IF(OR(price_limit="",price_limit="No Limit"),IF(O54="Yes",1,2),IF(SUMIFS(WhatIf!$G:$G,WhatIf!$A:$A,O$1,WhatIf!$B:$B,O54)&lt;=price_limit,IF(O54="Yes",1,2),"")),""))</f>
        <v/>
      </c>
      <c r="BE54" s="67" t="str">
        <f>IF(OR(P54="",VLOOKUP(P$1,Services!$A$1:$B$22,2,0)="Exclude"),"",IF($D54=1,IF(OR(price_limit="",price_limit="No Limit"),IF(P54="Yes",1,2),IF(SUMIFS(WhatIf!$G:$G,WhatIf!$A:$A,P$1,WhatIf!$B:$B,P54)&lt;=price_limit,IF(P54="Yes",1,2),"")),""))</f>
        <v/>
      </c>
      <c r="BF54" s="67" t="str">
        <f>IF(OR(Q54="",VLOOKUP(Q$1,Services!$A$1:$B$22,2,0)="Exclude"),"",IF($D54=1,IF(OR(price_limit="",price_limit="No Limit"),IF(Q54="Yes",1,2),IF(SUMIFS(WhatIf!$G:$G,WhatIf!$A:$A,Q$1,WhatIf!$B:$B,Q54)&lt;=price_limit,IF(Q54="Yes",1,2),"")),""))</f>
        <v/>
      </c>
      <c r="BG54" s="67" t="str">
        <f>IF(OR(R54="",VLOOKUP(R$1,Services!$A$1:$B$22,2,0)="Exclude"),"",IF($D54=1,IF(OR(price_limit="",price_limit="No Limit"),IF(R54="Yes",1,2),IF(SUMIFS(WhatIf!$G:$G,WhatIf!$A:$A,R$1,WhatIf!$B:$B,R54)&lt;=price_limit,IF(R54="Yes",1,2),"")),""))</f>
        <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5"/>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ht="24.9" x14ac:dyDescent="0.3">
      <c r="A55" s="19" t="s">
        <v>326</v>
      </c>
      <c r="B55" s="4" t="s">
        <v>237</v>
      </c>
      <c r="C55" s="4" t="s">
        <v>206</v>
      </c>
      <c r="D55" s="3" t="str">
        <f t="shared" ref="D55:D99" ca="1" si="9">IF(BR55=0,"",IF(BR55&lt;=VALUE(MID(marker_pick,1,1)),1,""))</f>
        <v/>
      </c>
      <c r="F55" s="5" t="s">
        <v>803</v>
      </c>
      <c r="G55" s="5" t="s">
        <v>803</v>
      </c>
      <c r="H55" s="5" t="s">
        <v>282</v>
      </c>
      <c r="I55" s="5" t="s">
        <v>282</v>
      </c>
      <c r="J55" s="5" t="s">
        <v>282</v>
      </c>
      <c r="K55" s="5" t="s">
        <v>282</v>
      </c>
      <c r="L55" s="5" t="s">
        <v>282</v>
      </c>
      <c r="M55" s="5" t="s">
        <v>282</v>
      </c>
      <c r="N55" s="5" t="s">
        <v>1</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4"/>
        <v/>
      </c>
      <c r="AT55" s="67" t="str">
        <f>IF(OR(E55="",VLOOKUP(E$1,Services!$A$1:$B$22,2,0)="Exclude"),"",IF($D55=1,IF(OR(price_limit="",price_limit="No Limit"),IF(E55="Yes",1,2),IF(SUMIFS(WhatIf!$G:$G,WhatIf!$A:$A,E$1,WhatIf!$B:$B,E55)&lt;=price_limit,IF(E55="Yes",1,2),"")),""))</f>
        <v/>
      </c>
      <c r="AU55" s="67" t="str">
        <f ca="1">IF(OR(F55="",VLOOKUP(F$1,Services!$A$1:$B$22,2,0)="Exclude"),"",IF($D55=1,IF(OR(price_limit="",price_limit="No Limit"),IF(F55="Yes",1,2),IF(SUMIFS(WhatIf!$G:$G,WhatIf!$A:$A,F$1,WhatIf!$B:$B,F55)&lt;=price_limit,IF(F55="Yes",1,2),"")),""))</f>
        <v/>
      </c>
      <c r="AV55" s="67" t="str">
        <f ca="1">IF(OR(G55="",VLOOKUP(G$1,Services!$A$1:$B$22,2,0)="Exclude"),"",IF($D55=1,IF(OR(price_limit="",price_limit="No Limit"),IF(G55="Yes",1,2),IF(SUMIFS(WhatIf!$G:$G,WhatIf!$A:$A,G$1,WhatIf!$B:$B,G55)&lt;=price_limit,IF(G55="Yes",1,2),"")),""))</f>
        <v/>
      </c>
      <c r="AW55" s="67" t="str">
        <f ca="1">IF(OR(H55="",VLOOKUP(H$1,Services!$A$1:$B$22,2,0)="Exclude"),"",IF($D55=1,IF(OR(price_limit="",price_limit="No Limit"),IF(H55="Yes",1,2),IF(SUMIFS(WhatIf!$G:$G,WhatIf!$A:$A,H$1,WhatIf!$B:$B,H55)&lt;=price_limit,IF(H55="Yes",1,2),"")),""))</f>
        <v/>
      </c>
      <c r="AX55" s="67" t="str">
        <f ca="1">IF(OR(I55="",VLOOKUP(I$1,Services!$A$1:$B$22,2,0)="Exclude"),"",IF($D55=1,IF(OR(price_limit="",price_limit="No Limit"),IF(I55="Yes",1,2),IF(SUMIFS(WhatIf!$G:$G,WhatIf!$A:$A,I$1,WhatIf!$B:$B,I55)&lt;=price_limit,IF(I55="Yes",1,2),"")),""))</f>
        <v/>
      </c>
      <c r="AY55" s="67" t="str">
        <f ca="1">IF(OR(J55="",VLOOKUP(J$1,Services!$A$1:$B$22,2,0)="Exclude"),"",IF($D55=1,IF(OR(price_limit="",price_limit="No Limit"),IF(J55="Yes",1,2),IF(SUMIFS(WhatIf!$G:$G,WhatIf!$A:$A,J$1,WhatIf!$B:$B,J55)&lt;=price_limit,IF(J55="Yes",1,2),"")),""))</f>
        <v/>
      </c>
      <c r="AZ55" s="67" t="str">
        <f ca="1">IF(OR(K55="",VLOOKUP(K$1,Services!$A$1:$B$22,2,0)="Exclude"),"",IF($D55=1,IF(OR(price_limit="",price_limit="No Limit"),IF(K55="Yes",1,2),IF(SUMIFS(WhatIf!$G:$G,WhatIf!$A:$A,K$1,WhatIf!$B:$B,K55)&lt;=price_limit,IF(K55="Yes",1,2),"")),""))</f>
        <v/>
      </c>
      <c r="BA55" s="67" t="str">
        <f ca="1">IF(OR(L55="",VLOOKUP(L$1,Services!$A$1:$B$22,2,0)="Exclude"),"",IF($D55=1,IF(OR(price_limit="",price_limit="No Limit"),IF(L55="Yes",1,2),IF(SUMIFS(WhatIf!$G:$G,WhatIf!$A:$A,L$1,WhatIf!$B:$B,L55)&lt;=price_limit,IF(L55="Yes",1,2),"")),""))</f>
        <v/>
      </c>
      <c r="BB55" s="67" t="str">
        <f ca="1">IF(OR(M55="",VLOOKUP(M$1,Services!$A$1:$B$22,2,0)="Exclude"),"",IF($D55=1,IF(OR(price_limit="",price_limit="No Limit"),IF(M55="Yes",1,2),IF(SUMIFS(WhatIf!$G:$G,WhatIf!$A:$A,M$1,WhatIf!$B:$B,M55)&lt;=price_limit,IF(M55="Yes",1,2),"")),""))</f>
        <v/>
      </c>
      <c r="BC55" s="67" t="str">
        <f ca="1">IF(OR(N55="",VLOOKUP(N$1,Services!$A$1:$B$22,2,0)="Exclude"),"",IF($D55=1,IF(OR(price_limit="",price_limit="No Limit"),IF(N55="Yes",1,2),IF(SUMIFS(WhatIf!$G:$G,WhatIf!$A:$A,N$1,WhatIf!$B:$B,N55)&lt;=price_limit,IF(N55="Yes",1,2),"")),""))</f>
        <v/>
      </c>
      <c r="BD55" s="67" t="str">
        <f>IF(OR(O55="",VLOOKUP(O$1,Services!$A$1:$B$22,2,0)="Exclude"),"",IF($D55=1,IF(OR(price_limit="",price_limit="No Limit"),IF(O55="Yes",1,2),IF(SUMIFS(WhatIf!$G:$G,WhatIf!$A:$A,O$1,WhatIf!$B:$B,O55)&lt;=price_limit,IF(O55="Yes",1,2),"")),""))</f>
        <v/>
      </c>
      <c r="BE55" s="67" t="str">
        <f>IF(OR(P55="",VLOOKUP(P$1,Services!$A$1:$B$22,2,0)="Exclude"),"",IF($D55=1,IF(OR(price_limit="",price_limit="No Limit"),IF(P55="Yes",1,2),IF(SUMIFS(WhatIf!$G:$G,WhatIf!$A:$A,P$1,WhatIf!$B:$B,P55)&lt;=price_limit,IF(P55="Yes",1,2),"")),""))</f>
        <v/>
      </c>
      <c r="BF55" s="67" t="str">
        <f>IF(OR(Q55="",VLOOKUP(Q$1,Services!$A$1:$B$22,2,0)="Exclude"),"",IF($D55=1,IF(OR(price_limit="",price_limit="No Limit"),IF(Q55="Yes",1,2),IF(SUMIFS(WhatIf!$G:$G,WhatIf!$A:$A,Q$1,WhatIf!$B:$B,Q55)&lt;=price_limit,IF(Q55="Yes",1,2),"")),""))</f>
        <v/>
      </c>
      <c r="BG55" s="67" t="str">
        <f>IF(OR(R55="",VLOOKUP(R$1,Services!$A$1:$B$22,2,0)="Exclude"),"",IF($D55=1,IF(OR(price_limit="",price_limit="No Limit"),IF(R55="Yes",1,2),IF(SUMIFS(WhatIf!$G:$G,WhatIf!$A:$A,R$1,WhatIf!$B:$B,R55)&lt;=price_limit,IF(R55="Yes",1,2),"")),""))</f>
        <v/>
      </c>
      <c r="BH55" s="67" t="str">
        <f>IF(OR(S55="",VLOOKUP(S$1,Services!$A$1:$B$22,2,0)="Exclude"),"",IF($D55=1,IF(OR(price_limit="",price_limit="No Limit"),IF(S55="Yes",1,2),IF(SUMIFS(WhatIf!$G:$G,WhatIf!$A:$A,S$1,WhatIf!$B:$B,S55)&lt;=price_limit,IF(S55="Yes",1,2),"")),""))</f>
        <v/>
      </c>
      <c r="BI55" s="67" t="str">
        <f>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5"/>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ht="24.9" x14ac:dyDescent="0.3">
      <c r="A56" s="19" t="s">
        <v>810</v>
      </c>
      <c r="C56" s="4" t="s">
        <v>206</v>
      </c>
      <c r="D56" s="3" t="str">
        <f t="shared" ca="1" si="9"/>
        <v/>
      </c>
      <c r="F56" s="5" t="s">
        <v>896</v>
      </c>
      <c r="G56" s="5" t="s">
        <v>896</v>
      </c>
      <c r="W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4"/>
        <v/>
      </c>
      <c r="AT56" s="67" t="str">
        <f>IF(OR(E56="",VLOOKUP(E$1,Services!$A$1:$B$22,2,0)="Exclude"),"",IF($D56=1,IF(OR(price_limit="",price_limit="No Limit"),IF(E56="Yes",1,2),IF(SUMIFS(WhatIf!$G:$G,WhatIf!$A:$A,E$1,WhatIf!$B:$B,E56)&lt;=price_limit,IF(E56="Yes",1,2),"")),""))</f>
        <v/>
      </c>
      <c r="AU56" s="67" t="str">
        <f ca="1">IF(OR(F56="",VLOOKUP(F$1,Services!$A$1:$B$22,2,0)="Exclude"),"",IF($D56=1,IF(OR(price_limit="",price_limit="No Limit"),IF(F56="Yes",1,2),IF(SUMIFS(WhatIf!$G:$G,WhatIf!$A:$A,F$1,WhatIf!$B:$B,F56)&lt;=price_limit,IF(F56="Yes",1,2),"")),""))</f>
        <v/>
      </c>
      <c r="AV56" s="67" t="str">
        <f ca="1">IF(OR(G56="",VLOOKUP(G$1,Services!$A$1:$B$22,2,0)="Exclude"),"",IF($D56=1,IF(OR(price_limit="",price_limit="No Limit"),IF(G56="Yes",1,2),IF(SUMIFS(WhatIf!$G:$G,WhatIf!$A:$A,G$1,WhatIf!$B:$B,G56)&lt;=price_limit,IF(G56="Yes",1,2),"")),""))</f>
        <v/>
      </c>
      <c r="AW56" s="67" t="str">
        <f>IF(OR(H56="",VLOOKUP(H$1,Services!$A$1:$B$22,2,0)="Exclude"),"",IF($D56=1,IF(OR(price_limit="",price_limit="No Limit"),IF(H56="Yes",1,2),IF(SUMIFS(WhatIf!$G:$G,WhatIf!$A:$A,H$1,WhatIf!$B:$B,H56)&lt;=price_limit,IF(H56="Yes",1,2),"")),""))</f>
        <v/>
      </c>
      <c r="AX56" s="67" t="str">
        <f>IF(OR(I56="",VLOOKUP(I$1,Services!$A$1:$B$22,2,0)="Exclude"),"",IF($D56=1,IF(OR(price_limit="",price_limit="No Limit"),IF(I56="Yes",1,2),IF(SUMIFS(WhatIf!$G:$G,WhatIf!$A:$A,I$1,WhatIf!$B:$B,I56)&lt;=price_limit,IF(I56="Yes",1,2),"")),""))</f>
        <v/>
      </c>
      <c r="AY56" s="67" t="str">
        <f>IF(OR(J56="",VLOOKUP(J$1,Services!$A$1:$B$22,2,0)="Exclude"),"",IF($D56=1,IF(OR(price_limit="",price_limit="No Limit"),IF(J56="Yes",1,2),IF(SUMIFS(WhatIf!$G:$G,WhatIf!$A:$A,J$1,WhatIf!$B:$B,J56)&lt;=price_limit,IF(J56="Yes",1,2),"")),""))</f>
        <v/>
      </c>
      <c r="AZ56" s="67" t="str">
        <f>IF(OR(K56="",VLOOKUP(K$1,Services!$A$1:$B$22,2,0)="Exclude"),"",IF($D56=1,IF(OR(price_limit="",price_limit="No Limit"),IF(K56="Yes",1,2),IF(SUMIFS(WhatIf!$G:$G,WhatIf!$A:$A,K$1,WhatIf!$B:$B,K56)&lt;=price_limit,IF(K56="Yes",1,2),"")),""))</f>
        <v/>
      </c>
      <c r="BA56" s="67" t="str">
        <f>IF(OR(L56="",VLOOKUP(L$1,Services!$A$1:$B$22,2,0)="Exclude"),"",IF($D56=1,IF(OR(price_limit="",price_limit="No Limit"),IF(L56="Yes",1,2),IF(SUMIFS(WhatIf!$G:$G,WhatIf!$A:$A,L$1,WhatIf!$B:$B,L56)&lt;=price_limit,IF(L56="Yes",1,2),"")),""))</f>
        <v/>
      </c>
      <c r="BB56" s="67" t="str">
        <f>IF(OR(M56="",VLOOKUP(M$1,Services!$A$1:$B$22,2,0)="Exclude"),"",IF($D56=1,IF(OR(price_limit="",price_limit="No Limit"),IF(M56="Yes",1,2),IF(SUMIFS(WhatIf!$G:$G,WhatIf!$A:$A,M$1,WhatIf!$B:$B,M56)&lt;=price_limit,IF(M56="Yes",1,2),"")),""))</f>
        <v/>
      </c>
      <c r="BC56" s="67" t="str">
        <f>IF(OR(N56="",VLOOKUP(N$1,Services!$A$1:$B$22,2,0)="Exclude"),"",IF($D56=1,IF(OR(price_limit="",price_limit="No Limit"),IF(N56="Yes",1,2),IF(SUMIFS(WhatIf!$G:$G,WhatIf!$A:$A,N$1,WhatIf!$B:$B,N56)&lt;=price_limit,IF(N56="Yes",1,2),"")),""))</f>
        <v/>
      </c>
      <c r="BD56" s="67" t="str">
        <f>IF(OR(O56="",VLOOKUP(O$1,Services!$A$1:$B$22,2,0)="Exclude"),"",IF($D56=1,IF(OR(price_limit="",price_limit="No Limit"),IF(O56="Yes",1,2),IF(SUMIFS(WhatIf!$G:$G,WhatIf!$A:$A,O$1,WhatIf!$B:$B,O56)&lt;=price_limit,IF(O56="Yes",1,2),"")),""))</f>
        <v/>
      </c>
      <c r="BE56" s="67" t="str">
        <f>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 ca="1">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5"/>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ht="24.9" x14ac:dyDescent="0.3">
      <c r="A57" s="19" t="s">
        <v>530</v>
      </c>
      <c r="B57" s="4" t="s">
        <v>249</v>
      </c>
      <c r="C57" s="4" t="s">
        <v>206</v>
      </c>
      <c r="D57" s="3" t="str">
        <f t="shared" ca="1" si="9"/>
        <v/>
      </c>
      <c r="F57" s="5" t="s">
        <v>896</v>
      </c>
      <c r="G57" s="5" t="s">
        <v>896</v>
      </c>
      <c r="H57" s="5" t="s">
        <v>282</v>
      </c>
      <c r="I57" s="5" t="s">
        <v>282</v>
      </c>
      <c r="J57" s="5" t="s">
        <v>282</v>
      </c>
      <c r="K57" s="5" t="s">
        <v>282</v>
      </c>
      <c r="L57" s="5" t="s">
        <v>282</v>
      </c>
      <c r="M57" s="5" t="s">
        <v>282</v>
      </c>
      <c r="N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4"/>
        <v/>
      </c>
      <c r="AT57" s="67" t="str">
        <f>IF(OR(E57="",VLOOKUP(E$1,Services!$A$1:$B$22,2,0)="Exclude"),"",IF($D57=1,IF(OR(price_limit="",price_limit="No Limit"),IF(E57="Yes",1,2),IF(SUMIFS(WhatIf!$G:$G,WhatIf!$A:$A,E$1,WhatIf!$B:$B,E57)&lt;=price_limit,IF(E57="Yes",1,2),"")),""))</f>
        <v/>
      </c>
      <c r="AU57" s="67" t="str">
        <f ca="1">IF(OR(F57="",VLOOKUP(F$1,Services!$A$1:$B$22,2,0)="Exclude"),"",IF($D57=1,IF(OR(price_limit="",price_limit="No Limit"),IF(F57="Yes",1,2),IF(SUMIFS(WhatIf!$G:$G,WhatIf!$A:$A,F$1,WhatIf!$B:$B,F57)&lt;=price_limit,IF(F57="Yes",1,2),"")),""))</f>
        <v/>
      </c>
      <c r="AV57" s="67" t="str">
        <f ca="1">IF(OR(G57="",VLOOKUP(G$1,Services!$A$1:$B$22,2,0)="Exclude"),"",IF($D57=1,IF(OR(price_limit="",price_limit="No Limit"),IF(G57="Yes",1,2),IF(SUMIFS(WhatIf!$G:$G,WhatIf!$A:$A,G$1,WhatIf!$B:$B,G57)&lt;=price_limit,IF(G57="Yes",1,2),"")),""))</f>
        <v/>
      </c>
      <c r="AW57" s="67" t="str">
        <f ca="1">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IF(OR(O57="",VLOOKUP(O$1,Services!$A$1:$B$22,2,0)="Exclude"),"",IF($D57=1,IF(OR(price_limit="",price_limit="No Limit"),IF(O57="Yes",1,2),IF(SUMIFS(WhatIf!$G:$G,WhatIf!$A:$A,O$1,WhatIf!$B:$B,O57)&lt;=price_limit,IF(O57="Yes",1,2),"")),""))</f>
        <v/>
      </c>
      <c r="BE57" s="67" t="str">
        <f>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5"/>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x14ac:dyDescent="0.3">
      <c r="A58" s="19" t="s">
        <v>172</v>
      </c>
      <c r="B58" s="4" t="s">
        <v>314</v>
      </c>
      <c r="C58" s="4" t="s">
        <v>443</v>
      </c>
      <c r="D58" s="3">
        <f t="shared" ca="1" si="9"/>
        <v>1</v>
      </c>
      <c r="F58" s="5" t="s">
        <v>1</v>
      </c>
      <c r="G58" s="5" t="s">
        <v>1</v>
      </c>
      <c r="H58" s="5" t="s">
        <v>1</v>
      </c>
      <c r="I58" s="5" t="s">
        <v>1</v>
      </c>
      <c r="J58" s="5" t="s">
        <v>1</v>
      </c>
      <c r="K58" s="5" t="s">
        <v>1</v>
      </c>
      <c r="L58" s="5" t="s">
        <v>1</v>
      </c>
      <c r="M58" s="5" t="s">
        <v>1</v>
      </c>
      <c r="O58" s="6" t="s">
        <v>1</v>
      </c>
      <c r="P58" s="6" t="s">
        <v>1</v>
      </c>
      <c r="Q58" s="6" t="s">
        <v>1</v>
      </c>
      <c r="R58" s="6" t="s">
        <v>1</v>
      </c>
      <c r="S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f ca="1">IF(AND($D58=1,ISNUMBER(MATCH(O$1&amp;O58&amp;"x",WhatIf!$H:$H,0))),1,"")</f>
        <v>1</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f t="shared" ca="1" si="4"/>
        <v>1</v>
      </c>
      <c r="AT58" s="67" t="str">
        <f>IF(OR(E58="",VLOOKUP(E$1,Services!$A$1:$B$22,2,0)="Exclude"),"",IF($D58=1,IF(OR(price_limit="",price_limit="No Limit"),IF(E58="Yes",1,2),IF(SUMIFS(WhatIf!$G:$G,WhatIf!$A:$A,E$1,WhatIf!$B:$B,E58)&lt;=price_limit,IF(E58="Yes",1,2),"")),""))</f>
        <v/>
      </c>
      <c r="AU58" s="67">
        <f ca="1">IF(OR(F58="",VLOOKUP(F$1,Services!$A$1:$B$22,2,0)="Exclude"),"",IF($D58=1,IF(OR(price_limit="",price_limit="No Limit"),IF(F58="Yes",1,2),IF(SUMIFS(WhatIf!$G:$G,WhatIf!$A:$A,F$1,WhatIf!$B:$B,F58)&lt;=price_limit,IF(F58="Yes",1,2),"")),""))</f>
        <v>1</v>
      </c>
      <c r="AV58" s="67">
        <f ca="1">IF(OR(G58="",VLOOKUP(G$1,Services!$A$1:$B$22,2,0)="Exclude"),"",IF($D58=1,IF(OR(price_limit="",price_limit="No Limit"),IF(G58="Yes",1,2),IF(SUMIFS(WhatIf!$G:$G,WhatIf!$A:$A,G$1,WhatIf!$B:$B,G58)&lt;=price_limit,IF(G58="Yes",1,2),"")),""))</f>
        <v>1</v>
      </c>
      <c r="AW58" s="67">
        <f ca="1">IF(OR(H58="",VLOOKUP(H$1,Services!$A$1:$B$22,2,0)="Exclude"),"",IF($D58=1,IF(OR(price_limit="",price_limit="No Limit"),IF(H58="Yes",1,2),IF(SUMIFS(WhatIf!$G:$G,WhatIf!$A:$A,H$1,WhatIf!$B:$B,H58)&lt;=price_limit,IF(H58="Yes",1,2),"")),""))</f>
        <v>1</v>
      </c>
      <c r="AX58" s="67">
        <f ca="1">IF(OR(I58="",VLOOKUP(I$1,Services!$A$1:$B$22,2,0)="Exclude"),"",IF($D58=1,IF(OR(price_limit="",price_limit="No Limit"),IF(I58="Yes",1,2),IF(SUMIFS(WhatIf!$G:$G,WhatIf!$A:$A,I$1,WhatIf!$B:$B,I58)&lt;=price_limit,IF(I58="Yes",1,2),"")),""))</f>
        <v>1</v>
      </c>
      <c r="AY58" s="67">
        <f ca="1">IF(OR(J58="",VLOOKUP(J$1,Services!$A$1:$B$22,2,0)="Exclude"),"",IF($D58=1,IF(OR(price_limit="",price_limit="No Limit"),IF(J58="Yes",1,2),IF(SUMIFS(WhatIf!$G:$G,WhatIf!$A:$A,J$1,WhatIf!$B:$B,J58)&lt;=price_limit,IF(J58="Yes",1,2),"")),""))</f>
        <v>1</v>
      </c>
      <c r="AZ58" s="67">
        <f ca="1">IF(OR(K58="",VLOOKUP(K$1,Services!$A$1:$B$22,2,0)="Exclude"),"",IF($D58=1,IF(OR(price_limit="",price_limit="No Limit"),IF(K58="Yes",1,2),IF(SUMIFS(WhatIf!$G:$G,WhatIf!$A:$A,K$1,WhatIf!$B:$B,K58)&lt;=price_limit,IF(K58="Yes",1,2),"")),""))</f>
        <v>1</v>
      </c>
      <c r="BA58" s="67">
        <f ca="1">IF(OR(L58="",VLOOKUP(L$1,Services!$A$1:$B$22,2,0)="Exclude"),"",IF($D58=1,IF(OR(price_limit="",price_limit="No Limit"),IF(L58="Yes",1,2),IF(SUMIFS(WhatIf!$G:$G,WhatIf!$A:$A,L$1,WhatIf!$B:$B,L58)&lt;=price_limit,IF(L58="Yes",1,2),"")),""))</f>
        <v>1</v>
      </c>
      <c r="BB58" s="67">
        <f ca="1">IF(OR(M58="",VLOOKUP(M$1,Services!$A$1:$B$22,2,0)="Exclude"),"",IF($D58=1,IF(OR(price_limit="",price_limit="No Limit"),IF(M58="Yes",1,2),IF(SUMIFS(WhatIf!$G:$G,WhatIf!$A:$A,M$1,WhatIf!$B:$B,M58)&lt;=price_limit,IF(M58="Yes",1,2),"")),""))</f>
        <v>1</v>
      </c>
      <c r="BC58" s="67" t="str">
        <f>IF(OR(N58="",VLOOKUP(N$1,Services!$A$1:$B$22,2,0)="Exclude"),"",IF($D58=1,IF(OR(price_limit="",price_limit="No Limit"),IF(N58="Yes",1,2),IF(SUMIFS(WhatIf!$G:$G,WhatIf!$A:$A,N$1,WhatIf!$B:$B,N58)&lt;=price_limit,IF(N58="Yes",1,2),"")),""))</f>
        <v/>
      </c>
      <c r="BD58" s="67">
        <f ca="1">IF(OR(O58="",VLOOKUP(O$1,Services!$A$1:$B$22,2,0)="Exclude"),"",IF($D58=1,IF(OR(price_limit="",price_limit="No Limit"),IF(O58="Yes",1,2),IF(SUMIFS(WhatIf!$G:$G,WhatIf!$A:$A,O$1,WhatIf!$B:$B,O58)&lt;=price_limit,IF(O58="Yes",1,2),"")),""))</f>
        <v>1</v>
      </c>
      <c r="BE58" s="67">
        <f ca="1">IF(OR(P58="",VLOOKUP(P$1,Services!$A$1:$B$22,2,0)="Exclude"),"",IF($D58=1,IF(OR(price_limit="",price_limit="No Limit"),IF(P58="Yes",1,2),IF(SUMIFS(WhatIf!$G:$G,WhatIf!$A:$A,P$1,WhatIf!$B:$B,P58)&lt;=price_limit,IF(P58="Yes",1,2),"")),""))</f>
        <v>1</v>
      </c>
      <c r="BF58" s="67" t="str">
        <f>IF(OR(Q58="",VLOOKUP(Q$1,Services!$A$1:$B$22,2,0)="Exclude"),"",IF($D58=1,IF(OR(price_limit="",price_limit="No Limit"),IF(Q58="Yes",1,2),IF(SUMIFS(WhatIf!$G:$G,WhatIf!$A:$A,Q$1,WhatIf!$B:$B,Q58)&lt;=price_limit,IF(Q58="Yes",1,2),"")),""))</f>
        <v/>
      </c>
      <c r="BG58" s="67">
        <f ca="1">IF(OR(R58="",VLOOKUP(R$1,Services!$A$1:$B$22,2,0)="Exclude"),"",IF($D58=1,IF(OR(price_limit="",price_limit="No Limit"),IF(R58="Yes",1,2),IF(SUMIFS(WhatIf!$G:$G,WhatIf!$A:$A,R$1,WhatIf!$B:$B,R58)&lt;=price_limit,IF(R58="Yes",1,2),"")),""))</f>
        <v>1</v>
      </c>
      <c r="BH58" s="67">
        <f ca="1">IF(OR(S58="",VLOOKUP(S$1,Services!$A$1:$B$22,2,0)="Exclude"),"",IF($D58=1,IF(OR(price_limit="",price_limit="No Limit"),IF(S58="Yes",1,2),IF(SUMIFS(WhatIf!$G:$G,WhatIf!$A:$A,S$1,WhatIf!$B:$B,S58)&lt;=price_limit,IF(S58="Yes",1,2),"")),""))</f>
        <v>1</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5"/>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3</v>
      </c>
    </row>
    <row r="59" spans="1:70" ht="37.299999999999997" customHeight="1" x14ac:dyDescent="0.3">
      <c r="A59" s="19" t="s">
        <v>576</v>
      </c>
      <c r="C59" s="4" t="s">
        <v>443</v>
      </c>
      <c r="D59" s="3" t="str">
        <f t="shared" ca="1" si="9"/>
        <v/>
      </c>
      <c r="N59" s="5" t="s">
        <v>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4"/>
        <v/>
      </c>
      <c r="AT59" s="67" t="str">
        <f>IF(OR(E59="",VLOOKUP(E$1,Services!$A$1:$B$22,2,0)="Exclude"),"",IF($D59=1,IF(OR(price_limit="",price_limit="No Limit"),IF(E59="Yes",1,2),IF(SUMIFS(WhatIf!$G:$G,WhatIf!$A:$A,E$1,WhatIf!$B:$B,E59)&lt;=price_limit,IF(E59="Yes",1,2),"")),""))</f>
        <v/>
      </c>
      <c r="AU59" s="67" t="str">
        <f>IF(OR(F59="",VLOOKUP(F$1,Services!$A$1:$B$22,2,0)="Exclude"),"",IF($D59=1,IF(OR(price_limit="",price_limit="No Limit"),IF(F59="Yes",1,2),IF(SUMIFS(WhatIf!$G:$G,WhatIf!$A:$A,F$1,WhatIf!$B:$B,F59)&lt;=price_limit,IF(F59="Yes",1,2),"")),""))</f>
        <v/>
      </c>
      <c r="AV59" s="67" t="str">
        <f>IF(OR(G59="",VLOOKUP(G$1,Services!$A$1:$B$22,2,0)="Exclude"),"",IF($D59=1,IF(OR(price_limit="",price_limit="No Limit"),IF(G59="Yes",1,2),IF(SUMIFS(WhatIf!$G:$G,WhatIf!$A:$A,G$1,WhatIf!$B:$B,G59)&lt;=price_limit,IF(G59="Yes",1,2),"")),""))</f>
        <v/>
      </c>
      <c r="AW59" s="67" t="str">
        <f>IF(OR(H59="",VLOOKUP(H$1,Services!$A$1:$B$22,2,0)="Exclude"),"",IF($D59=1,IF(OR(price_limit="",price_limit="No Limit"),IF(H59="Yes",1,2),IF(SUMIFS(WhatIf!$G:$G,WhatIf!$A:$A,H$1,WhatIf!$B:$B,H59)&lt;=price_limit,IF(H59="Yes",1,2),"")),""))</f>
        <v/>
      </c>
      <c r="AX59" s="67" t="str">
        <f>IF(OR(I59="",VLOOKUP(I$1,Services!$A$1:$B$22,2,0)="Exclude"),"",IF($D59=1,IF(OR(price_limit="",price_limit="No Limit"),IF(I59="Yes",1,2),IF(SUMIFS(WhatIf!$G:$G,WhatIf!$A:$A,I$1,WhatIf!$B:$B,I59)&lt;=price_limit,IF(I59="Yes",1,2),"")),""))</f>
        <v/>
      </c>
      <c r="AY59" s="67" t="str">
        <f>IF(OR(J59="",VLOOKUP(J$1,Services!$A$1:$B$22,2,0)="Exclude"),"",IF($D59=1,IF(OR(price_limit="",price_limit="No Limit"),IF(J59="Yes",1,2),IF(SUMIFS(WhatIf!$G:$G,WhatIf!$A:$A,J$1,WhatIf!$B:$B,J59)&lt;=price_limit,IF(J59="Yes",1,2),"")),""))</f>
        <v/>
      </c>
      <c r="AZ59" s="67" t="str">
        <f>IF(OR(K59="",VLOOKUP(K$1,Services!$A$1:$B$22,2,0)="Exclude"),"",IF($D59=1,IF(OR(price_limit="",price_limit="No Limit"),IF(K59="Yes",1,2),IF(SUMIFS(WhatIf!$G:$G,WhatIf!$A:$A,K$1,WhatIf!$B:$B,K59)&lt;=price_limit,IF(K59="Yes",1,2),"")),""))</f>
        <v/>
      </c>
      <c r="BA59" s="67" t="str">
        <f>IF(OR(L59="",VLOOKUP(L$1,Services!$A$1:$B$22,2,0)="Exclude"),"",IF($D59=1,IF(OR(price_limit="",price_limit="No Limit"),IF(L59="Yes",1,2),IF(SUMIFS(WhatIf!$G:$G,WhatIf!$A:$A,L$1,WhatIf!$B:$B,L59)&lt;=price_limit,IF(L59="Yes",1,2),"")),""))</f>
        <v/>
      </c>
      <c r="BB59" s="67" t="str">
        <f>IF(OR(M59="",VLOOKUP(M$1,Services!$A$1:$B$22,2,0)="Exclude"),"",IF($D59=1,IF(OR(price_limit="",price_limit="No Limit"),IF(M59="Yes",1,2),IF(SUMIFS(WhatIf!$G:$G,WhatIf!$A:$A,M$1,WhatIf!$B:$B,M59)&lt;=price_limit,IF(M59="Yes",1,2),"")),""))</f>
        <v/>
      </c>
      <c r="BC59" s="67" t="str">
        <f ca="1">IF(OR(N59="",VLOOKUP(N$1,Services!$A$1:$B$22,2,0)="Exclude"),"",IF($D59=1,IF(OR(price_limit="",price_limit="No Limit"),IF(N59="Yes",1,2),IF(SUMIFS(WhatIf!$G:$G,WhatIf!$A:$A,N$1,WhatIf!$B:$B,N59)&lt;=price_limit,IF(N59="Yes",1,2),"")),""))</f>
        <v/>
      </c>
      <c r="BD59" s="67" t="str">
        <f>IF(OR(O59="",VLOOKUP(O$1,Services!$A$1:$B$22,2,0)="Exclude"),"",IF($D59=1,IF(OR(price_limit="",price_limit="No Limit"),IF(O59="Yes",1,2),IF(SUMIFS(WhatIf!$G:$G,WhatIf!$A:$A,O$1,WhatIf!$B:$B,O59)&lt;=price_limit,IF(O59="Yes",1,2),"")),""))</f>
        <v/>
      </c>
      <c r="BE59" s="67" t="str">
        <f>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5"/>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518</v>
      </c>
      <c r="C60" s="4" t="s">
        <v>450</v>
      </c>
      <c r="D60" s="3" t="str">
        <f t="shared" ca="1" si="9"/>
        <v/>
      </c>
      <c r="F60" s="5" t="s">
        <v>801</v>
      </c>
      <c r="G60" s="5" t="s">
        <v>801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4"/>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IF(OR(H60="",VLOOKUP(H$1,Services!$A$1:$B$22,2,0)="Exclude"),"",IF($D60=1,IF(OR(price_limit="",price_limit="No Limit"),IF(H60="Yes",1,2),IF(SUMIFS(WhatIf!$G:$G,WhatIf!$A:$A,H$1,WhatIf!$B:$B,H60)&lt;=price_limit,IF(H60="Yes",1,2),"")),""))</f>
        <v/>
      </c>
      <c r="AX60" s="67" t="str">
        <f>IF(OR(I60="",VLOOKUP(I$1,Services!$A$1:$B$22,2,0)="Exclude"),"",IF($D60=1,IF(OR(price_limit="",price_limit="No Limit"),IF(I60="Yes",1,2),IF(SUMIFS(WhatIf!$G:$G,WhatIf!$A:$A,I$1,WhatIf!$B:$B,I60)&lt;=price_limit,IF(I60="Yes",1,2),"")),""))</f>
        <v/>
      </c>
      <c r="AY60" s="67" t="str">
        <f>IF(OR(J60="",VLOOKUP(J$1,Services!$A$1:$B$22,2,0)="Exclude"),"",IF($D60=1,IF(OR(price_limit="",price_limit="No Limit"),IF(J60="Yes",1,2),IF(SUMIFS(WhatIf!$G:$G,WhatIf!$A:$A,J$1,WhatIf!$B:$B,J60)&lt;=price_limit,IF(J60="Yes",1,2),"")),""))</f>
        <v/>
      </c>
      <c r="AZ60" s="67" t="str">
        <f>IF(OR(K60="",VLOOKUP(K$1,Services!$A$1:$B$22,2,0)="Exclude"),"",IF($D60=1,IF(OR(price_limit="",price_limit="No Limit"),IF(K60="Yes",1,2),IF(SUMIFS(WhatIf!$G:$G,WhatIf!$A:$A,K$1,WhatIf!$B:$B,K60)&lt;=price_limit,IF(K60="Yes",1,2),"")),""))</f>
        <v/>
      </c>
      <c r="BA60" s="67" t="str">
        <f>IF(OR(L60="",VLOOKUP(L$1,Services!$A$1:$B$22,2,0)="Exclude"),"",IF($D60=1,IF(OR(price_limit="",price_limit="No Limit"),IF(L60="Yes",1,2),IF(SUMIFS(WhatIf!$G:$G,WhatIf!$A:$A,L$1,WhatIf!$B:$B,L60)&lt;=price_limit,IF(L60="Yes",1,2),"")),""))</f>
        <v/>
      </c>
      <c r="BB60" s="67" t="str">
        <f>IF(OR(M60="",VLOOKUP(M$1,Services!$A$1:$B$22,2,0)="Exclude"),"",IF($D60=1,IF(OR(price_limit="",price_limit="No Limit"),IF(M60="Yes",1,2),IF(SUMIFS(WhatIf!$G:$G,WhatIf!$A:$A,M$1,WhatIf!$B:$B,M60)&lt;=price_limit,IF(M60="Yes",1,2),"")),""))</f>
        <v/>
      </c>
      <c r="BC60" s="67" t="str">
        <f>IF(OR(N60="",VLOOKUP(N$1,Services!$A$1:$B$22,2,0)="Exclude"),"",IF($D60=1,IF(OR(price_limit="",price_limit="No Limit"),IF(N60="Yes",1,2),IF(SUMIFS(WhatIf!$G:$G,WhatIf!$A:$A,N$1,WhatIf!$B:$B,N60)&lt;=price_limit,IF(N60="Yes",1,2),"")),""))</f>
        <v/>
      </c>
      <c r="BD60" s="67" t="str">
        <f>IF(OR(O60="",VLOOKUP(O$1,Services!$A$1:$B$22,2,0)="Exclude"),"",IF($D60=1,IF(OR(price_limit="",price_limit="No Limit"),IF(O60="Yes",1,2),IF(SUMIFS(WhatIf!$G:$G,WhatIf!$A:$A,O$1,WhatIf!$B:$B,O60)&lt;=price_limit,IF(O60="Yes",1,2),"")),""))</f>
        <v/>
      </c>
      <c r="BE60" s="67" t="str">
        <f>IF(OR(P60="",VLOOKUP(P$1,Services!$A$1:$B$22,2,0)="Exclude"),"",IF($D60=1,IF(OR(price_limit="",price_limit="No Limit"),IF(P60="Yes",1,2),IF(SUMIFS(WhatIf!$G:$G,WhatIf!$A:$A,P$1,WhatIf!$B:$B,P60)&lt;=price_limit,IF(P60="Yes",1,2),"")),""))</f>
        <v/>
      </c>
      <c r="BF60" s="67" t="str">
        <f>IF(OR(Q60="",VLOOKUP(Q$1,Services!$A$1:$B$22,2,0)="Exclude"),"",IF($D60=1,IF(OR(price_limit="",price_limit="No Limit"),IF(Q60="Yes",1,2),IF(SUMIFS(WhatIf!$G:$G,WhatIf!$A:$A,Q$1,WhatIf!$B:$B,Q60)&lt;=price_limit,IF(Q60="Yes",1,2),"")),""))</f>
        <v/>
      </c>
      <c r="BG60" s="67" t="str">
        <f>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5"/>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4.9" x14ac:dyDescent="0.3">
      <c r="A61" s="19" t="s">
        <v>780</v>
      </c>
      <c r="C61" s="4" t="s">
        <v>443</v>
      </c>
      <c r="D61" s="3" t="str">
        <f t="shared" ca="1" si="9"/>
        <v/>
      </c>
      <c r="F61" s="5" t="s">
        <v>793</v>
      </c>
      <c r="G61" s="5" t="s">
        <v>793</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4"/>
        <v/>
      </c>
      <c r="AT61" s="67" t="str">
        <f>IF(OR(E61="",VLOOKUP(E$1,Services!$A$1:$B$22,2,0)="Exclude"),"",IF($D61=1,IF(OR(price_limit="",price_limit="No Limit"),IF(E61="Yes",1,2),IF(SUMIFS(WhatIf!$G:$G,WhatIf!$A:$A,E$1,WhatIf!$B:$B,E61)&lt;=price_limit,IF(E61="Yes",1,2),"")),""))</f>
        <v/>
      </c>
      <c r="AU61" s="67" t="str">
        <f ca="1">IF(OR(F61="",VLOOKUP(F$1,Services!$A$1:$B$22,2,0)="Exclude"),"",IF($D61=1,IF(OR(price_limit="",price_limit="No Limit"),IF(F61="Yes",1,2),IF(SUMIFS(WhatIf!$G:$G,WhatIf!$A:$A,F$1,WhatIf!$B:$B,F61)&lt;=price_limit,IF(F61="Yes",1,2),"")),""))</f>
        <v/>
      </c>
      <c r="AV61" s="67" t="str">
        <f ca="1">IF(OR(G61="",VLOOKUP(G$1,Services!$A$1:$B$22,2,0)="Exclude"),"",IF($D61=1,IF(OR(price_limit="",price_limit="No Limit"),IF(G61="Yes",1,2),IF(SUMIFS(WhatIf!$G:$G,WhatIf!$A:$A,G$1,WhatIf!$B:$B,G61)&lt;=price_limit,IF(G61="Yes",1,2),"")),""))</f>
        <v/>
      </c>
      <c r="AW61" s="67" t="str">
        <f>IF(OR(H61="",VLOOKUP(H$1,Services!$A$1:$B$22,2,0)="Exclude"),"",IF($D61=1,IF(OR(price_limit="",price_limit="No Limit"),IF(H61="Yes",1,2),IF(SUMIFS(WhatIf!$G:$G,WhatIf!$A:$A,H$1,WhatIf!$B:$B,H61)&lt;=price_limit,IF(H61="Yes",1,2),"")),""))</f>
        <v/>
      </c>
      <c r="AX61" s="67" t="str">
        <f>IF(OR(I61="",VLOOKUP(I$1,Services!$A$1:$B$22,2,0)="Exclude"),"",IF($D61=1,IF(OR(price_limit="",price_limit="No Limit"),IF(I61="Yes",1,2),IF(SUMIFS(WhatIf!$G:$G,WhatIf!$A:$A,I$1,WhatIf!$B:$B,I61)&lt;=price_limit,IF(I61="Yes",1,2),"")),""))</f>
        <v/>
      </c>
      <c r="AY61" s="67" t="str">
        <f>IF(OR(J61="",VLOOKUP(J$1,Services!$A$1:$B$22,2,0)="Exclude"),"",IF($D61=1,IF(OR(price_limit="",price_limit="No Limit"),IF(J61="Yes",1,2),IF(SUMIFS(WhatIf!$G:$G,WhatIf!$A:$A,J$1,WhatIf!$B:$B,J61)&lt;=price_limit,IF(J61="Yes",1,2),"")),""))</f>
        <v/>
      </c>
      <c r="AZ61" s="67" t="str">
        <f>IF(OR(K61="",VLOOKUP(K$1,Services!$A$1:$B$22,2,0)="Exclude"),"",IF($D61=1,IF(OR(price_limit="",price_limit="No Limit"),IF(K61="Yes",1,2),IF(SUMIFS(WhatIf!$G:$G,WhatIf!$A:$A,K$1,WhatIf!$B:$B,K61)&lt;=price_limit,IF(K61="Yes",1,2),"")),""))</f>
        <v/>
      </c>
      <c r="BA61" s="67" t="str">
        <f>IF(OR(L61="",VLOOKUP(L$1,Services!$A$1:$B$22,2,0)="Exclude"),"",IF($D61=1,IF(OR(price_limit="",price_limit="No Limit"),IF(L61="Yes",1,2),IF(SUMIFS(WhatIf!$G:$G,WhatIf!$A:$A,L$1,WhatIf!$B:$B,L61)&lt;=price_limit,IF(L61="Yes",1,2),"")),""))</f>
        <v/>
      </c>
      <c r="BB61" s="67" t="str">
        <f>IF(OR(M61="",VLOOKUP(M$1,Services!$A$1:$B$22,2,0)="Exclude"),"",IF($D61=1,IF(OR(price_limit="",price_limit="No Limit"),IF(M61="Yes",1,2),IF(SUMIFS(WhatIf!$G:$G,WhatIf!$A:$A,M$1,WhatIf!$B:$B,M61)&lt;=price_limit,IF(M61="Yes",1,2),"")),""))</f>
        <v/>
      </c>
      <c r="BC61" s="67" t="str">
        <f>IF(OR(N61="",VLOOKUP(N$1,Services!$A$1:$B$22,2,0)="Exclude"),"",IF($D61=1,IF(OR(price_limit="",price_limit="No Limit"),IF(N61="Yes",1,2),IF(SUMIFS(WhatIf!$G:$G,WhatIf!$A:$A,N$1,WhatIf!$B:$B,N61)&lt;=price_limit,IF(N61="Yes",1,2),"")),""))</f>
        <v/>
      </c>
      <c r="BD61" s="67" t="str">
        <f>IF(OR(O61="",VLOOKUP(O$1,Services!$A$1:$B$22,2,0)="Exclude"),"",IF($D61=1,IF(OR(price_limit="",price_limit="No Limit"),IF(O61="Yes",1,2),IF(SUMIFS(WhatIf!$G:$G,WhatIf!$A:$A,O$1,WhatIf!$B:$B,O61)&lt;=price_limit,IF(O61="Yes",1,2),"")),""))</f>
        <v/>
      </c>
      <c r="BE61" s="67" t="str">
        <f>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5"/>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24.9" x14ac:dyDescent="0.3">
      <c r="A62" s="19" t="s">
        <v>2</v>
      </c>
      <c r="B62" s="4" t="s">
        <v>237</v>
      </c>
      <c r="C62" s="4" t="s">
        <v>444</v>
      </c>
      <c r="D62" s="3">
        <f t="shared" ca="1" si="9"/>
        <v>1</v>
      </c>
      <c r="H62" s="5" t="s">
        <v>1</v>
      </c>
      <c r="I62" s="5" t="s">
        <v>1</v>
      </c>
      <c r="J62" s="5" t="s">
        <v>1</v>
      </c>
      <c r="K62" s="5" t="s">
        <v>1</v>
      </c>
      <c r="L62" s="5" t="s">
        <v>1</v>
      </c>
      <c r="M62" s="5" t="s">
        <v>1</v>
      </c>
      <c r="N62" s="5" t="s">
        <v>1</v>
      </c>
      <c r="O62" s="6" t="s">
        <v>1</v>
      </c>
      <c r="P62" s="6" t="s">
        <v>1</v>
      </c>
      <c r="Q62" s="6" t="s">
        <v>1</v>
      </c>
      <c r="R62" s="6"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f ca="1">IF(AND($D62=1,ISNUMBER(MATCH(O$1&amp;O62&amp;"x",WhatIf!$H:$H,0))),1,"")</f>
        <v>1</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f t="shared" ca="1" si="4"/>
        <v>1</v>
      </c>
      <c r="AT62" s="67" t="str">
        <f>IF(OR(E62="",VLOOKUP(E$1,Services!$A$1:$B$22,2,0)="Exclude"),"",IF($D62=1,IF(OR(price_limit="",price_limit="No Limit"),IF(E62="Yes",1,2),IF(SUMIFS(WhatIf!$G:$G,WhatIf!$A:$A,E$1,WhatIf!$B:$B,E62)&lt;=price_limit,IF(E62="Yes",1,2),"")),""))</f>
        <v/>
      </c>
      <c r="AU62" s="67" t="str">
        <f>IF(OR(F62="",VLOOKUP(F$1,Services!$A$1:$B$22,2,0)="Exclude"),"",IF($D62=1,IF(OR(price_limit="",price_limit="No Limit"),IF(F62="Yes",1,2),IF(SUMIFS(WhatIf!$G:$G,WhatIf!$A:$A,F$1,WhatIf!$B:$B,F62)&lt;=price_limit,IF(F62="Yes",1,2),"")),""))</f>
        <v/>
      </c>
      <c r="AV62" s="67" t="str">
        <f>IF(OR(G62="",VLOOKUP(G$1,Services!$A$1:$B$22,2,0)="Exclude"),"",IF($D62=1,IF(OR(price_limit="",price_limit="No Limit"),IF(G62="Yes",1,2),IF(SUMIFS(WhatIf!$G:$G,WhatIf!$A:$A,G$1,WhatIf!$B:$B,G62)&lt;=price_limit,IF(G62="Yes",1,2),"")),""))</f>
        <v/>
      </c>
      <c r="AW62" s="67">
        <f ca="1">IF(OR(H62="",VLOOKUP(H$1,Services!$A$1:$B$22,2,0)="Exclude"),"",IF($D62=1,IF(OR(price_limit="",price_limit="No Limit"),IF(H62="Yes",1,2),IF(SUMIFS(WhatIf!$G:$G,WhatIf!$A:$A,H$1,WhatIf!$B:$B,H62)&lt;=price_limit,IF(H62="Yes",1,2),"")),""))</f>
        <v>1</v>
      </c>
      <c r="AX62" s="67">
        <f ca="1">IF(OR(I62="",VLOOKUP(I$1,Services!$A$1:$B$22,2,0)="Exclude"),"",IF($D62=1,IF(OR(price_limit="",price_limit="No Limit"),IF(I62="Yes",1,2),IF(SUMIFS(WhatIf!$G:$G,WhatIf!$A:$A,I$1,WhatIf!$B:$B,I62)&lt;=price_limit,IF(I62="Yes",1,2),"")),""))</f>
        <v>1</v>
      </c>
      <c r="AY62" s="67">
        <f ca="1">IF(OR(J62="",VLOOKUP(J$1,Services!$A$1:$B$22,2,0)="Exclude"),"",IF($D62=1,IF(OR(price_limit="",price_limit="No Limit"),IF(J62="Yes",1,2),IF(SUMIFS(WhatIf!$G:$G,WhatIf!$A:$A,J$1,WhatIf!$B:$B,J62)&lt;=price_limit,IF(J62="Yes",1,2),"")),""))</f>
        <v>1</v>
      </c>
      <c r="AZ62" s="67">
        <f ca="1">IF(OR(K62="",VLOOKUP(K$1,Services!$A$1:$B$22,2,0)="Exclude"),"",IF($D62=1,IF(OR(price_limit="",price_limit="No Limit"),IF(K62="Yes",1,2),IF(SUMIFS(WhatIf!$G:$G,WhatIf!$A:$A,K$1,WhatIf!$B:$B,K62)&lt;=price_limit,IF(K62="Yes",1,2),"")),""))</f>
        <v>1</v>
      </c>
      <c r="BA62" s="67">
        <f ca="1">IF(OR(L62="",VLOOKUP(L$1,Services!$A$1:$B$22,2,0)="Exclude"),"",IF($D62=1,IF(OR(price_limit="",price_limit="No Limit"),IF(L62="Yes",1,2),IF(SUMIFS(WhatIf!$G:$G,WhatIf!$A:$A,L$1,WhatIf!$B:$B,L62)&lt;=price_limit,IF(L62="Yes",1,2),"")),""))</f>
        <v>1</v>
      </c>
      <c r="BB62" s="67">
        <f ca="1">IF(OR(M62="",VLOOKUP(M$1,Services!$A$1:$B$22,2,0)="Exclude"),"",IF($D62=1,IF(OR(price_limit="",price_limit="No Limit"),IF(M62="Yes",1,2),IF(SUMIFS(WhatIf!$G:$G,WhatIf!$A:$A,M$1,WhatIf!$B:$B,M62)&lt;=price_limit,IF(M62="Yes",1,2),"")),""))</f>
        <v>1</v>
      </c>
      <c r="BC62" s="67">
        <f ca="1">IF(OR(N62="",VLOOKUP(N$1,Services!$A$1:$B$22,2,0)="Exclude"),"",IF($D62=1,IF(OR(price_limit="",price_limit="No Limit"),IF(N62="Yes",1,2),IF(SUMIFS(WhatIf!$G:$G,WhatIf!$A:$A,N$1,WhatIf!$B:$B,N62)&lt;=price_limit,IF(N62="Yes",1,2),"")),""))</f>
        <v>1</v>
      </c>
      <c r="BD62" s="67">
        <f ca="1">IF(OR(O62="",VLOOKUP(O$1,Services!$A$1:$B$22,2,0)="Exclude"),"",IF($D62=1,IF(OR(price_limit="",price_limit="No Limit"),IF(O62="Yes",1,2),IF(SUMIFS(WhatIf!$G:$G,WhatIf!$A:$A,O$1,WhatIf!$B:$B,O62)&lt;=price_limit,IF(O62="Yes",1,2),"")),""))</f>
        <v>1</v>
      </c>
      <c r="BE62" s="67">
        <f ca="1">IF(OR(P62="",VLOOKUP(P$1,Services!$A$1:$B$22,2,0)="Exclude"),"",IF($D62=1,IF(OR(price_limit="",price_limit="No Limit"),IF(P62="Yes",1,2),IF(SUMIFS(WhatIf!$G:$G,WhatIf!$A:$A,P$1,WhatIf!$B:$B,P62)&lt;=price_limit,IF(P62="Yes",1,2),"")),""))</f>
        <v>1</v>
      </c>
      <c r="BF62" s="67" t="str">
        <f>IF(OR(Q62="",VLOOKUP(Q$1,Services!$A$1:$B$22,2,0)="Exclude"),"",IF($D62=1,IF(OR(price_limit="",price_limit="No Limit"),IF(Q62="Yes",1,2),IF(SUMIFS(WhatIf!$G:$G,WhatIf!$A:$A,Q$1,WhatIf!$B:$B,Q62)&lt;=price_limit,IF(Q62="Yes",1,2),"")),""))</f>
        <v/>
      </c>
      <c r="BG62" s="67">
        <f ca="1">IF(OR(R62="",VLOOKUP(R$1,Services!$A$1:$B$22,2,0)="Exclude"),"",IF($D62=1,IF(OR(price_limit="",price_limit="No Limit"),IF(R62="Yes",1,2),IF(SUMIFS(WhatIf!$G:$G,WhatIf!$A:$A,R$1,WhatIf!$B:$B,R62)&lt;=price_limit,IF(R62="Yes",1,2),"")),""))</f>
        <v>1</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5"/>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1</v>
      </c>
    </row>
    <row r="63" spans="1:70" x14ac:dyDescent="0.3">
      <c r="A63" s="19" t="s">
        <v>382</v>
      </c>
      <c r="B63" s="4" t="s">
        <v>383</v>
      </c>
      <c r="C63" s="4" t="s">
        <v>214</v>
      </c>
      <c r="D63" s="3" t="str">
        <f t="shared" ca="1" si="9"/>
        <v/>
      </c>
      <c r="H63" s="6"/>
      <c r="I63" s="6"/>
      <c r="O63" s="6"/>
      <c r="P63" s="6" t="s">
        <v>1</v>
      </c>
      <c r="Q63" s="6"/>
      <c r="R63" s="6"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4"/>
        <v/>
      </c>
      <c r="AT63" s="67" t="str">
        <f>IF(OR(E63="",VLOOKUP(E$1,Services!$A$1:$B$22,2,0)="Exclude"),"",IF($D63=1,IF(OR(price_limit="",price_limit="No Limit"),IF(E63="Yes",1,2),IF(SUMIFS(WhatIf!$G:$G,WhatIf!$A:$A,E$1,WhatIf!$B:$B,E63)&lt;=price_limit,IF(E63="Yes",1,2),"")),""))</f>
        <v/>
      </c>
      <c r="AU63" s="67" t="str">
        <f>IF(OR(F63="",VLOOKUP(F$1,Services!$A$1:$B$22,2,0)="Exclude"),"",IF($D63=1,IF(OR(price_limit="",price_limit="No Limit"),IF(F63="Yes",1,2),IF(SUMIFS(WhatIf!$G:$G,WhatIf!$A:$A,F$1,WhatIf!$B:$B,F63)&lt;=price_limit,IF(F63="Yes",1,2),"")),""))</f>
        <v/>
      </c>
      <c r="AV63" s="67" t="str">
        <f>IF(OR(G63="",VLOOKUP(G$1,Services!$A$1:$B$22,2,0)="Exclude"),"",IF($D63=1,IF(OR(price_limit="",price_limit="No Limit"),IF(G63="Yes",1,2),IF(SUMIFS(WhatIf!$G:$G,WhatIf!$A:$A,G$1,WhatIf!$B:$B,G63)&lt;=price_limit,IF(G63="Yes",1,2),"")),""))</f>
        <v/>
      </c>
      <c r="AW63" s="67" t="str">
        <f>IF(OR(H63="",VLOOKUP(H$1,Services!$A$1:$B$22,2,0)="Exclude"),"",IF($D63=1,IF(OR(price_limit="",price_limit="No Limit"),IF(H63="Yes",1,2),IF(SUMIFS(WhatIf!$G:$G,WhatIf!$A:$A,H$1,WhatIf!$B:$B,H63)&lt;=price_limit,IF(H63="Yes",1,2),"")),""))</f>
        <v/>
      </c>
      <c r="AX63" s="67" t="str">
        <f>IF(OR(I63="",VLOOKUP(I$1,Services!$A$1:$B$22,2,0)="Exclude"),"",IF($D63=1,IF(OR(price_limit="",price_limit="No Limit"),IF(I63="Yes",1,2),IF(SUMIFS(WhatIf!$G:$G,WhatIf!$A:$A,I$1,WhatIf!$B:$B,I63)&lt;=price_limit,IF(I63="Yes",1,2),"")),""))</f>
        <v/>
      </c>
      <c r="AY63" s="67" t="str">
        <f>IF(OR(J63="",VLOOKUP(J$1,Services!$A$1:$B$22,2,0)="Exclude"),"",IF($D63=1,IF(OR(price_limit="",price_limit="No Limit"),IF(J63="Yes",1,2),IF(SUMIFS(WhatIf!$G:$G,WhatIf!$A:$A,J$1,WhatIf!$B:$B,J63)&lt;=price_limit,IF(J63="Yes",1,2),"")),""))</f>
        <v/>
      </c>
      <c r="AZ63" s="67" t="str">
        <f>IF(OR(K63="",VLOOKUP(K$1,Services!$A$1:$B$22,2,0)="Exclude"),"",IF($D63=1,IF(OR(price_limit="",price_limit="No Limit"),IF(K63="Yes",1,2),IF(SUMIFS(WhatIf!$G:$G,WhatIf!$A:$A,K$1,WhatIf!$B:$B,K63)&lt;=price_limit,IF(K63="Yes",1,2),"")),""))</f>
        <v/>
      </c>
      <c r="BA63" s="67" t="str">
        <f>IF(OR(L63="",VLOOKUP(L$1,Services!$A$1:$B$22,2,0)="Exclude"),"",IF($D63=1,IF(OR(price_limit="",price_limit="No Limit"),IF(L63="Yes",1,2),IF(SUMIFS(WhatIf!$G:$G,WhatIf!$A:$A,L$1,WhatIf!$B:$B,L63)&lt;=price_limit,IF(L63="Yes",1,2),"")),""))</f>
        <v/>
      </c>
      <c r="BB63" s="67" t="str">
        <f>IF(OR(M63="",VLOOKUP(M$1,Services!$A$1:$B$22,2,0)="Exclude"),"",IF($D63=1,IF(OR(price_limit="",price_limit="No Limit"),IF(M63="Yes",1,2),IF(SUMIFS(WhatIf!$G:$G,WhatIf!$A:$A,M$1,WhatIf!$B:$B,M63)&lt;=price_limit,IF(M63="Yes",1,2),"")),""))</f>
        <v/>
      </c>
      <c r="BC63" s="67" t="str">
        <f>IF(OR(N63="",VLOOKUP(N$1,Services!$A$1:$B$22,2,0)="Exclude"),"",IF($D63=1,IF(OR(price_limit="",price_limit="No Limit"),IF(N63="Yes",1,2),IF(SUMIFS(WhatIf!$G:$G,WhatIf!$A:$A,N$1,WhatIf!$B:$B,N63)&lt;=price_limit,IF(N63="Yes",1,2),"")),""))</f>
        <v/>
      </c>
      <c r="BD63" s="67" t="str">
        <f>IF(OR(O63="",VLOOKUP(O$1,Services!$A$1:$B$22,2,0)="Exclude"),"",IF($D63=1,IF(OR(price_limit="",price_limit="No Limit"),IF(O63="Yes",1,2),IF(SUMIFS(WhatIf!$G:$G,WhatIf!$A:$A,O$1,WhatIf!$B:$B,O63)&lt;=price_limit,IF(O63="Yes",1,2),"")),""))</f>
        <v/>
      </c>
      <c r="BE63" s="67" t="str">
        <f ca="1">IF(OR(P63="",VLOOKUP(P$1,Services!$A$1:$B$22,2,0)="Exclude"),"",IF($D63=1,IF(OR(price_limit="",price_limit="No Limit"),IF(P63="Yes",1,2),IF(SUMIFS(WhatIf!$G:$G,WhatIf!$A:$A,P$1,WhatIf!$B:$B,P63)&lt;=price_limit,IF(P63="Yes",1,2),"")),""))</f>
        <v/>
      </c>
      <c r="BF63" s="67" t="str">
        <f>IF(OR(Q63="",VLOOKUP(Q$1,Services!$A$1:$B$22,2,0)="Exclude"),"",IF($D63=1,IF(OR(price_limit="",price_limit="No Limit"),IF(Q63="Yes",1,2),IF(SUMIFS(WhatIf!$G:$G,WhatIf!$A:$A,Q$1,WhatIf!$B:$B,Q63)&lt;=price_limit,IF(Q63="Yes",1,2),"")),""))</f>
        <v/>
      </c>
      <c r="BG63" s="67" t="str">
        <f ca="1">IF(OR(R63="",VLOOKUP(R$1,Services!$A$1:$B$22,2,0)="Exclude"),"",IF($D63=1,IF(OR(price_limit="",price_limit="No Limit"),IF(R63="Yes",1,2),IF(SUMIFS(WhatIf!$G:$G,WhatIf!$A:$A,R$1,WhatIf!$B:$B,R63)&lt;=price_limit,IF(R63="Yes",1,2),"")),""))</f>
        <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5"/>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15</v>
      </c>
      <c r="B64" s="4" t="s">
        <v>384</v>
      </c>
      <c r="C64" s="4" t="s">
        <v>207</v>
      </c>
      <c r="D64" s="3" t="str">
        <f t="shared" ca="1" si="9"/>
        <v/>
      </c>
      <c r="H64" s="6"/>
      <c r="I64" s="6" t="s">
        <v>1</v>
      </c>
      <c r="L64" s="5" t="s">
        <v>1</v>
      </c>
      <c r="M64" s="5" t="s">
        <v>1</v>
      </c>
      <c r="O64" s="6" t="s">
        <v>1</v>
      </c>
      <c r="P64" s="6" t="s">
        <v>1</v>
      </c>
      <c r="Q64" s="6" t="s">
        <v>305</v>
      </c>
      <c r="R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4"/>
        <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t="str">
        <f ca="1">IF(OR(I64="",VLOOKUP(I$1,Services!$A$1:$B$22,2,0)="Exclude"),"",IF($D64=1,IF(OR(price_limit="",price_limit="No Limit"),IF(I64="Yes",1,2),IF(SUMIFS(WhatIf!$G:$G,WhatIf!$A:$A,I$1,WhatIf!$B:$B,I64)&lt;=price_limit,IF(I64="Yes",1,2),"")),""))</f>
        <v/>
      </c>
      <c r="AY64" s="67" t="str">
        <f>IF(OR(J64="",VLOOKUP(J$1,Services!$A$1:$B$22,2,0)="Exclude"),"",IF($D64=1,IF(OR(price_limit="",price_limit="No Limit"),IF(J64="Yes",1,2),IF(SUMIFS(WhatIf!$G:$G,WhatIf!$A:$A,J$1,WhatIf!$B:$B,J64)&lt;=price_limit,IF(J64="Yes",1,2),"")),""))</f>
        <v/>
      </c>
      <c r="AZ64" s="67" t="str">
        <f>IF(OR(K64="",VLOOKUP(K$1,Services!$A$1:$B$22,2,0)="Exclude"),"",IF($D64=1,IF(OR(price_limit="",price_limit="No Limit"),IF(K64="Yes",1,2),IF(SUMIFS(WhatIf!$G:$G,WhatIf!$A:$A,K$1,WhatIf!$B:$B,K64)&lt;=price_limit,IF(K64="Yes",1,2),"")),""))</f>
        <v/>
      </c>
      <c r="BA64" s="67" t="str">
        <f ca="1">IF(OR(L64="",VLOOKUP(L$1,Services!$A$1:$B$22,2,0)="Exclude"),"",IF($D64=1,IF(OR(price_limit="",price_limit="No Limit"),IF(L64="Yes",1,2),IF(SUMIFS(WhatIf!$G:$G,WhatIf!$A:$A,L$1,WhatIf!$B:$B,L64)&lt;=price_limit,IF(L64="Yes",1,2),"")),""))</f>
        <v/>
      </c>
      <c r="BB64" s="67" t="str">
        <f ca="1">IF(OR(M64="",VLOOKUP(M$1,Services!$A$1:$B$22,2,0)="Exclude"),"",IF($D64=1,IF(OR(price_limit="",price_limit="No Limit"),IF(M64="Yes",1,2),IF(SUMIFS(WhatIf!$G:$G,WhatIf!$A:$A,M$1,WhatIf!$B:$B,M64)&lt;=price_limit,IF(M64="Yes",1,2),"")),""))</f>
        <v/>
      </c>
      <c r="BC64" s="67" t="str">
        <f>IF(OR(N64="",VLOOKUP(N$1,Services!$A$1:$B$22,2,0)="Exclude"),"",IF($D64=1,IF(OR(price_limit="",price_limit="No Limit"),IF(N64="Yes",1,2),IF(SUMIFS(WhatIf!$G:$G,WhatIf!$A:$A,N$1,WhatIf!$B:$B,N64)&lt;=price_limit,IF(N64="Yes",1,2),"")),""))</f>
        <v/>
      </c>
      <c r="BD64" s="67" t="str">
        <f ca="1">IF(OR(O64="",VLOOKUP(O$1,Services!$A$1:$B$22,2,0)="Exclude"),"",IF($D64=1,IF(OR(price_limit="",price_limit="No Limit"),IF(O64="Yes",1,2),IF(SUMIFS(WhatIf!$G:$G,WhatIf!$A:$A,O$1,WhatIf!$B:$B,O64)&lt;=price_limit,IF(O64="Yes",1,2),"")),""))</f>
        <v/>
      </c>
      <c r="BE64" s="67" t="str">
        <f ca="1">IF(OR(P64="",VLOOKUP(P$1,Services!$A$1:$B$22,2,0)="Exclude"),"",IF($D64=1,IF(OR(price_limit="",price_limit="No Limit"),IF(P64="Yes",1,2),IF(SUMIFS(WhatIf!$G:$G,WhatIf!$A:$A,P$1,WhatIf!$B:$B,P64)&lt;=price_limit,IF(P64="Yes",1,2),"")),""))</f>
        <v/>
      </c>
      <c r="BF64" s="67" t="str">
        <f>IF(OR(Q64="",VLOOKUP(Q$1,Services!$A$1:$B$22,2,0)="Exclude"),"",IF($D64=1,IF(OR(price_limit="",price_limit="No Limit"),IF(Q64="Yes",1,2),IF(SUMIFS(WhatIf!$G:$G,WhatIf!$A:$A,Q$1,WhatIf!$B:$B,Q64)&lt;=price_limit,IF(Q64="Yes",1,2),"")),""))</f>
        <v/>
      </c>
      <c r="BG64" s="67" t="str">
        <f ca="1">IF(OR(R64="",VLOOKUP(R$1,Services!$A$1:$B$22,2,0)="Exclude"),"",IF($D64=1,IF(OR(price_limit="",price_limit="No Limit"),IF(R64="Yes",1,2),IF(SUMIFS(WhatIf!$G:$G,WhatIf!$A:$A,R$1,WhatIf!$B:$B,R64)&lt;=price_limit,IF(R64="Yes",1,2),"")),""))</f>
        <v/>
      </c>
      <c r="BH64" s="67" t="str">
        <f>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5"/>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763</v>
      </c>
      <c r="C65" s="4" t="s">
        <v>206</v>
      </c>
      <c r="D65" s="3" t="str">
        <f t="shared" ca="1" si="9"/>
        <v/>
      </c>
      <c r="F65" s="5" t="s">
        <v>803</v>
      </c>
      <c r="G65" s="5" t="s">
        <v>803</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4"/>
        <v/>
      </c>
      <c r="AT65" s="67" t="str">
        <f>IF(OR(E65="",VLOOKUP(E$1,Services!$A$1:$B$22,2,0)="Exclude"),"",IF($D65=1,IF(OR(price_limit="",price_limit="No Limit"),IF(E65="Yes",1,2),IF(SUMIFS(WhatIf!$G:$G,WhatIf!$A:$A,E$1,WhatIf!$B:$B,E65)&lt;=price_limit,IF(E65="Yes",1,2),"")),""))</f>
        <v/>
      </c>
      <c r="AU65" s="67" t="str">
        <f ca="1">IF(OR(F65="",VLOOKUP(F$1,Services!$A$1:$B$22,2,0)="Exclude"),"",IF($D65=1,IF(OR(price_limit="",price_limit="No Limit"),IF(F65="Yes",1,2),IF(SUMIFS(WhatIf!$G:$G,WhatIf!$A:$A,F$1,WhatIf!$B:$B,F65)&lt;=price_limit,IF(F65="Yes",1,2),"")),""))</f>
        <v/>
      </c>
      <c r="AV65" s="67" t="str">
        <f ca="1">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IF(OR(M65="",VLOOKUP(M$1,Services!$A$1:$B$22,2,0)="Exclude"),"",IF($D65=1,IF(OR(price_limit="",price_limit="No Limit"),IF(M65="Yes",1,2),IF(SUMIFS(WhatIf!$G:$G,WhatIf!$A:$A,M$1,WhatIf!$B:$B,M65)&lt;=price_limit,IF(M65="Yes",1,2),"")),""))</f>
        <v/>
      </c>
      <c r="BC65" s="67" t="str">
        <f>IF(OR(N65="",VLOOKUP(N$1,Services!$A$1:$B$22,2,0)="Exclude"),"",IF($D65=1,IF(OR(price_limit="",price_limit="No Limit"),IF(N65="Yes",1,2),IF(SUMIFS(WhatIf!$G:$G,WhatIf!$A:$A,N$1,WhatIf!$B:$B,N65)&lt;=price_limit,IF(N65="Yes",1,2),"")),""))</f>
        <v/>
      </c>
      <c r="BD65" s="67" t="str">
        <f>IF(OR(O65="",VLOOKUP(O$1,Services!$A$1:$B$22,2,0)="Exclude"),"",IF($D65=1,IF(OR(price_limit="",price_limit="No Limit"),IF(O65="Yes",1,2),IF(SUMIFS(WhatIf!$G:$G,WhatIf!$A:$A,O$1,WhatIf!$B:$B,O65)&lt;=price_limit,IF(O65="Yes",1,2),"")),""))</f>
        <v/>
      </c>
      <c r="BE65" s="67" t="str">
        <f>IF(OR(P65="",VLOOKUP(P$1,Services!$A$1:$B$22,2,0)="Exclude"),"",IF($D65=1,IF(OR(price_limit="",price_limit="No Limit"),IF(P65="Yes",1,2),IF(SUMIFS(WhatIf!$G:$G,WhatIf!$A:$A,P$1,WhatIf!$B:$B,P65)&lt;=price_limit,IF(P65="Yes",1,2),"")),""))</f>
        <v/>
      </c>
      <c r="BF65" s="67" t="str">
        <f>IF(OR(Q65="",VLOOKUP(Q$1,Services!$A$1:$B$22,2,0)="Exclude"),"",IF($D65=1,IF(OR(price_limit="",price_limit="No Limit"),IF(Q65="Yes",1,2),IF(SUMIFS(WhatIf!$G:$G,WhatIf!$A:$A,Q$1,WhatIf!$B:$B,Q65)&lt;=price_limit,IF(Q65="Yes",1,2),"")),""))</f>
        <v/>
      </c>
      <c r="BG65" s="67" t="str">
        <f>IF(OR(R65="",VLOOKUP(R$1,Services!$A$1:$B$22,2,0)="Exclude"),"",IF($D65=1,IF(OR(price_limit="",price_limit="No Limit"),IF(R65="Yes",1,2),IF(SUMIFS(WhatIf!$G:$G,WhatIf!$A:$A,R$1,WhatIf!$B:$B,R65)&lt;=price_limit,IF(R65="Yes",1,2),"")),""))</f>
        <v/>
      </c>
      <c r="BH65" s="67" t="str">
        <f>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5"/>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250</v>
      </c>
      <c r="B66" s="4" t="s">
        <v>764</v>
      </c>
      <c r="C66" s="4" t="s">
        <v>206</v>
      </c>
      <c r="D66" s="3" t="str">
        <f t="shared" ca="1" si="9"/>
        <v/>
      </c>
      <c r="F66" s="5" t="s">
        <v>801</v>
      </c>
      <c r="G66" s="5" t="s">
        <v>801</v>
      </c>
      <c r="H66" s="5" t="s">
        <v>282</v>
      </c>
      <c r="I66" s="5" t="s">
        <v>282</v>
      </c>
      <c r="J66" s="5" t="s">
        <v>282</v>
      </c>
      <c r="K66" s="5" t="s">
        <v>282</v>
      </c>
      <c r="L66" s="5" t="s">
        <v>282</v>
      </c>
      <c r="M66" s="5" t="s">
        <v>282</v>
      </c>
      <c r="N66" s="5" t="s">
        <v>1</v>
      </c>
      <c r="P66" s="174"/>
      <c r="W66" s="5" t="s">
        <v>1</v>
      </c>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10">IF(SUM(Y66:AR66)&gt;0,1,"")</f>
        <v/>
      </c>
      <c r="AT66" s="67" t="str">
        <f>IF(OR(E66="",VLOOKUP(E$1,Services!$A$1:$B$22,2,0)="Exclude"),"",IF($D66=1,IF(OR(price_limit="",price_limit="No Limit"),IF(E66="Yes",1,2),IF(SUMIFS(WhatIf!$G:$G,WhatIf!$A:$A,E$1,WhatIf!$B:$B,E66)&lt;=price_limit,IF(E66="Yes",1,2),"")),""))</f>
        <v/>
      </c>
      <c r="AU66" s="67" t="str">
        <f ca="1">IF(OR(F66="",VLOOKUP(F$1,Services!$A$1:$B$22,2,0)="Exclude"),"",IF($D66=1,IF(OR(price_limit="",price_limit="No Limit"),IF(F66="Yes",1,2),IF(SUMIFS(WhatIf!$G:$G,WhatIf!$A:$A,F$1,WhatIf!$B:$B,F66)&lt;=price_limit,IF(F66="Yes",1,2),"")),""))</f>
        <v/>
      </c>
      <c r="AV66" s="67" t="str">
        <f ca="1">IF(OR(G66="",VLOOKUP(G$1,Services!$A$1:$B$22,2,0)="Exclude"),"",IF($D66=1,IF(OR(price_limit="",price_limit="No Limit"),IF(G66="Yes",1,2),IF(SUMIFS(WhatIf!$G:$G,WhatIf!$A:$A,G$1,WhatIf!$B:$B,G66)&lt;=price_limit,IF(G66="Yes",1,2),"")),""))</f>
        <v/>
      </c>
      <c r="AW66" s="67" t="str">
        <f ca="1">IF(OR(H66="",VLOOKUP(H$1,Services!$A$1:$B$22,2,0)="Exclude"),"",IF($D66=1,IF(OR(price_limit="",price_limit="No Limit"),IF(H66="Yes",1,2),IF(SUMIFS(WhatIf!$G:$G,WhatIf!$A:$A,H$1,WhatIf!$B:$B,H66)&lt;=price_limit,IF(H66="Yes",1,2),"")),""))</f>
        <v/>
      </c>
      <c r="AX66" s="67" t="str">
        <f ca="1">IF(OR(I66="",VLOOKUP(I$1,Services!$A$1:$B$22,2,0)="Exclude"),"",IF($D66=1,IF(OR(price_limit="",price_limit="No Limit"),IF(I66="Yes",1,2),IF(SUMIFS(WhatIf!$G:$G,WhatIf!$A:$A,I$1,WhatIf!$B:$B,I66)&lt;=price_limit,IF(I66="Yes",1,2),"")),""))</f>
        <v/>
      </c>
      <c r="AY66" s="67" t="str">
        <f ca="1">IF(OR(J66="",VLOOKUP(J$1,Services!$A$1:$B$22,2,0)="Exclude"),"",IF($D66=1,IF(OR(price_limit="",price_limit="No Limit"),IF(J66="Yes",1,2),IF(SUMIFS(WhatIf!$G:$G,WhatIf!$A:$A,J$1,WhatIf!$B:$B,J66)&lt;=price_limit,IF(J66="Yes",1,2),"")),""))</f>
        <v/>
      </c>
      <c r="AZ66" s="67" t="str">
        <f ca="1">IF(OR(K66="",VLOOKUP(K$1,Services!$A$1:$B$22,2,0)="Exclude"),"",IF($D66=1,IF(OR(price_limit="",price_limit="No Limit"),IF(K66="Yes",1,2),IF(SUMIFS(WhatIf!$G:$G,WhatIf!$A:$A,K$1,WhatIf!$B:$B,K66)&lt;=price_limit,IF(K66="Yes",1,2),"")),""))</f>
        <v/>
      </c>
      <c r="BA66" s="67" t="str">
        <f ca="1">IF(OR(L66="",VLOOKUP(L$1,Services!$A$1:$B$22,2,0)="Exclude"),"",IF($D66=1,IF(OR(price_limit="",price_limit="No Limit"),IF(L66="Yes",1,2),IF(SUMIFS(WhatIf!$G:$G,WhatIf!$A:$A,L$1,WhatIf!$B:$B,L66)&lt;=price_limit,IF(L66="Yes",1,2),"")),""))</f>
        <v/>
      </c>
      <c r="BB66" s="67" t="str">
        <f ca="1">IF(OR(M66="",VLOOKUP(M$1,Services!$A$1:$B$22,2,0)="Exclude"),"",IF($D66=1,IF(OR(price_limit="",price_limit="No Limit"),IF(M66="Yes",1,2),IF(SUMIFS(WhatIf!$G:$G,WhatIf!$A:$A,M$1,WhatIf!$B:$B,M66)&lt;=price_limit,IF(M66="Yes",1,2),"")),""))</f>
        <v/>
      </c>
      <c r="BC66" s="67" t="str">
        <f ca="1">IF(OR(N66="",VLOOKUP(N$1,Services!$A$1:$B$22,2,0)="Exclude"),"",IF($D66=1,IF(OR(price_limit="",price_limit="No Limit"),IF(N66="Yes",1,2),IF(SUMIFS(WhatIf!$G:$G,WhatIf!$A:$A,N$1,WhatIf!$B:$B,N66)&lt;=price_limit,IF(N66="Yes",1,2),"")),""))</f>
        <v/>
      </c>
      <c r="BD66" s="67" t="str">
        <f>IF(OR(O66="",VLOOKUP(O$1,Services!$A$1:$B$22,2,0)="Exclude"),"",IF($D66=1,IF(OR(price_limit="",price_limit="No Limit"),IF(O66="Yes",1,2),IF(SUMIFS(WhatIf!$G:$G,WhatIf!$A:$A,O$1,WhatIf!$B:$B,O66)&lt;=price_limit,IF(O66="Yes",1,2),"")),""))</f>
        <v/>
      </c>
      <c r="BE66" s="67" t="str">
        <f>IF(OR(P66="",VLOOKUP(P$1,Services!$A$1:$B$22,2,0)="Exclude"),"",IF($D66=1,IF(OR(price_limit="",price_limit="No Limit"),IF(P66="Yes",1,2),IF(SUMIFS(WhatIf!$G:$G,WhatIf!$A:$A,P$1,WhatIf!$B:$B,P66)&lt;=price_limit,IF(P66="Yes",1,2),"")),""))</f>
        <v/>
      </c>
      <c r="BF66" s="67" t="str">
        <f>IF(OR(Q66="",VLOOKUP(Q$1,Services!$A$1:$B$22,2,0)="Exclude"),"",IF($D66=1,IF(OR(price_limit="",price_limit="No Limit"),IF(Q66="Yes",1,2),IF(SUMIFS(WhatIf!$G:$G,WhatIf!$A:$A,Q$1,WhatIf!$B:$B,Q66)&lt;=price_limit,IF(Q66="Yes",1,2),"")),""))</f>
        <v/>
      </c>
      <c r="BG66" s="67" t="str">
        <f>IF(OR(R66="",VLOOKUP(R$1,Services!$A$1:$B$22,2,0)="Exclude"),"",IF($D66=1,IF(OR(price_limit="",price_limit="No Limit"),IF(R66="Yes",1,2),IF(SUMIFS(WhatIf!$G:$G,WhatIf!$A:$A,R$1,WhatIf!$B:$B,R66)&lt;=price_limit,IF(R66="Yes",1,2),"")),""))</f>
        <v/>
      </c>
      <c r="BH66" s="67" t="str">
        <f>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 ca="1">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9" si="11">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x14ac:dyDescent="0.3">
      <c r="A67" s="19" t="s">
        <v>95</v>
      </c>
      <c r="B67" s="4" t="s">
        <v>237</v>
      </c>
      <c r="C67" s="4" t="s">
        <v>214</v>
      </c>
      <c r="D67" s="3" t="str">
        <f t="shared" ca="1" si="9"/>
        <v/>
      </c>
      <c r="F67" s="5" t="s">
        <v>498</v>
      </c>
      <c r="G67" s="5" t="s">
        <v>498</v>
      </c>
      <c r="H67" s="6"/>
      <c r="I67" s="6"/>
      <c r="O67" s="6"/>
      <c r="P67" s="6"/>
      <c r="Q67" s="6"/>
      <c r="R67" s="6"/>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10"/>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IF(OR(H67="",VLOOKUP(H$1,Services!$A$1:$B$22,2,0)="Exclude"),"",IF($D67=1,IF(OR(price_limit="",price_limit="No Limit"),IF(H67="Yes",1,2),IF(SUMIFS(WhatIf!$G:$G,WhatIf!$A:$A,H$1,WhatIf!$B:$B,H67)&lt;=price_limit,IF(H67="Yes",1,2),"")),""))</f>
        <v/>
      </c>
      <c r="AX67" s="67" t="str">
        <f>IF(OR(I67="",VLOOKUP(I$1,Services!$A$1:$B$22,2,0)="Exclude"),"",IF($D67=1,IF(OR(price_limit="",price_limit="No Limit"),IF(I67="Yes",1,2),IF(SUMIFS(WhatIf!$G:$G,WhatIf!$A:$A,I$1,WhatIf!$B:$B,I67)&lt;=price_limit,IF(I67="Yes",1,2),"")),""))</f>
        <v/>
      </c>
      <c r="AY67" s="67" t="str">
        <f>IF(OR(J67="",VLOOKUP(J$1,Services!$A$1:$B$22,2,0)="Exclude"),"",IF($D67=1,IF(OR(price_limit="",price_limit="No Limit"),IF(J67="Yes",1,2),IF(SUMIFS(WhatIf!$G:$G,WhatIf!$A:$A,J$1,WhatIf!$B:$B,J67)&lt;=price_limit,IF(J67="Yes",1,2),"")),""))</f>
        <v/>
      </c>
      <c r="AZ67" s="67" t="str">
        <f>IF(OR(K67="",VLOOKUP(K$1,Services!$A$1:$B$22,2,0)="Exclude"),"",IF($D67=1,IF(OR(price_limit="",price_limit="No Limit"),IF(K67="Yes",1,2),IF(SUMIFS(WhatIf!$G:$G,WhatIf!$A:$A,K$1,WhatIf!$B:$B,K67)&lt;=price_limit,IF(K67="Yes",1,2),"")),""))</f>
        <v/>
      </c>
      <c r="BA67" s="67" t="str">
        <f>IF(OR(L67="",VLOOKUP(L$1,Services!$A$1:$B$22,2,0)="Exclude"),"",IF($D67=1,IF(OR(price_limit="",price_limit="No Limit"),IF(L67="Yes",1,2),IF(SUMIFS(WhatIf!$G:$G,WhatIf!$A:$A,L$1,WhatIf!$B:$B,L67)&lt;=price_limit,IF(L67="Yes",1,2),"")),""))</f>
        <v/>
      </c>
      <c r="BB67" s="67" t="str">
        <f>IF(OR(M67="",VLOOKUP(M$1,Services!$A$1:$B$22,2,0)="Exclude"),"",IF($D67=1,IF(OR(price_limit="",price_limit="No Limit"),IF(M67="Yes",1,2),IF(SUMIFS(WhatIf!$G:$G,WhatIf!$A:$A,M$1,WhatIf!$B:$B,M67)&lt;=price_limit,IF(M67="Yes",1,2),"")),""))</f>
        <v/>
      </c>
      <c r="BC67" s="67" t="str">
        <f>IF(OR(N67="",VLOOKUP(N$1,Services!$A$1:$B$22,2,0)="Exclude"),"",IF($D67=1,IF(OR(price_limit="",price_limit="No Limit"),IF(N67="Yes",1,2),IF(SUMIFS(WhatIf!$G:$G,WhatIf!$A:$A,N$1,WhatIf!$B:$B,N67)&lt;=price_limit,IF(N67="Yes",1,2),"")),""))</f>
        <v/>
      </c>
      <c r="BD67" s="67" t="str">
        <f>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11"/>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49.75" x14ac:dyDescent="0.3">
      <c r="A68" s="19" t="s">
        <v>16</v>
      </c>
      <c r="B68" s="4" t="s">
        <v>712</v>
      </c>
      <c r="C68" s="4" t="s">
        <v>214</v>
      </c>
      <c r="D68" s="3" t="str">
        <f t="shared" ca="1" si="9"/>
        <v/>
      </c>
      <c r="E68" s="5" t="s">
        <v>1</v>
      </c>
      <c r="F68" s="5" t="s">
        <v>1</v>
      </c>
      <c r="G68" s="5" t="s">
        <v>1</v>
      </c>
      <c r="H68" s="5" t="s">
        <v>1</v>
      </c>
      <c r="I68" s="5" t="s">
        <v>1</v>
      </c>
      <c r="K68" s="5" t="s">
        <v>1</v>
      </c>
      <c r="L68" s="5" t="s">
        <v>1</v>
      </c>
      <c r="M68" s="5" t="s">
        <v>1</v>
      </c>
      <c r="O68" s="6" t="s">
        <v>1</v>
      </c>
      <c r="P68" s="6" t="s">
        <v>1</v>
      </c>
      <c r="Q68" s="6" t="s">
        <v>1</v>
      </c>
      <c r="R68" s="6" t="s">
        <v>1</v>
      </c>
      <c r="T68" s="5" t="s">
        <v>244</v>
      </c>
      <c r="V68" s="5" t="s">
        <v>1</v>
      </c>
      <c r="X68" s="5" t="s">
        <v>1</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10"/>
        <v/>
      </c>
      <c r="AT68" s="67" t="str">
        <f ca="1">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 ca="1">IF(OR(I68="",VLOOKUP(I$1,Services!$A$1:$B$22,2,0)="Exclude"),"",IF($D68=1,IF(OR(price_limit="",price_limit="No Limit"),IF(I68="Yes",1,2),IF(SUMIFS(WhatIf!$G:$G,WhatIf!$A:$A,I$1,WhatIf!$B:$B,I68)&lt;=price_limit,IF(I68="Yes",1,2),"")),""))</f>
        <v/>
      </c>
      <c r="AY68" s="67" t="str">
        <f>IF(OR(J68="",VLOOKUP(J$1,Services!$A$1:$B$22,2,0)="Exclude"),"",IF($D68=1,IF(OR(price_limit="",price_limit="No Limit"),IF(J68="Yes",1,2),IF(SUMIFS(WhatIf!$G:$G,WhatIf!$A:$A,J$1,WhatIf!$B:$B,J68)&lt;=price_limit,IF(J68="Yes",1,2),"")),""))</f>
        <v/>
      </c>
      <c r="AZ68" s="67" t="str">
        <f ca="1">IF(OR(K68="",VLOOKUP(K$1,Services!$A$1:$B$22,2,0)="Exclude"),"",IF($D68=1,IF(OR(price_limit="",price_limit="No Limit"),IF(K68="Yes",1,2),IF(SUMIFS(WhatIf!$G:$G,WhatIf!$A:$A,K$1,WhatIf!$B:$B,K68)&lt;=price_limit,IF(K68="Yes",1,2),"")),""))</f>
        <v/>
      </c>
      <c r="BA68" s="67" t="str">
        <f ca="1">IF(OR(L68="",VLOOKUP(L$1,Services!$A$1:$B$22,2,0)="Exclude"),"",IF($D68=1,IF(OR(price_limit="",price_limit="No Limit"),IF(L68="Yes",1,2),IF(SUMIFS(WhatIf!$G:$G,WhatIf!$A:$A,L$1,WhatIf!$B:$B,L68)&lt;=price_limit,IF(L68="Yes",1,2),"")),""))</f>
        <v/>
      </c>
      <c r="BB68" s="67" t="str">
        <f ca="1">IF(OR(M68="",VLOOKUP(M$1,Services!$A$1:$B$22,2,0)="Exclude"),"",IF($D68=1,IF(OR(price_limit="",price_limit="No Limit"),IF(M68="Yes",1,2),IF(SUMIFS(WhatIf!$G:$G,WhatIf!$A:$A,M$1,WhatIf!$B:$B,M68)&lt;=price_limit,IF(M68="Yes",1,2),"")),""))</f>
        <v/>
      </c>
      <c r="BC68" s="67" t="str">
        <f>IF(OR(N68="",VLOOKUP(N$1,Services!$A$1:$B$22,2,0)="Exclude"),"",IF($D68=1,IF(OR(price_limit="",price_limit="No Limit"),IF(N68="Yes",1,2),IF(SUMIFS(WhatIf!$G:$G,WhatIf!$A:$A,N$1,WhatIf!$B:$B,N68)&lt;=price_limit,IF(N68="Yes",1,2),"")),""))</f>
        <v/>
      </c>
      <c r="BD68" s="67" t="str">
        <f ca="1">IF(OR(O68="",VLOOKUP(O$1,Services!$A$1:$B$22,2,0)="Exclude"),"",IF($D68=1,IF(OR(price_limit="",price_limit="No Limit"),IF(O68="Yes",1,2),IF(SUMIFS(WhatIf!$G:$G,WhatIf!$A:$A,O$1,WhatIf!$B:$B,O68)&lt;=price_limit,IF(O68="Yes",1,2),"")),""))</f>
        <v/>
      </c>
      <c r="BE68" s="67" t="str">
        <f ca="1">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 ca="1">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 ca="1">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 ca="1">IF(OR(V68="",VLOOKUP(V$1,Services!$A$1:$B$22,2,0)="Exclude"),"",IF($D68=1,IF(OR(price_limit="",price_limit="No Limit"),IF(V68="Yes",1,2),IF(SUMIFS(WhatIf!$G:$G,WhatIf!$A:$A,V$1,WhatIf!$B:$B,V68)&lt;=price_limit,IF(V68="Yes",1,2),"")),""))</f>
        <v/>
      </c>
      <c r="BL68" s="67" t="str">
        <f>IF(OR(W68="",VLOOKUP(W$1,Services!$A$1:$B$22,2,0)="Exclude"),"",IF($D68=1,IF(OR(price_limit="",price_limit="No Limit"),IF(W68="Yes",1,2),IF(SUMIFS(WhatIf!$G:$G,WhatIf!$A:$A,W$1,WhatIf!$B:$B,W68)&lt;=price_limit,IF(W68="Yes",1,2),"")),""))</f>
        <v/>
      </c>
      <c r="BM68" s="67" t="str">
        <f ca="1">IF(OR(X68="",VLOOKUP(X$1,Services!$A$1:$B$22,2,0)="Exclude"),"",IF($D68=1,IF(OR(price_limit="",price_limit="No Limit"),IF(X68="Yes",1,2),IF(SUMIFS(WhatIf!$G:$G,WhatIf!$A:$A,X$1,WhatIf!$B:$B,X68)&lt;=price_limit,IF(X68="Yes",1,2),"")),""))</f>
        <v/>
      </c>
      <c r="BN68" s="3">
        <f t="shared" si="11"/>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153</v>
      </c>
      <c r="B69" s="4" t="s">
        <v>192</v>
      </c>
      <c r="C69" s="4" t="s">
        <v>214</v>
      </c>
      <c r="D69" s="3" t="str">
        <f t="shared" ca="1" si="9"/>
        <v/>
      </c>
      <c r="E69" s="5" t="s">
        <v>1</v>
      </c>
      <c r="F69" s="5" t="s">
        <v>1</v>
      </c>
      <c r="G69" s="5" t="s">
        <v>1</v>
      </c>
      <c r="O69" s="6" t="s">
        <v>1</v>
      </c>
      <c r="P69" s="6"/>
      <c r="Q69" s="6" t="s">
        <v>306</v>
      </c>
      <c r="R69" s="6"/>
      <c r="T69" s="5" t="s">
        <v>244</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10"/>
        <v/>
      </c>
      <c r="AT69" s="67" t="str">
        <f ca="1">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IF(OR(H69="",VLOOKUP(H$1,Services!$A$1:$B$22,2,0)="Exclude"),"",IF($D69=1,IF(OR(price_limit="",price_limit="No Limit"),IF(H69="Yes",1,2),IF(SUMIFS(WhatIf!$G:$G,WhatIf!$A:$A,H$1,WhatIf!$B:$B,H69)&lt;=price_limit,IF(H69="Yes",1,2),"")),""))</f>
        <v/>
      </c>
      <c r="AX69" s="67" t="str">
        <f>IF(OR(I69="",VLOOKUP(I$1,Services!$A$1:$B$22,2,0)="Exclude"),"",IF($D69=1,IF(OR(price_limit="",price_limit="No Limit"),IF(I69="Yes",1,2),IF(SUMIFS(WhatIf!$G:$G,WhatIf!$A:$A,I$1,WhatIf!$B:$B,I69)&lt;=price_limit,IF(I69="Yes",1,2),"")),""))</f>
        <v/>
      </c>
      <c r="AY69" s="67" t="str">
        <f>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IF(OR(L69="",VLOOKUP(L$1,Services!$A$1:$B$22,2,0)="Exclude"),"",IF($D69=1,IF(OR(price_limit="",price_limit="No Limit"),IF(L69="Yes",1,2),IF(SUMIFS(WhatIf!$G:$G,WhatIf!$A:$A,L$1,WhatIf!$B:$B,L69)&lt;=price_limit,IF(L69="Yes",1,2),"")),""))</f>
        <v/>
      </c>
      <c r="BB69" s="67" t="str">
        <f>IF(OR(M69="",VLOOKUP(M$1,Services!$A$1:$B$22,2,0)="Exclude"),"",IF($D69=1,IF(OR(price_limit="",price_limit="No Limit"),IF(M69="Yes",1,2),IF(SUMIFS(WhatIf!$G:$G,WhatIf!$A:$A,M$1,WhatIf!$B:$B,M69)&lt;=price_limit,IF(M69="Yes",1,2),"")),""))</f>
        <v/>
      </c>
      <c r="BC69" s="67" t="str">
        <f>IF(OR(N69="",VLOOKUP(N$1,Services!$A$1:$B$22,2,0)="Exclude"),"",IF($D69=1,IF(OR(price_limit="",price_limit="No Limit"),IF(N69="Yes",1,2),IF(SUMIFS(WhatIf!$G:$G,WhatIf!$A:$A,N$1,WhatIf!$B:$B,N69)&lt;=price_limit,IF(N69="Yes",1,2),"")),""))</f>
        <v/>
      </c>
      <c r="BD69" s="67" t="str">
        <f ca="1">IF(OR(O69="",VLOOKUP(O$1,Services!$A$1:$B$22,2,0)="Exclude"),"",IF($D69=1,IF(OR(price_limit="",price_limit="No Limit"),IF(O69="Yes",1,2),IF(SUMIFS(WhatIf!$G:$G,WhatIf!$A:$A,O$1,WhatIf!$B:$B,O69)&lt;=price_limit,IF(O69="Yes",1,2),"")),""))</f>
        <v/>
      </c>
      <c r="BE69" s="67" t="str">
        <f>IF(OR(P69="",VLOOKUP(P$1,Services!$A$1:$B$22,2,0)="Exclude"),"",IF($D69=1,IF(OR(price_limit="",price_limit="No Limit"),IF(P69="Yes",1,2),IF(SUMIFS(WhatIf!$G:$G,WhatIf!$A:$A,P$1,WhatIf!$B:$B,P69)&lt;=price_limit,IF(P69="Yes",1,2),"")),""))</f>
        <v/>
      </c>
      <c r="BF69" s="67" t="str">
        <f>IF(OR(Q69="",VLOOKUP(Q$1,Services!$A$1:$B$22,2,0)="Exclude"),"",IF($D69=1,IF(OR(price_limit="",price_limit="No Limit"),IF(Q69="Yes",1,2),IF(SUMIFS(WhatIf!$G:$G,WhatIf!$A:$A,Q$1,WhatIf!$B:$B,Q69)&lt;=price_limit,IF(Q69="Yes",1,2),"")),""))</f>
        <v/>
      </c>
      <c r="BG69" s="67" t="str">
        <f>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 ca="1">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IF(OR(X69="",VLOOKUP(X$1,Services!$A$1:$B$22,2,0)="Exclude"),"",IF($D69=1,IF(OR(price_limit="",price_limit="No Limit"),IF(X69="Yes",1,2),IF(SUMIFS(WhatIf!$G:$G,WhatIf!$A:$A,X$1,WhatIf!$B:$B,X69)&lt;=price_limit,IF(X69="Yes",1,2),"")),""))</f>
        <v/>
      </c>
      <c r="BN69" s="3">
        <f t="shared" si="11"/>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251</v>
      </c>
      <c r="B70" s="4" t="s">
        <v>237</v>
      </c>
      <c r="C70" s="4" t="s">
        <v>206</v>
      </c>
      <c r="D70" s="3" t="str">
        <f t="shared" ca="1" si="9"/>
        <v/>
      </c>
      <c r="H70" s="5" t="s">
        <v>282</v>
      </c>
      <c r="I70" s="5" t="s">
        <v>282</v>
      </c>
      <c r="J70" s="5" t="s">
        <v>282</v>
      </c>
      <c r="K70" s="5" t="s">
        <v>282</v>
      </c>
      <c r="L70" s="5" t="s">
        <v>282</v>
      </c>
      <c r="M70" s="5" t="s">
        <v>282</v>
      </c>
      <c r="N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10"/>
        <v/>
      </c>
      <c r="AT70" s="67" t="str">
        <f>IF(OR(E70="",VLOOKUP(E$1,Services!$A$1:$B$22,2,0)="Exclude"),"",IF($D70=1,IF(OR(price_limit="",price_limit="No Limit"),IF(E70="Yes",1,2),IF(SUMIFS(WhatIf!$G:$G,WhatIf!$A:$A,E$1,WhatIf!$B:$B,E70)&lt;=price_limit,IF(E70="Yes",1,2),"")),""))</f>
        <v/>
      </c>
      <c r="AU70" s="67" t="str">
        <f>IF(OR(F70="",VLOOKUP(F$1,Services!$A$1:$B$22,2,0)="Exclude"),"",IF($D70=1,IF(OR(price_limit="",price_limit="No Limit"),IF(F70="Yes",1,2),IF(SUMIFS(WhatIf!$G:$G,WhatIf!$A:$A,F$1,WhatIf!$B:$B,F70)&lt;=price_limit,IF(F70="Yes",1,2),"")),""))</f>
        <v/>
      </c>
      <c r="AV70" s="67" t="str">
        <f>IF(OR(G70="",VLOOKUP(G$1,Services!$A$1:$B$22,2,0)="Exclude"),"",IF($D70=1,IF(OR(price_limit="",price_limit="No Limit"),IF(G70="Yes",1,2),IF(SUMIFS(WhatIf!$G:$G,WhatIf!$A:$A,G$1,WhatIf!$B:$B,G70)&lt;=price_limit,IF(G70="Yes",1,2),"")),""))</f>
        <v/>
      </c>
      <c r="AW70" s="67" t="str">
        <f ca="1">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 ca="1">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IF(OR(O70="",VLOOKUP(O$1,Services!$A$1:$B$22,2,0)="Exclude"),"",IF($D70=1,IF(OR(price_limit="",price_limit="No Limit"),IF(O70="Yes",1,2),IF(SUMIFS(WhatIf!$G:$G,WhatIf!$A:$A,O$1,WhatIf!$B:$B,O70)&lt;=price_limit,IF(O70="Yes",1,2),"")),""))</f>
        <v/>
      </c>
      <c r="BE70" s="67" t="str">
        <f>IF(OR(P70="",VLOOKUP(P$1,Services!$A$1:$B$22,2,0)="Exclude"),"",IF($D70=1,IF(OR(price_limit="",price_limit="No Limit"),IF(P70="Yes",1,2),IF(SUMIFS(WhatIf!$G:$G,WhatIf!$A:$A,P$1,WhatIf!$B:$B,P70)&lt;=price_limit,IF(P70="Yes",1,2),"")),""))</f>
        <v/>
      </c>
      <c r="BF70" s="67" t="str">
        <f>IF(OR(Q70="",VLOOKUP(Q$1,Services!$A$1:$B$22,2,0)="Exclude"),"",IF($D70=1,IF(OR(price_limit="",price_limit="No Limit"),IF(Q70="Yes",1,2),IF(SUMIFS(WhatIf!$G:$G,WhatIf!$A:$A,Q$1,WhatIf!$B:$B,Q70)&lt;=price_limit,IF(Q70="Yes",1,2),"")),""))</f>
        <v/>
      </c>
      <c r="BG70" s="67" t="str">
        <f>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IF(OR(X70="",VLOOKUP(X$1,Services!$A$1:$B$22,2,0)="Exclude"),"",IF($D70=1,IF(OR(price_limit="",price_limit="No Limit"),IF(X70="Yes",1,2),IF(SUMIFS(WhatIf!$G:$G,WhatIf!$A:$A,X$1,WhatIf!$B:$B,X70)&lt;=price_limit,IF(X70="Yes",1,2),"")),""))</f>
        <v/>
      </c>
      <c r="BN70" s="3">
        <f t="shared" si="11"/>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252</v>
      </c>
      <c r="B71" s="4" t="s">
        <v>237</v>
      </c>
      <c r="C71" s="4" t="s">
        <v>206</v>
      </c>
      <c r="D71" s="3" t="str">
        <f t="shared" ca="1" si="9"/>
        <v/>
      </c>
      <c r="H71" s="5" t="s">
        <v>282</v>
      </c>
      <c r="I71" s="5" t="s">
        <v>282</v>
      </c>
      <c r="J71" s="5" t="s">
        <v>282</v>
      </c>
      <c r="K71" s="5" t="s">
        <v>282</v>
      </c>
      <c r="L71" s="5" t="s">
        <v>282</v>
      </c>
      <c r="M71" s="5" t="s">
        <v>282</v>
      </c>
      <c r="N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10"/>
        <v/>
      </c>
      <c r="AT71" s="67" t="str">
        <f>IF(OR(E71="",VLOOKUP(E$1,Services!$A$1:$B$22,2,0)="Exclude"),"",IF($D71=1,IF(OR(price_limit="",price_limit="No Limit"),IF(E71="Yes",1,2),IF(SUMIFS(WhatIf!$G:$G,WhatIf!$A:$A,E$1,WhatIf!$B:$B,E71)&lt;=price_limit,IF(E71="Yes",1,2),"")),""))</f>
        <v/>
      </c>
      <c r="AU71" s="67" t="str">
        <f>IF(OR(F71="",VLOOKUP(F$1,Services!$A$1:$B$22,2,0)="Exclude"),"",IF($D71=1,IF(OR(price_limit="",price_limit="No Limit"),IF(F71="Yes",1,2),IF(SUMIFS(WhatIf!$G:$G,WhatIf!$A:$A,F$1,WhatIf!$B:$B,F71)&lt;=price_limit,IF(F71="Yes",1,2),"")),""))</f>
        <v/>
      </c>
      <c r="AV71" s="67" t="str">
        <f>IF(OR(G71="",VLOOKUP(G$1,Services!$A$1:$B$22,2,0)="Exclude"),"",IF($D71=1,IF(OR(price_limit="",price_limit="No Limit"),IF(G71="Yes",1,2),IF(SUMIFS(WhatIf!$G:$G,WhatIf!$A:$A,G$1,WhatIf!$B:$B,G71)&lt;=price_limit,IF(G71="Yes",1,2),"")),""))</f>
        <v/>
      </c>
      <c r="AW71" s="67" t="str">
        <f ca="1">IF(OR(H71="",VLOOKUP(H$1,Services!$A$1:$B$22,2,0)="Exclude"),"",IF($D71=1,IF(OR(price_limit="",price_limit="No Limit"),IF(H71="Yes",1,2),IF(SUMIFS(WhatIf!$G:$G,WhatIf!$A:$A,H$1,WhatIf!$B:$B,H71)&lt;=price_limit,IF(H71="Yes",1,2),"")),""))</f>
        <v/>
      </c>
      <c r="AX71" s="67" t="str">
        <f ca="1">IF(OR(I71="",VLOOKUP(I$1,Services!$A$1:$B$22,2,0)="Exclude"),"",IF($D71=1,IF(OR(price_limit="",price_limit="No Limit"),IF(I71="Yes",1,2),IF(SUMIFS(WhatIf!$G:$G,WhatIf!$A:$A,I$1,WhatIf!$B:$B,I71)&lt;=price_limit,IF(I71="Yes",1,2),"")),""))</f>
        <v/>
      </c>
      <c r="AY71" s="67" t="str">
        <f ca="1">IF(OR(J71="",VLOOKUP(J$1,Services!$A$1:$B$22,2,0)="Exclude"),"",IF($D71=1,IF(OR(price_limit="",price_limit="No Limit"),IF(J71="Yes",1,2),IF(SUMIFS(WhatIf!$G:$G,WhatIf!$A:$A,J$1,WhatIf!$B:$B,J71)&lt;=price_limit,IF(J71="Yes",1,2),"")),""))</f>
        <v/>
      </c>
      <c r="AZ71" s="67" t="str">
        <f ca="1">IF(OR(K71="",VLOOKUP(K$1,Services!$A$1:$B$22,2,0)="Exclude"),"",IF($D71=1,IF(OR(price_limit="",price_limit="No Limit"),IF(K71="Yes",1,2),IF(SUMIFS(WhatIf!$G:$G,WhatIf!$A:$A,K$1,WhatIf!$B:$B,K71)&lt;=price_limit,IF(K71="Yes",1,2),"")),""))</f>
        <v/>
      </c>
      <c r="BA71" s="67" t="str">
        <f ca="1">IF(OR(L71="",VLOOKUP(L$1,Services!$A$1:$B$22,2,0)="Exclude"),"",IF($D71=1,IF(OR(price_limit="",price_limit="No Limit"),IF(L71="Yes",1,2),IF(SUMIFS(WhatIf!$G:$G,WhatIf!$A:$A,L$1,WhatIf!$B:$B,L71)&lt;=price_limit,IF(L71="Yes",1,2),"")),""))</f>
        <v/>
      </c>
      <c r="BB71" s="67" t="str">
        <f ca="1">IF(OR(M71="",VLOOKUP(M$1,Services!$A$1:$B$22,2,0)="Exclude"),"",IF($D71=1,IF(OR(price_limit="",price_limit="No Limit"),IF(M71="Yes",1,2),IF(SUMIFS(WhatIf!$G:$G,WhatIf!$A:$A,M$1,WhatIf!$B:$B,M71)&lt;=price_limit,IF(M71="Yes",1,2),"")),""))</f>
        <v/>
      </c>
      <c r="BC71" s="67" t="str">
        <f ca="1">IF(OR(N71="",VLOOKUP(N$1,Services!$A$1:$B$22,2,0)="Exclude"),"",IF($D71=1,IF(OR(price_limit="",price_limit="No Limit"),IF(N71="Yes",1,2),IF(SUMIFS(WhatIf!$G:$G,WhatIf!$A:$A,N$1,WhatIf!$B:$B,N71)&lt;=price_limit,IF(N71="Yes",1,2),"")),""))</f>
        <v/>
      </c>
      <c r="BD71" s="67" t="str">
        <f>IF(OR(O71="",VLOOKUP(O$1,Services!$A$1:$B$22,2,0)="Exclude"),"",IF($D71=1,IF(OR(price_limit="",price_limit="No Limit"),IF(O71="Yes",1,2),IF(SUMIFS(WhatIf!$G:$G,WhatIf!$A:$A,O$1,WhatIf!$B:$B,O71)&lt;=price_limit,IF(O71="Yes",1,2),"")),""))</f>
        <v/>
      </c>
      <c r="BE71" s="67" t="str">
        <f>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11"/>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253</v>
      </c>
      <c r="B72" s="4" t="s">
        <v>237</v>
      </c>
      <c r="C72" s="4" t="s">
        <v>206</v>
      </c>
      <c r="D72" s="3" t="str">
        <f t="shared" ca="1" si="9"/>
        <v/>
      </c>
      <c r="H72" s="5" t="s">
        <v>282</v>
      </c>
      <c r="I72" s="5" t="s">
        <v>282</v>
      </c>
      <c r="J72" s="5" t="s">
        <v>282</v>
      </c>
      <c r="K72" s="5" t="s">
        <v>282</v>
      </c>
      <c r="L72" s="5" t="s">
        <v>282</v>
      </c>
      <c r="M72" s="5" t="s">
        <v>282</v>
      </c>
      <c r="N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10"/>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 ca="1">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IF(OR(O72="",VLOOKUP(O$1,Services!$A$1:$B$22,2,0)="Exclude"),"",IF($D72=1,IF(OR(price_limit="",price_limit="No Limit"),IF(O72="Yes",1,2),IF(SUMIFS(WhatIf!$G:$G,WhatIf!$A:$A,O$1,WhatIf!$B:$B,O72)&lt;=price_limit,IF(O72="Yes",1,2),"")),""))</f>
        <v/>
      </c>
      <c r="BE72" s="67" t="str">
        <f>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11"/>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ht="24.9" x14ac:dyDescent="0.3">
      <c r="A73" s="19" t="s">
        <v>200</v>
      </c>
      <c r="B73" s="4" t="s">
        <v>237</v>
      </c>
      <c r="C73" s="4" t="s">
        <v>206</v>
      </c>
      <c r="D73" s="3" t="str">
        <f t="shared" ca="1" si="9"/>
        <v/>
      </c>
      <c r="F73" s="5" t="s">
        <v>793</v>
      </c>
      <c r="G73" s="5" t="s">
        <v>793</v>
      </c>
      <c r="H73" s="5" t="s">
        <v>282</v>
      </c>
      <c r="I73" s="5" t="s">
        <v>282</v>
      </c>
      <c r="J73" s="5" t="s">
        <v>282</v>
      </c>
      <c r="K73" s="5" t="s">
        <v>282</v>
      </c>
      <c r="L73" s="5" t="s">
        <v>282</v>
      </c>
      <c r="M73" s="5" t="s">
        <v>282</v>
      </c>
      <c r="N73" s="5" t="s">
        <v>1</v>
      </c>
      <c r="Q73" s="5" t="s">
        <v>805</v>
      </c>
      <c r="R73" s="5" t="s">
        <v>928</v>
      </c>
      <c r="T73" s="5" t="s">
        <v>244</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10"/>
        <v/>
      </c>
      <c r="AT73" s="67" t="str">
        <f>IF(OR(E73="",VLOOKUP(E$1,Services!$A$1:$B$22,2,0)="Exclude"),"",IF($D73=1,IF(OR(price_limit="",price_limit="No Limit"),IF(E73="Yes",1,2),IF(SUMIFS(WhatIf!$G:$G,WhatIf!$A:$A,E$1,WhatIf!$B:$B,E73)&lt;=price_limit,IF(E73="Yes",1,2),"")),""))</f>
        <v/>
      </c>
      <c r="AU73" s="67" t="str">
        <f ca="1">IF(OR(F73="",VLOOKUP(F$1,Services!$A$1:$B$22,2,0)="Exclude"),"",IF($D73=1,IF(OR(price_limit="",price_limit="No Limit"),IF(F73="Yes",1,2),IF(SUMIFS(WhatIf!$G:$G,WhatIf!$A:$A,F$1,WhatIf!$B:$B,F73)&lt;=price_limit,IF(F73="Yes",1,2),"")),""))</f>
        <v/>
      </c>
      <c r="AV73" s="67" t="str">
        <f ca="1">IF(OR(G73="",VLOOKUP(G$1,Services!$A$1:$B$22,2,0)="Exclude"),"",IF($D73=1,IF(OR(price_limit="",price_limit="No Limit"),IF(G73="Yes",1,2),IF(SUMIFS(WhatIf!$G:$G,WhatIf!$A:$A,G$1,WhatIf!$B:$B,G73)&lt;=price_limit,IF(G73="Yes",1,2),"")),""))</f>
        <v/>
      </c>
      <c r="AW73" s="67" t="str">
        <f ca="1">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IF(OR(O73="",VLOOKUP(O$1,Services!$A$1:$B$22,2,0)="Exclude"),"",IF($D73=1,IF(OR(price_limit="",price_limit="No Limit"),IF(O73="Yes",1,2),IF(SUMIFS(WhatIf!$G:$G,WhatIf!$A:$A,O$1,WhatIf!$B:$B,O73)&lt;=price_limit,IF(O73="Yes",1,2),"")),""))</f>
        <v/>
      </c>
      <c r="BE73" s="67" t="str">
        <f>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 ca="1">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 ca="1">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11"/>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x14ac:dyDescent="0.3">
      <c r="A74" s="19" t="s">
        <v>502</v>
      </c>
      <c r="C74" s="4" t="s">
        <v>445</v>
      </c>
      <c r="D74" s="3" t="str">
        <f t="shared" ca="1" si="9"/>
        <v/>
      </c>
      <c r="F74" s="5" t="s">
        <v>502</v>
      </c>
      <c r="G74" s="5" t="s">
        <v>502</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10"/>
        <v/>
      </c>
      <c r="AT74" s="67" t="str">
        <f>IF(OR(E74="",VLOOKUP(E$1,Services!$A$1:$B$22,2,0)="Exclude"),"",IF($D74=1,IF(OR(price_limit="",price_limit="No Limit"),IF(E74="Yes",1,2),IF(SUMIFS(WhatIf!$G:$G,WhatIf!$A:$A,E$1,WhatIf!$B:$B,E74)&lt;=price_limit,IF(E74="Yes",1,2),"")),""))</f>
        <v/>
      </c>
      <c r="AU74" s="67" t="str">
        <f ca="1">IF(OR(F74="",VLOOKUP(F$1,Services!$A$1:$B$22,2,0)="Exclude"),"",IF($D74=1,IF(OR(price_limit="",price_limit="No Limit"),IF(F74="Yes",1,2),IF(SUMIFS(WhatIf!$G:$G,WhatIf!$A:$A,F$1,WhatIf!$B:$B,F74)&lt;=price_limit,IF(F74="Yes",1,2),"")),""))</f>
        <v/>
      </c>
      <c r="AV74" s="67" t="str">
        <f ca="1">IF(OR(G74="",VLOOKUP(G$1,Services!$A$1:$B$22,2,0)="Exclude"),"",IF($D74=1,IF(OR(price_limit="",price_limit="No Limit"),IF(G74="Yes",1,2),IF(SUMIFS(WhatIf!$G:$G,WhatIf!$A:$A,G$1,WhatIf!$B:$B,G74)&lt;=price_limit,IF(G74="Yes",1,2),"")),""))</f>
        <v/>
      </c>
      <c r="AW74" s="67" t="str">
        <f>IF(OR(H74="",VLOOKUP(H$1,Services!$A$1:$B$22,2,0)="Exclude"),"",IF($D74=1,IF(OR(price_limit="",price_limit="No Limit"),IF(H74="Yes",1,2),IF(SUMIFS(WhatIf!$G:$G,WhatIf!$A:$A,H$1,WhatIf!$B:$B,H74)&lt;=price_limit,IF(H74="Yes",1,2),"")),""))</f>
        <v/>
      </c>
      <c r="AX74" s="67" t="str">
        <f>IF(OR(I74="",VLOOKUP(I$1,Services!$A$1:$B$22,2,0)="Exclude"),"",IF($D74=1,IF(OR(price_limit="",price_limit="No Limit"),IF(I74="Yes",1,2),IF(SUMIFS(WhatIf!$G:$G,WhatIf!$A:$A,I$1,WhatIf!$B:$B,I74)&lt;=price_limit,IF(I74="Yes",1,2),"")),""))</f>
        <v/>
      </c>
      <c r="AY74" s="67" t="str">
        <f>IF(OR(J74="",VLOOKUP(J$1,Services!$A$1:$B$22,2,0)="Exclude"),"",IF($D74=1,IF(OR(price_limit="",price_limit="No Limit"),IF(J74="Yes",1,2),IF(SUMIFS(WhatIf!$G:$G,WhatIf!$A:$A,J$1,WhatIf!$B:$B,J74)&lt;=price_limit,IF(J74="Yes",1,2),"")),""))</f>
        <v/>
      </c>
      <c r="AZ74" s="67" t="str">
        <f>IF(OR(K74="",VLOOKUP(K$1,Services!$A$1:$B$22,2,0)="Exclude"),"",IF($D74=1,IF(OR(price_limit="",price_limit="No Limit"),IF(K74="Yes",1,2),IF(SUMIFS(WhatIf!$G:$G,WhatIf!$A:$A,K$1,WhatIf!$B:$B,K74)&lt;=price_limit,IF(K74="Yes",1,2),"")),""))</f>
        <v/>
      </c>
      <c r="BA74" s="67" t="str">
        <f>IF(OR(L74="",VLOOKUP(L$1,Services!$A$1:$B$22,2,0)="Exclude"),"",IF($D74=1,IF(OR(price_limit="",price_limit="No Limit"),IF(L74="Yes",1,2),IF(SUMIFS(WhatIf!$G:$G,WhatIf!$A:$A,L$1,WhatIf!$B:$B,L74)&lt;=price_limit,IF(L74="Yes",1,2),"")),""))</f>
        <v/>
      </c>
      <c r="BB74" s="67" t="str">
        <f>IF(OR(M74="",VLOOKUP(M$1,Services!$A$1:$B$22,2,0)="Exclude"),"",IF($D74=1,IF(OR(price_limit="",price_limit="No Limit"),IF(M74="Yes",1,2),IF(SUMIFS(WhatIf!$G:$G,WhatIf!$A:$A,M$1,WhatIf!$B:$B,M74)&lt;=price_limit,IF(M74="Yes",1,2),"")),""))</f>
        <v/>
      </c>
      <c r="BC74" s="67" t="str">
        <f>IF(OR(N74="",VLOOKUP(N$1,Services!$A$1:$B$22,2,0)="Exclude"),"",IF($D74=1,IF(OR(price_limit="",price_limit="No Limit"),IF(N74="Yes",1,2),IF(SUMIFS(WhatIf!$G:$G,WhatIf!$A:$A,N$1,WhatIf!$B:$B,N74)&lt;=price_limit,IF(N74="Yes",1,2),"")),""))</f>
        <v/>
      </c>
      <c r="BD74" s="67" t="str">
        <f>IF(OR(O74="",VLOOKUP(O$1,Services!$A$1:$B$22,2,0)="Exclude"),"",IF($D74=1,IF(OR(price_limit="",price_limit="No Limit"),IF(O74="Yes",1,2),IF(SUMIFS(WhatIf!$G:$G,WhatIf!$A:$A,O$1,WhatIf!$B:$B,O74)&lt;=price_limit,IF(O74="Yes",1,2),"")),""))</f>
        <v/>
      </c>
      <c r="BE74" s="67" t="str">
        <f>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11"/>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201</v>
      </c>
      <c r="B75" s="4" t="s">
        <v>237</v>
      </c>
      <c r="C75" s="4" t="s">
        <v>206</v>
      </c>
      <c r="D75" s="3" t="str">
        <f t="shared" ca="1" si="9"/>
        <v/>
      </c>
      <c r="F75" s="5" t="s">
        <v>793</v>
      </c>
      <c r="G75" s="5" t="s">
        <v>793</v>
      </c>
      <c r="H75" s="5" t="s">
        <v>282</v>
      </c>
      <c r="I75" s="5" t="s">
        <v>282</v>
      </c>
      <c r="J75" s="5" t="s">
        <v>282</v>
      </c>
      <c r="K75" s="5" t="s">
        <v>282</v>
      </c>
      <c r="L75" s="5" t="s">
        <v>282</v>
      </c>
      <c r="M75" s="5" t="s">
        <v>282</v>
      </c>
      <c r="N75" s="5" t="s">
        <v>1</v>
      </c>
      <c r="W75" s="5" t="s">
        <v>1</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10"/>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 ca="1">IF(OR(I75="",VLOOKUP(I$1,Services!$A$1:$B$22,2,0)="Exclude"),"",IF($D75=1,IF(OR(price_limit="",price_limit="No Limit"),IF(I75="Yes",1,2),IF(SUMIFS(WhatIf!$G:$G,WhatIf!$A:$A,I$1,WhatIf!$B:$B,I75)&lt;=price_limit,IF(I75="Yes",1,2),"")),""))</f>
        <v/>
      </c>
      <c r="AY75" s="67" t="str">
        <f ca="1">IF(OR(J75="",VLOOKUP(J$1,Services!$A$1:$B$22,2,0)="Exclude"),"",IF($D75=1,IF(OR(price_limit="",price_limit="No Limit"),IF(J75="Yes",1,2),IF(SUMIFS(WhatIf!$G:$G,WhatIf!$A:$A,J$1,WhatIf!$B:$B,J75)&lt;=price_limit,IF(J75="Yes",1,2),"")),""))</f>
        <v/>
      </c>
      <c r="AZ75" s="67" t="str">
        <f ca="1">IF(OR(K75="",VLOOKUP(K$1,Services!$A$1:$B$22,2,0)="Exclude"),"",IF($D75=1,IF(OR(price_limit="",price_limit="No Limit"),IF(K75="Yes",1,2),IF(SUMIFS(WhatIf!$G:$G,WhatIf!$A:$A,K$1,WhatIf!$B:$B,K75)&lt;=price_limit,IF(K75="Yes",1,2),"")),""))</f>
        <v/>
      </c>
      <c r="BA75" s="67" t="str">
        <f ca="1">IF(OR(L75="",VLOOKUP(L$1,Services!$A$1:$B$22,2,0)="Exclude"),"",IF($D75=1,IF(OR(price_limit="",price_limit="No Limit"),IF(L75="Yes",1,2),IF(SUMIFS(WhatIf!$G:$G,WhatIf!$A:$A,L$1,WhatIf!$B:$B,L75)&lt;=price_limit,IF(L75="Yes",1,2),"")),""))</f>
        <v/>
      </c>
      <c r="BB75" s="67" t="str">
        <f ca="1">IF(OR(M75="",VLOOKUP(M$1,Services!$A$1:$B$22,2,0)="Exclude"),"",IF($D75=1,IF(OR(price_limit="",price_limit="No Limit"),IF(M75="Yes",1,2),IF(SUMIFS(WhatIf!$G:$G,WhatIf!$A:$A,M$1,WhatIf!$B:$B,M75)&lt;=price_limit,IF(M75="Yes",1,2),"")),""))</f>
        <v/>
      </c>
      <c r="BC75" s="67" t="str">
        <f ca="1">IF(OR(N75="",VLOOKUP(N$1,Services!$A$1:$B$22,2,0)="Exclude"),"",IF($D75=1,IF(OR(price_limit="",price_limit="No Limit"),IF(N75="Yes",1,2),IF(SUMIFS(WhatIf!$G:$G,WhatIf!$A:$A,N$1,WhatIf!$B:$B,N75)&lt;=price_limit,IF(N75="Yes",1,2),"")),""))</f>
        <v/>
      </c>
      <c r="BD75" s="67" t="str">
        <f>IF(OR(O75="",VLOOKUP(O$1,Services!$A$1:$B$22,2,0)="Exclude"),"",IF($D75=1,IF(OR(price_limit="",price_limit="No Limit"),IF(O75="Yes",1,2),IF(SUMIFS(WhatIf!$G:$G,WhatIf!$A:$A,O$1,WhatIf!$B:$B,O75)&lt;=price_limit,IF(O75="Yes",1,2),"")),""))</f>
        <v/>
      </c>
      <c r="BE75" s="67" t="str">
        <f>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 ca="1">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11"/>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17</v>
      </c>
      <c r="B76" s="4" t="s">
        <v>237</v>
      </c>
      <c r="C76" s="4" t="s">
        <v>446</v>
      </c>
      <c r="D76" s="3" t="str">
        <f t="shared" ca="1" si="9"/>
        <v/>
      </c>
      <c r="F76" s="6"/>
      <c r="G76" s="6"/>
      <c r="H76" s="12" t="s">
        <v>17</v>
      </c>
      <c r="I76" s="12" t="s">
        <v>1</v>
      </c>
      <c r="J76" s="12" t="s">
        <v>17</v>
      </c>
      <c r="K76" s="12" t="s">
        <v>17</v>
      </c>
      <c r="L76" s="12" t="s">
        <v>17</v>
      </c>
      <c r="M76" s="12" t="s">
        <v>17</v>
      </c>
      <c r="N76" s="12" t="s">
        <v>17</v>
      </c>
      <c r="O76" s="6"/>
      <c r="P76" s="5" t="s">
        <v>17</v>
      </c>
      <c r="Q76" s="6" t="s">
        <v>17</v>
      </c>
      <c r="R76" s="6"/>
      <c r="S76" s="5" t="s">
        <v>17</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10"/>
        <v/>
      </c>
      <c r="AT76" s="67" t="str">
        <f>IF(OR(E76="",VLOOKUP(E$1,Services!$A$1:$B$22,2,0)="Exclude"),"",IF($D76=1,IF(OR(price_limit="",price_limit="No Limit"),IF(E76="Yes",1,2),IF(SUMIFS(WhatIf!$G:$G,WhatIf!$A:$A,E$1,WhatIf!$B:$B,E76)&lt;=price_limit,IF(E76="Yes",1,2),"")),""))</f>
        <v/>
      </c>
      <c r="AU76" s="67" t="str">
        <f>IF(OR(F76="",VLOOKUP(F$1,Services!$A$1:$B$22,2,0)="Exclude"),"",IF($D76=1,IF(OR(price_limit="",price_limit="No Limit"),IF(F76="Yes",1,2),IF(SUMIFS(WhatIf!$G:$G,WhatIf!$A:$A,F$1,WhatIf!$B:$B,F76)&lt;=price_limit,IF(F76="Yes",1,2),"")),""))</f>
        <v/>
      </c>
      <c r="AV76" s="67" t="str">
        <f>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 ca="1">IF(OR(I76="",VLOOKUP(I$1,Services!$A$1:$B$22,2,0)="Exclude"),"",IF($D76=1,IF(OR(price_limit="",price_limit="No Limit"),IF(I76="Yes",1,2),IF(SUMIFS(WhatIf!$G:$G,WhatIf!$A:$A,I$1,WhatIf!$B:$B,I76)&lt;=price_limit,IF(I76="Yes",1,2),"")),""))</f>
        <v/>
      </c>
      <c r="AY76" s="67" t="str">
        <f ca="1">IF(OR(J76="",VLOOKUP(J$1,Services!$A$1:$B$22,2,0)="Exclude"),"",IF($D76=1,IF(OR(price_limit="",price_limit="No Limit"),IF(J76="Yes",1,2),IF(SUMIFS(WhatIf!$G:$G,WhatIf!$A:$A,J$1,WhatIf!$B:$B,J76)&lt;=price_limit,IF(J76="Yes",1,2),"")),""))</f>
        <v/>
      </c>
      <c r="AZ76" s="67" t="str">
        <f ca="1">IF(OR(K76="",VLOOKUP(K$1,Services!$A$1:$B$22,2,0)="Exclude"),"",IF($D76=1,IF(OR(price_limit="",price_limit="No Limit"),IF(K76="Yes",1,2),IF(SUMIFS(WhatIf!$G:$G,WhatIf!$A:$A,K$1,WhatIf!$B:$B,K76)&lt;=price_limit,IF(K76="Yes",1,2),"")),""))</f>
        <v/>
      </c>
      <c r="BA76" s="67" t="str">
        <f ca="1">IF(OR(L76="",VLOOKUP(L$1,Services!$A$1:$B$22,2,0)="Exclude"),"",IF($D76=1,IF(OR(price_limit="",price_limit="No Limit"),IF(L76="Yes",1,2),IF(SUMIFS(WhatIf!$G:$G,WhatIf!$A:$A,L$1,WhatIf!$B:$B,L76)&lt;=price_limit,IF(L76="Yes",1,2),"")),""))</f>
        <v/>
      </c>
      <c r="BB76" s="67" t="str">
        <f ca="1">IF(OR(M76="",VLOOKUP(M$1,Services!$A$1:$B$22,2,0)="Exclude"),"",IF($D76=1,IF(OR(price_limit="",price_limit="No Limit"),IF(M76="Yes",1,2),IF(SUMIFS(WhatIf!$G:$G,WhatIf!$A:$A,M$1,WhatIf!$B:$B,M76)&lt;=price_limit,IF(M76="Yes",1,2),"")),""))</f>
        <v/>
      </c>
      <c r="BC76" s="67" t="str">
        <f ca="1">IF(OR(N76="",VLOOKUP(N$1,Services!$A$1:$B$22,2,0)="Exclude"),"",IF($D76=1,IF(OR(price_limit="",price_limit="No Limit"),IF(N76="Yes",1,2),IF(SUMIFS(WhatIf!$G:$G,WhatIf!$A:$A,N$1,WhatIf!$B:$B,N76)&lt;=price_limit,IF(N76="Yes",1,2),"")),""))</f>
        <v/>
      </c>
      <c r="BD76" s="67" t="str">
        <f>IF(OR(O76="",VLOOKUP(O$1,Services!$A$1:$B$22,2,0)="Exclude"),"",IF($D76=1,IF(OR(price_limit="",price_limit="No Limit"),IF(O76="Yes",1,2),IF(SUMIFS(WhatIf!$G:$G,WhatIf!$A:$A,O$1,WhatIf!$B:$B,O76)&lt;=price_limit,IF(O76="Yes",1,2),"")),""))</f>
        <v/>
      </c>
      <c r="BE76" s="67" t="str">
        <f ca="1">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 ca="1">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11"/>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216</v>
      </c>
      <c r="B77" s="4" t="s">
        <v>237</v>
      </c>
      <c r="C77" s="4" t="s">
        <v>445</v>
      </c>
      <c r="D77" s="3" t="str">
        <f t="shared" ca="1" si="9"/>
        <v/>
      </c>
      <c r="F77" s="5" t="s">
        <v>216</v>
      </c>
      <c r="G77" s="5" t="s">
        <v>216</v>
      </c>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10"/>
        <v/>
      </c>
      <c r="AT77" s="67" t="str">
        <f>IF(OR(E77="",VLOOKUP(E$1,Services!$A$1:$B$22,2,0)="Exclude"),"",IF($D77=1,IF(OR(price_limit="",price_limit="No Limit"),IF(E77="Yes",1,2),IF(SUMIFS(WhatIf!$G:$G,WhatIf!$A:$A,E$1,WhatIf!$B:$B,E77)&lt;=price_limit,IF(E77="Yes",1,2),"")),""))</f>
        <v/>
      </c>
      <c r="AU77" s="67" t="str">
        <f ca="1">IF(OR(F77="",VLOOKUP(F$1,Services!$A$1:$B$22,2,0)="Exclude"),"",IF($D77=1,IF(OR(price_limit="",price_limit="No Limit"),IF(F77="Yes",1,2),IF(SUMIFS(WhatIf!$G:$G,WhatIf!$A:$A,F$1,WhatIf!$B:$B,F77)&lt;=price_limit,IF(F77="Yes",1,2),"")),""))</f>
        <v/>
      </c>
      <c r="AV77" s="67" t="str">
        <f ca="1">IF(OR(G77="",VLOOKUP(G$1,Services!$A$1:$B$22,2,0)="Exclude"),"",IF($D77=1,IF(OR(price_limit="",price_limit="No Limit"),IF(G77="Yes",1,2),IF(SUMIFS(WhatIf!$G:$G,WhatIf!$A:$A,G$1,WhatIf!$B:$B,G77)&lt;=price_limit,IF(G77="Yes",1,2),"")),""))</f>
        <v/>
      </c>
      <c r="AW77" s="67" t="str">
        <f>IF(OR(H77="",VLOOKUP(H$1,Services!$A$1:$B$22,2,0)="Exclude"),"",IF($D77=1,IF(OR(price_limit="",price_limit="No Limit"),IF(H77="Yes",1,2),IF(SUMIFS(WhatIf!$G:$G,WhatIf!$A:$A,H$1,WhatIf!$B:$B,H77)&lt;=price_limit,IF(H77="Yes",1,2),"")),""))</f>
        <v/>
      </c>
      <c r="AX77" s="67" t="str">
        <f>IF(OR(I77="",VLOOKUP(I$1,Services!$A$1:$B$22,2,0)="Exclude"),"",IF($D77=1,IF(OR(price_limit="",price_limit="No Limit"),IF(I77="Yes",1,2),IF(SUMIFS(WhatIf!$G:$G,WhatIf!$A:$A,I$1,WhatIf!$B:$B,I77)&lt;=price_limit,IF(I77="Yes",1,2),"")),""))</f>
        <v/>
      </c>
      <c r="AY77" s="67" t="str">
        <f>IF(OR(J77="",VLOOKUP(J$1,Services!$A$1:$B$22,2,0)="Exclude"),"",IF($D77=1,IF(OR(price_limit="",price_limit="No Limit"),IF(J77="Yes",1,2),IF(SUMIFS(WhatIf!$G:$G,WhatIf!$A:$A,J$1,WhatIf!$B:$B,J77)&lt;=price_limit,IF(J77="Yes",1,2),"")),""))</f>
        <v/>
      </c>
      <c r="AZ77" s="67" t="str">
        <f>IF(OR(K77="",VLOOKUP(K$1,Services!$A$1:$B$22,2,0)="Exclude"),"",IF($D77=1,IF(OR(price_limit="",price_limit="No Limit"),IF(K77="Yes",1,2),IF(SUMIFS(WhatIf!$G:$G,WhatIf!$A:$A,K$1,WhatIf!$B:$B,K77)&lt;=price_limit,IF(K77="Yes",1,2),"")),""))</f>
        <v/>
      </c>
      <c r="BA77" s="67" t="str">
        <f>IF(OR(L77="",VLOOKUP(L$1,Services!$A$1:$B$22,2,0)="Exclude"),"",IF($D77=1,IF(OR(price_limit="",price_limit="No Limit"),IF(L77="Yes",1,2),IF(SUMIFS(WhatIf!$G:$G,WhatIf!$A:$A,L$1,WhatIf!$B:$B,L77)&lt;=price_limit,IF(L77="Yes",1,2),"")),""))</f>
        <v/>
      </c>
      <c r="BB77" s="67" t="str">
        <f>IF(OR(M77="",VLOOKUP(M$1,Services!$A$1:$B$22,2,0)="Exclude"),"",IF($D77=1,IF(OR(price_limit="",price_limit="No Limit"),IF(M77="Yes",1,2),IF(SUMIFS(WhatIf!$G:$G,WhatIf!$A:$A,M$1,WhatIf!$B:$B,M77)&lt;=price_limit,IF(M77="Yes",1,2),"")),""))</f>
        <v/>
      </c>
      <c r="BC77" s="67" t="str">
        <f>IF(OR(N77="",VLOOKUP(N$1,Services!$A$1:$B$22,2,0)="Exclude"),"",IF($D77=1,IF(OR(price_limit="",price_limit="No Limit"),IF(N77="Yes",1,2),IF(SUMIFS(WhatIf!$G:$G,WhatIf!$A:$A,N$1,WhatIf!$B:$B,N77)&lt;=price_limit,IF(N77="Yes",1,2),"")),""))</f>
        <v/>
      </c>
      <c r="BD77" s="67" t="str">
        <f>IF(OR(O77="",VLOOKUP(O$1,Services!$A$1:$B$22,2,0)="Exclude"),"",IF($D77=1,IF(OR(price_limit="",price_limit="No Limit"),IF(O77="Yes",1,2),IF(SUMIFS(WhatIf!$G:$G,WhatIf!$A:$A,O$1,WhatIf!$B:$B,O77)&lt;=price_limit,IF(O77="Yes",1,2),"")),""))</f>
        <v/>
      </c>
      <c r="BE77" s="67" t="str">
        <f>IF(OR(P77="",VLOOKUP(P$1,Services!$A$1:$B$22,2,0)="Exclude"),"",IF($D77=1,IF(OR(price_limit="",price_limit="No Limit"),IF(P77="Yes",1,2),IF(SUMIFS(WhatIf!$G:$G,WhatIf!$A:$A,P$1,WhatIf!$B:$B,P77)&lt;=price_limit,IF(P77="Yes",1,2),"")),""))</f>
        <v/>
      </c>
      <c r="BF77" s="67" t="str">
        <f>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11"/>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373</v>
      </c>
      <c r="B78" s="4" t="s">
        <v>237</v>
      </c>
      <c r="C78" s="4" t="s">
        <v>280</v>
      </c>
      <c r="D78" s="3" t="str">
        <f t="shared" ca="1" si="9"/>
        <v/>
      </c>
      <c r="E78" s="5" t="s">
        <v>1</v>
      </c>
      <c r="O78" s="6"/>
      <c r="P78" s="6"/>
      <c r="Q78" s="6" t="s">
        <v>1</v>
      </c>
      <c r="R78" s="6"/>
      <c r="X78" s="5" t="s">
        <v>1</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10"/>
        <v/>
      </c>
      <c r="AT78" s="67" t="str">
        <f ca="1">IF(OR(E78="",VLOOKUP(E$1,Services!$A$1:$B$22,2,0)="Exclude"),"",IF($D78=1,IF(OR(price_limit="",price_limit="No Limit"),IF(E78="Yes",1,2),IF(SUMIFS(WhatIf!$G:$G,WhatIf!$A:$A,E$1,WhatIf!$B:$B,E78)&lt;=price_limit,IF(E78="Yes",1,2),"")),""))</f>
        <v/>
      </c>
      <c r="AU78" s="67" t="str">
        <f>IF(OR(F78="",VLOOKUP(F$1,Services!$A$1:$B$22,2,0)="Exclude"),"",IF($D78=1,IF(OR(price_limit="",price_limit="No Limit"),IF(F78="Yes",1,2),IF(SUMIFS(WhatIf!$G:$G,WhatIf!$A:$A,F$1,WhatIf!$B:$B,F78)&lt;=price_limit,IF(F78="Yes",1,2),"")),""))</f>
        <v/>
      </c>
      <c r="AV78" s="67" t="str">
        <f>IF(OR(G78="",VLOOKUP(G$1,Services!$A$1:$B$22,2,0)="Exclude"),"",IF($D78=1,IF(OR(price_limit="",price_limit="No Limit"),IF(G78="Yes",1,2),IF(SUMIFS(WhatIf!$G:$G,WhatIf!$A:$A,G$1,WhatIf!$B:$B,G78)&lt;=price_limit,IF(G78="Yes",1,2),"")),""))</f>
        <v/>
      </c>
      <c r="AW78" s="67" t="str">
        <f>IF(OR(H78="",VLOOKUP(H$1,Services!$A$1:$B$22,2,0)="Exclude"),"",IF($D78=1,IF(OR(price_limit="",price_limit="No Limit"),IF(H78="Yes",1,2),IF(SUMIFS(WhatIf!$G:$G,WhatIf!$A:$A,H$1,WhatIf!$B:$B,H78)&lt;=price_limit,IF(H78="Yes",1,2),"")),""))</f>
        <v/>
      </c>
      <c r="AX78" s="67" t="str">
        <f>IF(OR(I78="",VLOOKUP(I$1,Services!$A$1:$B$22,2,0)="Exclude"),"",IF($D78=1,IF(OR(price_limit="",price_limit="No Limit"),IF(I78="Yes",1,2),IF(SUMIFS(WhatIf!$G:$G,WhatIf!$A:$A,I$1,WhatIf!$B:$B,I78)&lt;=price_limit,IF(I78="Yes",1,2),"")),""))</f>
        <v/>
      </c>
      <c r="AY78" s="67" t="str">
        <f>IF(OR(J78="",VLOOKUP(J$1,Services!$A$1:$B$22,2,0)="Exclude"),"",IF($D78=1,IF(OR(price_limit="",price_limit="No Limit"),IF(J78="Yes",1,2),IF(SUMIFS(WhatIf!$G:$G,WhatIf!$A:$A,J$1,WhatIf!$B:$B,J78)&lt;=price_limit,IF(J78="Yes",1,2),"")),""))</f>
        <v/>
      </c>
      <c r="AZ78" s="67" t="str">
        <f>IF(OR(K78="",VLOOKUP(K$1,Services!$A$1:$B$22,2,0)="Exclude"),"",IF($D78=1,IF(OR(price_limit="",price_limit="No Limit"),IF(K78="Yes",1,2),IF(SUMIFS(WhatIf!$G:$G,WhatIf!$A:$A,K$1,WhatIf!$B:$B,K78)&lt;=price_limit,IF(K78="Yes",1,2),"")),""))</f>
        <v/>
      </c>
      <c r="BA78" s="67" t="str">
        <f>IF(OR(L78="",VLOOKUP(L$1,Services!$A$1:$B$22,2,0)="Exclude"),"",IF($D78=1,IF(OR(price_limit="",price_limit="No Limit"),IF(L78="Yes",1,2),IF(SUMIFS(WhatIf!$G:$G,WhatIf!$A:$A,L$1,WhatIf!$B:$B,L78)&lt;=price_limit,IF(L78="Yes",1,2),"")),""))</f>
        <v/>
      </c>
      <c r="BB78" s="67" t="str">
        <f>IF(OR(M78="",VLOOKUP(M$1,Services!$A$1:$B$22,2,0)="Exclude"),"",IF($D78=1,IF(OR(price_limit="",price_limit="No Limit"),IF(M78="Yes",1,2),IF(SUMIFS(WhatIf!$G:$G,WhatIf!$A:$A,M$1,WhatIf!$B:$B,M78)&lt;=price_limit,IF(M78="Yes",1,2),"")),""))</f>
        <v/>
      </c>
      <c r="BC78" s="67" t="str">
        <f>IF(OR(N78="",VLOOKUP(N$1,Services!$A$1:$B$22,2,0)="Exclude"),"",IF($D78=1,IF(OR(price_limit="",price_limit="No Limit"),IF(N78="Yes",1,2),IF(SUMIFS(WhatIf!$G:$G,WhatIf!$A:$A,N$1,WhatIf!$B:$B,N78)&lt;=price_limit,IF(N78="Yes",1,2),"")),""))</f>
        <v/>
      </c>
      <c r="BD78" s="67" t="str">
        <f>IF(OR(O78="",VLOOKUP(O$1,Services!$A$1:$B$22,2,0)="Exclude"),"",IF($D78=1,IF(OR(price_limit="",price_limit="No Limit"),IF(O78="Yes",1,2),IF(SUMIFS(WhatIf!$G:$G,WhatIf!$A:$A,O$1,WhatIf!$B:$B,O78)&lt;=price_limit,IF(O78="Yes",1,2),"")),""))</f>
        <v/>
      </c>
      <c r="BE78" s="67" t="str">
        <f>IF(OR(P78="",VLOOKUP(P$1,Services!$A$1:$B$22,2,0)="Exclude"),"",IF($D78=1,IF(OR(price_limit="",price_limit="No Limit"),IF(P78="Yes",1,2),IF(SUMIFS(WhatIf!$G:$G,WhatIf!$A:$A,P$1,WhatIf!$B:$B,P78)&lt;=price_limit,IF(P78="Yes",1,2),"")),""))</f>
        <v/>
      </c>
      <c r="BF78" s="67" t="str">
        <f>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 ca="1">IF(OR(X78="",VLOOKUP(X$1,Services!$A$1:$B$22,2,0)="Exclude"),"",IF($D78=1,IF(OR(price_limit="",price_limit="No Limit"),IF(X78="Yes",1,2),IF(SUMIFS(WhatIf!$G:$G,WhatIf!$A:$A,X$1,WhatIf!$B:$B,X78)&lt;=price_limit,IF(X78="Yes",1,2),"")),""))</f>
        <v/>
      </c>
      <c r="BN78" s="3">
        <f t="shared" si="11"/>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653</v>
      </c>
      <c r="C79" s="4" t="s">
        <v>447</v>
      </c>
      <c r="D79" s="3" t="str">
        <f t="shared" ca="1" si="9"/>
        <v/>
      </c>
      <c r="T79" s="5" t="s">
        <v>244</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10"/>
        <v/>
      </c>
      <c r="AT79" s="67" t="str">
        <f>IF(OR(E79="",VLOOKUP(E$1,Services!$A$1:$B$22,2,0)="Exclude"),"",IF($D79=1,IF(OR(price_limit="",price_limit="No Limit"),IF(E79="Yes",1,2),IF(SUMIFS(WhatIf!$G:$G,WhatIf!$A:$A,E$1,WhatIf!$B:$B,E79)&lt;=price_limit,IF(E79="Yes",1,2),"")),""))</f>
        <v/>
      </c>
      <c r="AU79" s="67" t="str">
        <f>IF(OR(F79="",VLOOKUP(F$1,Services!$A$1:$B$22,2,0)="Exclude"),"",IF($D79=1,IF(OR(price_limit="",price_limit="No Limit"),IF(F79="Yes",1,2),IF(SUMIFS(WhatIf!$G:$G,WhatIf!$A:$A,F$1,WhatIf!$B:$B,F79)&lt;=price_limit,IF(F79="Yes",1,2),"")),""))</f>
        <v/>
      </c>
      <c r="AV79" s="67" t="str">
        <f>IF(OR(G79="",VLOOKUP(G$1,Services!$A$1:$B$22,2,0)="Exclude"),"",IF($D79=1,IF(OR(price_limit="",price_limit="No Limit"),IF(G79="Yes",1,2),IF(SUMIFS(WhatIf!$G:$G,WhatIf!$A:$A,G$1,WhatIf!$B:$B,G79)&lt;=price_limit,IF(G79="Yes",1,2),"")),""))</f>
        <v/>
      </c>
      <c r="AW79" s="67" t="str">
        <f>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 ca="1">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IF(OR(X79="",VLOOKUP(X$1,Services!$A$1:$B$22,2,0)="Exclude"),"",IF($D79=1,IF(OR(price_limit="",price_limit="No Limit"),IF(X79="Yes",1,2),IF(SUMIFS(WhatIf!$G:$G,WhatIf!$A:$A,X$1,WhatIf!$B:$B,X79)&lt;=price_limit,IF(X79="Yes",1,2),"")),""))</f>
        <v/>
      </c>
      <c r="BN79" s="3">
        <f t="shared" si="11"/>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18</v>
      </c>
      <c r="B80" s="4" t="s">
        <v>237</v>
      </c>
      <c r="C80" s="4" t="s">
        <v>280</v>
      </c>
      <c r="D80" s="3" t="str">
        <f t="shared" ca="1" si="9"/>
        <v/>
      </c>
      <c r="E80" s="5" t="s">
        <v>1</v>
      </c>
      <c r="F80" s="5" t="s">
        <v>496</v>
      </c>
      <c r="G80" s="5" t="s">
        <v>496</v>
      </c>
      <c r="I80" s="5" t="s">
        <v>1</v>
      </c>
      <c r="J80" s="5" t="s">
        <v>1</v>
      </c>
      <c r="K80" s="5" t="s">
        <v>1</v>
      </c>
      <c r="L80" s="5" t="s">
        <v>1</v>
      </c>
      <c r="M80" s="5" t="s">
        <v>1</v>
      </c>
      <c r="O80" s="6"/>
      <c r="P80" s="6"/>
      <c r="Q80" s="6"/>
      <c r="R80" s="6" t="s">
        <v>1</v>
      </c>
      <c r="V80" s="5" t="s">
        <v>1</v>
      </c>
      <c r="X80" s="5" t="s">
        <v>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10"/>
        <v/>
      </c>
      <c r="AT80" s="67" t="str">
        <f ca="1">IF(OR(E80="",VLOOKUP(E$1,Services!$A$1:$B$22,2,0)="Exclude"),"",IF($D80=1,IF(OR(price_limit="",price_limit="No Limit"),IF(E80="Yes",1,2),IF(SUMIFS(WhatIf!$G:$G,WhatIf!$A:$A,E$1,WhatIf!$B:$B,E80)&lt;=price_limit,IF(E80="Yes",1,2),"")),""))</f>
        <v/>
      </c>
      <c r="AU80" s="67" t="str">
        <f ca="1">IF(OR(F80="",VLOOKUP(F$1,Services!$A$1:$B$22,2,0)="Exclude"),"",IF($D80=1,IF(OR(price_limit="",price_limit="No Limit"),IF(F80="Yes",1,2),IF(SUMIFS(WhatIf!$G:$G,WhatIf!$A:$A,F$1,WhatIf!$B:$B,F80)&lt;=price_limit,IF(F80="Yes",1,2),"")),""))</f>
        <v/>
      </c>
      <c r="AV80" s="67" t="str">
        <f ca="1">IF(OR(G80="",VLOOKUP(G$1,Services!$A$1:$B$22,2,0)="Exclude"),"",IF($D80=1,IF(OR(price_limit="",price_limit="No Limit"),IF(G80="Yes",1,2),IF(SUMIFS(WhatIf!$G:$G,WhatIf!$A:$A,G$1,WhatIf!$B:$B,G80)&lt;=price_limit,IF(G80="Yes",1,2),"")),""))</f>
        <v/>
      </c>
      <c r="AW80" s="67" t="str">
        <f>IF(OR(H80="",VLOOKUP(H$1,Services!$A$1:$B$22,2,0)="Exclude"),"",IF($D80=1,IF(OR(price_limit="",price_limit="No Limit"),IF(H80="Yes",1,2),IF(SUMIFS(WhatIf!$G:$G,WhatIf!$A:$A,H$1,WhatIf!$B:$B,H80)&lt;=price_limit,IF(H80="Yes",1,2),"")),""))</f>
        <v/>
      </c>
      <c r="AX80" s="67" t="str">
        <f ca="1">IF(OR(I80="",VLOOKUP(I$1,Services!$A$1:$B$22,2,0)="Exclude"),"",IF($D80=1,IF(OR(price_limit="",price_limit="No Limit"),IF(I80="Yes",1,2),IF(SUMIFS(WhatIf!$G:$G,WhatIf!$A:$A,I$1,WhatIf!$B:$B,I80)&lt;=price_limit,IF(I80="Yes",1,2),"")),""))</f>
        <v/>
      </c>
      <c r="AY80" s="67" t="str">
        <f ca="1">IF(OR(J80="",VLOOKUP(J$1,Services!$A$1:$B$22,2,0)="Exclude"),"",IF($D80=1,IF(OR(price_limit="",price_limit="No Limit"),IF(J80="Yes",1,2),IF(SUMIFS(WhatIf!$G:$G,WhatIf!$A:$A,J$1,WhatIf!$B:$B,J80)&lt;=price_limit,IF(J80="Yes",1,2),"")),""))</f>
        <v/>
      </c>
      <c r="AZ80" s="67" t="str">
        <f ca="1">IF(OR(K80="",VLOOKUP(K$1,Services!$A$1:$B$22,2,0)="Exclude"),"",IF($D80=1,IF(OR(price_limit="",price_limit="No Limit"),IF(K80="Yes",1,2),IF(SUMIFS(WhatIf!$G:$G,WhatIf!$A:$A,K$1,WhatIf!$B:$B,K80)&lt;=price_limit,IF(K80="Yes",1,2),"")),""))</f>
        <v/>
      </c>
      <c r="BA80" s="67" t="str">
        <f ca="1">IF(OR(L80="",VLOOKUP(L$1,Services!$A$1:$B$22,2,0)="Exclude"),"",IF($D80=1,IF(OR(price_limit="",price_limit="No Limit"),IF(L80="Yes",1,2),IF(SUMIFS(WhatIf!$G:$G,WhatIf!$A:$A,L$1,WhatIf!$B:$B,L80)&lt;=price_limit,IF(L80="Yes",1,2),"")),""))</f>
        <v/>
      </c>
      <c r="BB80" s="67" t="str">
        <f ca="1">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 ca="1">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 ca="1">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 ca="1">IF(OR(X80="",VLOOKUP(X$1,Services!$A$1:$B$22,2,0)="Exclude"),"",IF($D80=1,IF(OR(price_limit="",price_limit="No Limit"),IF(X80="Yes",1,2),IF(SUMIFS(WhatIf!$G:$G,WhatIf!$A:$A,X$1,WhatIf!$B:$B,X80)&lt;=price_limit,IF(X80="Yes",1,2),"")),""))</f>
        <v/>
      </c>
      <c r="BN80" s="3">
        <f t="shared" si="11"/>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873</v>
      </c>
      <c r="B81" s="4" t="s">
        <v>237</v>
      </c>
      <c r="C81" s="4" t="s">
        <v>447</v>
      </c>
      <c r="D81" s="3" t="str">
        <f t="shared" ca="1" si="9"/>
        <v/>
      </c>
      <c r="V81" s="5" t="s">
        <v>572</v>
      </c>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10"/>
        <v/>
      </c>
      <c r="AT81" s="67" t="str">
        <f>IF(OR(E81="",VLOOKUP(E$1,Services!$A$1:$B$22,2,0)="Exclude"),"",IF($D81=1,IF(OR(price_limit="",price_limit="No Limit"),IF(E81="Yes",1,2),IF(SUMIFS(WhatIf!$G:$G,WhatIf!$A:$A,E$1,WhatIf!$B:$B,E81)&lt;=price_limit,IF(E81="Yes",1,2),"")),""))</f>
        <v/>
      </c>
      <c r="AU81" s="67" t="str">
        <f>IF(OR(F81="",VLOOKUP(F$1,Services!$A$1:$B$22,2,0)="Exclude"),"",IF($D81=1,IF(OR(price_limit="",price_limit="No Limit"),IF(F81="Yes",1,2),IF(SUMIFS(WhatIf!$G:$G,WhatIf!$A:$A,F$1,WhatIf!$B:$B,F81)&lt;=price_limit,IF(F81="Yes",1,2),"")),""))</f>
        <v/>
      </c>
      <c r="AV81" s="67" t="str">
        <f>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IF(OR(J81="",VLOOKUP(J$1,Services!$A$1:$B$22,2,0)="Exclude"),"",IF($D81=1,IF(OR(price_limit="",price_limit="No Limit"),IF(J81="Yes",1,2),IF(SUMIFS(WhatIf!$G:$G,WhatIf!$A:$A,J$1,WhatIf!$B:$B,J81)&lt;=price_limit,IF(J81="Yes",1,2),"")),""))</f>
        <v/>
      </c>
      <c r="AZ81" s="67" t="str">
        <f>IF(OR(K81="",VLOOKUP(K$1,Services!$A$1:$B$22,2,0)="Exclude"),"",IF($D81=1,IF(OR(price_limit="",price_limit="No Limit"),IF(K81="Yes",1,2),IF(SUMIFS(WhatIf!$G:$G,WhatIf!$A:$A,K$1,WhatIf!$B:$B,K81)&lt;=price_limit,IF(K81="Yes",1,2),"")),""))</f>
        <v/>
      </c>
      <c r="BA81" s="67" t="str">
        <f>IF(OR(L81="",VLOOKUP(L$1,Services!$A$1:$B$22,2,0)="Exclude"),"",IF($D81=1,IF(OR(price_limit="",price_limit="No Limit"),IF(L81="Yes",1,2),IF(SUMIFS(WhatIf!$G:$G,WhatIf!$A:$A,L$1,WhatIf!$B:$B,L81)&lt;=price_limit,IF(L81="Yes",1,2),"")),""))</f>
        <v/>
      </c>
      <c r="BB81" s="67" t="str">
        <f>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 ca="1">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 ca="1">IF(OR(X81="",VLOOKUP(X$1,Services!$A$1:$B$22,2,0)="Exclude"),"",IF($D81=1,IF(OR(price_limit="",price_limit="No Limit"),IF(X81="Yes",1,2),IF(SUMIFS(WhatIf!$G:$G,WhatIf!$A:$A,X$1,WhatIf!$B:$B,X81)&lt;=price_limit,IF(X81="Yes",1,2),"")),""))</f>
        <v/>
      </c>
      <c r="BN81" s="3">
        <f t="shared" si="11"/>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19</v>
      </c>
      <c r="B82" s="4" t="s">
        <v>237</v>
      </c>
      <c r="C82" s="4" t="s">
        <v>214</v>
      </c>
      <c r="D82" s="3" t="str">
        <f t="shared" ca="1" si="9"/>
        <v/>
      </c>
      <c r="F82" s="5" t="s">
        <v>498</v>
      </c>
      <c r="G82" s="5" t="s">
        <v>498</v>
      </c>
      <c r="H82" s="5" t="s">
        <v>1</v>
      </c>
      <c r="I82" s="5" t="s">
        <v>1</v>
      </c>
      <c r="J82" s="5" t="s">
        <v>1</v>
      </c>
      <c r="K82" s="5" t="s">
        <v>1</v>
      </c>
      <c r="L82" s="5" t="s">
        <v>1</v>
      </c>
      <c r="M82" s="5" t="s">
        <v>1</v>
      </c>
      <c r="O82" s="6" t="s">
        <v>1</v>
      </c>
      <c r="P82" s="6" t="s">
        <v>1</v>
      </c>
      <c r="Q82" s="6" t="s">
        <v>1</v>
      </c>
      <c r="R82" s="6" t="s">
        <v>1</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10"/>
        <v/>
      </c>
      <c r="AT82" s="67" t="str">
        <f>IF(OR(E82="",VLOOKUP(E$1,Services!$A$1:$B$22,2,0)="Exclude"),"",IF($D82=1,IF(OR(price_limit="",price_limit="No Limit"),IF(E82="Yes",1,2),IF(SUMIFS(WhatIf!$G:$G,WhatIf!$A:$A,E$1,WhatIf!$B:$B,E82)&lt;=price_limit,IF(E82="Yes",1,2),"")),""))</f>
        <v/>
      </c>
      <c r="AU82" s="67" t="str">
        <f ca="1">IF(OR(F82="",VLOOKUP(F$1,Services!$A$1:$B$22,2,0)="Exclude"),"",IF($D82=1,IF(OR(price_limit="",price_limit="No Limit"),IF(F82="Yes",1,2),IF(SUMIFS(WhatIf!$G:$G,WhatIf!$A:$A,F$1,WhatIf!$B:$B,F82)&lt;=price_limit,IF(F82="Yes",1,2),"")),""))</f>
        <v/>
      </c>
      <c r="AV82" s="67" t="str">
        <f ca="1">IF(OR(G82="",VLOOKUP(G$1,Services!$A$1:$B$22,2,0)="Exclude"),"",IF($D82=1,IF(OR(price_limit="",price_limit="No Limit"),IF(G82="Yes",1,2),IF(SUMIFS(WhatIf!$G:$G,WhatIf!$A:$A,G$1,WhatIf!$B:$B,G82)&lt;=price_limit,IF(G82="Yes",1,2),"")),""))</f>
        <v/>
      </c>
      <c r="AW82" s="67" t="str">
        <f ca="1">IF(OR(H82="",VLOOKUP(H$1,Services!$A$1:$B$22,2,0)="Exclude"),"",IF($D82=1,IF(OR(price_limit="",price_limit="No Limit"),IF(H82="Yes",1,2),IF(SUMIFS(WhatIf!$G:$G,WhatIf!$A:$A,H$1,WhatIf!$B:$B,H82)&lt;=price_limit,IF(H82="Yes",1,2),"")),""))</f>
        <v/>
      </c>
      <c r="AX82" s="67" t="str">
        <f ca="1">IF(OR(I82="",VLOOKUP(I$1,Services!$A$1:$B$22,2,0)="Exclude"),"",IF($D82=1,IF(OR(price_limit="",price_limit="No Limit"),IF(I82="Yes",1,2),IF(SUMIFS(WhatIf!$G:$G,WhatIf!$A:$A,I$1,WhatIf!$B:$B,I82)&lt;=price_limit,IF(I82="Yes",1,2),"")),""))</f>
        <v/>
      </c>
      <c r="AY82" s="67" t="str">
        <f ca="1">IF(OR(J82="",VLOOKUP(J$1,Services!$A$1:$B$22,2,0)="Exclude"),"",IF($D82=1,IF(OR(price_limit="",price_limit="No Limit"),IF(J82="Yes",1,2),IF(SUMIFS(WhatIf!$G:$G,WhatIf!$A:$A,J$1,WhatIf!$B:$B,J82)&lt;=price_limit,IF(J82="Yes",1,2),"")),""))</f>
        <v/>
      </c>
      <c r="AZ82" s="67" t="str">
        <f ca="1">IF(OR(K82="",VLOOKUP(K$1,Services!$A$1:$B$22,2,0)="Exclude"),"",IF($D82=1,IF(OR(price_limit="",price_limit="No Limit"),IF(K82="Yes",1,2),IF(SUMIFS(WhatIf!$G:$G,WhatIf!$A:$A,K$1,WhatIf!$B:$B,K82)&lt;=price_limit,IF(K82="Yes",1,2),"")),""))</f>
        <v/>
      </c>
      <c r="BA82" s="67" t="str">
        <f ca="1">IF(OR(L82="",VLOOKUP(L$1,Services!$A$1:$B$22,2,0)="Exclude"),"",IF($D82=1,IF(OR(price_limit="",price_limit="No Limit"),IF(L82="Yes",1,2),IF(SUMIFS(WhatIf!$G:$G,WhatIf!$A:$A,L$1,WhatIf!$B:$B,L82)&lt;=price_limit,IF(L82="Yes",1,2),"")),""))</f>
        <v/>
      </c>
      <c r="BB82" s="67" t="str">
        <f ca="1">IF(OR(M82="",VLOOKUP(M$1,Services!$A$1:$B$22,2,0)="Exclude"),"",IF($D82=1,IF(OR(price_limit="",price_limit="No Limit"),IF(M82="Yes",1,2),IF(SUMIFS(WhatIf!$G:$G,WhatIf!$A:$A,M$1,WhatIf!$B:$B,M82)&lt;=price_limit,IF(M82="Yes",1,2),"")),""))</f>
        <v/>
      </c>
      <c r="BC82" s="67" t="str">
        <f>IF(OR(N82="",VLOOKUP(N$1,Services!$A$1:$B$22,2,0)="Exclude"),"",IF($D82=1,IF(OR(price_limit="",price_limit="No Limit"),IF(N82="Yes",1,2),IF(SUMIFS(WhatIf!$G:$G,WhatIf!$A:$A,N$1,WhatIf!$B:$B,N82)&lt;=price_limit,IF(N82="Yes",1,2),"")),""))</f>
        <v/>
      </c>
      <c r="BD82" s="67" t="str">
        <f ca="1">IF(OR(O82="",VLOOKUP(O$1,Services!$A$1:$B$22,2,0)="Exclude"),"",IF($D82=1,IF(OR(price_limit="",price_limit="No Limit"),IF(O82="Yes",1,2),IF(SUMIFS(WhatIf!$G:$G,WhatIf!$A:$A,O$1,WhatIf!$B:$B,O82)&lt;=price_limit,IF(O82="Yes",1,2),"")),""))</f>
        <v/>
      </c>
      <c r="BE82" s="67" t="str">
        <f ca="1">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 ca="1">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IF(OR(X82="",VLOOKUP(X$1,Services!$A$1:$B$22,2,0)="Exclude"),"",IF($D82=1,IF(OR(price_limit="",price_limit="No Limit"),IF(X82="Yes",1,2),IF(SUMIFS(WhatIf!$G:$G,WhatIf!$A:$A,X$1,WhatIf!$B:$B,X82)&lt;=price_limit,IF(X82="Yes",1,2),"")),""))</f>
        <v/>
      </c>
      <c r="BN82" s="3">
        <f t="shared" si="11"/>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96</v>
      </c>
      <c r="B83" s="4" t="s">
        <v>237</v>
      </c>
      <c r="C83" s="4" t="s">
        <v>214</v>
      </c>
      <c r="D83" s="3" t="str">
        <f t="shared" ca="1" si="9"/>
        <v/>
      </c>
      <c r="E83" s="6"/>
      <c r="F83" s="6"/>
      <c r="G83" s="6"/>
      <c r="H83" s="5" t="s">
        <v>1</v>
      </c>
      <c r="I83" s="5" t="s">
        <v>1</v>
      </c>
      <c r="K83" s="5" t="s">
        <v>1</v>
      </c>
      <c r="L83" s="5" t="s">
        <v>1</v>
      </c>
      <c r="M83" s="5" t="s">
        <v>1</v>
      </c>
      <c r="O83" s="6" t="s">
        <v>1</v>
      </c>
      <c r="P83" s="6" t="s">
        <v>280</v>
      </c>
      <c r="Q83" s="6" t="s">
        <v>306</v>
      </c>
      <c r="R83" s="6" t="s">
        <v>807</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10"/>
        <v/>
      </c>
      <c r="AT83" s="67" t="str">
        <f>IF(OR(E83="",VLOOKUP(E$1,Services!$A$1:$B$22,2,0)="Exclude"),"",IF($D83=1,IF(OR(price_limit="",price_limit="No Limit"),IF(E83="Yes",1,2),IF(SUMIFS(WhatIf!$G:$G,WhatIf!$A:$A,E$1,WhatIf!$B:$B,E83)&lt;=price_limit,IF(E83="Yes",1,2),"")),""))</f>
        <v/>
      </c>
      <c r="AU83" s="67" t="str">
        <f>IF(OR(F83="",VLOOKUP(F$1,Services!$A$1:$B$22,2,0)="Exclude"),"",IF($D83=1,IF(OR(price_limit="",price_limit="No Limit"),IF(F83="Yes",1,2),IF(SUMIFS(WhatIf!$G:$G,WhatIf!$A:$A,F$1,WhatIf!$B:$B,F83)&lt;=price_limit,IF(F83="Yes",1,2),"")),""))</f>
        <v/>
      </c>
      <c r="AV83" s="67" t="str">
        <f>IF(OR(G83="",VLOOKUP(G$1,Services!$A$1:$B$22,2,0)="Exclude"),"",IF($D83=1,IF(OR(price_limit="",price_limit="No Limit"),IF(G83="Yes",1,2),IF(SUMIFS(WhatIf!$G:$G,WhatIf!$A:$A,G$1,WhatIf!$B:$B,G83)&lt;=price_limit,IF(G83="Yes",1,2),"")),""))</f>
        <v/>
      </c>
      <c r="AW83" s="67" t="str">
        <f ca="1">IF(OR(H83="",VLOOKUP(H$1,Services!$A$1:$B$22,2,0)="Exclude"),"",IF($D83=1,IF(OR(price_limit="",price_limit="No Limit"),IF(H83="Yes",1,2),IF(SUMIFS(WhatIf!$G:$G,WhatIf!$A:$A,H$1,WhatIf!$B:$B,H83)&lt;=price_limit,IF(H83="Yes",1,2),"")),""))</f>
        <v/>
      </c>
      <c r="AX83" s="67" t="str">
        <f ca="1">IF(OR(I83="",VLOOKUP(I$1,Services!$A$1:$B$22,2,0)="Exclude"),"",IF($D83=1,IF(OR(price_limit="",price_limit="No Limit"),IF(I83="Yes",1,2),IF(SUMIFS(WhatIf!$G:$G,WhatIf!$A:$A,I$1,WhatIf!$B:$B,I83)&lt;=price_limit,IF(I83="Yes",1,2),"")),""))</f>
        <v/>
      </c>
      <c r="AY83" s="67" t="str">
        <f>IF(OR(J83="",VLOOKUP(J$1,Services!$A$1:$B$22,2,0)="Exclude"),"",IF($D83=1,IF(OR(price_limit="",price_limit="No Limit"),IF(J83="Yes",1,2),IF(SUMIFS(WhatIf!$G:$G,WhatIf!$A:$A,J$1,WhatIf!$B:$B,J83)&lt;=price_limit,IF(J83="Yes",1,2),"")),""))</f>
        <v/>
      </c>
      <c r="AZ83" s="67" t="str">
        <f ca="1">IF(OR(K83="",VLOOKUP(K$1,Services!$A$1:$B$22,2,0)="Exclude"),"",IF($D83=1,IF(OR(price_limit="",price_limit="No Limit"),IF(K83="Yes",1,2),IF(SUMIFS(WhatIf!$G:$G,WhatIf!$A:$A,K$1,WhatIf!$B:$B,K83)&lt;=price_limit,IF(K83="Yes",1,2),"")),""))</f>
        <v/>
      </c>
      <c r="BA83" s="67" t="str">
        <f ca="1">IF(OR(L83="",VLOOKUP(L$1,Services!$A$1:$B$22,2,0)="Exclude"),"",IF($D83=1,IF(OR(price_limit="",price_limit="No Limit"),IF(L83="Yes",1,2),IF(SUMIFS(WhatIf!$G:$G,WhatIf!$A:$A,L$1,WhatIf!$B:$B,L83)&lt;=price_limit,IF(L83="Yes",1,2),"")),""))</f>
        <v/>
      </c>
      <c r="BB83" s="67" t="str">
        <f ca="1">IF(OR(M83="",VLOOKUP(M$1,Services!$A$1:$B$22,2,0)="Exclude"),"",IF($D83=1,IF(OR(price_limit="",price_limit="No Limit"),IF(M83="Yes",1,2),IF(SUMIFS(WhatIf!$G:$G,WhatIf!$A:$A,M$1,WhatIf!$B:$B,M83)&lt;=price_limit,IF(M83="Yes",1,2),"")),""))</f>
        <v/>
      </c>
      <c r="BC83" s="67" t="str">
        <f>IF(OR(N83="",VLOOKUP(N$1,Services!$A$1:$B$22,2,0)="Exclude"),"",IF($D83=1,IF(OR(price_limit="",price_limit="No Limit"),IF(N83="Yes",1,2),IF(SUMIFS(WhatIf!$G:$G,WhatIf!$A:$A,N$1,WhatIf!$B:$B,N83)&lt;=price_limit,IF(N83="Yes",1,2),"")),""))</f>
        <v/>
      </c>
      <c r="BD83" s="67" t="str">
        <f ca="1">IF(OR(O83="",VLOOKUP(O$1,Services!$A$1:$B$22,2,0)="Exclude"),"",IF($D83=1,IF(OR(price_limit="",price_limit="No Limit"),IF(O83="Yes",1,2),IF(SUMIFS(WhatIf!$G:$G,WhatIf!$A:$A,O$1,WhatIf!$B:$B,O83)&lt;=price_limit,IF(O83="Yes",1,2),"")),""))</f>
        <v/>
      </c>
      <c r="BE83" s="67" t="str">
        <f ca="1">IF(OR(P83="",VLOOKUP(P$1,Services!$A$1:$B$22,2,0)="Exclude"),"",IF($D83=1,IF(OR(price_limit="",price_limit="No Limit"),IF(P83="Yes",1,2),IF(SUMIFS(WhatIf!$G:$G,WhatIf!$A:$A,P$1,WhatIf!$B:$B,P83)&lt;=price_limit,IF(P83="Yes",1,2),"")),""))</f>
        <v/>
      </c>
      <c r="BF83" s="67" t="str">
        <f>IF(OR(Q83="",VLOOKUP(Q$1,Services!$A$1:$B$22,2,0)="Exclude"),"",IF($D83=1,IF(OR(price_limit="",price_limit="No Limit"),IF(Q83="Yes",1,2),IF(SUMIFS(WhatIf!$G:$G,WhatIf!$A:$A,Q$1,WhatIf!$B:$B,Q83)&lt;=price_limit,IF(Q83="Yes",1,2),"")),""))</f>
        <v/>
      </c>
      <c r="BG83" s="67" t="str">
        <f ca="1">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IF(OR(X83="",VLOOKUP(X$1,Services!$A$1:$B$22,2,0)="Exclude"),"",IF($D83=1,IF(OR(price_limit="",price_limit="No Limit"),IF(X83="Yes",1,2),IF(SUMIFS(WhatIf!$G:$G,WhatIf!$A:$A,X$1,WhatIf!$B:$B,X83)&lt;=price_limit,IF(X83="Yes",1,2),"")),""))</f>
        <v/>
      </c>
      <c r="BN83" s="3">
        <f t="shared" si="11"/>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20</v>
      </c>
      <c r="B84" s="4" t="s">
        <v>237</v>
      </c>
      <c r="C84" s="4" t="s">
        <v>214</v>
      </c>
      <c r="D84" s="3" t="str">
        <f t="shared" ca="1" si="9"/>
        <v/>
      </c>
      <c r="F84" s="5" t="s">
        <v>1</v>
      </c>
      <c r="G84" s="5" t="s">
        <v>1</v>
      </c>
      <c r="H84" s="5" t="s">
        <v>1</v>
      </c>
      <c r="I84" s="5" t="s">
        <v>1</v>
      </c>
      <c r="J84" s="5" t="s">
        <v>1</v>
      </c>
      <c r="K84" s="5" t="s">
        <v>1</v>
      </c>
      <c r="L84" s="5" t="s">
        <v>1</v>
      </c>
      <c r="M84" s="5" t="s">
        <v>1</v>
      </c>
      <c r="N84" s="5" t="s">
        <v>1</v>
      </c>
      <c r="O84" s="6" t="s">
        <v>1</v>
      </c>
      <c r="P84" s="6" t="s">
        <v>1</v>
      </c>
      <c r="Q84" s="6" t="s">
        <v>1</v>
      </c>
      <c r="R84" s="6" t="s">
        <v>1</v>
      </c>
      <c r="S84" s="5" t="s">
        <v>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10"/>
        <v/>
      </c>
      <c r="AT84" s="67" t="str">
        <f>IF(OR(E84="",VLOOKUP(E$1,Services!$A$1:$B$22,2,0)="Exclude"),"",IF($D84=1,IF(OR(price_limit="",price_limit="No Limit"),IF(E84="Yes",1,2),IF(SUMIFS(WhatIf!$G:$G,WhatIf!$A:$A,E$1,WhatIf!$B:$B,E84)&lt;=price_limit,IF(E84="Yes",1,2),"")),""))</f>
        <v/>
      </c>
      <c r="AU84" s="67" t="str">
        <f ca="1">IF(OR(F84="",VLOOKUP(F$1,Services!$A$1:$B$22,2,0)="Exclude"),"",IF($D84=1,IF(OR(price_limit="",price_limit="No Limit"),IF(F84="Yes",1,2),IF(SUMIFS(WhatIf!$G:$G,WhatIf!$A:$A,F$1,WhatIf!$B:$B,F84)&lt;=price_limit,IF(F84="Yes",1,2),"")),""))</f>
        <v/>
      </c>
      <c r="AV84" s="67" t="str">
        <f ca="1">IF(OR(G84="",VLOOKUP(G$1,Services!$A$1:$B$22,2,0)="Exclude"),"",IF($D84=1,IF(OR(price_limit="",price_limit="No Limit"),IF(G84="Yes",1,2),IF(SUMIFS(WhatIf!$G:$G,WhatIf!$A:$A,G$1,WhatIf!$B:$B,G84)&lt;=price_limit,IF(G84="Yes",1,2),"")),""))</f>
        <v/>
      </c>
      <c r="AW84" s="67" t="str">
        <f ca="1">IF(OR(H84="",VLOOKUP(H$1,Services!$A$1:$B$22,2,0)="Exclude"),"",IF($D84=1,IF(OR(price_limit="",price_limit="No Limit"),IF(H84="Yes",1,2),IF(SUMIFS(WhatIf!$G:$G,WhatIf!$A:$A,H$1,WhatIf!$B:$B,H84)&lt;=price_limit,IF(H84="Yes",1,2),"")),""))</f>
        <v/>
      </c>
      <c r="AX84" s="67" t="str">
        <f ca="1">IF(OR(I84="",VLOOKUP(I$1,Services!$A$1:$B$22,2,0)="Exclude"),"",IF($D84=1,IF(OR(price_limit="",price_limit="No Limit"),IF(I84="Yes",1,2),IF(SUMIFS(WhatIf!$G:$G,WhatIf!$A:$A,I$1,WhatIf!$B:$B,I84)&lt;=price_limit,IF(I84="Yes",1,2),"")),""))</f>
        <v/>
      </c>
      <c r="AY84" s="67" t="str">
        <f ca="1">IF(OR(J84="",VLOOKUP(J$1,Services!$A$1:$B$22,2,0)="Exclude"),"",IF($D84=1,IF(OR(price_limit="",price_limit="No Limit"),IF(J84="Yes",1,2),IF(SUMIFS(WhatIf!$G:$G,WhatIf!$A:$A,J$1,WhatIf!$B:$B,J84)&lt;=price_limit,IF(J84="Yes",1,2),"")),""))</f>
        <v/>
      </c>
      <c r="AZ84" s="67" t="str">
        <f ca="1">IF(OR(K84="",VLOOKUP(K$1,Services!$A$1:$B$22,2,0)="Exclude"),"",IF($D84=1,IF(OR(price_limit="",price_limit="No Limit"),IF(K84="Yes",1,2),IF(SUMIFS(WhatIf!$G:$G,WhatIf!$A:$A,K$1,WhatIf!$B:$B,K84)&lt;=price_limit,IF(K84="Yes",1,2),"")),""))</f>
        <v/>
      </c>
      <c r="BA84" s="67" t="str">
        <f ca="1">IF(OR(L84="",VLOOKUP(L$1,Services!$A$1:$B$22,2,0)="Exclude"),"",IF($D84=1,IF(OR(price_limit="",price_limit="No Limit"),IF(L84="Yes",1,2),IF(SUMIFS(WhatIf!$G:$G,WhatIf!$A:$A,L$1,WhatIf!$B:$B,L84)&lt;=price_limit,IF(L84="Yes",1,2),"")),""))</f>
        <v/>
      </c>
      <c r="BB84" s="67" t="str">
        <f ca="1">IF(OR(M84="",VLOOKUP(M$1,Services!$A$1:$B$22,2,0)="Exclude"),"",IF($D84=1,IF(OR(price_limit="",price_limit="No Limit"),IF(M84="Yes",1,2),IF(SUMIFS(WhatIf!$G:$G,WhatIf!$A:$A,M$1,WhatIf!$B:$B,M84)&lt;=price_limit,IF(M84="Yes",1,2),"")),""))</f>
        <v/>
      </c>
      <c r="BC84" s="67" t="str">
        <f ca="1">IF(OR(N84="",VLOOKUP(N$1,Services!$A$1:$B$22,2,0)="Exclude"),"",IF($D84=1,IF(OR(price_limit="",price_limit="No Limit"),IF(N84="Yes",1,2),IF(SUMIFS(WhatIf!$G:$G,WhatIf!$A:$A,N$1,WhatIf!$B:$B,N84)&lt;=price_limit,IF(N84="Yes",1,2),"")),""))</f>
        <v/>
      </c>
      <c r="BD84" s="67" t="str">
        <f ca="1">IF(OR(O84="",VLOOKUP(O$1,Services!$A$1:$B$22,2,0)="Exclude"),"",IF($D84=1,IF(OR(price_limit="",price_limit="No Limit"),IF(O84="Yes",1,2),IF(SUMIFS(WhatIf!$G:$G,WhatIf!$A:$A,O$1,WhatIf!$B:$B,O84)&lt;=price_limit,IF(O84="Yes",1,2),"")),""))</f>
        <v/>
      </c>
      <c r="BE84" s="67" t="str">
        <f ca="1">IF(OR(P84="",VLOOKUP(P$1,Services!$A$1:$B$22,2,0)="Exclude"),"",IF($D84=1,IF(OR(price_limit="",price_limit="No Limit"),IF(P84="Yes",1,2),IF(SUMIFS(WhatIf!$G:$G,WhatIf!$A:$A,P$1,WhatIf!$B:$B,P84)&lt;=price_limit,IF(P84="Yes",1,2),"")),""))</f>
        <v/>
      </c>
      <c r="BF84" s="67" t="str">
        <f>IF(OR(Q84="",VLOOKUP(Q$1,Services!$A$1:$B$22,2,0)="Exclude"),"",IF($D84=1,IF(OR(price_limit="",price_limit="No Limit"),IF(Q84="Yes",1,2),IF(SUMIFS(WhatIf!$G:$G,WhatIf!$A:$A,Q$1,WhatIf!$B:$B,Q84)&lt;=price_limit,IF(Q84="Yes",1,2),"")),""))</f>
        <v/>
      </c>
      <c r="BG84" s="67" t="str">
        <f ca="1">IF(OR(R84="",VLOOKUP(R$1,Services!$A$1:$B$22,2,0)="Exclude"),"",IF($D84=1,IF(OR(price_limit="",price_limit="No Limit"),IF(R84="Yes",1,2),IF(SUMIFS(WhatIf!$G:$G,WhatIf!$A:$A,R$1,WhatIf!$B:$B,R84)&lt;=price_limit,IF(R84="Yes",1,2),"")),""))</f>
        <v/>
      </c>
      <c r="BH84" s="67" t="str">
        <f ca="1">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IF(OR(X84="",VLOOKUP(X$1,Services!$A$1:$B$22,2,0)="Exclude"),"",IF($D84=1,IF(OR(price_limit="",price_limit="No Limit"),IF(X84="Yes",1,2),IF(SUMIFS(WhatIf!$G:$G,WhatIf!$A:$A,X$1,WhatIf!$B:$B,X84)&lt;=price_limit,IF(X84="Yes",1,2),"")),""))</f>
        <v/>
      </c>
      <c r="BN84" s="3">
        <f t="shared" si="11"/>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4">
      <c r="A85" s="19" t="s">
        <v>254</v>
      </c>
      <c r="B85" s="4" t="s">
        <v>385</v>
      </c>
      <c r="C85" s="4" t="s">
        <v>206</v>
      </c>
      <c r="D85" s="3" t="str">
        <f t="shared" ca="1" si="9"/>
        <v/>
      </c>
      <c r="H85" s="5" t="s">
        <v>282</v>
      </c>
      <c r="I85" s="5" t="s">
        <v>282</v>
      </c>
      <c r="J85" s="5" t="s">
        <v>282</v>
      </c>
      <c r="K85" s="5" t="s">
        <v>282</v>
      </c>
      <c r="L85" s="5" t="s">
        <v>282</v>
      </c>
      <c r="M85" s="5" t="s">
        <v>282</v>
      </c>
      <c r="N85" s="5" t="s">
        <v>1</v>
      </c>
      <c r="P85" s="9" t="s">
        <v>282</v>
      </c>
      <c r="Q85" s="5" t="s">
        <v>805</v>
      </c>
      <c r="R85" s="5" t="s">
        <v>928</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10"/>
        <v/>
      </c>
      <c r="AT85" s="67" t="str">
        <f>IF(OR(E85="",VLOOKUP(E$1,Services!$A$1:$B$22,2,0)="Exclude"),"",IF($D85=1,IF(OR(price_limit="",price_limit="No Limit"),IF(E85="Yes",1,2),IF(SUMIFS(WhatIf!$G:$G,WhatIf!$A:$A,E$1,WhatIf!$B:$B,E85)&lt;=price_limit,IF(E85="Yes",1,2),"")),""))</f>
        <v/>
      </c>
      <c r="AU85" s="67" t="str">
        <f>IF(OR(F85="",VLOOKUP(F$1,Services!$A$1:$B$22,2,0)="Exclude"),"",IF($D85=1,IF(OR(price_limit="",price_limit="No Limit"),IF(F85="Yes",1,2),IF(SUMIFS(WhatIf!$G:$G,WhatIf!$A:$A,F$1,WhatIf!$B:$B,F85)&lt;=price_limit,IF(F85="Yes",1,2),"")),""))</f>
        <v/>
      </c>
      <c r="AV85" s="67" t="str">
        <f>IF(OR(G85="",VLOOKUP(G$1,Services!$A$1:$B$22,2,0)="Exclude"),"",IF($D85=1,IF(OR(price_limit="",price_limit="No Limit"),IF(G85="Yes",1,2),IF(SUMIFS(WhatIf!$G:$G,WhatIf!$A:$A,G$1,WhatIf!$B:$B,G85)&lt;=price_limit,IF(G85="Yes",1,2),"")),""))</f>
        <v/>
      </c>
      <c r="AW85" s="67" t="str">
        <f ca="1">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 ca="1">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IF(OR(O85="",VLOOKUP(O$1,Services!$A$1:$B$22,2,0)="Exclude"),"",IF($D85=1,IF(OR(price_limit="",price_limit="No Limit"),IF(O85="Yes",1,2),IF(SUMIFS(WhatIf!$G:$G,WhatIf!$A:$A,O$1,WhatIf!$B:$B,O85)&lt;=price_limit,IF(O85="Yes",1,2),"")),""))</f>
        <v/>
      </c>
      <c r="BE85" s="67" t="str">
        <f ca="1">IF(OR(P85="",VLOOKUP(P$1,Services!$A$1:$B$22,2,0)="Exclude"),"",IF($D85=1,IF(OR(price_limit="",price_limit="No Limit"),IF(P85="Yes",1,2),IF(SUMIFS(WhatIf!$G:$G,WhatIf!$A:$A,P$1,WhatIf!$B:$B,P85)&lt;=price_limit,IF(P85="Yes",1,2),"")),""))</f>
        <v/>
      </c>
      <c r="BF85" s="67" t="str">
        <f>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11"/>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x14ac:dyDescent="0.3">
      <c r="A86" s="19" t="s">
        <v>97</v>
      </c>
      <c r="B86" s="4" t="s">
        <v>237</v>
      </c>
      <c r="C86" s="4" t="s">
        <v>214</v>
      </c>
      <c r="D86" s="3" t="str">
        <f t="shared" ca="1" si="9"/>
        <v/>
      </c>
      <c r="H86" s="6"/>
      <c r="I86" s="6"/>
      <c r="O86" s="6"/>
      <c r="P86" s="6" t="s">
        <v>1</v>
      </c>
      <c r="Q86" s="6"/>
      <c r="R86" s="6" t="s">
        <v>807</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10"/>
        <v/>
      </c>
      <c r="AT86" s="67" t="str">
        <f>IF(OR(E86="",VLOOKUP(E$1,Services!$A$1:$B$22,2,0)="Exclude"),"",IF($D86=1,IF(OR(price_limit="",price_limit="No Limit"),IF(E86="Yes",1,2),IF(SUMIFS(WhatIf!$G:$G,WhatIf!$A:$A,E$1,WhatIf!$B:$B,E86)&lt;=price_limit,IF(E86="Yes",1,2),"")),""))</f>
        <v/>
      </c>
      <c r="AU86" s="67" t="str">
        <f>IF(OR(F86="",VLOOKUP(F$1,Services!$A$1:$B$22,2,0)="Exclude"),"",IF($D86=1,IF(OR(price_limit="",price_limit="No Limit"),IF(F86="Yes",1,2),IF(SUMIFS(WhatIf!$G:$G,WhatIf!$A:$A,F$1,WhatIf!$B:$B,F86)&lt;=price_limit,IF(F86="Yes",1,2),"")),""))</f>
        <v/>
      </c>
      <c r="AV86" s="67" t="str">
        <f>IF(OR(G86="",VLOOKUP(G$1,Services!$A$1:$B$22,2,0)="Exclude"),"",IF($D86=1,IF(OR(price_limit="",price_limit="No Limit"),IF(G86="Yes",1,2),IF(SUMIFS(WhatIf!$G:$G,WhatIf!$A:$A,G$1,WhatIf!$B:$B,G86)&lt;=price_limit,IF(G86="Yes",1,2),"")),""))</f>
        <v/>
      </c>
      <c r="AW86" s="67" t="str">
        <f>IF(OR(H86="",VLOOKUP(H$1,Services!$A$1:$B$22,2,0)="Exclude"),"",IF($D86=1,IF(OR(price_limit="",price_limit="No Limit"),IF(H86="Yes",1,2),IF(SUMIFS(WhatIf!$G:$G,WhatIf!$A:$A,H$1,WhatIf!$B:$B,H86)&lt;=price_limit,IF(H86="Yes",1,2),"")),""))</f>
        <v/>
      </c>
      <c r="AX86" s="67" t="str">
        <f>IF(OR(I86="",VLOOKUP(I$1,Services!$A$1:$B$22,2,0)="Exclude"),"",IF($D86=1,IF(OR(price_limit="",price_limit="No Limit"),IF(I86="Yes",1,2),IF(SUMIFS(WhatIf!$G:$G,WhatIf!$A:$A,I$1,WhatIf!$B:$B,I86)&lt;=price_limit,IF(I86="Yes",1,2),"")),""))</f>
        <v/>
      </c>
      <c r="AY86" s="67" t="str">
        <f>IF(OR(J86="",VLOOKUP(J$1,Services!$A$1:$B$22,2,0)="Exclude"),"",IF($D86=1,IF(OR(price_limit="",price_limit="No Limit"),IF(J86="Yes",1,2),IF(SUMIFS(WhatIf!$G:$G,WhatIf!$A:$A,J$1,WhatIf!$B:$B,J86)&lt;=price_limit,IF(J86="Yes",1,2),"")),""))</f>
        <v/>
      </c>
      <c r="AZ86" s="67" t="str">
        <f>IF(OR(K86="",VLOOKUP(K$1,Services!$A$1:$B$22,2,0)="Exclude"),"",IF($D86=1,IF(OR(price_limit="",price_limit="No Limit"),IF(K86="Yes",1,2),IF(SUMIFS(WhatIf!$G:$G,WhatIf!$A:$A,K$1,WhatIf!$B:$B,K86)&lt;=price_limit,IF(K86="Yes",1,2),"")),""))</f>
        <v/>
      </c>
      <c r="BA86" s="67" t="str">
        <f>IF(OR(L86="",VLOOKUP(L$1,Services!$A$1:$B$22,2,0)="Exclude"),"",IF($D86=1,IF(OR(price_limit="",price_limit="No Limit"),IF(L86="Yes",1,2),IF(SUMIFS(WhatIf!$G:$G,WhatIf!$A:$A,L$1,WhatIf!$B:$B,L86)&lt;=price_limit,IF(L86="Yes",1,2),"")),""))</f>
        <v/>
      </c>
      <c r="BB86" s="67" t="str">
        <f>IF(OR(M86="",VLOOKUP(M$1,Services!$A$1:$B$22,2,0)="Exclude"),"",IF($D86=1,IF(OR(price_limit="",price_limit="No Limit"),IF(M86="Yes",1,2),IF(SUMIFS(WhatIf!$G:$G,WhatIf!$A:$A,M$1,WhatIf!$B:$B,M86)&lt;=price_limit,IF(M86="Yes",1,2),"")),""))</f>
        <v/>
      </c>
      <c r="BC86" s="67" t="str">
        <f>IF(OR(N86="",VLOOKUP(N$1,Services!$A$1:$B$22,2,0)="Exclude"),"",IF($D86=1,IF(OR(price_limit="",price_limit="No Limit"),IF(N86="Yes",1,2),IF(SUMIFS(WhatIf!$G:$G,WhatIf!$A:$A,N$1,WhatIf!$B:$B,N86)&lt;=price_limit,IF(N86="Yes",1,2),"")),""))</f>
        <v/>
      </c>
      <c r="BD86" s="67" t="str">
        <f>IF(OR(O86="",VLOOKUP(O$1,Services!$A$1:$B$22,2,0)="Exclude"),"",IF($D86=1,IF(OR(price_limit="",price_limit="No Limit"),IF(O86="Yes",1,2),IF(SUMIFS(WhatIf!$G:$G,WhatIf!$A:$A,O$1,WhatIf!$B:$B,O86)&lt;=price_limit,IF(O86="Yes",1,2),"")),""))</f>
        <v/>
      </c>
      <c r="BE86" s="67" t="str">
        <f ca="1">IF(OR(P86="",VLOOKUP(P$1,Services!$A$1:$B$22,2,0)="Exclude"),"",IF($D86=1,IF(OR(price_limit="",price_limit="No Limit"),IF(P86="Yes",1,2),IF(SUMIFS(WhatIf!$G:$G,WhatIf!$A:$A,P$1,WhatIf!$B:$B,P86)&lt;=price_limit,IF(P86="Yes",1,2),"")),""))</f>
        <v/>
      </c>
      <c r="BF86" s="67" t="str">
        <f>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11"/>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24.9" customHeight="1" x14ac:dyDescent="0.3">
      <c r="A87" s="19" t="s">
        <v>21</v>
      </c>
      <c r="B87" s="4" t="s">
        <v>220</v>
      </c>
      <c r="C87" s="4" t="s">
        <v>280</v>
      </c>
      <c r="D87" s="3" t="str">
        <f t="shared" ca="1" si="9"/>
        <v/>
      </c>
      <c r="E87" s="5" t="s">
        <v>1</v>
      </c>
      <c r="F87" s="5" t="s">
        <v>1</v>
      </c>
      <c r="G87" s="5" t="s">
        <v>1</v>
      </c>
      <c r="H87" s="5" t="s">
        <v>1</v>
      </c>
      <c r="I87" s="5" t="s">
        <v>1</v>
      </c>
      <c r="J87" s="5" t="s">
        <v>1</v>
      </c>
      <c r="K87" s="5" t="s">
        <v>1</v>
      </c>
      <c r="L87" s="5" t="s">
        <v>1</v>
      </c>
      <c r="M87" s="5" t="s">
        <v>1</v>
      </c>
      <c r="O87" s="6"/>
      <c r="P87" s="6"/>
      <c r="Q87" s="6"/>
      <c r="R87" s="6" t="s">
        <v>1</v>
      </c>
      <c r="S87" s="5" t="s">
        <v>1</v>
      </c>
      <c r="V87" s="5" t="s">
        <v>1</v>
      </c>
      <c r="X87" s="5" t="s">
        <v>1</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10"/>
        <v/>
      </c>
      <c r="AT87" s="67" t="str">
        <f ca="1">IF(OR(E87="",VLOOKUP(E$1,Services!$A$1:$B$22,2,0)="Exclude"),"",IF($D87=1,IF(OR(price_limit="",price_limit="No Limit"),IF(E87="Yes",1,2),IF(SUMIFS(WhatIf!$G:$G,WhatIf!$A:$A,E$1,WhatIf!$B:$B,E87)&lt;=price_limit,IF(E87="Yes",1,2),"")),""))</f>
        <v/>
      </c>
      <c r="AU87" s="67" t="str">
        <f ca="1">IF(OR(F87="",VLOOKUP(F$1,Services!$A$1:$B$22,2,0)="Exclude"),"",IF($D87=1,IF(OR(price_limit="",price_limit="No Limit"),IF(F87="Yes",1,2),IF(SUMIFS(WhatIf!$G:$G,WhatIf!$A:$A,F$1,WhatIf!$B:$B,F87)&lt;=price_limit,IF(F87="Yes",1,2),"")),""))</f>
        <v/>
      </c>
      <c r="AV87" s="67" t="str">
        <f ca="1">IF(OR(G87="",VLOOKUP(G$1,Services!$A$1:$B$22,2,0)="Exclude"),"",IF($D87=1,IF(OR(price_limit="",price_limit="No Limit"),IF(G87="Yes",1,2),IF(SUMIFS(WhatIf!$G:$G,WhatIf!$A:$A,G$1,WhatIf!$B:$B,G87)&lt;=price_limit,IF(G87="Yes",1,2),"")),""))</f>
        <v/>
      </c>
      <c r="AW87" s="67" t="str">
        <f ca="1">IF(OR(H87="",VLOOKUP(H$1,Services!$A$1:$B$22,2,0)="Exclude"),"",IF($D87=1,IF(OR(price_limit="",price_limit="No Limit"),IF(H87="Yes",1,2),IF(SUMIFS(WhatIf!$G:$G,WhatIf!$A:$A,H$1,WhatIf!$B:$B,H87)&lt;=price_limit,IF(H87="Yes",1,2),"")),""))</f>
        <v/>
      </c>
      <c r="AX87" s="67" t="str">
        <f ca="1">IF(OR(I87="",VLOOKUP(I$1,Services!$A$1:$B$22,2,0)="Exclude"),"",IF($D87=1,IF(OR(price_limit="",price_limit="No Limit"),IF(I87="Yes",1,2),IF(SUMIFS(WhatIf!$G:$G,WhatIf!$A:$A,I$1,WhatIf!$B:$B,I87)&lt;=price_limit,IF(I87="Yes",1,2),"")),""))</f>
        <v/>
      </c>
      <c r="AY87" s="67" t="str">
        <f ca="1">IF(OR(J87="",VLOOKUP(J$1,Services!$A$1:$B$22,2,0)="Exclude"),"",IF($D87=1,IF(OR(price_limit="",price_limit="No Limit"),IF(J87="Yes",1,2),IF(SUMIFS(WhatIf!$G:$G,WhatIf!$A:$A,J$1,WhatIf!$B:$B,J87)&lt;=price_limit,IF(J87="Yes",1,2),"")),""))</f>
        <v/>
      </c>
      <c r="AZ87" s="67" t="str">
        <f ca="1">IF(OR(K87="",VLOOKUP(K$1,Services!$A$1:$B$22,2,0)="Exclude"),"",IF($D87=1,IF(OR(price_limit="",price_limit="No Limit"),IF(K87="Yes",1,2),IF(SUMIFS(WhatIf!$G:$G,WhatIf!$A:$A,K$1,WhatIf!$B:$B,K87)&lt;=price_limit,IF(K87="Yes",1,2),"")),""))</f>
        <v/>
      </c>
      <c r="BA87" s="67" t="str">
        <f ca="1">IF(OR(L87="",VLOOKUP(L$1,Services!$A$1:$B$22,2,0)="Exclude"),"",IF($D87=1,IF(OR(price_limit="",price_limit="No Limit"),IF(L87="Yes",1,2),IF(SUMIFS(WhatIf!$G:$G,WhatIf!$A:$A,L$1,WhatIf!$B:$B,L87)&lt;=price_limit,IF(L87="Yes",1,2),"")),""))</f>
        <v/>
      </c>
      <c r="BB87" s="67" t="str">
        <f ca="1">IF(OR(M87="",VLOOKUP(M$1,Services!$A$1:$B$22,2,0)="Exclude"),"",IF($D87=1,IF(OR(price_limit="",price_limit="No Limit"),IF(M87="Yes",1,2),IF(SUMIFS(WhatIf!$G:$G,WhatIf!$A:$A,M$1,WhatIf!$B:$B,M87)&lt;=price_limit,IF(M87="Yes",1,2),"")),""))</f>
        <v/>
      </c>
      <c r="BC87" s="67" t="str">
        <f>IF(OR(N87="",VLOOKUP(N$1,Services!$A$1:$B$22,2,0)="Exclude"),"",IF($D87=1,IF(OR(price_limit="",price_limit="No Limit"),IF(N87="Yes",1,2),IF(SUMIFS(WhatIf!$G:$G,WhatIf!$A:$A,N$1,WhatIf!$B:$B,N87)&lt;=price_limit,IF(N87="Yes",1,2),"")),""))</f>
        <v/>
      </c>
      <c r="BD87" s="67" t="str">
        <f>IF(OR(O87="",VLOOKUP(O$1,Services!$A$1:$B$22,2,0)="Exclude"),"",IF($D87=1,IF(OR(price_limit="",price_limit="No Limit"),IF(O87="Yes",1,2),IF(SUMIFS(WhatIf!$G:$G,WhatIf!$A:$A,O$1,WhatIf!$B:$B,O87)&lt;=price_limit,IF(O87="Yes",1,2),"")),""))</f>
        <v/>
      </c>
      <c r="BE87" s="67" t="str">
        <f>IF(OR(P87="",VLOOKUP(P$1,Services!$A$1:$B$22,2,0)="Exclude"),"",IF($D87=1,IF(OR(price_limit="",price_limit="No Limit"),IF(P87="Yes",1,2),IF(SUMIFS(WhatIf!$G:$G,WhatIf!$A:$A,P$1,WhatIf!$B:$B,P87)&lt;=price_limit,IF(P87="Yes",1,2),"")),""))</f>
        <v/>
      </c>
      <c r="BF87" s="67" t="str">
        <f>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 ca="1">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 ca="1">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 ca="1">IF(OR(X87="",VLOOKUP(X$1,Services!$A$1:$B$22,2,0)="Exclude"),"",IF($D87=1,IF(OR(price_limit="",price_limit="No Limit"),IF(X87="Yes",1,2),IF(SUMIFS(WhatIf!$G:$G,WhatIf!$A:$A,X$1,WhatIf!$B:$B,X87)&lt;=price_limit,IF(X87="Yes",1,2),"")),""))</f>
        <v/>
      </c>
      <c r="BN87" s="3">
        <f t="shared" si="11"/>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24.9" x14ac:dyDescent="0.3">
      <c r="A88" s="19" t="s">
        <v>503</v>
      </c>
      <c r="C88" s="4" t="s">
        <v>280</v>
      </c>
      <c r="D88" s="3" t="str">
        <f t="shared" ca="1" si="9"/>
        <v/>
      </c>
      <c r="F88" s="5" t="s">
        <v>503</v>
      </c>
      <c r="G88" s="5" t="s">
        <v>503</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10"/>
        <v/>
      </c>
      <c r="AT88" s="67" t="str">
        <f>IF(OR(E88="",VLOOKUP(E$1,Services!$A$1:$B$22,2,0)="Exclude"),"",IF($D88=1,IF(OR(price_limit="",price_limit="No Limit"),IF(E88="Yes",1,2),IF(SUMIFS(WhatIf!$G:$G,WhatIf!$A:$A,E$1,WhatIf!$B:$B,E88)&lt;=price_limit,IF(E88="Yes",1,2),"")),""))</f>
        <v/>
      </c>
      <c r="AU88" s="67" t="str">
        <f ca="1">IF(OR(F88="",VLOOKUP(F$1,Services!$A$1:$B$22,2,0)="Exclude"),"",IF($D88=1,IF(OR(price_limit="",price_limit="No Limit"),IF(F88="Yes",1,2),IF(SUMIFS(WhatIf!$G:$G,WhatIf!$A:$A,F$1,WhatIf!$B:$B,F88)&lt;=price_limit,IF(F88="Yes",1,2),"")),""))</f>
        <v/>
      </c>
      <c r="AV88" s="67" t="str">
        <f ca="1">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IF(OR(I88="",VLOOKUP(I$1,Services!$A$1:$B$22,2,0)="Exclude"),"",IF($D88=1,IF(OR(price_limit="",price_limit="No Limit"),IF(I88="Yes",1,2),IF(SUMIFS(WhatIf!$G:$G,WhatIf!$A:$A,I$1,WhatIf!$B:$B,I88)&lt;=price_limit,IF(I88="Yes",1,2),"")),""))</f>
        <v/>
      </c>
      <c r="AY88" s="67" t="str">
        <f>IF(OR(J88="",VLOOKUP(J$1,Services!$A$1:$B$22,2,0)="Exclude"),"",IF($D88=1,IF(OR(price_limit="",price_limit="No Limit"),IF(J88="Yes",1,2),IF(SUMIFS(WhatIf!$G:$G,WhatIf!$A:$A,J$1,WhatIf!$B:$B,J88)&lt;=price_limit,IF(J88="Yes",1,2),"")),""))</f>
        <v/>
      </c>
      <c r="AZ88" s="67" t="str">
        <f>IF(OR(K88="",VLOOKUP(K$1,Services!$A$1:$B$22,2,0)="Exclude"),"",IF($D88=1,IF(OR(price_limit="",price_limit="No Limit"),IF(K88="Yes",1,2),IF(SUMIFS(WhatIf!$G:$G,WhatIf!$A:$A,K$1,WhatIf!$B:$B,K88)&lt;=price_limit,IF(K88="Yes",1,2),"")),""))</f>
        <v/>
      </c>
      <c r="BA88" s="67" t="str">
        <f>IF(OR(L88="",VLOOKUP(L$1,Services!$A$1:$B$22,2,0)="Exclude"),"",IF($D88=1,IF(OR(price_limit="",price_limit="No Limit"),IF(L88="Yes",1,2),IF(SUMIFS(WhatIf!$G:$G,WhatIf!$A:$A,L$1,WhatIf!$B:$B,L88)&lt;=price_limit,IF(L88="Yes",1,2),"")),""))</f>
        <v/>
      </c>
      <c r="BB88" s="67" t="str">
        <f>IF(OR(M88="",VLOOKUP(M$1,Services!$A$1:$B$22,2,0)="Exclude"),"",IF($D88=1,IF(OR(price_limit="",price_limit="No Limit"),IF(M88="Yes",1,2),IF(SUMIFS(WhatIf!$G:$G,WhatIf!$A:$A,M$1,WhatIf!$B:$B,M88)&lt;=price_limit,IF(M88="Yes",1,2),"")),""))</f>
        <v/>
      </c>
      <c r="BC88" s="67" t="str">
        <f>IF(OR(N88="",VLOOKUP(N$1,Services!$A$1:$B$22,2,0)="Exclude"),"",IF($D88=1,IF(OR(price_limit="",price_limit="No Limit"),IF(N88="Yes",1,2),IF(SUMIFS(WhatIf!$G:$G,WhatIf!$A:$A,N$1,WhatIf!$B:$B,N88)&lt;=price_limit,IF(N88="Yes",1,2),"")),""))</f>
        <v/>
      </c>
      <c r="BD88" s="67" t="str">
        <f>IF(OR(O88="",VLOOKUP(O$1,Services!$A$1:$B$22,2,0)="Exclude"),"",IF($D88=1,IF(OR(price_limit="",price_limit="No Limit"),IF(O88="Yes",1,2),IF(SUMIFS(WhatIf!$G:$G,WhatIf!$A:$A,O$1,WhatIf!$B:$B,O88)&lt;=price_limit,IF(O88="Yes",1,2),"")),""))</f>
        <v/>
      </c>
      <c r="BE88" s="67" t="str">
        <f>IF(OR(P88="",VLOOKUP(P$1,Services!$A$1:$B$22,2,0)="Exclude"),"",IF($D88=1,IF(OR(price_limit="",price_limit="No Limit"),IF(P88="Yes",1,2),IF(SUMIFS(WhatIf!$G:$G,WhatIf!$A:$A,P$1,WhatIf!$B:$B,P88)&lt;=price_limit,IF(P88="Yes",1,2),"")),""))</f>
        <v/>
      </c>
      <c r="BF88" s="67" t="str">
        <f>IF(OR(Q88="",VLOOKUP(Q$1,Services!$A$1:$B$22,2,0)="Exclude"),"",IF($D88=1,IF(OR(price_limit="",price_limit="No Limit"),IF(Q88="Yes",1,2),IF(SUMIFS(WhatIf!$G:$G,WhatIf!$A:$A,Q$1,WhatIf!$B:$B,Q88)&lt;=price_limit,IF(Q88="Yes",1,2),"")),""))</f>
        <v/>
      </c>
      <c r="BG88" s="67" t="str">
        <f>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11"/>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577</v>
      </c>
      <c r="C89" s="4" t="s">
        <v>280</v>
      </c>
      <c r="D89" s="3" t="str">
        <f t="shared" ca="1" si="9"/>
        <v/>
      </c>
      <c r="K89" s="5" t="s">
        <v>1</v>
      </c>
      <c r="L89" s="5" t="s">
        <v>1</v>
      </c>
      <c r="M89" s="5" t="s">
        <v>1</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10"/>
        <v/>
      </c>
      <c r="AT89" s="67" t="str">
        <f>IF(OR(E89="",VLOOKUP(E$1,Services!$A$1:$B$22,2,0)="Exclude"),"",IF($D89=1,IF(OR(price_limit="",price_limit="No Limit"),IF(E89="Yes",1,2),IF(SUMIFS(WhatIf!$G:$G,WhatIf!$A:$A,E$1,WhatIf!$B:$B,E89)&lt;=price_limit,IF(E89="Yes",1,2),"")),""))</f>
        <v/>
      </c>
      <c r="AU89" s="67" t="str">
        <f>IF(OR(F89="",VLOOKUP(F$1,Services!$A$1:$B$22,2,0)="Exclude"),"",IF($D89=1,IF(OR(price_limit="",price_limit="No Limit"),IF(F89="Yes",1,2),IF(SUMIFS(WhatIf!$G:$G,WhatIf!$A:$A,F$1,WhatIf!$B:$B,F89)&lt;=price_limit,IF(F89="Yes",1,2),"")),""))</f>
        <v/>
      </c>
      <c r="AV89" s="67" t="str">
        <f>IF(OR(G89="",VLOOKUP(G$1,Services!$A$1:$B$22,2,0)="Exclude"),"",IF($D89=1,IF(OR(price_limit="",price_limit="No Limit"),IF(G89="Yes",1,2),IF(SUMIFS(WhatIf!$G:$G,WhatIf!$A:$A,G$1,WhatIf!$B:$B,G89)&lt;=price_limit,IF(G89="Yes",1,2),"")),""))</f>
        <v/>
      </c>
      <c r="AW89" s="67" t="str">
        <f>IF(OR(H89="",VLOOKUP(H$1,Services!$A$1:$B$22,2,0)="Exclude"),"",IF($D89=1,IF(OR(price_limit="",price_limit="No Limit"),IF(H89="Yes",1,2),IF(SUMIFS(WhatIf!$G:$G,WhatIf!$A:$A,H$1,WhatIf!$B:$B,H89)&lt;=price_limit,IF(H89="Yes",1,2),"")),""))</f>
        <v/>
      </c>
      <c r="AX89" s="67" t="str">
        <f>IF(OR(I89="",VLOOKUP(I$1,Services!$A$1:$B$22,2,0)="Exclude"),"",IF($D89=1,IF(OR(price_limit="",price_limit="No Limit"),IF(I89="Yes",1,2),IF(SUMIFS(WhatIf!$G:$G,WhatIf!$A:$A,I$1,WhatIf!$B:$B,I89)&lt;=price_limit,IF(I89="Yes",1,2),"")),""))</f>
        <v/>
      </c>
      <c r="AY89" s="67" t="str">
        <f>IF(OR(J89="",VLOOKUP(J$1,Services!$A$1:$B$22,2,0)="Exclude"),"",IF($D89=1,IF(OR(price_limit="",price_limit="No Limit"),IF(J89="Yes",1,2),IF(SUMIFS(WhatIf!$G:$G,WhatIf!$A:$A,J$1,WhatIf!$B:$B,J89)&lt;=price_limit,IF(J89="Yes",1,2),"")),""))</f>
        <v/>
      </c>
      <c r="AZ89" s="67" t="str">
        <f ca="1">IF(OR(K89="",VLOOKUP(K$1,Services!$A$1:$B$22,2,0)="Exclude"),"",IF($D89=1,IF(OR(price_limit="",price_limit="No Limit"),IF(K89="Yes",1,2),IF(SUMIFS(WhatIf!$G:$G,WhatIf!$A:$A,K$1,WhatIf!$B:$B,K89)&lt;=price_limit,IF(K89="Yes",1,2),"")),""))</f>
        <v/>
      </c>
      <c r="BA89" s="67" t="str">
        <f ca="1">IF(OR(L89="",VLOOKUP(L$1,Services!$A$1:$B$22,2,0)="Exclude"),"",IF($D89=1,IF(OR(price_limit="",price_limit="No Limit"),IF(L89="Yes",1,2),IF(SUMIFS(WhatIf!$G:$G,WhatIf!$A:$A,L$1,WhatIf!$B:$B,L89)&lt;=price_limit,IF(L89="Yes",1,2),"")),""))</f>
        <v/>
      </c>
      <c r="BB89" s="67" t="str">
        <f ca="1">IF(OR(M89="",VLOOKUP(M$1,Services!$A$1:$B$22,2,0)="Exclude"),"",IF($D89=1,IF(OR(price_limit="",price_limit="No Limit"),IF(M89="Yes",1,2),IF(SUMIFS(WhatIf!$G:$G,WhatIf!$A:$A,M$1,WhatIf!$B:$B,M89)&lt;=price_limit,IF(M89="Yes",1,2),"")),""))</f>
        <v/>
      </c>
      <c r="BC89" s="67" t="str">
        <f>IF(OR(N89="",VLOOKUP(N$1,Services!$A$1:$B$22,2,0)="Exclude"),"",IF($D89=1,IF(OR(price_limit="",price_limit="No Limit"),IF(N89="Yes",1,2),IF(SUMIFS(WhatIf!$G:$G,WhatIf!$A:$A,N$1,WhatIf!$B:$B,N89)&lt;=price_limit,IF(N89="Yes",1,2),"")),""))</f>
        <v/>
      </c>
      <c r="BD89" s="67" t="str">
        <f>IF(OR(O89="",VLOOKUP(O$1,Services!$A$1:$B$22,2,0)="Exclude"),"",IF($D89=1,IF(OR(price_limit="",price_limit="No Limit"),IF(O89="Yes",1,2),IF(SUMIFS(WhatIf!$G:$G,WhatIf!$A:$A,O$1,WhatIf!$B:$B,O89)&lt;=price_limit,IF(O89="Yes",1,2),"")),""))</f>
        <v/>
      </c>
      <c r="BE89" s="67" t="str">
        <f>IF(OR(P89="",VLOOKUP(P$1,Services!$A$1:$B$22,2,0)="Exclude"),"",IF($D89=1,IF(OR(price_limit="",price_limit="No Limit"),IF(P89="Yes",1,2),IF(SUMIFS(WhatIf!$G:$G,WhatIf!$A:$A,P$1,WhatIf!$B:$B,P89)&lt;=price_limit,IF(P89="Yes",1,2),"")),""))</f>
        <v/>
      </c>
      <c r="BF89" s="67" t="str">
        <f>IF(OR(Q89="",VLOOKUP(Q$1,Services!$A$1:$B$22,2,0)="Exclude"),"",IF($D89=1,IF(OR(price_limit="",price_limit="No Limit"),IF(Q89="Yes",1,2),IF(SUMIFS(WhatIf!$G:$G,WhatIf!$A:$A,Q$1,WhatIf!$B:$B,Q89)&lt;=price_limit,IF(Q89="Yes",1,2),"")),""))</f>
        <v/>
      </c>
      <c r="BG89" s="67" t="str">
        <f>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IF(OR(X89="",VLOOKUP(X$1,Services!$A$1:$B$22,2,0)="Exclude"),"",IF($D89=1,IF(OR(price_limit="",price_limit="No Limit"),IF(X89="Yes",1,2),IF(SUMIFS(WhatIf!$G:$G,WhatIf!$A:$A,X$1,WhatIf!$B:$B,X89)&lt;=price_limit,IF(X89="Yes",1,2),"")),""))</f>
        <v/>
      </c>
      <c r="BN89" s="3">
        <f t="shared" si="11"/>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12.45" customHeight="1" x14ac:dyDescent="0.3">
      <c r="A90" s="19" t="s">
        <v>156</v>
      </c>
      <c r="B90" s="4" t="s">
        <v>193</v>
      </c>
      <c r="C90" s="4" t="s">
        <v>280</v>
      </c>
      <c r="D90" s="3" t="str">
        <f t="shared" ca="1" si="9"/>
        <v/>
      </c>
      <c r="F90" s="5" t="s">
        <v>1</v>
      </c>
      <c r="G90" s="5" t="s">
        <v>1</v>
      </c>
      <c r="H90" s="6"/>
      <c r="I90" s="6"/>
      <c r="O90" s="6" t="s">
        <v>1</v>
      </c>
      <c r="P90" s="6"/>
      <c r="Q90" s="6" t="s">
        <v>305</v>
      </c>
      <c r="R90" s="6" t="s">
        <v>1</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10"/>
        <v/>
      </c>
      <c r="AT90" s="67" t="str">
        <f>IF(OR(E90="",VLOOKUP(E$1,Services!$A$1:$B$22,2,0)="Exclude"),"",IF($D90=1,IF(OR(price_limit="",price_limit="No Limit"),IF(E90="Yes",1,2),IF(SUMIFS(WhatIf!$G:$G,WhatIf!$A:$A,E$1,WhatIf!$B:$B,E90)&lt;=price_limit,IF(E90="Yes",1,2),"")),""))</f>
        <v/>
      </c>
      <c r="AU90" s="67" t="str">
        <f ca="1">IF(OR(F90="",VLOOKUP(F$1,Services!$A$1:$B$22,2,0)="Exclude"),"",IF($D90=1,IF(OR(price_limit="",price_limit="No Limit"),IF(F90="Yes",1,2),IF(SUMIFS(WhatIf!$G:$G,WhatIf!$A:$A,F$1,WhatIf!$B:$B,F90)&lt;=price_limit,IF(F90="Yes",1,2),"")),""))</f>
        <v/>
      </c>
      <c r="AV90" s="67" t="str">
        <f ca="1">IF(OR(G90="",VLOOKUP(G$1,Services!$A$1:$B$22,2,0)="Exclude"),"",IF($D90=1,IF(OR(price_limit="",price_limit="No Limit"),IF(G90="Yes",1,2),IF(SUMIFS(WhatIf!$G:$G,WhatIf!$A:$A,G$1,WhatIf!$B:$B,G90)&lt;=price_limit,IF(G90="Yes",1,2),"")),""))</f>
        <v/>
      </c>
      <c r="AW90" s="67" t="str">
        <f>IF(OR(H90="",VLOOKUP(H$1,Services!$A$1:$B$22,2,0)="Exclude"),"",IF($D90=1,IF(OR(price_limit="",price_limit="No Limit"),IF(H90="Yes",1,2),IF(SUMIFS(WhatIf!$G:$G,WhatIf!$A:$A,H$1,WhatIf!$B:$B,H90)&lt;=price_limit,IF(H90="Yes",1,2),"")),""))</f>
        <v/>
      </c>
      <c r="AX90" s="67" t="str">
        <f>IF(OR(I90="",VLOOKUP(I$1,Services!$A$1:$B$22,2,0)="Exclude"),"",IF($D90=1,IF(OR(price_limit="",price_limit="No Limit"),IF(I90="Yes",1,2),IF(SUMIFS(WhatIf!$G:$G,WhatIf!$A:$A,I$1,WhatIf!$B:$B,I90)&lt;=price_limit,IF(I90="Yes",1,2),"")),""))</f>
        <v/>
      </c>
      <c r="AY90" s="67" t="str">
        <f>IF(OR(J90="",VLOOKUP(J$1,Services!$A$1:$B$22,2,0)="Exclude"),"",IF($D90=1,IF(OR(price_limit="",price_limit="No Limit"),IF(J90="Yes",1,2),IF(SUMIFS(WhatIf!$G:$G,WhatIf!$A:$A,J$1,WhatIf!$B:$B,J90)&lt;=price_limit,IF(J90="Yes",1,2),"")),""))</f>
        <v/>
      </c>
      <c r="AZ90" s="67" t="str">
        <f>IF(OR(K90="",VLOOKUP(K$1,Services!$A$1:$B$22,2,0)="Exclude"),"",IF($D90=1,IF(OR(price_limit="",price_limit="No Limit"),IF(K90="Yes",1,2),IF(SUMIFS(WhatIf!$G:$G,WhatIf!$A:$A,K$1,WhatIf!$B:$B,K90)&lt;=price_limit,IF(K90="Yes",1,2),"")),""))</f>
        <v/>
      </c>
      <c r="BA90" s="67" t="str">
        <f>IF(OR(L90="",VLOOKUP(L$1,Services!$A$1:$B$22,2,0)="Exclude"),"",IF($D90=1,IF(OR(price_limit="",price_limit="No Limit"),IF(L90="Yes",1,2),IF(SUMIFS(WhatIf!$G:$G,WhatIf!$A:$A,L$1,WhatIf!$B:$B,L90)&lt;=price_limit,IF(L90="Yes",1,2),"")),""))</f>
        <v/>
      </c>
      <c r="BB90" s="67" t="str">
        <f>IF(OR(M90="",VLOOKUP(M$1,Services!$A$1:$B$22,2,0)="Exclude"),"",IF($D90=1,IF(OR(price_limit="",price_limit="No Limit"),IF(M90="Yes",1,2),IF(SUMIFS(WhatIf!$G:$G,WhatIf!$A:$A,M$1,WhatIf!$B:$B,M90)&lt;=price_limit,IF(M90="Yes",1,2),"")),""))</f>
        <v/>
      </c>
      <c r="BC90" s="67" t="str">
        <f>IF(OR(N90="",VLOOKUP(N$1,Services!$A$1:$B$22,2,0)="Exclude"),"",IF($D90=1,IF(OR(price_limit="",price_limit="No Limit"),IF(N90="Yes",1,2),IF(SUMIFS(WhatIf!$G:$G,WhatIf!$A:$A,N$1,WhatIf!$B:$B,N90)&lt;=price_limit,IF(N90="Yes",1,2),"")),""))</f>
        <v/>
      </c>
      <c r="BD90" s="67" t="str">
        <f ca="1">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 ca="1">IF(OR(R90="",VLOOKUP(R$1,Services!$A$1:$B$22,2,0)="Exclude"),"",IF($D90=1,IF(OR(price_limit="",price_limit="No Limit"),IF(R90="Yes",1,2),IF(SUMIFS(WhatIf!$G:$G,WhatIf!$A:$A,R$1,WhatIf!$B:$B,R90)&lt;=price_limit,IF(R90="Yes",1,2),"")),""))</f>
        <v/>
      </c>
      <c r="BH90" s="67" t="str">
        <f>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IF(OR(X90="",VLOOKUP(X$1,Services!$A$1:$B$22,2,0)="Exclude"),"",IF($D90=1,IF(OR(price_limit="",price_limit="No Limit"),IF(X90="Yes",1,2),IF(SUMIFS(WhatIf!$G:$G,WhatIf!$A:$A,X$1,WhatIf!$B:$B,X90)&lt;=price_limit,IF(X90="Yes",1,2),"")),""))</f>
        <v/>
      </c>
      <c r="BN90" s="3">
        <f t="shared" si="11"/>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24.9" customHeight="1" x14ac:dyDescent="0.3">
      <c r="A91" s="19" t="s">
        <v>521</v>
      </c>
      <c r="B91" s="4" t="s">
        <v>757</v>
      </c>
      <c r="C91" s="4" t="s">
        <v>454</v>
      </c>
      <c r="D91" s="3" t="str">
        <f t="shared" ca="1" si="9"/>
        <v/>
      </c>
      <c r="F91" s="5" t="s">
        <v>504</v>
      </c>
      <c r="G91" s="5" t="s">
        <v>504</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10"/>
        <v/>
      </c>
      <c r="AT91" s="67" t="str">
        <f>IF(OR(E91="",VLOOKUP(E$1,Services!$A$1:$B$22,2,0)="Exclude"),"",IF($D91=1,IF(OR(price_limit="",price_limit="No Limit"),IF(E91="Yes",1,2),IF(SUMIFS(WhatIf!$G:$G,WhatIf!$A:$A,E$1,WhatIf!$B:$B,E91)&lt;=price_limit,IF(E91="Yes",1,2),"")),""))</f>
        <v/>
      </c>
      <c r="AU91" s="67" t="str">
        <f ca="1">IF(OR(F91="",VLOOKUP(F$1,Services!$A$1:$B$22,2,0)="Exclude"),"",IF($D91=1,IF(OR(price_limit="",price_limit="No Limit"),IF(F91="Yes",1,2),IF(SUMIFS(WhatIf!$G:$G,WhatIf!$A:$A,F$1,WhatIf!$B:$B,F91)&lt;=price_limit,IF(F91="Yes",1,2),"")),""))</f>
        <v/>
      </c>
      <c r="AV91" s="67" t="str">
        <f ca="1">IF(OR(G91="",VLOOKUP(G$1,Services!$A$1:$B$22,2,0)="Exclude"),"",IF($D91=1,IF(OR(price_limit="",price_limit="No Limit"),IF(G91="Yes",1,2),IF(SUMIFS(WhatIf!$G:$G,WhatIf!$A:$A,G$1,WhatIf!$B:$B,G91)&lt;=price_limit,IF(G91="Yes",1,2),"")),""))</f>
        <v/>
      </c>
      <c r="AW91" s="67" t="str">
        <f>IF(OR(H91="",VLOOKUP(H$1,Services!$A$1:$B$22,2,0)="Exclude"),"",IF($D91=1,IF(OR(price_limit="",price_limit="No Limit"),IF(H91="Yes",1,2),IF(SUMIFS(WhatIf!$G:$G,WhatIf!$A:$A,H$1,WhatIf!$B:$B,H91)&lt;=price_limit,IF(H91="Yes",1,2),"")),""))</f>
        <v/>
      </c>
      <c r="AX91" s="67" t="str">
        <f>IF(OR(I91="",VLOOKUP(I$1,Services!$A$1:$B$22,2,0)="Exclude"),"",IF($D91=1,IF(OR(price_limit="",price_limit="No Limit"),IF(I91="Yes",1,2),IF(SUMIFS(WhatIf!$G:$G,WhatIf!$A:$A,I$1,WhatIf!$B:$B,I91)&lt;=price_limit,IF(I91="Yes",1,2),"")),""))</f>
        <v/>
      </c>
      <c r="AY91" s="67" t="str">
        <f>IF(OR(J91="",VLOOKUP(J$1,Services!$A$1:$B$22,2,0)="Exclude"),"",IF($D91=1,IF(OR(price_limit="",price_limit="No Limit"),IF(J91="Yes",1,2),IF(SUMIFS(WhatIf!$G:$G,WhatIf!$A:$A,J$1,WhatIf!$B:$B,J91)&lt;=price_limit,IF(J91="Yes",1,2),"")),""))</f>
        <v/>
      </c>
      <c r="AZ91" s="67" t="str">
        <f>IF(OR(K91="",VLOOKUP(K$1,Services!$A$1:$B$22,2,0)="Exclude"),"",IF($D91=1,IF(OR(price_limit="",price_limit="No Limit"),IF(K91="Yes",1,2),IF(SUMIFS(WhatIf!$G:$G,WhatIf!$A:$A,K$1,WhatIf!$B:$B,K91)&lt;=price_limit,IF(K91="Yes",1,2),"")),""))</f>
        <v/>
      </c>
      <c r="BA91" s="67" t="str">
        <f>IF(OR(L91="",VLOOKUP(L$1,Services!$A$1:$B$22,2,0)="Exclude"),"",IF($D91=1,IF(OR(price_limit="",price_limit="No Limit"),IF(L91="Yes",1,2),IF(SUMIFS(WhatIf!$G:$G,WhatIf!$A:$A,L$1,WhatIf!$B:$B,L91)&lt;=price_limit,IF(L91="Yes",1,2),"")),""))</f>
        <v/>
      </c>
      <c r="BB91" s="67" t="str">
        <f>IF(OR(M91="",VLOOKUP(M$1,Services!$A$1:$B$22,2,0)="Exclude"),"",IF($D91=1,IF(OR(price_limit="",price_limit="No Limit"),IF(M91="Yes",1,2),IF(SUMIFS(WhatIf!$G:$G,WhatIf!$A:$A,M$1,WhatIf!$B:$B,M91)&lt;=price_limit,IF(M91="Yes",1,2),"")),""))</f>
        <v/>
      </c>
      <c r="BC91" s="67" t="str">
        <f>IF(OR(N91="",VLOOKUP(N$1,Services!$A$1:$B$22,2,0)="Exclude"),"",IF($D91=1,IF(OR(price_limit="",price_limit="No Limit"),IF(N91="Yes",1,2),IF(SUMIFS(WhatIf!$G:$G,WhatIf!$A:$A,N$1,WhatIf!$B:$B,N91)&lt;=price_limit,IF(N91="Yes",1,2),"")),""))</f>
        <v/>
      </c>
      <c r="BD91" s="67" t="str">
        <f>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IF(OR(R91="",VLOOKUP(R$1,Services!$A$1:$B$22,2,0)="Exclude"),"",IF($D91=1,IF(OR(price_limit="",price_limit="No Limit"),IF(R91="Yes",1,2),IF(SUMIFS(WhatIf!$G:$G,WhatIf!$A:$A,R$1,WhatIf!$B:$B,R91)&lt;=price_limit,IF(R91="Yes",1,2),"")),""))</f>
        <v/>
      </c>
      <c r="BH91" s="67" t="str">
        <f>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IF(OR(X91="",VLOOKUP(X$1,Services!$A$1:$B$22,2,0)="Exclude"),"",IF($D91=1,IF(OR(price_limit="",price_limit="No Limit"),IF(X91="Yes",1,2),IF(SUMIFS(WhatIf!$G:$G,WhatIf!$A:$A,X$1,WhatIf!$B:$B,X91)&lt;=price_limit,IF(X91="Yes",1,2),"")),""))</f>
        <v/>
      </c>
      <c r="BN91" s="3">
        <f t="shared" si="11"/>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24.9" x14ac:dyDescent="0.3">
      <c r="A92" s="19" t="s">
        <v>22</v>
      </c>
      <c r="B92" s="4" t="s">
        <v>237</v>
      </c>
      <c r="C92" s="4" t="s">
        <v>198</v>
      </c>
      <c r="D92" s="3">
        <f t="shared" ca="1" si="9"/>
        <v>1</v>
      </c>
      <c r="E92" s="5" t="s">
        <v>1</v>
      </c>
      <c r="F92" s="5" t="s">
        <v>499</v>
      </c>
      <c r="G92" s="5" t="s">
        <v>499</v>
      </c>
      <c r="K92" s="5" t="s">
        <v>1</v>
      </c>
      <c r="L92" s="5" t="s">
        <v>1</v>
      </c>
      <c r="M92" s="5" t="s">
        <v>1</v>
      </c>
      <c r="O92" s="6"/>
      <c r="P92" s="6" t="s">
        <v>280</v>
      </c>
      <c r="Q92" s="6" t="s">
        <v>305</v>
      </c>
      <c r="R92" s="6" t="s">
        <v>807</v>
      </c>
      <c r="V92" s="5" t="s">
        <v>572</v>
      </c>
      <c r="X92" s="5" t="s">
        <v>1</v>
      </c>
      <c r="Y92" s="3">
        <f ca="1">IF(AND($D92=1,ISNUMBER(MATCH(E$1&amp;E92&amp;"x",WhatIf!$H:$H,0))),1,"")</f>
        <v>1</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f t="shared" ca="1" si="10"/>
        <v>1</v>
      </c>
      <c r="AT92" s="67">
        <f ca="1">IF(OR(E92="",VLOOKUP(E$1,Services!$A$1:$B$22,2,0)="Exclude"),"",IF($D92=1,IF(OR(price_limit="",price_limit="No Limit"),IF(E92="Yes",1,2),IF(SUMIFS(WhatIf!$G:$G,WhatIf!$A:$A,E$1,WhatIf!$B:$B,E92)&lt;=price_limit,IF(E92="Yes",1,2),"")),""))</f>
        <v>1</v>
      </c>
      <c r="AU92" s="67">
        <f ca="1">IF(OR(F92="",VLOOKUP(F$1,Services!$A$1:$B$22,2,0)="Exclude"),"",IF($D92=1,IF(OR(price_limit="",price_limit="No Limit"),IF(F92="Yes",1,2),IF(SUMIFS(WhatIf!$G:$G,WhatIf!$A:$A,F$1,WhatIf!$B:$B,F92)&lt;=price_limit,IF(F92="Yes",1,2),"")),""))</f>
        <v>2</v>
      </c>
      <c r="AV92" s="67">
        <f ca="1">IF(OR(G92="",VLOOKUP(G$1,Services!$A$1:$B$22,2,0)="Exclude"),"",IF($D92=1,IF(OR(price_limit="",price_limit="No Limit"),IF(G92="Yes",1,2),IF(SUMIFS(WhatIf!$G:$G,WhatIf!$A:$A,G$1,WhatIf!$B:$B,G92)&lt;=price_limit,IF(G92="Yes",1,2),"")),""))</f>
        <v>2</v>
      </c>
      <c r="AW92" s="67" t="str">
        <f>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f ca="1">IF(OR(K92="",VLOOKUP(K$1,Services!$A$1:$B$22,2,0)="Exclude"),"",IF($D92=1,IF(OR(price_limit="",price_limit="No Limit"),IF(K92="Yes",1,2),IF(SUMIFS(WhatIf!$G:$G,WhatIf!$A:$A,K$1,WhatIf!$B:$B,K92)&lt;=price_limit,IF(K92="Yes",1,2),"")),""))</f>
        <v>1</v>
      </c>
      <c r="BA92" s="67">
        <f ca="1">IF(OR(L92="",VLOOKUP(L$1,Services!$A$1:$B$22,2,0)="Exclude"),"",IF($D92=1,IF(OR(price_limit="",price_limit="No Limit"),IF(L92="Yes",1,2),IF(SUMIFS(WhatIf!$G:$G,WhatIf!$A:$A,L$1,WhatIf!$B:$B,L92)&lt;=price_limit,IF(L92="Yes",1,2),"")),""))</f>
        <v>1</v>
      </c>
      <c r="BB92" s="67">
        <f ca="1">IF(OR(M92="",VLOOKUP(M$1,Services!$A$1:$B$22,2,0)="Exclude"),"",IF($D92=1,IF(OR(price_limit="",price_limit="No Limit"),IF(M92="Yes",1,2),IF(SUMIFS(WhatIf!$G:$G,WhatIf!$A:$A,M$1,WhatIf!$B:$B,M92)&lt;=price_limit,IF(M92="Yes",1,2),"")),""))</f>
        <v>1</v>
      </c>
      <c r="BC92" s="67" t="str">
        <f>IF(OR(N92="",VLOOKUP(N$1,Services!$A$1:$B$22,2,0)="Exclude"),"",IF($D92=1,IF(OR(price_limit="",price_limit="No Limit"),IF(N92="Yes",1,2),IF(SUMIFS(WhatIf!$G:$G,WhatIf!$A:$A,N$1,WhatIf!$B:$B,N92)&lt;=price_limit,IF(N92="Yes",1,2),"")),""))</f>
        <v/>
      </c>
      <c r="BD92" s="67" t="str">
        <f>IF(OR(O92="",VLOOKUP(O$1,Services!$A$1:$B$22,2,0)="Exclude"),"",IF($D92=1,IF(OR(price_limit="",price_limit="No Limit"),IF(O92="Yes",1,2),IF(SUMIFS(WhatIf!$G:$G,WhatIf!$A:$A,O$1,WhatIf!$B:$B,O92)&lt;=price_limit,IF(O92="Yes",1,2),"")),""))</f>
        <v/>
      </c>
      <c r="BE92" s="67">
        <f ca="1">IF(OR(P92="",VLOOKUP(P$1,Services!$A$1:$B$22,2,0)="Exclude"),"",IF($D92=1,IF(OR(price_limit="",price_limit="No Limit"),IF(P92="Yes",1,2),IF(SUMIFS(WhatIf!$G:$G,WhatIf!$A:$A,P$1,WhatIf!$B:$B,P92)&lt;=price_limit,IF(P92="Yes",1,2),"")),""))</f>
        <v>2</v>
      </c>
      <c r="BF92" s="67" t="str">
        <f>IF(OR(Q92="",VLOOKUP(Q$1,Services!$A$1:$B$22,2,0)="Exclude"),"",IF($D92=1,IF(OR(price_limit="",price_limit="No Limit"),IF(Q92="Yes",1,2),IF(SUMIFS(WhatIf!$G:$G,WhatIf!$A:$A,Q$1,WhatIf!$B:$B,Q92)&lt;=price_limit,IF(Q92="Yes",1,2),"")),""))</f>
        <v/>
      </c>
      <c r="BG92" s="67">
        <f ca="1">IF(OR(R92="",VLOOKUP(R$1,Services!$A$1:$B$22,2,0)="Exclude"),"",IF($D92=1,IF(OR(price_limit="",price_limit="No Limit"),IF(R92="Yes",1,2),IF(SUMIFS(WhatIf!$G:$G,WhatIf!$A:$A,R$1,WhatIf!$B:$B,R92)&lt;=price_limit,IF(R92="Yes",1,2),"")),""))</f>
        <v>2</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f ca="1">IF(OR(V92="",VLOOKUP(V$1,Services!$A$1:$B$22,2,0)="Exclude"),"",IF($D92=1,IF(OR(price_limit="",price_limit="No Limit"),IF(V92="Yes",1,2),IF(SUMIFS(WhatIf!$G:$G,WhatIf!$A:$A,V$1,WhatIf!$B:$B,V92)&lt;=price_limit,IF(V92="Yes",1,2),"")),""))</f>
        <v>2</v>
      </c>
      <c r="BL92" s="67" t="str">
        <f>IF(OR(W92="",VLOOKUP(W$1,Services!$A$1:$B$22,2,0)="Exclude"),"",IF($D92=1,IF(OR(price_limit="",price_limit="No Limit"),IF(W92="Yes",1,2),IF(SUMIFS(WhatIf!$G:$G,WhatIf!$A:$A,W$1,WhatIf!$B:$B,W92)&lt;=price_limit,IF(W92="Yes",1,2),"")),""))</f>
        <v/>
      </c>
      <c r="BM92" s="67">
        <f ca="1">IF(OR(X92="",VLOOKUP(X$1,Services!$A$1:$B$22,2,0)="Exclude"),"",IF($D92=1,IF(OR(price_limit="",price_limit="No Limit"),IF(X92="Yes",1,2),IF(SUMIFS(WhatIf!$G:$G,WhatIf!$A:$A,X$1,WhatIf!$B:$B,X92)&lt;=price_limit,IF(X92="Yes",1,2),"")),""))</f>
        <v>1</v>
      </c>
      <c r="BN92" s="3">
        <f t="shared" si="11"/>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3</v>
      </c>
    </row>
    <row r="93" spans="1:70" ht="12.45" customHeight="1" x14ac:dyDescent="0.3">
      <c r="A93" s="19" t="s">
        <v>817</v>
      </c>
      <c r="B93" s="4" t="s">
        <v>818</v>
      </c>
      <c r="C93" s="4" t="s">
        <v>280</v>
      </c>
      <c r="D93" s="3" t="str">
        <f t="shared" ca="1" si="9"/>
        <v/>
      </c>
      <c r="T93" s="5" t="s">
        <v>244</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10"/>
        <v/>
      </c>
      <c r="AT93" s="67" t="str">
        <f>IF(OR(E93="",VLOOKUP(E$1,Services!$A$1:$B$22,2,0)="Exclude"),"",IF($D93=1,IF(OR(price_limit="",price_limit="No Limit"),IF(E93="Yes",1,2),IF(SUMIFS(WhatIf!$G:$G,WhatIf!$A:$A,E$1,WhatIf!$B:$B,E93)&lt;=price_limit,IF(E93="Yes",1,2),"")),""))</f>
        <v/>
      </c>
      <c r="AU93" s="67" t="str">
        <f>IF(OR(F93="",VLOOKUP(F$1,Services!$A$1:$B$22,2,0)="Exclude"),"",IF($D93=1,IF(OR(price_limit="",price_limit="No Limit"),IF(F93="Yes",1,2),IF(SUMIFS(WhatIf!$G:$G,WhatIf!$A:$A,F$1,WhatIf!$B:$B,F93)&lt;=price_limit,IF(F93="Yes",1,2),"")),""))</f>
        <v/>
      </c>
      <c r="AV93" s="67" t="str">
        <f>IF(OR(G93="",VLOOKUP(G$1,Services!$A$1:$B$22,2,0)="Exclude"),"",IF($D93=1,IF(OR(price_limit="",price_limit="No Limit"),IF(G93="Yes",1,2),IF(SUMIFS(WhatIf!$G:$G,WhatIf!$A:$A,G$1,WhatIf!$B:$B,G93)&lt;=price_limit,IF(G93="Yes",1,2),"")),""))</f>
        <v/>
      </c>
      <c r="AW93" s="67" t="str">
        <f>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IF(OR(L93="",VLOOKUP(L$1,Services!$A$1:$B$22,2,0)="Exclude"),"",IF($D93=1,IF(OR(price_limit="",price_limit="No Limit"),IF(L93="Yes",1,2),IF(SUMIFS(WhatIf!$G:$G,WhatIf!$A:$A,L$1,WhatIf!$B:$B,L93)&lt;=price_limit,IF(L93="Yes",1,2),"")),""))</f>
        <v/>
      </c>
      <c r="BB93" s="67" t="str">
        <f>IF(OR(M93="",VLOOKUP(M$1,Services!$A$1:$B$22,2,0)="Exclude"),"",IF($D93=1,IF(OR(price_limit="",price_limit="No Limit"),IF(M93="Yes",1,2),IF(SUMIFS(WhatIf!$G:$G,WhatIf!$A:$A,M$1,WhatIf!$B:$B,M93)&lt;=price_limit,IF(M93="Yes",1,2),"")),""))</f>
        <v/>
      </c>
      <c r="BC93" s="67" t="str">
        <f>IF(OR(N93="",VLOOKUP(N$1,Services!$A$1:$B$22,2,0)="Exclude"),"",IF($D93=1,IF(OR(price_limit="",price_limit="No Limit"),IF(N93="Yes",1,2),IF(SUMIFS(WhatIf!$G:$G,WhatIf!$A:$A,N$1,WhatIf!$B:$B,N93)&lt;=price_limit,IF(N93="Yes",1,2),"")),""))</f>
        <v/>
      </c>
      <c r="BD93" s="67" t="str">
        <f>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IF(OR(S93="",VLOOKUP(S$1,Services!$A$1:$B$22,2,0)="Exclude"),"",IF($D93=1,IF(OR(price_limit="",price_limit="No Limit"),IF(S93="Yes",1,2),IF(SUMIFS(WhatIf!$G:$G,WhatIf!$A:$A,S$1,WhatIf!$B:$B,S93)&lt;=price_limit,IF(S93="Yes",1,2),"")),""))</f>
        <v/>
      </c>
      <c r="BI93" s="67" t="str">
        <f ca="1">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11"/>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24.9" customHeight="1" x14ac:dyDescent="0.3">
      <c r="A94" s="19" t="s">
        <v>539</v>
      </c>
      <c r="B94" s="4" t="s">
        <v>386</v>
      </c>
      <c r="C94" s="4" t="s">
        <v>280</v>
      </c>
      <c r="D94" s="3" t="str">
        <f t="shared" ca="1" si="9"/>
        <v/>
      </c>
      <c r="H94" s="6"/>
      <c r="I94" s="6"/>
      <c r="O94" s="6" t="s">
        <v>1</v>
      </c>
      <c r="P94" s="6" t="s">
        <v>1</v>
      </c>
      <c r="Q94" s="6" t="s">
        <v>1</v>
      </c>
      <c r="R94" s="6"/>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10"/>
        <v/>
      </c>
      <c r="AT94" s="67" t="str">
        <f>IF(OR(E94="",VLOOKUP(E$1,Services!$A$1:$B$22,2,0)="Exclude"),"",IF($D94=1,IF(OR(price_limit="",price_limit="No Limit"),IF(E94="Yes",1,2),IF(SUMIFS(WhatIf!$G:$G,WhatIf!$A:$A,E$1,WhatIf!$B:$B,E94)&lt;=price_limit,IF(E94="Yes",1,2),"")),""))</f>
        <v/>
      </c>
      <c r="AU94" s="67" t="str">
        <f>IF(OR(F94="",VLOOKUP(F$1,Services!$A$1:$B$22,2,0)="Exclude"),"",IF($D94=1,IF(OR(price_limit="",price_limit="No Limit"),IF(F94="Yes",1,2),IF(SUMIFS(WhatIf!$G:$G,WhatIf!$A:$A,F$1,WhatIf!$B:$B,F94)&lt;=price_limit,IF(F94="Yes",1,2),"")),""))</f>
        <v/>
      </c>
      <c r="AV94" s="67" t="str">
        <f>IF(OR(G94="",VLOOKUP(G$1,Services!$A$1:$B$22,2,0)="Exclude"),"",IF($D94=1,IF(OR(price_limit="",price_limit="No Limit"),IF(G94="Yes",1,2),IF(SUMIFS(WhatIf!$G:$G,WhatIf!$A:$A,G$1,WhatIf!$B:$B,G94)&lt;=price_limit,IF(G94="Yes",1,2),"")),""))</f>
        <v/>
      </c>
      <c r="AW94" s="67" t="str">
        <f>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IF(OR(L94="",VLOOKUP(L$1,Services!$A$1:$B$22,2,0)="Exclude"),"",IF($D94=1,IF(OR(price_limit="",price_limit="No Limit"),IF(L94="Yes",1,2),IF(SUMIFS(WhatIf!$G:$G,WhatIf!$A:$A,L$1,WhatIf!$B:$B,L94)&lt;=price_limit,IF(L94="Yes",1,2),"")),""))</f>
        <v/>
      </c>
      <c r="BB94" s="67" t="str">
        <f>IF(OR(M94="",VLOOKUP(M$1,Services!$A$1:$B$22,2,0)="Exclude"),"",IF($D94=1,IF(OR(price_limit="",price_limit="No Limit"),IF(M94="Yes",1,2),IF(SUMIFS(WhatIf!$G:$G,WhatIf!$A:$A,M$1,WhatIf!$B:$B,M94)&lt;=price_limit,IF(M94="Yes",1,2),"")),""))</f>
        <v/>
      </c>
      <c r="BC94" s="67" t="str">
        <f>IF(OR(N94="",VLOOKUP(N$1,Services!$A$1:$B$22,2,0)="Exclude"),"",IF($D94=1,IF(OR(price_limit="",price_limit="No Limit"),IF(N94="Yes",1,2),IF(SUMIFS(WhatIf!$G:$G,WhatIf!$A:$A,N$1,WhatIf!$B:$B,N94)&lt;=price_limit,IF(N94="Yes",1,2),"")),""))</f>
        <v/>
      </c>
      <c r="BD94" s="67" t="str">
        <f ca="1">IF(OR(O94="",VLOOKUP(O$1,Services!$A$1:$B$22,2,0)="Exclude"),"",IF($D94=1,IF(OR(price_limit="",price_limit="No Limit"),IF(O94="Yes",1,2),IF(SUMIFS(WhatIf!$G:$G,WhatIf!$A:$A,O$1,WhatIf!$B:$B,O94)&lt;=price_limit,IF(O94="Yes",1,2),"")),""))</f>
        <v/>
      </c>
      <c r="BE94" s="67" t="str">
        <f ca="1">IF(OR(P94="",VLOOKUP(P$1,Services!$A$1:$B$22,2,0)="Exclude"),"",IF($D94=1,IF(OR(price_limit="",price_limit="No Limit"),IF(P94="Yes",1,2),IF(SUMIFS(WhatIf!$G:$G,WhatIf!$A:$A,P$1,WhatIf!$B:$B,P94)&lt;=price_limit,IF(P94="Yes",1,2),"")),""))</f>
        <v/>
      </c>
      <c r="BF94" s="67" t="str">
        <f>IF(OR(Q94="",VLOOKUP(Q$1,Services!$A$1:$B$22,2,0)="Exclude"),"",IF($D94=1,IF(OR(price_limit="",price_limit="No Limit"),IF(Q94="Yes",1,2),IF(SUMIFS(WhatIf!$G:$G,WhatIf!$A:$A,Q$1,WhatIf!$B:$B,Q94)&lt;=price_limit,IF(Q94="Yes",1,2),"")),""))</f>
        <v/>
      </c>
      <c r="BG94" s="67" t="str">
        <f>IF(OR(R94="",VLOOKUP(R$1,Services!$A$1:$B$22,2,0)="Exclude"),"",IF($D94=1,IF(OR(price_limit="",price_limit="No Limit"),IF(R94="Yes",1,2),IF(SUMIFS(WhatIf!$G:$G,WhatIf!$A:$A,R$1,WhatIf!$B:$B,R94)&lt;=price_limit,IF(R94="Yes",1,2),"")),""))</f>
        <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IF(OR(X94="",VLOOKUP(X$1,Services!$A$1:$B$22,2,0)="Exclude"),"",IF($D94=1,IF(OR(price_limit="",price_limit="No Limit"),IF(X94="Yes",1,2),IF(SUMIFS(WhatIf!$G:$G,WhatIf!$A:$A,X$1,WhatIf!$B:$B,X94)&lt;=price_limit,IF(X94="Yes",1,2),"")),""))</f>
        <v/>
      </c>
      <c r="BN94" s="3">
        <f t="shared" si="11"/>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24.9" customHeight="1" x14ac:dyDescent="0.3">
      <c r="A95" s="19" t="s">
        <v>94</v>
      </c>
      <c r="C95" s="4" t="s">
        <v>214</v>
      </c>
      <c r="D95" s="3" t="str">
        <f t="shared" ca="1" si="9"/>
        <v/>
      </c>
      <c r="J95" s="5" t="s">
        <v>1</v>
      </c>
      <c r="K95" s="5" t="s">
        <v>1</v>
      </c>
      <c r="L95" s="5" t="s">
        <v>1</v>
      </c>
      <c r="M95" s="5" t="s">
        <v>1</v>
      </c>
      <c r="N95" s="5" t="s">
        <v>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10"/>
        <v/>
      </c>
      <c r="AT95" s="67" t="str">
        <f>IF(OR(E95="",VLOOKUP(E$1,Services!$A$1:$B$22,2,0)="Exclude"),"",IF($D95=1,IF(OR(price_limit="",price_limit="No Limit"),IF(E95="Yes",1,2),IF(SUMIFS(WhatIf!$G:$G,WhatIf!$A:$A,E$1,WhatIf!$B:$B,E95)&lt;=price_limit,IF(E95="Yes",1,2),"")),""))</f>
        <v/>
      </c>
      <c r="AU95" s="67" t="str">
        <f>IF(OR(F95="",VLOOKUP(F$1,Services!$A$1:$B$22,2,0)="Exclude"),"",IF($D95=1,IF(OR(price_limit="",price_limit="No Limit"),IF(F95="Yes",1,2),IF(SUMIFS(WhatIf!$G:$G,WhatIf!$A:$A,F$1,WhatIf!$B:$B,F95)&lt;=price_limit,IF(F95="Yes",1,2),"")),""))</f>
        <v/>
      </c>
      <c r="AV95" s="67" t="str">
        <f>IF(OR(G95="",VLOOKUP(G$1,Services!$A$1:$B$22,2,0)="Exclude"),"",IF($D95=1,IF(OR(price_limit="",price_limit="No Limit"),IF(G95="Yes",1,2),IF(SUMIFS(WhatIf!$G:$G,WhatIf!$A:$A,G$1,WhatIf!$B:$B,G95)&lt;=price_limit,IF(G95="Yes",1,2),"")),""))</f>
        <v/>
      </c>
      <c r="AW95" s="67" t="str">
        <f>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 ca="1">IF(OR(J95="",VLOOKUP(J$1,Services!$A$1:$B$22,2,0)="Exclude"),"",IF($D95=1,IF(OR(price_limit="",price_limit="No Limit"),IF(J95="Yes",1,2),IF(SUMIFS(WhatIf!$G:$G,WhatIf!$A:$A,J$1,WhatIf!$B:$B,J95)&lt;=price_limit,IF(J95="Yes",1,2),"")),""))</f>
        <v/>
      </c>
      <c r="AZ95" s="67" t="str">
        <f ca="1">IF(OR(K95="",VLOOKUP(K$1,Services!$A$1:$B$22,2,0)="Exclude"),"",IF($D95=1,IF(OR(price_limit="",price_limit="No Limit"),IF(K95="Yes",1,2),IF(SUMIFS(WhatIf!$G:$G,WhatIf!$A:$A,K$1,WhatIf!$B:$B,K95)&lt;=price_limit,IF(K95="Yes",1,2),"")),""))</f>
        <v/>
      </c>
      <c r="BA95" s="67" t="str">
        <f ca="1">IF(OR(L95="",VLOOKUP(L$1,Services!$A$1:$B$22,2,0)="Exclude"),"",IF($D95=1,IF(OR(price_limit="",price_limit="No Limit"),IF(L95="Yes",1,2),IF(SUMIFS(WhatIf!$G:$G,WhatIf!$A:$A,L$1,WhatIf!$B:$B,L95)&lt;=price_limit,IF(L95="Yes",1,2),"")),""))</f>
        <v/>
      </c>
      <c r="BB95" s="67" t="str">
        <f ca="1">IF(OR(M95="",VLOOKUP(M$1,Services!$A$1:$B$22,2,0)="Exclude"),"",IF($D95=1,IF(OR(price_limit="",price_limit="No Limit"),IF(M95="Yes",1,2),IF(SUMIFS(WhatIf!$G:$G,WhatIf!$A:$A,M$1,WhatIf!$B:$B,M95)&lt;=price_limit,IF(M95="Yes",1,2),"")),""))</f>
        <v/>
      </c>
      <c r="BC95" s="67" t="str">
        <f ca="1">IF(OR(N95="",VLOOKUP(N$1,Services!$A$1:$B$22,2,0)="Exclude"),"",IF($D95=1,IF(OR(price_limit="",price_limit="No Limit"),IF(N95="Yes",1,2),IF(SUMIFS(WhatIf!$G:$G,WhatIf!$A:$A,N$1,WhatIf!$B:$B,N95)&lt;=price_limit,IF(N95="Yes",1,2),"")),""))</f>
        <v/>
      </c>
      <c r="BD95" s="67" t="str">
        <f>IF(OR(O95="",VLOOKUP(O$1,Services!$A$1:$B$22,2,0)="Exclude"),"",IF($D95=1,IF(OR(price_limit="",price_limit="No Limit"),IF(O95="Yes",1,2),IF(SUMIFS(WhatIf!$G:$G,WhatIf!$A:$A,O$1,WhatIf!$B:$B,O95)&lt;=price_limit,IF(O95="Yes",1,2),"")),""))</f>
        <v/>
      </c>
      <c r="BE95" s="67" t="str">
        <f>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IF(OR(R95="",VLOOKUP(R$1,Services!$A$1:$B$22,2,0)="Exclude"),"",IF($D95=1,IF(OR(price_limit="",price_limit="No Limit"),IF(R95="Yes",1,2),IF(SUMIFS(WhatIf!$G:$G,WhatIf!$A:$A,R$1,WhatIf!$B:$B,R95)&lt;=price_limit,IF(R95="Yes",1,2),"")),""))</f>
        <v/>
      </c>
      <c r="BH95" s="67" t="str">
        <f>IF(OR(S95="",VLOOKUP(S$1,Services!$A$1:$B$22,2,0)="Exclude"),"",IF($D95=1,IF(OR(price_limit="",price_limit="No Limit"),IF(S95="Yes",1,2),IF(SUMIFS(WhatIf!$G:$G,WhatIf!$A:$A,S$1,WhatIf!$B:$B,S95)&lt;=price_limit,IF(S95="Yes",1,2),"")),""))</f>
        <v/>
      </c>
      <c r="BI95" s="67" t="str">
        <f>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IF(OR(X95="",VLOOKUP(X$1,Services!$A$1:$B$22,2,0)="Exclude"),"",IF($D95=1,IF(OR(price_limit="",price_limit="No Limit"),IF(X95="Yes",1,2),IF(SUMIFS(WhatIf!$G:$G,WhatIf!$A:$A,X$1,WhatIf!$B:$B,X95)&lt;=price_limit,IF(X95="Yes",1,2),"")),""))</f>
        <v/>
      </c>
      <c r="BN95" s="3">
        <f t="shared" si="11"/>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575</v>
      </c>
      <c r="C96" s="4" t="s">
        <v>214</v>
      </c>
      <c r="D96" s="3" t="str">
        <f t="shared" ca="1" si="9"/>
        <v/>
      </c>
      <c r="J96" s="5" t="s">
        <v>1</v>
      </c>
      <c r="K96" s="5" t="s">
        <v>1</v>
      </c>
      <c r="L96" s="5" t="s">
        <v>1</v>
      </c>
      <c r="M96" s="5" t="s">
        <v>1</v>
      </c>
      <c r="N96" s="5" t="s">
        <v>1</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10"/>
        <v/>
      </c>
      <c r="AT96" s="67" t="str">
        <f>IF(OR(E96="",VLOOKUP(E$1,Services!$A$1:$B$22,2,0)="Exclude"),"",IF($D96=1,IF(OR(price_limit="",price_limit="No Limit"),IF(E96="Yes",1,2),IF(SUMIFS(WhatIf!$G:$G,WhatIf!$A:$A,E$1,WhatIf!$B:$B,E96)&lt;=price_limit,IF(E96="Yes",1,2),"")),""))</f>
        <v/>
      </c>
      <c r="AU96" s="67" t="str">
        <f>IF(OR(F96="",VLOOKUP(F$1,Services!$A$1:$B$22,2,0)="Exclude"),"",IF($D96=1,IF(OR(price_limit="",price_limit="No Limit"),IF(F96="Yes",1,2),IF(SUMIFS(WhatIf!$G:$G,WhatIf!$A:$A,F$1,WhatIf!$B:$B,F96)&lt;=price_limit,IF(F96="Yes",1,2),"")),""))</f>
        <v/>
      </c>
      <c r="AV96" s="67" t="str">
        <f>IF(OR(G96="",VLOOKUP(G$1,Services!$A$1:$B$22,2,0)="Exclude"),"",IF($D96=1,IF(OR(price_limit="",price_limit="No Limit"),IF(G96="Yes",1,2),IF(SUMIFS(WhatIf!$G:$G,WhatIf!$A:$A,G$1,WhatIf!$B:$B,G96)&lt;=price_limit,IF(G96="Yes",1,2),"")),""))</f>
        <v/>
      </c>
      <c r="AW96" s="67" t="str">
        <f>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 ca="1">IF(OR(J96="",VLOOKUP(J$1,Services!$A$1:$B$22,2,0)="Exclude"),"",IF($D96=1,IF(OR(price_limit="",price_limit="No Limit"),IF(J96="Yes",1,2),IF(SUMIFS(WhatIf!$G:$G,WhatIf!$A:$A,J$1,WhatIf!$B:$B,J96)&lt;=price_limit,IF(J96="Yes",1,2),"")),""))</f>
        <v/>
      </c>
      <c r="AZ96" s="67" t="str">
        <f ca="1">IF(OR(K96="",VLOOKUP(K$1,Services!$A$1:$B$22,2,0)="Exclude"),"",IF($D96=1,IF(OR(price_limit="",price_limit="No Limit"),IF(K96="Yes",1,2),IF(SUMIFS(WhatIf!$G:$G,WhatIf!$A:$A,K$1,WhatIf!$B:$B,K96)&lt;=price_limit,IF(K96="Yes",1,2),"")),""))</f>
        <v/>
      </c>
      <c r="BA96" s="67" t="str">
        <f ca="1">IF(OR(L96="",VLOOKUP(L$1,Services!$A$1:$B$22,2,0)="Exclude"),"",IF($D96=1,IF(OR(price_limit="",price_limit="No Limit"),IF(L96="Yes",1,2),IF(SUMIFS(WhatIf!$G:$G,WhatIf!$A:$A,L$1,WhatIf!$B:$B,L96)&lt;=price_limit,IF(L96="Yes",1,2),"")),""))</f>
        <v/>
      </c>
      <c r="BB96" s="67" t="str">
        <f ca="1">IF(OR(M96="",VLOOKUP(M$1,Services!$A$1:$B$22,2,0)="Exclude"),"",IF($D96=1,IF(OR(price_limit="",price_limit="No Limit"),IF(M96="Yes",1,2),IF(SUMIFS(WhatIf!$G:$G,WhatIf!$A:$A,M$1,WhatIf!$B:$B,M96)&lt;=price_limit,IF(M96="Yes",1,2),"")),""))</f>
        <v/>
      </c>
      <c r="BC96" s="67" t="str">
        <f ca="1">IF(OR(N96="",VLOOKUP(N$1,Services!$A$1:$B$22,2,0)="Exclude"),"",IF($D96=1,IF(OR(price_limit="",price_limit="No Limit"),IF(N96="Yes",1,2),IF(SUMIFS(WhatIf!$G:$G,WhatIf!$A:$A,N$1,WhatIf!$B:$B,N96)&lt;=price_limit,IF(N96="Yes",1,2),"")),""))</f>
        <v/>
      </c>
      <c r="BD96" s="67" t="str">
        <f>IF(OR(O96="",VLOOKUP(O$1,Services!$A$1:$B$22,2,0)="Exclude"),"",IF($D96=1,IF(OR(price_limit="",price_limit="No Limit"),IF(O96="Yes",1,2),IF(SUMIFS(WhatIf!$G:$G,WhatIf!$A:$A,O$1,WhatIf!$B:$B,O96)&lt;=price_limit,IF(O96="Yes",1,2),"")),""))</f>
        <v/>
      </c>
      <c r="BE96" s="67" t="str">
        <f>IF(OR(P96="",VLOOKUP(P$1,Services!$A$1:$B$22,2,0)="Exclude"),"",IF($D96=1,IF(OR(price_limit="",price_limit="No Limit"),IF(P96="Yes",1,2),IF(SUMIFS(WhatIf!$G:$G,WhatIf!$A:$A,P$1,WhatIf!$B:$B,P96)&lt;=price_limit,IF(P96="Yes",1,2),"")),""))</f>
        <v/>
      </c>
      <c r="BF96" s="67" t="str">
        <f>IF(OR(Q96="",VLOOKUP(Q$1,Services!$A$1:$B$22,2,0)="Exclude"),"",IF($D96=1,IF(OR(price_limit="",price_limit="No Limit"),IF(Q96="Yes",1,2),IF(SUMIFS(WhatIf!$G:$G,WhatIf!$A:$A,Q$1,WhatIf!$B:$B,Q96)&lt;=price_limit,IF(Q96="Yes",1,2),"")),""))</f>
        <v/>
      </c>
      <c r="BG96" s="67" t="str">
        <f>IF(OR(R96="",VLOOKUP(R$1,Services!$A$1:$B$22,2,0)="Exclude"),"",IF($D96=1,IF(OR(price_limit="",price_limit="No Limit"),IF(R96="Yes",1,2),IF(SUMIFS(WhatIf!$G:$G,WhatIf!$A:$A,R$1,WhatIf!$B:$B,R96)&lt;=price_limit,IF(R96="Yes",1,2),"")),""))</f>
        <v/>
      </c>
      <c r="BH96" s="67" t="str">
        <f>IF(OR(S96="",VLOOKUP(S$1,Services!$A$1:$B$22,2,0)="Exclude"),"",IF($D96=1,IF(OR(price_limit="",price_limit="No Limit"),IF(S96="Yes",1,2),IF(SUMIFS(WhatIf!$G:$G,WhatIf!$A:$A,S$1,WhatIf!$B:$B,S96)&lt;=price_limit,IF(S96="Yes",1,2),"")),""))</f>
        <v/>
      </c>
      <c r="BI96" s="67" t="str">
        <f>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IF(OR(X96="",VLOOKUP(X$1,Services!$A$1:$B$22,2,0)="Exclude"),"",IF($D96=1,IF(OR(price_limit="",price_limit="No Limit"),IF(X96="Yes",1,2),IF(SUMIFS(WhatIf!$G:$G,WhatIf!$A:$A,X$1,WhatIf!$B:$B,X96)&lt;=price_limit,IF(X96="Yes",1,2),"")),""))</f>
        <v/>
      </c>
      <c r="BN96" s="3">
        <f t="shared" si="11"/>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765</v>
      </c>
      <c r="C97" s="4" t="s">
        <v>450</v>
      </c>
      <c r="D97" s="3" t="str">
        <f t="shared" ca="1" si="9"/>
        <v/>
      </c>
      <c r="F97" s="5" t="s">
        <v>800</v>
      </c>
      <c r="G97" s="5" t="s">
        <v>800</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10"/>
        <v/>
      </c>
      <c r="AT97" s="67" t="str">
        <f>IF(OR(E97="",VLOOKUP(E$1,Services!$A$1:$B$22,2,0)="Exclude"),"",IF($D97=1,IF(OR(price_limit="",price_limit="No Limit"),IF(E97="Yes",1,2),IF(SUMIFS(WhatIf!$G:$G,WhatIf!$A:$A,E$1,WhatIf!$B:$B,E97)&lt;=price_limit,IF(E97="Yes",1,2),"")),""))</f>
        <v/>
      </c>
      <c r="AU97" s="67" t="str">
        <f ca="1">IF(OR(F97="",VLOOKUP(F$1,Services!$A$1:$B$22,2,0)="Exclude"),"",IF($D97=1,IF(OR(price_limit="",price_limit="No Limit"),IF(F97="Yes",1,2),IF(SUMIFS(WhatIf!$G:$G,WhatIf!$A:$A,F$1,WhatIf!$B:$B,F97)&lt;=price_limit,IF(F97="Yes",1,2),"")),""))</f>
        <v/>
      </c>
      <c r="AV97" s="67" t="str">
        <f ca="1">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IF(OR(K97="",VLOOKUP(K$1,Services!$A$1:$B$22,2,0)="Exclude"),"",IF($D97=1,IF(OR(price_limit="",price_limit="No Limit"),IF(K97="Yes",1,2),IF(SUMIFS(WhatIf!$G:$G,WhatIf!$A:$A,K$1,WhatIf!$B:$B,K97)&lt;=price_limit,IF(K97="Yes",1,2),"")),""))</f>
        <v/>
      </c>
      <c r="BA97" s="67" t="str">
        <f>IF(OR(L97="",VLOOKUP(L$1,Services!$A$1:$B$22,2,0)="Exclude"),"",IF($D97=1,IF(OR(price_limit="",price_limit="No Limit"),IF(L97="Yes",1,2),IF(SUMIFS(WhatIf!$G:$G,WhatIf!$A:$A,L$1,WhatIf!$B:$B,L97)&lt;=price_limit,IF(L97="Yes",1,2),"")),""))</f>
        <v/>
      </c>
      <c r="BB97" s="67" t="str">
        <f>IF(OR(M97="",VLOOKUP(M$1,Services!$A$1:$B$22,2,0)="Exclude"),"",IF($D97=1,IF(OR(price_limit="",price_limit="No Limit"),IF(M97="Yes",1,2),IF(SUMIFS(WhatIf!$G:$G,WhatIf!$A:$A,M$1,WhatIf!$B:$B,M97)&lt;=price_limit,IF(M97="Yes",1,2),"")),""))</f>
        <v/>
      </c>
      <c r="BC97" s="67" t="str">
        <f>IF(OR(N97="",VLOOKUP(N$1,Services!$A$1:$B$22,2,0)="Exclude"),"",IF($D97=1,IF(OR(price_limit="",price_limit="No Limit"),IF(N97="Yes",1,2),IF(SUMIFS(WhatIf!$G:$G,WhatIf!$A:$A,N$1,WhatIf!$B:$B,N97)&lt;=price_limit,IF(N97="Yes",1,2),"")),""))</f>
        <v/>
      </c>
      <c r="BD97" s="67" t="str">
        <f>IF(OR(O97="",VLOOKUP(O$1,Services!$A$1:$B$22,2,0)="Exclude"),"",IF($D97=1,IF(OR(price_limit="",price_limit="No Limit"),IF(O97="Yes",1,2),IF(SUMIFS(WhatIf!$G:$G,WhatIf!$A:$A,O$1,WhatIf!$B:$B,O97)&lt;=price_limit,IF(O97="Yes",1,2),"")),""))</f>
        <v/>
      </c>
      <c r="BE97" s="67" t="str">
        <f>IF(OR(P97="",VLOOKUP(P$1,Services!$A$1:$B$22,2,0)="Exclude"),"",IF($D97=1,IF(OR(price_limit="",price_limit="No Limit"),IF(P97="Yes",1,2),IF(SUMIFS(WhatIf!$G:$G,WhatIf!$A:$A,P$1,WhatIf!$B:$B,P97)&lt;=price_limit,IF(P97="Yes",1,2),"")),""))</f>
        <v/>
      </c>
      <c r="BF97" s="67" t="str">
        <f>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11"/>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162</v>
      </c>
      <c r="B98" s="4" t="s">
        <v>505</v>
      </c>
      <c r="C98" s="4" t="s">
        <v>198</v>
      </c>
      <c r="D98" s="3" t="str">
        <f t="shared" ca="1" si="9"/>
        <v/>
      </c>
      <c r="F98" s="5" t="s">
        <v>505</v>
      </c>
      <c r="G98" s="5" t="s">
        <v>505</v>
      </c>
      <c r="H98" s="6"/>
      <c r="I98" s="6"/>
      <c r="O98" s="13" t="s">
        <v>505</v>
      </c>
      <c r="P98" s="6"/>
      <c r="Q98" s="6" t="s">
        <v>505</v>
      </c>
      <c r="R98" s="6"/>
      <c r="V98" s="5" t="s">
        <v>1</v>
      </c>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10"/>
        <v/>
      </c>
      <c r="AT98" s="67" t="str">
        <f>IF(OR(E98="",VLOOKUP(E$1,Services!$A$1:$B$22,2,0)="Exclude"),"",IF($D98=1,IF(OR(price_limit="",price_limit="No Limit"),IF(E98="Yes",1,2),IF(SUMIFS(WhatIf!$G:$G,WhatIf!$A:$A,E$1,WhatIf!$B:$B,E98)&lt;=price_limit,IF(E98="Yes",1,2),"")),""))</f>
        <v/>
      </c>
      <c r="AU98" s="67" t="str">
        <f ca="1">IF(OR(F98="",VLOOKUP(F$1,Services!$A$1:$B$22,2,0)="Exclude"),"",IF($D98=1,IF(OR(price_limit="",price_limit="No Limit"),IF(F98="Yes",1,2),IF(SUMIFS(WhatIf!$G:$G,WhatIf!$A:$A,F$1,WhatIf!$B:$B,F98)&lt;=price_limit,IF(F98="Yes",1,2),"")),""))</f>
        <v/>
      </c>
      <c r="AV98" s="67" t="str">
        <f ca="1">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IF(OR(K98="",VLOOKUP(K$1,Services!$A$1:$B$22,2,0)="Exclude"),"",IF($D98=1,IF(OR(price_limit="",price_limit="No Limit"),IF(K98="Yes",1,2),IF(SUMIFS(WhatIf!$G:$G,WhatIf!$A:$A,K$1,WhatIf!$B:$B,K98)&lt;=price_limit,IF(K98="Yes",1,2),"")),""))</f>
        <v/>
      </c>
      <c r="BA98" s="67" t="str">
        <f>IF(OR(L98="",VLOOKUP(L$1,Services!$A$1:$B$22,2,0)="Exclude"),"",IF($D98=1,IF(OR(price_limit="",price_limit="No Limit"),IF(L98="Yes",1,2),IF(SUMIFS(WhatIf!$G:$G,WhatIf!$A:$A,L$1,WhatIf!$B:$B,L98)&lt;=price_limit,IF(L98="Yes",1,2),"")),""))</f>
        <v/>
      </c>
      <c r="BB98" s="67" t="str">
        <f>IF(OR(M98="",VLOOKUP(M$1,Services!$A$1:$B$22,2,0)="Exclude"),"",IF($D98=1,IF(OR(price_limit="",price_limit="No Limit"),IF(M98="Yes",1,2),IF(SUMIFS(WhatIf!$G:$G,WhatIf!$A:$A,M$1,WhatIf!$B:$B,M98)&lt;=price_limit,IF(M98="Yes",1,2),"")),""))</f>
        <v/>
      </c>
      <c r="BC98" s="67" t="str">
        <f>IF(OR(N98="",VLOOKUP(N$1,Services!$A$1:$B$22,2,0)="Exclude"),"",IF($D98=1,IF(OR(price_limit="",price_limit="No Limit"),IF(N98="Yes",1,2),IF(SUMIFS(WhatIf!$G:$G,WhatIf!$A:$A,N$1,WhatIf!$B:$B,N98)&lt;=price_limit,IF(N98="Yes",1,2),"")),""))</f>
        <v/>
      </c>
      <c r="BD98" s="67" t="str">
        <f ca="1">IF(OR(O98="",VLOOKUP(O$1,Services!$A$1:$B$22,2,0)="Exclude"),"",IF($D98=1,IF(OR(price_limit="",price_limit="No Limit"),IF(O98="Yes",1,2),IF(SUMIFS(WhatIf!$G:$G,WhatIf!$A:$A,O$1,WhatIf!$B:$B,O98)&lt;=price_limit,IF(O98="Yes",1,2),"")),""))</f>
        <v/>
      </c>
      <c r="BE98" s="67" t="str">
        <f>IF(OR(P98="",VLOOKUP(P$1,Services!$A$1:$B$22,2,0)="Exclude"),"",IF($D98=1,IF(OR(price_limit="",price_limit="No Limit"),IF(P98="Yes",1,2),IF(SUMIFS(WhatIf!$G:$G,WhatIf!$A:$A,P$1,WhatIf!$B:$B,P98)&lt;=price_limit,IF(P98="Yes",1,2),"")),""))</f>
        <v/>
      </c>
      <c r="BF98" s="67" t="str">
        <f>IF(OR(Q98="",VLOOKUP(Q$1,Services!$A$1:$B$22,2,0)="Exclude"),"",IF($D98=1,IF(OR(price_limit="",price_limit="No Limit"),IF(Q98="Yes",1,2),IF(SUMIFS(WhatIf!$G:$G,WhatIf!$A:$A,Q$1,WhatIf!$B:$B,Q98)&lt;=price_limit,IF(Q98="Yes",1,2),"")),""))</f>
        <v/>
      </c>
      <c r="BG98" s="67" t="str">
        <f>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 ca="1">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11"/>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23</v>
      </c>
      <c r="B99" s="4" t="s">
        <v>284</v>
      </c>
      <c r="C99" s="4" t="s">
        <v>444</v>
      </c>
      <c r="D99" s="3" t="str">
        <f t="shared" ca="1" si="9"/>
        <v/>
      </c>
      <c r="H99" s="5" t="s">
        <v>1</v>
      </c>
      <c r="I99" s="5" t="s">
        <v>1</v>
      </c>
      <c r="J99" s="5" t="s">
        <v>1</v>
      </c>
      <c r="K99" s="5" t="s">
        <v>1</v>
      </c>
      <c r="L99" s="5" t="s">
        <v>1</v>
      </c>
      <c r="M99" s="5" t="s">
        <v>1</v>
      </c>
      <c r="O99" s="6" t="s">
        <v>1</v>
      </c>
      <c r="P99" s="6" t="s">
        <v>1</v>
      </c>
      <c r="R99" s="6"/>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10"/>
        <v/>
      </c>
      <c r="AT99" s="67" t="str">
        <f>IF(OR(E99="",VLOOKUP(E$1,Services!$A$1:$B$22,2,0)="Exclude"),"",IF($D99=1,IF(OR(price_limit="",price_limit="No Limit"),IF(E99="Yes",1,2),IF(SUMIFS(WhatIf!$G:$G,WhatIf!$A:$A,E$1,WhatIf!$B:$B,E99)&lt;=price_limit,IF(E99="Yes",1,2),"")),""))</f>
        <v/>
      </c>
      <c r="AU99" s="67" t="str">
        <f>IF(OR(F99="",VLOOKUP(F$1,Services!$A$1:$B$22,2,0)="Exclude"),"",IF($D99=1,IF(OR(price_limit="",price_limit="No Limit"),IF(F99="Yes",1,2),IF(SUMIFS(WhatIf!$G:$G,WhatIf!$A:$A,F$1,WhatIf!$B:$B,F99)&lt;=price_limit,IF(F99="Yes",1,2),"")),""))</f>
        <v/>
      </c>
      <c r="AV99" s="67" t="str">
        <f>IF(OR(G99="",VLOOKUP(G$1,Services!$A$1:$B$22,2,0)="Exclude"),"",IF($D99=1,IF(OR(price_limit="",price_limit="No Limit"),IF(G99="Yes",1,2),IF(SUMIFS(WhatIf!$G:$G,WhatIf!$A:$A,G$1,WhatIf!$B:$B,G99)&lt;=price_limit,IF(G99="Yes",1,2),"")),""))</f>
        <v/>
      </c>
      <c r="AW99" s="67" t="str">
        <f ca="1">IF(OR(H99="",VLOOKUP(H$1,Services!$A$1:$B$22,2,0)="Exclude"),"",IF($D99=1,IF(OR(price_limit="",price_limit="No Limit"),IF(H99="Yes",1,2),IF(SUMIFS(WhatIf!$G:$G,WhatIf!$A:$A,H$1,WhatIf!$B:$B,H99)&lt;=price_limit,IF(H99="Yes",1,2),"")),""))</f>
        <v/>
      </c>
      <c r="AX99" s="67" t="str">
        <f ca="1">IF(OR(I99="",VLOOKUP(I$1,Services!$A$1:$B$22,2,0)="Exclude"),"",IF($D99=1,IF(OR(price_limit="",price_limit="No Limit"),IF(I99="Yes",1,2),IF(SUMIFS(WhatIf!$G:$G,WhatIf!$A:$A,I$1,WhatIf!$B:$B,I99)&lt;=price_limit,IF(I99="Yes",1,2),"")),""))</f>
        <v/>
      </c>
      <c r="AY99" s="67" t="str">
        <f ca="1">IF(OR(J99="",VLOOKUP(J$1,Services!$A$1:$B$22,2,0)="Exclude"),"",IF($D99=1,IF(OR(price_limit="",price_limit="No Limit"),IF(J99="Yes",1,2),IF(SUMIFS(WhatIf!$G:$G,WhatIf!$A:$A,J$1,WhatIf!$B:$B,J99)&lt;=price_limit,IF(J99="Yes",1,2),"")),""))</f>
        <v/>
      </c>
      <c r="AZ99" s="67" t="str">
        <f ca="1">IF(OR(K99="",VLOOKUP(K$1,Services!$A$1:$B$22,2,0)="Exclude"),"",IF($D99=1,IF(OR(price_limit="",price_limit="No Limit"),IF(K99="Yes",1,2),IF(SUMIFS(WhatIf!$G:$G,WhatIf!$A:$A,K$1,WhatIf!$B:$B,K99)&lt;=price_limit,IF(K99="Yes",1,2),"")),""))</f>
        <v/>
      </c>
      <c r="BA99" s="67" t="str">
        <f ca="1">IF(OR(L99="",VLOOKUP(L$1,Services!$A$1:$B$22,2,0)="Exclude"),"",IF($D99=1,IF(OR(price_limit="",price_limit="No Limit"),IF(L99="Yes",1,2),IF(SUMIFS(WhatIf!$G:$G,WhatIf!$A:$A,L$1,WhatIf!$B:$B,L99)&lt;=price_limit,IF(L99="Yes",1,2),"")),""))</f>
        <v/>
      </c>
      <c r="BB99" s="67" t="str">
        <f ca="1">IF(OR(M99="",VLOOKUP(M$1,Services!$A$1:$B$22,2,0)="Exclude"),"",IF($D99=1,IF(OR(price_limit="",price_limit="No Limit"),IF(M99="Yes",1,2),IF(SUMIFS(WhatIf!$G:$G,WhatIf!$A:$A,M$1,WhatIf!$B:$B,M99)&lt;=price_limit,IF(M99="Yes",1,2),"")),""))</f>
        <v/>
      </c>
      <c r="BC99" s="67" t="str">
        <f>IF(OR(N99="",VLOOKUP(N$1,Services!$A$1:$B$22,2,0)="Exclude"),"",IF($D99=1,IF(OR(price_limit="",price_limit="No Limit"),IF(N99="Yes",1,2),IF(SUMIFS(WhatIf!$G:$G,WhatIf!$A:$A,N$1,WhatIf!$B:$B,N99)&lt;=price_limit,IF(N99="Yes",1,2),"")),""))</f>
        <v/>
      </c>
      <c r="BD99" s="67" t="str">
        <f ca="1">IF(OR(O99="",VLOOKUP(O$1,Services!$A$1:$B$22,2,0)="Exclude"),"",IF($D99=1,IF(OR(price_limit="",price_limit="No Limit"),IF(O99="Yes",1,2),IF(SUMIFS(WhatIf!$G:$G,WhatIf!$A:$A,O$1,WhatIf!$B:$B,O99)&lt;=price_limit,IF(O99="Yes",1,2),"")),""))</f>
        <v/>
      </c>
      <c r="BE99" s="67" t="str">
        <f ca="1">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11"/>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875</v>
      </c>
      <c r="C100" s="4" t="s">
        <v>207</v>
      </c>
      <c r="W100" s="5" t="s">
        <v>882</v>
      </c>
      <c r="Y100" s="3" t="str">
        <f>IF(AND($D100=1,ISNUMBER(MATCH(E$1&amp;E100&amp;"x",WhatIf!$H:$H,0))),1,"")</f>
        <v/>
      </c>
      <c r="Z100" s="3" t="str">
        <f>IF(AND($D100=1,ISNUMBER(MATCH(F$1&amp;F100&amp;"x",WhatIf!$H:$H,0))),1,"")</f>
        <v/>
      </c>
      <c r="AA100" s="3" t="str">
        <f>IF(AND($D100=1,ISNUMBER(MATCH(G$1&amp;G100&amp;"x",WhatIf!$H:$H,0))),1,"")</f>
        <v/>
      </c>
      <c r="AB100" s="3" t="str">
        <f>IF(AND($D100=1,ISNUMBER(MATCH(H$1&amp;H100&amp;"x",WhatIf!$H:$H,0))),1,"")</f>
        <v/>
      </c>
      <c r="AC100" s="3" t="str">
        <f>IF(AND($D100=1,ISNUMBER(MATCH(I$1&amp;I100&amp;"x",WhatIf!$H:$H,0))),1,"")</f>
        <v/>
      </c>
      <c r="AD100" s="3" t="str">
        <f>IF(AND($D100=1,ISNUMBER(MATCH(J$1&amp;J100&amp;"x",WhatIf!$H:$H,0))),1,"")</f>
        <v/>
      </c>
      <c r="AE100" s="3" t="str">
        <f>IF(AND($D100=1,ISNUMBER(MATCH(K$1&amp;K100&amp;"x",WhatIf!$H:$H,0))),1,"")</f>
        <v/>
      </c>
      <c r="AF100" s="3" t="str">
        <f>IF(AND($D100=1,ISNUMBER(MATCH(L$1&amp;L100&amp;"x",WhatIf!$H:$H,0))),1,"")</f>
        <v/>
      </c>
      <c r="AG100" s="3" t="str">
        <f>IF(AND($D100=1,ISNUMBER(MATCH(M$1&amp;M100&amp;"x",WhatIf!$H:$H,0))),1,"")</f>
        <v/>
      </c>
      <c r="AH100" s="3" t="str">
        <f>IF(AND($D100=1,ISNUMBER(MATCH(N$1&amp;N100&amp;"x",WhatIf!$H:$H,0))),1,"")</f>
        <v/>
      </c>
      <c r="AI100" s="3" t="str">
        <f>IF(AND($D100=1,ISNUMBER(MATCH(O$1&amp;O100&amp;"x",WhatIf!$H:$H,0))),1,"")</f>
        <v/>
      </c>
      <c r="AJ100" s="3" t="str">
        <f>IF(AND($D100=1,ISNUMBER(MATCH(P$1&amp;P100&amp;"x",WhatIf!$H:$H,0))),1,"")</f>
        <v/>
      </c>
      <c r="AK100" s="3" t="str">
        <f>IF(AND($D100=1,ISNUMBER(MATCH(Q$1&amp;Q100&amp;"x",WhatIf!$H:$H,0))),1,"")</f>
        <v/>
      </c>
      <c r="AL100" s="3" t="str">
        <f>IF(AND($D100=1,ISNUMBER(MATCH(R$1&amp;R100&amp;"x",WhatIf!$H:$H,0))),1,"")</f>
        <v/>
      </c>
      <c r="AM100" s="3" t="str">
        <f>IF(AND($D100=1,ISNUMBER(MATCH(S$1&amp;S100&amp;"x",WhatIf!$H:$H,0))),1,"")</f>
        <v/>
      </c>
      <c r="AN100" s="3" t="str">
        <f>IF(AND($D100=1,ISNUMBER(MATCH(T$1&amp;T100&amp;"x",WhatIf!$H:$H,0))),1,"")</f>
        <v/>
      </c>
      <c r="AO100" s="3" t="str">
        <f>IF(AND($D100=1,ISNUMBER(MATCH(U$1&amp;U100&amp;"x",WhatIf!$H:$H,0))),1,"")</f>
        <v/>
      </c>
      <c r="AP100" s="3" t="str">
        <f>IF(AND($D100=1,ISNUMBER(MATCH(V$1&amp;V100&amp;"x",WhatIf!$H:$H,0))),1,"")</f>
        <v/>
      </c>
      <c r="AQ100" s="3" t="str">
        <f>IF(AND($D100=1,ISNUMBER(MATCH(W$1&amp;W100&amp;"x",WhatIf!$H:$H,0))),1,"")</f>
        <v/>
      </c>
      <c r="AR100" s="3" t="str">
        <f>IF(AND($D100=1,ISNUMBER(MATCH(X$1&amp;X100&amp;"x",WhatIf!$H:$H,0))),1,"")</f>
        <v/>
      </c>
      <c r="AS100" s="3" t="str">
        <f t="shared" si="10"/>
        <v/>
      </c>
      <c r="AT100" s="67" t="str">
        <f>IF(OR(E100="",VLOOKUP(E$1,Services!$A$1:$B$22,2,0)="Exclude"),"",IF($D100=1,IF(OR(price_limit="",price_limit="No Limit"),IF(E100="Yes",1,2),IF(SUMIFS(WhatIf!$G:$G,WhatIf!$A:$A,E$1,WhatIf!$B:$B,E100)&lt;=price_limit,IF(E100="Yes",1,2),"")),""))</f>
        <v/>
      </c>
      <c r="AU100" s="67" t="str">
        <f>IF(OR(F100="",VLOOKUP(F$1,Services!$A$1:$B$22,2,0)="Exclude"),"",IF($D100=1,IF(OR(price_limit="",price_limit="No Limit"),IF(F100="Yes",1,2),IF(SUMIFS(WhatIf!$G:$G,WhatIf!$A:$A,F$1,WhatIf!$B:$B,F100)&lt;=price_limit,IF(F100="Yes",1,2),"")),""))</f>
        <v/>
      </c>
      <c r="AV100" s="67" t="str">
        <f>IF(OR(G100="",VLOOKUP(G$1,Services!$A$1:$B$22,2,0)="Exclude"),"",IF($D100=1,IF(OR(price_limit="",price_limit="No Limit"),IF(G100="Yes",1,2),IF(SUMIFS(WhatIf!$G:$G,WhatIf!$A:$A,G$1,WhatIf!$B:$B,G100)&lt;=price_limit,IF(G100="Yes",1,2),"")),""))</f>
        <v/>
      </c>
      <c r="AW100" s="67" t="str">
        <f>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IF(OR(K100="",VLOOKUP(K$1,Services!$A$1:$B$22,2,0)="Exclude"),"",IF($D100=1,IF(OR(price_limit="",price_limit="No Limit"),IF(K100="Yes",1,2),IF(SUMIFS(WhatIf!$G:$G,WhatIf!$A:$A,K$1,WhatIf!$B:$B,K100)&lt;=price_limit,IF(K100="Yes",1,2),"")),""))</f>
        <v/>
      </c>
      <c r="BA100" s="67" t="str">
        <f>IF(OR(L100="",VLOOKUP(L$1,Services!$A$1:$B$22,2,0)="Exclude"),"",IF($D100=1,IF(OR(price_limit="",price_limit="No Limit"),IF(L100="Yes",1,2),IF(SUMIFS(WhatIf!$G:$G,WhatIf!$A:$A,L$1,WhatIf!$B:$B,L100)&lt;=price_limit,IF(L100="Yes",1,2),"")),""))</f>
        <v/>
      </c>
      <c r="BB100" s="67" t="str">
        <f>IF(OR(M100="",VLOOKUP(M$1,Services!$A$1:$B$22,2,0)="Exclude"),"",IF($D100=1,IF(OR(price_limit="",price_limit="No Limit"),IF(M100="Yes",1,2),IF(SUMIFS(WhatIf!$G:$G,WhatIf!$A:$A,M$1,WhatIf!$B:$B,M100)&lt;=price_limit,IF(M100="Yes",1,2),"")),""))</f>
        <v/>
      </c>
      <c r="BC100" s="67" t="str">
        <f>IF(OR(N100="",VLOOKUP(N$1,Services!$A$1:$B$22,2,0)="Exclude"),"",IF($D100=1,IF(OR(price_limit="",price_limit="No Limit"),IF(N100="Yes",1,2),IF(SUMIFS(WhatIf!$G:$G,WhatIf!$A:$A,N$1,WhatIf!$B:$B,N100)&lt;=price_limit,IF(N100="Yes",1,2),"")),""))</f>
        <v/>
      </c>
      <c r="BD100" s="67" t="str">
        <f>IF(OR(O100="",VLOOKUP(O$1,Services!$A$1:$B$22,2,0)="Exclude"),"",IF($D100=1,IF(OR(price_limit="",price_limit="No Limit"),IF(O100="Yes",1,2),IF(SUMIFS(WhatIf!$G:$G,WhatIf!$A:$A,O$1,WhatIf!$B:$B,O100)&lt;=price_limit,IF(O100="Yes",1,2),"")),""))</f>
        <v/>
      </c>
      <c r="BE100" s="67" t="str">
        <f>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IF(OR(U100="",VLOOKUP(U$1,Services!$A$1:$B$22,2,0)="Exclude"),"",IF($D100=1,IF(OR(price_limit="",price_limit="No Limit"),IF(U100="Yes",1,2),IF(SUMIFS(WhatIf!$G:$G,WhatIf!$A:$A,U$1,WhatIf!$B:$B,U100)&lt;=price_limit,IF(U100="Yes",1,2),"")),""))</f>
        <v/>
      </c>
      <c r="BK100" s="67" t="str">
        <f>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11"/>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255</v>
      </c>
      <c r="B101" s="4" t="s">
        <v>237</v>
      </c>
      <c r="C101" s="4" t="s">
        <v>206</v>
      </c>
      <c r="D101" s="3" t="str">
        <f t="shared" ref="D101:D132" ca="1" si="12">IF(BR101=0,"",IF(BR101&lt;=VALUE(MID(marker_pick,1,1)),1,""))</f>
        <v/>
      </c>
      <c r="H101" s="5" t="s">
        <v>282</v>
      </c>
      <c r="I101" s="5" t="s">
        <v>282</v>
      </c>
      <c r="J101" s="5" t="s">
        <v>282</v>
      </c>
      <c r="K101" s="5" t="s">
        <v>282</v>
      </c>
      <c r="L101" s="5" t="s">
        <v>282</v>
      </c>
      <c r="M101" s="5" t="s">
        <v>282</v>
      </c>
      <c r="N101" s="5" t="s">
        <v>1</v>
      </c>
      <c r="R101" s="5" t="s">
        <v>936</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10"/>
        <v/>
      </c>
      <c r="AT101" s="67" t="str">
        <f>IF(OR(E101="",VLOOKUP(E$1,Services!$A$1:$B$22,2,0)="Exclude"),"",IF($D101=1,IF(OR(price_limit="",price_limit="No Limit"),IF(E101="Yes",1,2),IF(SUMIFS(WhatIf!$G:$G,WhatIf!$A:$A,E$1,WhatIf!$B:$B,E101)&lt;=price_limit,IF(E101="Yes",1,2),"")),""))</f>
        <v/>
      </c>
      <c r="AU101" s="67" t="str">
        <f>IF(OR(F101="",VLOOKUP(F$1,Services!$A$1:$B$22,2,0)="Exclude"),"",IF($D101=1,IF(OR(price_limit="",price_limit="No Limit"),IF(F101="Yes",1,2),IF(SUMIFS(WhatIf!$G:$G,WhatIf!$A:$A,F$1,WhatIf!$B:$B,F101)&lt;=price_limit,IF(F101="Yes",1,2),"")),""))</f>
        <v/>
      </c>
      <c r="AV101" s="67" t="str">
        <f>IF(OR(G101="",VLOOKUP(G$1,Services!$A$1:$B$22,2,0)="Exclude"),"",IF($D101=1,IF(OR(price_limit="",price_limit="No Limit"),IF(G101="Yes",1,2),IF(SUMIFS(WhatIf!$G:$G,WhatIf!$A:$A,G$1,WhatIf!$B:$B,G101)&lt;=price_limit,IF(G101="Yes",1,2),"")),""))</f>
        <v/>
      </c>
      <c r="AW101" s="67" t="str">
        <f ca="1">IF(OR(H101="",VLOOKUP(H$1,Services!$A$1:$B$22,2,0)="Exclude"),"",IF($D101=1,IF(OR(price_limit="",price_limit="No Limit"),IF(H101="Yes",1,2),IF(SUMIFS(WhatIf!$G:$G,WhatIf!$A:$A,H$1,WhatIf!$B:$B,H101)&lt;=price_limit,IF(H101="Yes",1,2),"")),""))</f>
        <v/>
      </c>
      <c r="AX101" s="67" t="str">
        <f ca="1">IF(OR(I101="",VLOOKUP(I$1,Services!$A$1:$B$22,2,0)="Exclude"),"",IF($D101=1,IF(OR(price_limit="",price_limit="No Limit"),IF(I101="Yes",1,2),IF(SUMIFS(WhatIf!$G:$G,WhatIf!$A:$A,I$1,WhatIf!$B:$B,I101)&lt;=price_limit,IF(I101="Yes",1,2),"")),""))</f>
        <v/>
      </c>
      <c r="AY101" s="67" t="str">
        <f ca="1">IF(OR(J101="",VLOOKUP(J$1,Services!$A$1:$B$22,2,0)="Exclude"),"",IF($D101=1,IF(OR(price_limit="",price_limit="No Limit"),IF(J101="Yes",1,2),IF(SUMIFS(WhatIf!$G:$G,WhatIf!$A:$A,J$1,WhatIf!$B:$B,J101)&lt;=price_limit,IF(J101="Yes",1,2),"")),""))</f>
        <v/>
      </c>
      <c r="AZ101" s="67" t="str">
        <f ca="1">IF(OR(K101="",VLOOKUP(K$1,Services!$A$1:$B$22,2,0)="Exclude"),"",IF($D101=1,IF(OR(price_limit="",price_limit="No Limit"),IF(K101="Yes",1,2),IF(SUMIFS(WhatIf!$G:$G,WhatIf!$A:$A,K$1,WhatIf!$B:$B,K101)&lt;=price_limit,IF(K101="Yes",1,2),"")),""))</f>
        <v/>
      </c>
      <c r="BA101" s="67" t="str">
        <f ca="1">IF(OR(L101="",VLOOKUP(L$1,Services!$A$1:$B$22,2,0)="Exclude"),"",IF($D101=1,IF(OR(price_limit="",price_limit="No Limit"),IF(L101="Yes",1,2),IF(SUMIFS(WhatIf!$G:$G,WhatIf!$A:$A,L$1,WhatIf!$B:$B,L101)&lt;=price_limit,IF(L101="Yes",1,2),"")),""))</f>
        <v/>
      </c>
      <c r="BB101" s="67" t="str">
        <f ca="1">IF(OR(M101="",VLOOKUP(M$1,Services!$A$1:$B$22,2,0)="Exclude"),"",IF($D101=1,IF(OR(price_limit="",price_limit="No Limit"),IF(M101="Yes",1,2),IF(SUMIFS(WhatIf!$G:$G,WhatIf!$A:$A,M$1,WhatIf!$B:$B,M101)&lt;=price_limit,IF(M101="Yes",1,2),"")),""))</f>
        <v/>
      </c>
      <c r="BC101" s="67" t="str">
        <f ca="1">IF(OR(N101="",VLOOKUP(N$1,Services!$A$1:$B$22,2,0)="Exclude"),"",IF($D101=1,IF(OR(price_limit="",price_limit="No Limit"),IF(N101="Yes",1,2),IF(SUMIFS(WhatIf!$G:$G,WhatIf!$A:$A,N$1,WhatIf!$B:$B,N101)&lt;=price_limit,IF(N101="Yes",1,2),"")),""))</f>
        <v/>
      </c>
      <c r="BD101" s="67" t="str">
        <f>IF(OR(O101="",VLOOKUP(O$1,Services!$A$1:$B$22,2,0)="Exclude"),"",IF($D101=1,IF(OR(price_limit="",price_limit="No Limit"),IF(O101="Yes",1,2),IF(SUMIFS(WhatIf!$G:$G,WhatIf!$A:$A,O$1,WhatIf!$B:$B,O101)&lt;=price_limit,IF(O101="Yes",1,2),"")),""))</f>
        <v/>
      </c>
      <c r="BE101" s="67" t="str">
        <f>IF(OR(P101="",VLOOKUP(P$1,Services!$A$1:$B$22,2,0)="Exclude"),"",IF($D101=1,IF(OR(price_limit="",price_limit="No Limit"),IF(P101="Yes",1,2),IF(SUMIFS(WhatIf!$G:$G,WhatIf!$A:$A,P$1,WhatIf!$B:$B,P101)&lt;=price_limit,IF(P101="Yes",1,2),"")),""))</f>
        <v/>
      </c>
      <c r="BF101" s="67" t="str">
        <f>IF(OR(Q101="",VLOOKUP(Q$1,Services!$A$1:$B$22,2,0)="Exclude"),"",IF($D101=1,IF(OR(price_limit="",price_limit="No Limit"),IF(Q101="Yes",1,2),IF(SUMIFS(WhatIf!$G:$G,WhatIf!$A:$A,Q$1,WhatIf!$B:$B,Q101)&lt;=price_limit,IF(Q101="Yes",1,2),"")),""))</f>
        <v/>
      </c>
      <c r="BG101" s="67" t="str">
        <f ca="1">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11"/>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x14ac:dyDescent="0.3">
      <c r="A102" s="19" t="s">
        <v>943</v>
      </c>
      <c r="C102" s="4" t="s">
        <v>206</v>
      </c>
      <c r="D102" s="3" t="str">
        <f t="shared" ca="1" si="12"/>
        <v/>
      </c>
      <c r="R102" s="5" t="s">
        <v>936</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10"/>
        <v/>
      </c>
      <c r="AT102" s="67" t="str">
        <f>IF(OR(E102="",VLOOKUP(E$1,Services!$A$1:$B$22,2,0)="Exclude"),"",IF($D102=1,IF(OR(price_limit="",price_limit="No Limit"),IF(E102="Yes",1,2),IF(SUMIFS(WhatIf!$G:$G,WhatIf!$A:$A,E$1,WhatIf!$B:$B,E102)&lt;=price_limit,IF(E102="Yes",1,2),"")),""))</f>
        <v/>
      </c>
      <c r="AU102" s="67" t="str">
        <f>IF(OR(F102="",VLOOKUP(F$1,Services!$A$1:$B$22,2,0)="Exclude"),"",IF($D102=1,IF(OR(price_limit="",price_limit="No Limit"),IF(F102="Yes",1,2),IF(SUMIFS(WhatIf!$G:$G,WhatIf!$A:$A,F$1,WhatIf!$B:$B,F102)&lt;=price_limit,IF(F102="Yes",1,2),"")),""))</f>
        <v/>
      </c>
      <c r="AV102" s="67" t="str">
        <f>IF(OR(G102="",VLOOKUP(G$1,Services!$A$1:$B$22,2,0)="Exclude"),"",IF($D102=1,IF(OR(price_limit="",price_limit="No Limit"),IF(G102="Yes",1,2),IF(SUMIFS(WhatIf!$G:$G,WhatIf!$A:$A,G$1,WhatIf!$B:$B,G102)&lt;=price_limit,IF(G102="Yes",1,2),"")),""))</f>
        <v/>
      </c>
      <c r="AW102" s="67" t="str">
        <f>IF(OR(H102="",VLOOKUP(H$1,Services!$A$1:$B$22,2,0)="Exclude"),"",IF($D102=1,IF(OR(price_limit="",price_limit="No Limit"),IF(H102="Yes",1,2),IF(SUMIFS(WhatIf!$G:$G,WhatIf!$A:$A,H$1,WhatIf!$B:$B,H102)&lt;=price_limit,IF(H102="Yes",1,2),"")),""))</f>
        <v/>
      </c>
      <c r="AX102" s="67" t="str">
        <f>IF(OR(I102="",VLOOKUP(I$1,Services!$A$1:$B$22,2,0)="Exclude"),"",IF($D102=1,IF(OR(price_limit="",price_limit="No Limit"),IF(I102="Yes",1,2),IF(SUMIFS(WhatIf!$G:$G,WhatIf!$A:$A,I$1,WhatIf!$B:$B,I102)&lt;=price_limit,IF(I102="Yes",1,2),"")),""))</f>
        <v/>
      </c>
      <c r="AY102" s="67" t="str">
        <f>IF(OR(J102="",VLOOKUP(J$1,Services!$A$1:$B$22,2,0)="Exclude"),"",IF($D102=1,IF(OR(price_limit="",price_limit="No Limit"),IF(J102="Yes",1,2),IF(SUMIFS(WhatIf!$G:$G,WhatIf!$A:$A,J$1,WhatIf!$B:$B,J102)&lt;=price_limit,IF(J102="Yes",1,2),"")),""))</f>
        <v/>
      </c>
      <c r="AZ102" s="67" t="str">
        <f>IF(OR(K102="",VLOOKUP(K$1,Services!$A$1:$B$22,2,0)="Exclude"),"",IF($D102=1,IF(OR(price_limit="",price_limit="No Limit"),IF(K102="Yes",1,2),IF(SUMIFS(WhatIf!$G:$G,WhatIf!$A:$A,K$1,WhatIf!$B:$B,K102)&lt;=price_limit,IF(K102="Yes",1,2),"")),""))</f>
        <v/>
      </c>
      <c r="BA102" s="67" t="str">
        <f>IF(OR(L102="",VLOOKUP(L$1,Services!$A$1:$B$22,2,0)="Exclude"),"",IF($D102=1,IF(OR(price_limit="",price_limit="No Limit"),IF(L102="Yes",1,2),IF(SUMIFS(WhatIf!$G:$G,WhatIf!$A:$A,L$1,WhatIf!$B:$B,L102)&lt;=price_limit,IF(L102="Yes",1,2),"")),""))</f>
        <v/>
      </c>
      <c r="BB102" s="67" t="str">
        <f>IF(OR(M102="",VLOOKUP(M$1,Services!$A$1:$B$22,2,0)="Exclude"),"",IF($D102=1,IF(OR(price_limit="",price_limit="No Limit"),IF(M102="Yes",1,2),IF(SUMIFS(WhatIf!$G:$G,WhatIf!$A:$A,M$1,WhatIf!$B:$B,M102)&lt;=price_limit,IF(M102="Yes",1,2),"")),""))</f>
        <v/>
      </c>
      <c r="BC102" s="67" t="str">
        <f>IF(OR(N102="",VLOOKUP(N$1,Services!$A$1:$B$22,2,0)="Exclude"),"",IF($D102=1,IF(OR(price_limit="",price_limit="No Limit"),IF(N102="Yes",1,2),IF(SUMIFS(WhatIf!$G:$G,WhatIf!$A:$A,N$1,WhatIf!$B:$B,N102)&lt;=price_limit,IF(N102="Yes",1,2),"")),""))</f>
        <v/>
      </c>
      <c r="BD102" s="67" t="str">
        <f>IF(OR(O102="",VLOOKUP(O$1,Services!$A$1:$B$22,2,0)="Exclude"),"",IF($D102=1,IF(OR(price_limit="",price_limit="No Limit"),IF(O102="Yes",1,2),IF(SUMIFS(WhatIf!$G:$G,WhatIf!$A:$A,O$1,WhatIf!$B:$B,O102)&lt;=price_limit,IF(O102="Yes",1,2),"")),""))</f>
        <v/>
      </c>
      <c r="BE102" s="67" t="str">
        <f>IF(OR(P102="",VLOOKUP(P$1,Services!$A$1:$B$22,2,0)="Exclude"),"",IF($D102=1,IF(OR(price_limit="",price_limit="No Limit"),IF(P102="Yes",1,2),IF(SUMIFS(WhatIf!$G:$G,WhatIf!$A:$A,P$1,WhatIf!$B:$B,P102)&lt;=price_limit,IF(P102="Yes",1,2),"")),""))</f>
        <v/>
      </c>
      <c r="BF102" s="67" t="str">
        <f>IF(OR(Q102="",VLOOKUP(Q$1,Services!$A$1:$B$22,2,0)="Exclude"),"",IF($D102=1,IF(OR(price_limit="",price_limit="No Limit"),IF(Q102="Yes",1,2),IF(SUMIFS(WhatIf!$G:$G,WhatIf!$A:$A,Q$1,WhatIf!$B:$B,Q102)&lt;=price_limit,IF(Q102="Yes",1,2),"")),""))</f>
        <v/>
      </c>
      <c r="BG102" s="67" t="str">
        <f ca="1">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IF(OR(U102="",VLOOKUP(U$1,Services!$A$1:$B$22,2,0)="Exclude"),"",IF($D102=1,IF(OR(price_limit="",price_limit="No Limit"),IF(U102="Yes",1,2),IF(SUMIFS(WhatIf!$G:$G,WhatIf!$A:$A,U$1,WhatIf!$B:$B,U102)&lt;=price_limit,IF(U102="Yes",1,2),"")),""))</f>
        <v/>
      </c>
      <c r="BK102" s="67" t="str">
        <f>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11"/>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customHeight="1" x14ac:dyDescent="0.3">
      <c r="A103" s="19" t="s">
        <v>256</v>
      </c>
      <c r="B103" s="4" t="s">
        <v>237</v>
      </c>
      <c r="C103" s="4" t="s">
        <v>206</v>
      </c>
      <c r="D103" s="3" t="str">
        <f t="shared" ca="1" si="12"/>
        <v/>
      </c>
      <c r="H103" s="5" t="s">
        <v>282</v>
      </c>
      <c r="I103" s="5" t="s">
        <v>282</v>
      </c>
      <c r="J103" s="5" t="s">
        <v>282</v>
      </c>
      <c r="K103" s="5" t="s">
        <v>282</v>
      </c>
      <c r="L103" s="5" t="s">
        <v>282</v>
      </c>
      <c r="M103" s="5" t="s">
        <v>282</v>
      </c>
      <c r="N103" s="5" t="s">
        <v>1</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10"/>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 ca="1">IF(OR(H103="",VLOOKUP(H$1,Services!$A$1:$B$22,2,0)="Exclude"),"",IF($D103=1,IF(OR(price_limit="",price_limit="No Limit"),IF(H103="Yes",1,2),IF(SUMIFS(WhatIf!$G:$G,WhatIf!$A:$A,H$1,WhatIf!$B:$B,H103)&lt;=price_limit,IF(H103="Yes",1,2),"")),""))</f>
        <v/>
      </c>
      <c r="AX103" s="67" t="str">
        <f ca="1">IF(OR(I103="",VLOOKUP(I$1,Services!$A$1:$B$22,2,0)="Exclude"),"",IF($D103=1,IF(OR(price_limit="",price_limit="No Limit"),IF(I103="Yes",1,2),IF(SUMIFS(WhatIf!$G:$G,WhatIf!$A:$A,I$1,WhatIf!$B:$B,I103)&lt;=price_limit,IF(I103="Yes",1,2),"")),""))</f>
        <v/>
      </c>
      <c r="AY103" s="67" t="str">
        <f ca="1">IF(OR(J103="",VLOOKUP(J$1,Services!$A$1:$B$22,2,0)="Exclude"),"",IF($D103=1,IF(OR(price_limit="",price_limit="No Limit"),IF(J103="Yes",1,2),IF(SUMIFS(WhatIf!$G:$G,WhatIf!$A:$A,J$1,WhatIf!$B:$B,J103)&lt;=price_limit,IF(J103="Yes",1,2),"")),""))</f>
        <v/>
      </c>
      <c r="AZ103" s="67" t="str">
        <f ca="1">IF(OR(K103="",VLOOKUP(K$1,Services!$A$1:$B$22,2,0)="Exclude"),"",IF($D103=1,IF(OR(price_limit="",price_limit="No Limit"),IF(K103="Yes",1,2),IF(SUMIFS(WhatIf!$G:$G,WhatIf!$A:$A,K$1,WhatIf!$B:$B,K103)&lt;=price_limit,IF(K103="Yes",1,2),"")),""))</f>
        <v/>
      </c>
      <c r="BA103" s="67" t="str">
        <f ca="1">IF(OR(L103="",VLOOKUP(L$1,Services!$A$1:$B$22,2,0)="Exclude"),"",IF($D103=1,IF(OR(price_limit="",price_limit="No Limit"),IF(L103="Yes",1,2),IF(SUMIFS(WhatIf!$G:$G,WhatIf!$A:$A,L$1,WhatIf!$B:$B,L103)&lt;=price_limit,IF(L103="Yes",1,2),"")),""))</f>
        <v/>
      </c>
      <c r="BB103" s="67" t="str">
        <f ca="1">IF(OR(M103="",VLOOKUP(M$1,Services!$A$1:$B$22,2,0)="Exclude"),"",IF($D103=1,IF(OR(price_limit="",price_limit="No Limit"),IF(M103="Yes",1,2),IF(SUMIFS(WhatIf!$G:$G,WhatIf!$A:$A,M$1,WhatIf!$B:$B,M103)&lt;=price_limit,IF(M103="Yes",1,2),"")),""))</f>
        <v/>
      </c>
      <c r="BC103" s="67" t="str">
        <f ca="1">IF(OR(N103="",VLOOKUP(N$1,Services!$A$1:$B$22,2,0)="Exclude"),"",IF($D103=1,IF(OR(price_limit="",price_limit="No Limit"),IF(N103="Yes",1,2),IF(SUMIFS(WhatIf!$G:$G,WhatIf!$A:$A,N$1,WhatIf!$B:$B,N103)&lt;=price_limit,IF(N103="Yes",1,2),"")),""))</f>
        <v/>
      </c>
      <c r="BD103" s="67" t="str">
        <f>IF(OR(O103="",VLOOKUP(O$1,Services!$A$1:$B$22,2,0)="Exclude"),"",IF($D103=1,IF(OR(price_limit="",price_limit="No Limit"),IF(O103="Yes",1,2),IF(SUMIFS(WhatIf!$G:$G,WhatIf!$A:$A,O$1,WhatIf!$B:$B,O103)&lt;=price_limit,IF(O103="Yes",1,2),"")),""))</f>
        <v/>
      </c>
      <c r="BE103" s="67" t="str">
        <f>IF(OR(P103="",VLOOKUP(P$1,Services!$A$1:$B$22,2,0)="Exclude"),"",IF($D103=1,IF(OR(price_limit="",price_limit="No Limit"),IF(P103="Yes",1,2),IF(SUMIFS(WhatIf!$G:$G,WhatIf!$A:$A,P$1,WhatIf!$B:$B,P103)&lt;=price_limit,IF(P103="Yes",1,2),"")),""))</f>
        <v/>
      </c>
      <c r="BF103" s="67" t="str">
        <f>IF(OR(Q103="",VLOOKUP(Q$1,Services!$A$1:$B$22,2,0)="Exclude"),"",IF($D103=1,IF(OR(price_limit="",price_limit="No Limit"),IF(Q103="Yes",1,2),IF(SUMIFS(WhatIf!$G:$G,WhatIf!$A:$A,Q$1,WhatIf!$B:$B,Q103)&lt;=price_limit,IF(Q103="Yes",1,2),"")),""))</f>
        <v/>
      </c>
      <c r="BG103" s="67" t="str">
        <f>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11"/>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12.45" customHeight="1" x14ac:dyDescent="0.3">
      <c r="A104" s="19" t="s">
        <v>24</v>
      </c>
      <c r="B104" s="4" t="s">
        <v>237</v>
      </c>
      <c r="C104" s="4" t="s">
        <v>198</v>
      </c>
      <c r="D104" s="3" t="str">
        <f t="shared" ca="1" si="12"/>
        <v/>
      </c>
      <c r="E104" s="5" t="s">
        <v>1</v>
      </c>
      <c r="F104" s="5" t="s">
        <v>501</v>
      </c>
      <c r="G104" s="5" t="s">
        <v>501</v>
      </c>
      <c r="H104" s="6"/>
      <c r="I104" s="6"/>
      <c r="L104" s="5" t="s">
        <v>1</v>
      </c>
      <c r="M104" s="5" t="s">
        <v>1</v>
      </c>
      <c r="O104" s="6"/>
      <c r="P104" s="6" t="s">
        <v>280</v>
      </c>
      <c r="Q104" s="6" t="s">
        <v>306</v>
      </c>
      <c r="R104" s="6" t="s">
        <v>807</v>
      </c>
      <c r="V104" s="5" t="s">
        <v>572</v>
      </c>
      <c r="X104" s="5" t="s">
        <v>1</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10"/>
        <v/>
      </c>
      <c r="AT104" s="67" t="str">
        <f ca="1">IF(OR(E104="",VLOOKUP(E$1,Services!$A$1:$B$22,2,0)="Exclude"),"",IF($D104=1,IF(OR(price_limit="",price_limit="No Limit"),IF(E104="Yes",1,2),IF(SUMIFS(WhatIf!$G:$G,WhatIf!$A:$A,E$1,WhatIf!$B:$B,E104)&lt;=price_limit,IF(E104="Yes",1,2),"")),""))</f>
        <v/>
      </c>
      <c r="AU104" s="67" t="str">
        <f ca="1">IF(OR(F104="",VLOOKUP(F$1,Services!$A$1:$B$22,2,0)="Exclude"),"",IF($D104=1,IF(OR(price_limit="",price_limit="No Limit"),IF(F104="Yes",1,2),IF(SUMIFS(WhatIf!$G:$G,WhatIf!$A:$A,F$1,WhatIf!$B:$B,F104)&lt;=price_limit,IF(F104="Yes",1,2),"")),""))</f>
        <v/>
      </c>
      <c r="AV104" s="67" t="str">
        <f ca="1">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IF(OR(I104="",VLOOKUP(I$1,Services!$A$1:$B$22,2,0)="Exclude"),"",IF($D104=1,IF(OR(price_limit="",price_limit="No Limit"),IF(I104="Yes",1,2),IF(SUMIFS(WhatIf!$G:$G,WhatIf!$A:$A,I$1,WhatIf!$B:$B,I104)&lt;=price_limit,IF(I104="Yes",1,2),"")),""))</f>
        <v/>
      </c>
      <c r="AY104" s="67" t="str">
        <f>IF(OR(J104="",VLOOKUP(J$1,Services!$A$1:$B$22,2,0)="Exclude"),"",IF($D104=1,IF(OR(price_limit="",price_limit="No Limit"),IF(J104="Yes",1,2),IF(SUMIFS(WhatIf!$G:$G,WhatIf!$A:$A,J$1,WhatIf!$B:$B,J104)&lt;=price_limit,IF(J104="Yes",1,2),"")),""))</f>
        <v/>
      </c>
      <c r="AZ104" s="67" t="str">
        <f>IF(OR(K104="",VLOOKUP(K$1,Services!$A$1:$B$22,2,0)="Exclude"),"",IF($D104=1,IF(OR(price_limit="",price_limit="No Limit"),IF(K104="Yes",1,2),IF(SUMIFS(WhatIf!$G:$G,WhatIf!$A:$A,K$1,WhatIf!$B:$B,K104)&lt;=price_limit,IF(K104="Yes",1,2),"")),""))</f>
        <v/>
      </c>
      <c r="BA104" s="67" t="str">
        <f ca="1">IF(OR(L104="",VLOOKUP(L$1,Services!$A$1:$B$22,2,0)="Exclude"),"",IF($D104=1,IF(OR(price_limit="",price_limit="No Limit"),IF(L104="Yes",1,2),IF(SUMIFS(WhatIf!$G:$G,WhatIf!$A:$A,L$1,WhatIf!$B:$B,L104)&lt;=price_limit,IF(L104="Yes",1,2),"")),""))</f>
        <v/>
      </c>
      <c r="BB104" s="67" t="str">
        <f ca="1">IF(OR(M104="",VLOOKUP(M$1,Services!$A$1:$B$22,2,0)="Exclude"),"",IF($D104=1,IF(OR(price_limit="",price_limit="No Limit"),IF(M104="Yes",1,2),IF(SUMIFS(WhatIf!$G:$G,WhatIf!$A:$A,M$1,WhatIf!$B:$B,M104)&lt;=price_limit,IF(M104="Yes",1,2),"")),""))</f>
        <v/>
      </c>
      <c r="BC104" s="67" t="str">
        <f>IF(OR(N104="",VLOOKUP(N$1,Services!$A$1:$B$22,2,0)="Exclude"),"",IF($D104=1,IF(OR(price_limit="",price_limit="No Limit"),IF(N104="Yes",1,2),IF(SUMIFS(WhatIf!$G:$G,WhatIf!$A:$A,N$1,WhatIf!$B:$B,N104)&lt;=price_limit,IF(N104="Yes",1,2),"")),""))</f>
        <v/>
      </c>
      <c r="BD104" s="67" t="str">
        <f>IF(OR(O104="",VLOOKUP(O$1,Services!$A$1:$B$22,2,0)="Exclude"),"",IF($D104=1,IF(OR(price_limit="",price_limit="No Limit"),IF(O104="Yes",1,2),IF(SUMIFS(WhatIf!$G:$G,WhatIf!$A:$A,O$1,WhatIf!$B:$B,O104)&lt;=price_limit,IF(O104="Yes",1,2),"")),""))</f>
        <v/>
      </c>
      <c r="BE104" s="67" t="str">
        <f ca="1">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 ca="1">IF(OR(R104="",VLOOKUP(R$1,Services!$A$1:$B$22,2,0)="Exclude"),"",IF($D104=1,IF(OR(price_limit="",price_limit="No Limit"),IF(R104="Yes",1,2),IF(SUMIFS(WhatIf!$G:$G,WhatIf!$A:$A,R$1,WhatIf!$B:$B,R104)&lt;=price_limit,IF(R104="Yes",1,2),"")),""))</f>
        <v/>
      </c>
      <c r="BH104" s="67" t="str">
        <f>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 ca="1">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 ca="1">IF(OR(X104="",VLOOKUP(X$1,Services!$A$1:$B$22,2,0)="Exclude"),"",IF($D104=1,IF(OR(price_limit="",price_limit="No Limit"),IF(X104="Yes",1,2),IF(SUMIFS(WhatIf!$G:$G,WhatIf!$A:$A,X$1,WhatIf!$B:$B,X104)&lt;=price_limit,IF(X104="Yes",1,2),"")),""))</f>
        <v/>
      </c>
      <c r="BN104" s="3">
        <f t="shared" si="11"/>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3">
      <c r="A105" s="19" t="s">
        <v>25</v>
      </c>
      <c r="B105" s="4" t="s">
        <v>285</v>
      </c>
      <c r="C105" s="4" t="s">
        <v>280</v>
      </c>
      <c r="D105" s="3" t="str">
        <f t="shared" ca="1" si="12"/>
        <v/>
      </c>
      <c r="E105" s="5" t="s">
        <v>1</v>
      </c>
      <c r="G105" s="5" t="s">
        <v>1</v>
      </c>
      <c r="J105" s="5" t="s">
        <v>1</v>
      </c>
      <c r="K105" s="5" t="s">
        <v>1</v>
      </c>
      <c r="L105" s="5" t="s">
        <v>1</v>
      </c>
      <c r="M105" s="5" t="s">
        <v>1</v>
      </c>
      <c r="N105" s="5" t="s">
        <v>1</v>
      </c>
      <c r="O105" s="6" t="s">
        <v>1</v>
      </c>
      <c r="P105" s="6" t="s">
        <v>1</v>
      </c>
      <c r="Q105" s="6" t="s">
        <v>1</v>
      </c>
      <c r="R105" s="6" t="s">
        <v>1</v>
      </c>
      <c r="S105" s="5" t="s">
        <v>1</v>
      </c>
      <c r="V105" s="5" t="s">
        <v>1</v>
      </c>
      <c r="X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10"/>
        <v/>
      </c>
      <c r="AT105" s="67" t="str">
        <f ca="1">IF(OR(E105="",VLOOKUP(E$1,Services!$A$1:$B$22,2,0)="Exclude"),"",IF($D105=1,IF(OR(price_limit="",price_limit="No Limit"),IF(E105="Yes",1,2),IF(SUMIFS(WhatIf!$G:$G,WhatIf!$A:$A,E$1,WhatIf!$B:$B,E105)&lt;=price_limit,IF(E105="Yes",1,2),"")),""))</f>
        <v/>
      </c>
      <c r="AU105" s="67" t="str">
        <f>IF(OR(F105="",VLOOKUP(F$1,Services!$A$1:$B$22,2,0)="Exclude"),"",IF($D105=1,IF(OR(price_limit="",price_limit="No Limit"),IF(F105="Yes",1,2),IF(SUMIFS(WhatIf!$G:$G,WhatIf!$A:$A,F$1,WhatIf!$B:$B,F105)&lt;=price_limit,IF(F105="Yes",1,2),"")),""))</f>
        <v/>
      </c>
      <c r="AV105" s="67" t="str">
        <f ca="1">IF(OR(G105="",VLOOKUP(G$1,Services!$A$1:$B$22,2,0)="Exclude"),"",IF($D105=1,IF(OR(price_limit="",price_limit="No Limit"),IF(G105="Yes",1,2),IF(SUMIFS(WhatIf!$G:$G,WhatIf!$A:$A,G$1,WhatIf!$B:$B,G105)&lt;=price_limit,IF(G105="Yes",1,2),"")),""))</f>
        <v/>
      </c>
      <c r="AW105" s="67" t="str">
        <f>IF(OR(H105="",VLOOKUP(H$1,Services!$A$1:$B$22,2,0)="Exclude"),"",IF($D105=1,IF(OR(price_limit="",price_limit="No Limit"),IF(H105="Yes",1,2),IF(SUMIFS(WhatIf!$G:$G,WhatIf!$A:$A,H$1,WhatIf!$B:$B,H105)&lt;=price_limit,IF(H105="Yes",1,2),"")),""))</f>
        <v/>
      </c>
      <c r="AX105" s="67" t="str">
        <f>IF(OR(I105="",VLOOKUP(I$1,Services!$A$1:$B$22,2,0)="Exclude"),"",IF($D105=1,IF(OR(price_limit="",price_limit="No Limit"),IF(I105="Yes",1,2),IF(SUMIFS(WhatIf!$G:$G,WhatIf!$A:$A,I$1,WhatIf!$B:$B,I105)&lt;=price_limit,IF(I105="Yes",1,2),"")),""))</f>
        <v/>
      </c>
      <c r="AY105" s="67" t="str">
        <f ca="1">IF(OR(J105="",VLOOKUP(J$1,Services!$A$1:$B$22,2,0)="Exclude"),"",IF($D105=1,IF(OR(price_limit="",price_limit="No Limit"),IF(J105="Yes",1,2),IF(SUMIFS(WhatIf!$G:$G,WhatIf!$A:$A,J$1,WhatIf!$B:$B,J105)&lt;=price_limit,IF(J105="Yes",1,2),"")),""))</f>
        <v/>
      </c>
      <c r="AZ105" s="67" t="str">
        <f ca="1">IF(OR(K105="",VLOOKUP(K$1,Services!$A$1:$B$22,2,0)="Exclude"),"",IF($D105=1,IF(OR(price_limit="",price_limit="No Limit"),IF(K105="Yes",1,2),IF(SUMIFS(WhatIf!$G:$G,WhatIf!$A:$A,K$1,WhatIf!$B:$B,K105)&lt;=price_limit,IF(K105="Yes",1,2),"")),""))</f>
        <v/>
      </c>
      <c r="BA105" s="67" t="str">
        <f ca="1">IF(OR(L105="",VLOOKUP(L$1,Services!$A$1:$B$22,2,0)="Exclude"),"",IF($D105=1,IF(OR(price_limit="",price_limit="No Limit"),IF(L105="Yes",1,2),IF(SUMIFS(WhatIf!$G:$G,WhatIf!$A:$A,L$1,WhatIf!$B:$B,L105)&lt;=price_limit,IF(L105="Yes",1,2),"")),""))</f>
        <v/>
      </c>
      <c r="BB105" s="67" t="str">
        <f ca="1">IF(OR(M105="",VLOOKUP(M$1,Services!$A$1:$B$22,2,0)="Exclude"),"",IF($D105=1,IF(OR(price_limit="",price_limit="No Limit"),IF(M105="Yes",1,2),IF(SUMIFS(WhatIf!$G:$G,WhatIf!$A:$A,M$1,WhatIf!$B:$B,M105)&lt;=price_limit,IF(M105="Yes",1,2),"")),""))</f>
        <v/>
      </c>
      <c r="BC105" s="67" t="str">
        <f ca="1">IF(OR(N105="",VLOOKUP(N$1,Services!$A$1:$B$22,2,0)="Exclude"),"",IF($D105=1,IF(OR(price_limit="",price_limit="No Limit"),IF(N105="Yes",1,2),IF(SUMIFS(WhatIf!$G:$G,WhatIf!$A:$A,N$1,WhatIf!$B:$B,N105)&lt;=price_limit,IF(N105="Yes",1,2),"")),""))</f>
        <v/>
      </c>
      <c r="BD105" s="67" t="str">
        <f ca="1">IF(OR(O105="",VLOOKUP(O$1,Services!$A$1:$B$22,2,0)="Exclude"),"",IF($D105=1,IF(OR(price_limit="",price_limit="No Limit"),IF(O105="Yes",1,2),IF(SUMIFS(WhatIf!$G:$G,WhatIf!$A:$A,O$1,WhatIf!$B:$B,O105)&lt;=price_limit,IF(O105="Yes",1,2),"")),""))</f>
        <v/>
      </c>
      <c r="BE105" s="67" t="str">
        <f ca="1">IF(OR(P105="",VLOOKUP(P$1,Services!$A$1:$B$22,2,0)="Exclude"),"",IF($D105=1,IF(OR(price_limit="",price_limit="No Limit"),IF(P105="Yes",1,2),IF(SUMIFS(WhatIf!$G:$G,WhatIf!$A:$A,P$1,WhatIf!$B:$B,P105)&lt;=price_limit,IF(P105="Yes",1,2),"")),""))</f>
        <v/>
      </c>
      <c r="BF105" s="67" t="str">
        <f>IF(OR(Q105="",VLOOKUP(Q$1,Services!$A$1:$B$22,2,0)="Exclude"),"",IF($D105=1,IF(OR(price_limit="",price_limit="No Limit"),IF(Q105="Yes",1,2),IF(SUMIFS(WhatIf!$G:$G,WhatIf!$A:$A,Q$1,WhatIf!$B:$B,Q105)&lt;=price_limit,IF(Q105="Yes",1,2),"")),""))</f>
        <v/>
      </c>
      <c r="BG105" s="67" t="str">
        <f ca="1">IF(OR(R105="",VLOOKUP(R$1,Services!$A$1:$B$22,2,0)="Exclude"),"",IF($D105=1,IF(OR(price_limit="",price_limit="No Limit"),IF(R105="Yes",1,2),IF(SUMIFS(WhatIf!$G:$G,WhatIf!$A:$A,R$1,WhatIf!$B:$B,R105)&lt;=price_limit,IF(R105="Yes",1,2),"")),""))</f>
        <v/>
      </c>
      <c r="BH105" s="67" t="str">
        <f ca="1">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 ca="1">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 ca="1">IF(OR(X105="",VLOOKUP(X$1,Services!$A$1:$B$22,2,0)="Exclude"),"",IF($D105=1,IF(OR(price_limit="",price_limit="No Limit"),IF(X105="Yes",1,2),IF(SUMIFS(WhatIf!$G:$G,WhatIf!$A:$A,X$1,WhatIf!$B:$B,X105)&lt;=price_limit,IF(X105="Yes",1,2),"")),""))</f>
        <v/>
      </c>
      <c r="BN105" s="3">
        <f t="shared" si="11"/>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4">
      <c r="A106" s="19" t="s">
        <v>327</v>
      </c>
      <c r="B106" s="4" t="s">
        <v>893</v>
      </c>
      <c r="C106" s="4" t="s">
        <v>206</v>
      </c>
      <c r="D106" s="3" t="str">
        <f t="shared" ca="1" si="12"/>
        <v/>
      </c>
      <c r="F106" s="5" t="s">
        <v>793</v>
      </c>
      <c r="G106" s="5" t="s">
        <v>793</v>
      </c>
      <c r="H106" s="5" t="s">
        <v>282</v>
      </c>
      <c r="I106" s="5" t="s">
        <v>282</v>
      </c>
      <c r="J106" s="5" t="s">
        <v>282</v>
      </c>
      <c r="K106" s="5" t="s">
        <v>282</v>
      </c>
      <c r="L106" s="5" t="s">
        <v>282</v>
      </c>
      <c r="M106" s="5" t="s">
        <v>282</v>
      </c>
      <c r="N106" s="5" t="s">
        <v>1</v>
      </c>
      <c r="P106" s="9" t="s">
        <v>282</v>
      </c>
      <c r="Q106" s="5" t="s">
        <v>805</v>
      </c>
      <c r="R106" s="5" t="s">
        <v>928</v>
      </c>
      <c r="W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10"/>
        <v/>
      </c>
      <c r="AT106" s="67" t="str">
        <f>IF(OR(E106="",VLOOKUP(E$1,Services!$A$1:$B$22,2,0)="Exclude"),"",IF($D106=1,IF(OR(price_limit="",price_limit="No Limit"),IF(E106="Yes",1,2),IF(SUMIFS(WhatIf!$G:$G,WhatIf!$A:$A,E$1,WhatIf!$B:$B,E106)&lt;=price_limit,IF(E106="Yes",1,2),"")),""))</f>
        <v/>
      </c>
      <c r="AU106" s="67" t="str">
        <f ca="1">IF(OR(F106="",VLOOKUP(F$1,Services!$A$1:$B$22,2,0)="Exclude"),"",IF($D106=1,IF(OR(price_limit="",price_limit="No Limit"),IF(F106="Yes",1,2),IF(SUMIFS(WhatIf!$G:$G,WhatIf!$A:$A,F$1,WhatIf!$B:$B,F106)&lt;=price_limit,IF(F106="Yes",1,2),"")),""))</f>
        <v/>
      </c>
      <c r="AV106" s="67" t="str">
        <f ca="1">IF(OR(G106="",VLOOKUP(G$1,Services!$A$1:$B$22,2,0)="Exclude"),"",IF($D106=1,IF(OR(price_limit="",price_limit="No Limit"),IF(G106="Yes",1,2),IF(SUMIFS(WhatIf!$G:$G,WhatIf!$A:$A,G$1,WhatIf!$B:$B,G106)&lt;=price_limit,IF(G106="Yes",1,2),"")),""))</f>
        <v/>
      </c>
      <c r="AW106" s="67" t="str">
        <f ca="1">IF(OR(H106="",VLOOKUP(H$1,Services!$A$1:$B$22,2,0)="Exclude"),"",IF($D106=1,IF(OR(price_limit="",price_limit="No Limit"),IF(H106="Yes",1,2),IF(SUMIFS(WhatIf!$G:$G,WhatIf!$A:$A,H$1,WhatIf!$B:$B,H106)&lt;=price_limit,IF(H106="Yes",1,2),"")),""))</f>
        <v/>
      </c>
      <c r="AX106" s="67" t="str">
        <f ca="1">IF(OR(I106="",VLOOKUP(I$1,Services!$A$1:$B$22,2,0)="Exclude"),"",IF($D106=1,IF(OR(price_limit="",price_limit="No Limit"),IF(I106="Yes",1,2),IF(SUMIFS(WhatIf!$G:$G,WhatIf!$A:$A,I$1,WhatIf!$B:$B,I106)&lt;=price_limit,IF(I106="Yes",1,2),"")),""))</f>
        <v/>
      </c>
      <c r="AY106" s="67" t="str">
        <f ca="1">IF(OR(J106="",VLOOKUP(J$1,Services!$A$1:$B$22,2,0)="Exclude"),"",IF($D106=1,IF(OR(price_limit="",price_limit="No Limit"),IF(J106="Yes",1,2),IF(SUMIFS(WhatIf!$G:$G,WhatIf!$A:$A,J$1,WhatIf!$B:$B,J106)&lt;=price_limit,IF(J106="Yes",1,2),"")),""))</f>
        <v/>
      </c>
      <c r="AZ106" s="67" t="str">
        <f ca="1">IF(OR(K106="",VLOOKUP(K$1,Services!$A$1:$B$22,2,0)="Exclude"),"",IF($D106=1,IF(OR(price_limit="",price_limit="No Limit"),IF(K106="Yes",1,2),IF(SUMIFS(WhatIf!$G:$G,WhatIf!$A:$A,K$1,WhatIf!$B:$B,K106)&lt;=price_limit,IF(K106="Yes",1,2),"")),""))</f>
        <v/>
      </c>
      <c r="BA106" s="67" t="str">
        <f ca="1">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IF(OR(O106="",VLOOKUP(O$1,Services!$A$1:$B$22,2,0)="Exclude"),"",IF($D106=1,IF(OR(price_limit="",price_limit="No Limit"),IF(O106="Yes",1,2),IF(SUMIFS(WhatIf!$G:$G,WhatIf!$A:$A,O$1,WhatIf!$B:$B,O106)&lt;=price_limit,IF(O106="Yes",1,2),"")),""))</f>
        <v/>
      </c>
      <c r="BE106" s="67" t="str">
        <f ca="1">IF(OR(P106="",VLOOKUP(P$1,Services!$A$1:$B$22,2,0)="Exclude"),"",IF($D106=1,IF(OR(price_limit="",price_limit="No Limit"),IF(P106="Yes",1,2),IF(SUMIFS(WhatIf!$G:$G,WhatIf!$A:$A,P$1,WhatIf!$B:$B,P106)&lt;=price_limit,IF(P106="Yes",1,2),"")),""))</f>
        <v/>
      </c>
      <c r="BF106" s="67" t="str">
        <f>IF(OR(Q106="",VLOOKUP(Q$1,Services!$A$1:$B$22,2,0)="Exclude"),"",IF($D106=1,IF(OR(price_limit="",price_limit="No Limit"),IF(Q106="Yes",1,2),IF(SUMIFS(WhatIf!$G:$G,WhatIf!$A:$A,Q$1,WhatIf!$B:$B,Q106)&lt;=price_limit,IF(Q106="Yes",1,2),"")),""))</f>
        <v/>
      </c>
      <c r="BG106" s="67" t="str">
        <f ca="1">IF(OR(R106="",VLOOKUP(R$1,Services!$A$1:$B$22,2,0)="Exclude"),"",IF($D106=1,IF(OR(price_limit="",price_limit="No Limit"),IF(R106="Yes",1,2),IF(SUMIFS(WhatIf!$G:$G,WhatIf!$A:$A,R$1,WhatIf!$B:$B,R106)&lt;=price_limit,IF(R106="Yes",1,2),"")),""))</f>
        <v/>
      </c>
      <c r="BH106" s="67" t="str">
        <f>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IF(OR(V106="",VLOOKUP(V$1,Services!$A$1:$B$22,2,0)="Exclude"),"",IF($D106=1,IF(OR(price_limit="",price_limit="No Limit"),IF(V106="Yes",1,2),IF(SUMIFS(WhatIf!$G:$G,WhatIf!$A:$A,V$1,WhatIf!$B:$B,V106)&lt;=price_limit,IF(V106="Yes",1,2),"")),""))</f>
        <v/>
      </c>
      <c r="BL106" s="67" t="str">
        <f ca="1">IF(OR(W106="",VLOOKUP(W$1,Services!$A$1:$B$22,2,0)="Exclude"),"",IF($D106=1,IF(OR(price_limit="",price_limit="No Limit"),IF(W106="Yes",1,2),IF(SUMIFS(WhatIf!$G:$G,WhatIf!$A:$A,W$1,WhatIf!$B:$B,W106)&lt;=price_limit,IF(W106="Yes",1,2),"")),""))</f>
        <v/>
      </c>
      <c r="BM106" s="67" t="str">
        <f>IF(OR(X106="",VLOOKUP(X$1,Services!$A$1:$B$22,2,0)="Exclude"),"",IF($D106=1,IF(OR(price_limit="",price_limit="No Limit"),IF(X106="Yes",1,2),IF(SUMIFS(WhatIf!$G:$G,WhatIf!$A:$A,X$1,WhatIf!$B:$B,X106)&lt;=price_limit,IF(X106="Yes",1,2),"")),""))</f>
        <v/>
      </c>
      <c r="BN106" s="3">
        <f t="shared" si="11"/>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4">
      <c r="A107" s="19" t="s">
        <v>202</v>
      </c>
      <c r="B107" s="4" t="s">
        <v>328</v>
      </c>
      <c r="C107" s="4" t="s">
        <v>206</v>
      </c>
      <c r="D107" s="3" t="str">
        <f t="shared" ca="1" si="12"/>
        <v/>
      </c>
      <c r="F107" s="5" t="s">
        <v>793</v>
      </c>
      <c r="G107" s="5" t="s">
        <v>793</v>
      </c>
      <c r="H107" s="5" t="s">
        <v>282</v>
      </c>
      <c r="I107" s="5" t="s">
        <v>282</v>
      </c>
      <c r="J107" s="5" t="s">
        <v>282</v>
      </c>
      <c r="K107" s="5" t="s">
        <v>282</v>
      </c>
      <c r="L107" s="5" t="s">
        <v>282</v>
      </c>
      <c r="M107" s="5" t="s">
        <v>282</v>
      </c>
      <c r="N107" s="5" t="s">
        <v>1</v>
      </c>
      <c r="P107" s="9" t="s">
        <v>282</v>
      </c>
      <c r="Q107" s="5" t="s">
        <v>805</v>
      </c>
      <c r="R107" s="5" t="s">
        <v>928</v>
      </c>
      <c r="W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10"/>
        <v/>
      </c>
      <c r="AT107" s="67" t="str">
        <f>IF(OR(E107="",VLOOKUP(E$1,Services!$A$1:$B$22,2,0)="Exclude"),"",IF($D107=1,IF(OR(price_limit="",price_limit="No Limit"),IF(E107="Yes",1,2),IF(SUMIFS(WhatIf!$G:$G,WhatIf!$A:$A,E$1,WhatIf!$B:$B,E107)&lt;=price_limit,IF(E107="Yes",1,2),"")),""))</f>
        <v/>
      </c>
      <c r="AU107" s="67" t="str">
        <f ca="1">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 ca="1">IF(OR(H107="",VLOOKUP(H$1,Services!$A$1:$B$22,2,0)="Exclude"),"",IF($D107=1,IF(OR(price_limit="",price_limit="No Limit"),IF(H107="Yes",1,2),IF(SUMIFS(WhatIf!$G:$G,WhatIf!$A:$A,H$1,WhatIf!$B:$B,H107)&lt;=price_limit,IF(H107="Yes",1,2),"")),""))</f>
        <v/>
      </c>
      <c r="AX107" s="67" t="str">
        <f ca="1">IF(OR(I107="",VLOOKUP(I$1,Services!$A$1:$B$22,2,0)="Exclude"),"",IF($D107=1,IF(OR(price_limit="",price_limit="No Limit"),IF(I107="Yes",1,2),IF(SUMIFS(WhatIf!$G:$G,WhatIf!$A:$A,I$1,WhatIf!$B:$B,I107)&lt;=price_limit,IF(I107="Yes",1,2),"")),""))</f>
        <v/>
      </c>
      <c r="AY107" s="67" t="str">
        <f ca="1">IF(OR(J107="",VLOOKUP(J$1,Services!$A$1:$B$22,2,0)="Exclude"),"",IF($D107=1,IF(OR(price_limit="",price_limit="No Limit"),IF(J107="Yes",1,2),IF(SUMIFS(WhatIf!$G:$G,WhatIf!$A:$A,J$1,WhatIf!$B:$B,J107)&lt;=price_limit,IF(J107="Yes",1,2),"")),""))</f>
        <v/>
      </c>
      <c r="AZ107" s="67" t="str">
        <f ca="1">IF(OR(K107="",VLOOKUP(K$1,Services!$A$1:$B$22,2,0)="Exclude"),"",IF($D107=1,IF(OR(price_limit="",price_limit="No Limit"),IF(K107="Yes",1,2),IF(SUMIFS(WhatIf!$G:$G,WhatIf!$A:$A,K$1,WhatIf!$B:$B,K107)&lt;=price_limit,IF(K107="Yes",1,2),"")),""))</f>
        <v/>
      </c>
      <c r="BA107" s="67" t="str">
        <f ca="1">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IF(OR(O107="",VLOOKUP(O$1,Services!$A$1:$B$22,2,0)="Exclude"),"",IF($D107=1,IF(OR(price_limit="",price_limit="No Limit"),IF(O107="Yes",1,2),IF(SUMIFS(WhatIf!$G:$G,WhatIf!$A:$A,O$1,WhatIf!$B:$B,O107)&lt;=price_limit,IF(O107="Yes",1,2),"")),""))</f>
        <v/>
      </c>
      <c r="BE107" s="67" t="str">
        <f ca="1">IF(OR(P107="",VLOOKUP(P$1,Services!$A$1:$B$22,2,0)="Exclude"),"",IF($D107=1,IF(OR(price_limit="",price_limit="No Limit"),IF(P107="Yes",1,2),IF(SUMIFS(WhatIf!$G:$G,WhatIf!$A:$A,P$1,WhatIf!$B:$B,P107)&lt;=price_limit,IF(P107="Yes",1,2),"")),""))</f>
        <v/>
      </c>
      <c r="BF107" s="67" t="str">
        <f>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IF(OR(V107="",VLOOKUP(V$1,Services!$A$1:$B$22,2,0)="Exclude"),"",IF($D107=1,IF(OR(price_limit="",price_limit="No Limit"),IF(V107="Yes",1,2),IF(SUMIFS(WhatIf!$G:$G,WhatIf!$A:$A,V$1,WhatIf!$B:$B,V107)&lt;=price_limit,IF(V107="Yes",1,2),"")),""))</f>
        <v/>
      </c>
      <c r="BL107" s="67" t="str">
        <f ca="1">IF(OR(W107="",VLOOKUP(W$1,Services!$A$1:$B$22,2,0)="Exclude"),"",IF($D107=1,IF(OR(price_limit="",price_limit="No Limit"),IF(W107="Yes",1,2),IF(SUMIFS(WhatIf!$G:$G,WhatIf!$A:$A,W$1,WhatIf!$B:$B,W107)&lt;=price_limit,IF(W107="Yes",1,2),"")),""))</f>
        <v/>
      </c>
      <c r="BM107" s="67" t="str">
        <f>IF(OR(X107="",VLOOKUP(X$1,Services!$A$1:$B$22,2,0)="Exclude"),"",IF($D107=1,IF(OR(price_limit="",price_limit="No Limit"),IF(X107="Yes",1,2),IF(SUMIFS(WhatIf!$G:$G,WhatIf!$A:$A,X$1,WhatIf!$B:$B,X107)&lt;=price_limit,IF(X107="Yes",1,2),"")),""))</f>
        <v/>
      </c>
      <c r="BN107" s="3">
        <f t="shared" si="11"/>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x14ac:dyDescent="0.3">
      <c r="A108" s="19" t="s">
        <v>26</v>
      </c>
      <c r="B108" s="4" t="s">
        <v>257</v>
      </c>
      <c r="C108" s="4" t="s">
        <v>443</v>
      </c>
      <c r="D108" s="3" t="str">
        <f t="shared" ca="1" si="12"/>
        <v/>
      </c>
      <c r="E108" s="5" t="s">
        <v>1</v>
      </c>
      <c r="H108" s="6"/>
      <c r="I108" s="6"/>
      <c r="L108" s="5" t="s">
        <v>1</v>
      </c>
      <c r="M108" s="5" t="s">
        <v>1</v>
      </c>
      <c r="O108" s="6"/>
      <c r="P108" s="175" t="s">
        <v>280</v>
      </c>
      <c r="Q108" s="6" t="s">
        <v>306</v>
      </c>
      <c r="R108" s="6" t="s">
        <v>807</v>
      </c>
      <c r="V108" s="5" t="s">
        <v>572</v>
      </c>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10"/>
        <v/>
      </c>
      <c r="AT108" s="67" t="str">
        <f ca="1">IF(OR(E108="",VLOOKUP(E$1,Services!$A$1:$B$22,2,0)="Exclude"),"",IF($D108=1,IF(OR(price_limit="",price_limit="No Limit"),IF(E108="Yes",1,2),IF(SUMIFS(WhatIf!$G:$G,WhatIf!$A:$A,E$1,WhatIf!$B:$B,E108)&lt;=price_limit,IF(E108="Yes",1,2),"")),""))</f>
        <v/>
      </c>
      <c r="AU108" s="67" t="str">
        <f>IF(OR(F108="",VLOOKUP(F$1,Services!$A$1:$B$22,2,0)="Exclude"),"",IF($D108=1,IF(OR(price_limit="",price_limit="No Limit"),IF(F108="Yes",1,2),IF(SUMIFS(WhatIf!$G:$G,WhatIf!$A:$A,F$1,WhatIf!$B:$B,F108)&lt;=price_limit,IF(F108="Yes",1,2),"")),""))</f>
        <v/>
      </c>
      <c r="AV108" s="67" t="str">
        <f>IF(OR(G108="",VLOOKUP(G$1,Services!$A$1:$B$22,2,0)="Exclude"),"",IF($D108=1,IF(OR(price_limit="",price_limit="No Limit"),IF(G108="Yes",1,2),IF(SUMIFS(WhatIf!$G:$G,WhatIf!$A:$A,G$1,WhatIf!$B:$B,G108)&lt;=price_limit,IF(G108="Yes",1,2),"")),""))</f>
        <v/>
      </c>
      <c r="AW108" s="67" t="str">
        <f>IF(OR(H108="",VLOOKUP(H$1,Services!$A$1:$B$22,2,0)="Exclude"),"",IF($D108=1,IF(OR(price_limit="",price_limit="No Limit"),IF(H108="Yes",1,2),IF(SUMIFS(WhatIf!$G:$G,WhatIf!$A:$A,H$1,WhatIf!$B:$B,H108)&lt;=price_limit,IF(H108="Yes",1,2),"")),""))</f>
        <v/>
      </c>
      <c r="AX108" s="67" t="str">
        <f>IF(OR(I108="",VLOOKUP(I$1,Services!$A$1:$B$22,2,0)="Exclude"),"",IF($D108=1,IF(OR(price_limit="",price_limit="No Limit"),IF(I108="Yes",1,2),IF(SUMIFS(WhatIf!$G:$G,WhatIf!$A:$A,I$1,WhatIf!$B:$B,I108)&lt;=price_limit,IF(I108="Yes",1,2),"")),""))</f>
        <v/>
      </c>
      <c r="AY108" s="67" t="str">
        <f>IF(OR(J108="",VLOOKUP(J$1,Services!$A$1:$B$22,2,0)="Exclude"),"",IF($D108=1,IF(OR(price_limit="",price_limit="No Limit"),IF(J108="Yes",1,2),IF(SUMIFS(WhatIf!$G:$G,WhatIf!$A:$A,J$1,WhatIf!$B:$B,J108)&lt;=price_limit,IF(J108="Yes",1,2),"")),""))</f>
        <v/>
      </c>
      <c r="AZ108" s="67" t="str">
        <f>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IF(OR(N108="",VLOOKUP(N$1,Services!$A$1:$B$22,2,0)="Exclude"),"",IF($D108=1,IF(OR(price_limit="",price_limit="No Limit"),IF(N108="Yes",1,2),IF(SUMIFS(WhatIf!$G:$G,WhatIf!$A:$A,N$1,WhatIf!$B:$B,N108)&lt;=price_limit,IF(N108="Yes",1,2),"")),""))</f>
        <v/>
      </c>
      <c r="BD108" s="67" t="str">
        <f>IF(OR(O108="",VLOOKUP(O$1,Services!$A$1:$B$22,2,0)="Exclude"),"",IF($D108=1,IF(OR(price_limit="",price_limit="No Limit"),IF(O108="Yes",1,2),IF(SUMIFS(WhatIf!$G:$G,WhatIf!$A:$A,O$1,WhatIf!$B:$B,O108)&lt;=price_limit,IF(O108="Yes",1,2),"")),""))</f>
        <v/>
      </c>
      <c r="BE108" s="67" t="str">
        <f ca="1">IF(OR(P108="",VLOOKUP(P$1,Services!$A$1:$B$22,2,0)="Exclude"),"",IF($D108=1,IF(OR(price_limit="",price_limit="No Limit"),IF(P108="Yes",1,2),IF(SUMIFS(WhatIf!$G:$G,WhatIf!$A:$A,P$1,WhatIf!$B:$B,P108)&lt;=price_limit,IF(P108="Yes",1,2),"")),""))</f>
        <v/>
      </c>
      <c r="BF108" s="67" t="str">
        <f>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 ca="1">IF(OR(V108="",VLOOKUP(V$1,Services!$A$1:$B$22,2,0)="Exclude"),"",IF($D108=1,IF(OR(price_limit="",price_limit="No Limit"),IF(V108="Yes",1,2),IF(SUMIFS(WhatIf!$G:$G,WhatIf!$A:$A,V$1,WhatIf!$B:$B,V108)&lt;=price_limit,IF(V108="Yes",1,2),"")),""))</f>
        <v/>
      </c>
      <c r="BL108" s="67" t="str">
        <f>IF(OR(W108="",VLOOKUP(W$1,Services!$A$1:$B$22,2,0)="Exclude"),"",IF($D108=1,IF(OR(price_limit="",price_limit="No Limit"),IF(W108="Yes",1,2),IF(SUMIFS(WhatIf!$G:$G,WhatIf!$A:$A,W$1,WhatIf!$B:$B,W108)&lt;=price_limit,IF(W108="Yes",1,2),"")),""))</f>
        <v/>
      </c>
      <c r="BM108" s="67" t="str">
        <f ca="1">IF(OR(X108="",VLOOKUP(X$1,Services!$A$1:$B$22,2,0)="Exclude"),"",IF($D108=1,IF(OR(price_limit="",price_limit="No Limit"),IF(X108="Yes",1,2),IF(SUMIFS(WhatIf!$G:$G,WhatIf!$A:$A,X$1,WhatIf!$B:$B,X108)&lt;=price_limit,IF(X108="Yes",1,2),"")),""))</f>
        <v/>
      </c>
      <c r="BN108" s="3">
        <f t="shared" si="11"/>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x14ac:dyDescent="0.3">
      <c r="A109" s="19" t="s">
        <v>27</v>
      </c>
      <c r="B109" s="4" t="s">
        <v>311</v>
      </c>
      <c r="C109" s="4" t="s">
        <v>198</v>
      </c>
      <c r="D109" s="3" t="str">
        <f t="shared" ca="1" si="12"/>
        <v/>
      </c>
      <c r="E109" s="5" t="s">
        <v>1</v>
      </c>
      <c r="H109" s="6"/>
      <c r="I109" s="6"/>
      <c r="L109" s="5" t="s">
        <v>1</v>
      </c>
      <c r="M109" s="5" t="s">
        <v>1</v>
      </c>
      <c r="O109" s="6"/>
      <c r="P109" s="6" t="s">
        <v>280</v>
      </c>
      <c r="Q109" s="6" t="s">
        <v>306</v>
      </c>
      <c r="R109" s="6" t="s">
        <v>807</v>
      </c>
      <c r="V109" s="5" t="s">
        <v>572</v>
      </c>
      <c r="X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10"/>
        <v/>
      </c>
      <c r="AT109" s="67" t="str">
        <f ca="1">IF(OR(E109="",VLOOKUP(E$1,Services!$A$1:$B$22,2,0)="Exclude"),"",IF($D109=1,IF(OR(price_limit="",price_limit="No Limit"),IF(E109="Yes",1,2),IF(SUMIFS(WhatIf!$G:$G,WhatIf!$A:$A,E$1,WhatIf!$B:$B,E109)&lt;=price_limit,IF(E109="Yes",1,2),"")),""))</f>
        <v/>
      </c>
      <c r="AU109" s="67" t="str">
        <f>IF(OR(F109="",VLOOKUP(F$1,Services!$A$1:$B$22,2,0)="Exclude"),"",IF($D109=1,IF(OR(price_limit="",price_limit="No Limit"),IF(F109="Yes",1,2),IF(SUMIFS(WhatIf!$G:$G,WhatIf!$A:$A,F$1,WhatIf!$B:$B,F109)&lt;=price_limit,IF(F109="Yes",1,2),"")),""))</f>
        <v/>
      </c>
      <c r="AV109" s="67" t="str">
        <f>IF(OR(G109="",VLOOKUP(G$1,Services!$A$1:$B$22,2,0)="Exclude"),"",IF($D109=1,IF(OR(price_limit="",price_limit="No Limit"),IF(G109="Yes",1,2),IF(SUMIFS(WhatIf!$G:$G,WhatIf!$A:$A,G$1,WhatIf!$B:$B,G109)&lt;=price_limit,IF(G109="Yes",1,2),"")),""))</f>
        <v/>
      </c>
      <c r="AW109" s="67" t="str">
        <f>IF(OR(H109="",VLOOKUP(H$1,Services!$A$1:$B$22,2,0)="Exclude"),"",IF($D109=1,IF(OR(price_limit="",price_limit="No Limit"),IF(H109="Yes",1,2),IF(SUMIFS(WhatIf!$G:$G,WhatIf!$A:$A,H$1,WhatIf!$B:$B,H109)&lt;=price_limit,IF(H109="Yes",1,2),"")),""))</f>
        <v/>
      </c>
      <c r="AX109" s="67" t="str">
        <f>IF(OR(I109="",VLOOKUP(I$1,Services!$A$1:$B$22,2,0)="Exclude"),"",IF($D109=1,IF(OR(price_limit="",price_limit="No Limit"),IF(I109="Yes",1,2),IF(SUMIFS(WhatIf!$G:$G,WhatIf!$A:$A,I$1,WhatIf!$B:$B,I109)&lt;=price_limit,IF(I109="Yes",1,2),"")),""))</f>
        <v/>
      </c>
      <c r="AY109" s="67" t="str">
        <f>IF(OR(J109="",VLOOKUP(J$1,Services!$A$1:$B$22,2,0)="Exclude"),"",IF($D109=1,IF(OR(price_limit="",price_limit="No Limit"),IF(J109="Yes",1,2),IF(SUMIFS(WhatIf!$G:$G,WhatIf!$A:$A,J$1,WhatIf!$B:$B,J109)&lt;=price_limit,IF(J109="Yes",1,2),"")),""))</f>
        <v/>
      </c>
      <c r="AZ109" s="67" t="str">
        <f>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IF(OR(N109="",VLOOKUP(N$1,Services!$A$1:$B$22,2,0)="Exclude"),"",IF($D109=1,IF(OR(price_limit="",price_limit="No Limit"),IF(N109="Yes",1,2),IF(SUMIFS(WhatIf!$G:$G,WhatIf!$A:$A,N$1,WhatIf!$B:$B,N109)&lt;=price_limit,IF(N109="Yes",1,2),"")),""))</f>
        <v/>
      </c>
      <c r="BD109" s="67" t="str">
        <f>IF(OR(O109="",VLOOKUP(O$1,Services!$A$1:$B$22,2,0)="Exclude"),"",IF($D109=1,IF(OR(price_limit="",price_limit="No Limit"),IF(O109="Yes",1,2),IF(SUMIFS(WhatIf!$G:$G,WhatIf!$A:$A,O$1,WhatIf!$B:$B,O109)&lt;=price_limit,IF(O109="Yes",1,2),"")),""))</f>
        <v/>
      </c>
      <c r="BE109" s="67" t="str">
        <f ca="1">IF(OR(P109="",VLOOKUP(P$1,Services!$A$1:$B$22,2,0)="Exclude"),"",IF($D109=1,IF(OR(price_limit="",price_limit="No Limit"),IF(P109="Yes",1,2),IF(SUMIFS(WhatIf!$G:$G,WhatIf!$A:$A,P$1,WhatIf!$B:$B,P109)&lt;=price_limit,IF(P109="Yes",1,2),"")),""))</f>
        <v/>
      </c>
      <c r="BF109" s="67" t="str">
        <f>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 ca="1">IF(OR(V109="",VLOOKUP(V$1,Services!$A$1:$B$22,2,0)="Exclude"),"",IF($D109=1,IF(OR(price_limit="",price_limit="No Limit"),IF(V109="Yes",1,2),IF(SUMIFS(WhatIf!$G:$G,WhatIf!$A:$A,V$1,WhatIf!$B:$B,V109)&lt;=price_limit,IF(V109="Yes",1,2),"")),""))</f>
        <v/>
      </c>
      <c r="BL109" s="67" t="str">
        <f>IF(OR(W109="",VLOOKUP(W$1,Services!$A$1:$B$22,2,0)="Exclude"),"",IF($D109=1,IF(OR(price_limit="",price_limit="No Limit"),IF(W109="Yes",1,2),IF(SUMIFS(WhatIf!$G:$G,WhatIf!$A:$A,W$1,WhatIf!$B:$B,W109)&lt;=price_limit,IF(W109="Yes",1,2),"")),""))</f>
        <v/>
      </c>
      <c r="BM109" s="67" t="str">
        <f ca="1">IF(OR(X109="",VLOOKUP(X$1,Services!$A$1:$B$22,2,0)="Exclude"),"",IF($D109=1,IF(OR(price_limit="",price_limit="No Limit"),IF(X109="Yes",1,2),IF(SUMIFS(WhatIf!$G:$G,WhatIf!$A:$A,X$1,WhatIf!$B:$B,X109)&lt;=price_limit,IF(X109="Yes",1,2),"")),""))</f>
        <v/>
      </c>
      <c r="BN109" s="3">
        <f t="shared" si="11"/>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x14ac:dyDescent="0.3">
      <c r="A110" s="19" t="s">
        <v>28</v>
      </c>
      <c r="B110" s="4" t="s">
        <v>533</v>
      </c>
      <c r="C110" s="4" t="s">
        <v>443</v>
      </c>
      <c r="D110" s="3" t="str">
        <f t="shared" ca="1" si="12"/>
        <v/>
      </c>
      <c r="F110" s="5" t="s">
        <v>1</v>
      </c>
      <c r="H110" s="5" t="s">
        <v>1</v>
      </c>
      <c r="I110" s="5" t="s">
        <v>1</v>
      </c>
      <c r="J110" s="5" t="s">
        <v>1</v>
      </c>
      <c r="K110" s="5" t="s">
        <v>1</v>
      </c>
      <c r="L110" s="5" t="s">
        <v>1</v>
      </c>
      <c r="M110" s="5" t="s">
        <v>1</v>
      </c>
      <c r="N110" s="5" t="s">
        <v>1</v>
      </c>
      <c r="O110" s="6" t="s">
        <v>1</v>
      </c>
      <c r="P110" s="6" t="s">
        <v>1</v>
      </c>
      <c r="Q110" s="6" t="s">
        <v>1</v>
      </c>
      <c r="R110" s="6"/>
      <c r="V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10"/>
        <v/>
      </c>
      <c r="AT110" s="67" t="str">
        <f>IF(OR(E110="",VLOOKUP(E$1,Services!$A$1:$B$22,2,0)="Exclude"),"",IF($D110=1,IF(OR(price_limit="",price_limit="No Limit"),IF(E110="Yes",1,2),IF(SUMIFS(WhatIf!$G:$G,WhatIf!$A:$A,E$1,WhatIf!$B:$B,E110)&lt;=price_limit,IF(E110="Yes",1,2),"")),""))</f>
        <v/>
      </c>
      <c r="AU110" s="67" t="str">
        <f ca="1">IF(OR(F110="",VLOOKUP(F$1,Services!$A$1:$B$22,2,0)="Exclude"),"",IF($D110=1,IF(OR(price_limit="",price_limit="No Limit"),IF(F110="Yes",1,2),IF(SUMIFS(WhatIf!$G:$G,WhatIf!$A:$A,F$1,WhatIf!$B:$B,F110)&lt;=price_limit,IF(F110="Yes",1,2),"")),""))</f>
        <v/>
      </c>
      <c r="AV110" s="67" t="str">
        <f>IF(OR(G110="",VLOOKUP(G$1,Services!$A$1:$B$22,2,0)="Exclude"),"",IF($D110=1,IF(OR(price_limit="",price_limit="No Limit"),IF(G110="Yes",1,2),IF(SUMIFS(WhatIf!$G:$G,WhatIf!$A:$A,G$1,WhatIf!$B:$B,G110)&lt;=price_limit,IF(G110="Yes",1,2),"")),""))</f>
        <v/>
      </c>
      <c r="AW110" s="67" t="str">
        <f ca="1">IF(OR(H110="",VLOOKUP(H$1,Services!$A$1:$B$22,2,0)="Exclude"),"",IF($D110=1,IF(OR(price_limit="",price_limit="No Limit"),IF(H110="Yes",1,2),IF(SUMIFS(WhatIf!$G:$G,WhatIf!$A:$A,H$1,WhatIf!$B:$B,H110)&lt;=price_limit,IF(H110="Yes",1,2),"")),""))</f>
        <v/>
      </c>
      <c r="AX110" s="67" t="str">
        <f ca="1">IF(OR(I110="",VLOOKUP(I$1,Services!$A$1:$B$22,2,0)="Exclude"),"",IF($D110=1,IF(OR(price_limit="",price_limit="No Limit"),IF(I110="Yes",1,2),IF(SUMIFS(WhatIf!$G:$G,WhatIf!$A:$A,I$1,WhatIf!$B:$B,I110)&lt;=price_limit,IF(I110="Yes",1,2),"")),""))</f>
        <v/>
      </c>
      <c r="AY110" s="67" t="str">
        <f ca="1">IF(OR(J110="",VLOOKUP(J$1,Services!$A$1:$B$22,2,0)="Exclude"),"",IF($D110=1,IF(OR(price_limit="",price_limit="No Limit"),IF(J110="Yes",1,2),IF(SUMIFS(WhatIf!$G:$G,WhatIf!$A:$A,J$1,WhatIf!$B:$B,J110)&lt;=price_limit,IF(J110="Yes",1,2),"")),""))</f>
        <v/>
      </c>
      <c r="AZ110" s="67" t="str">
        <f ca="1">IF(OR(K110="",VLOOKUP(K$1,Services!$A$1:$B$22,2,0)="Exclude"),"",IF($D110=1,IF(OR(price_limit="",price_limit="No Limit"),IF(K110="Yes",1,2),IF(SUMIFS(WhatIf!$G:$G,WhatIf!$A:$A,K$1,WhatIf!$B:$B,K110)&lt;=price_limit,IF(K110="Yes",1,2),"")),""))</f>
        <v/>
      </c>
      <c r="BA110" s="67" t="str">
        <f ca="1">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 ca="1">IF(OR(O110="",VLOOKUP(O$1,Services!$A$1:$B$22,2,0)="Exclude"),"",IF($D110=1,IF(OR(price_limit="",price_limit="No Limit"),IF(O110="Yes",1,2),IF(SUMIFS(WhatIf!$G:$G,WhatIf!$A:$A,O$1,WhatIf!$B:$B,O110)&lt;=price_limit,IF(O110="Yes",1,2),"")),""))</f>
        <v/>
      </c>
      <c r="BE110" s="67" t="str">
        <f ca="1">IF(OR(P110="",VLOOKUP(P$1,Services!$A$1:$B$22,2,0)="Exclude"),"",IF($D110=1,IF(OR(price_limit="",price_limit="No Limit"),IF(P110="Yes",1,2),IF(SUMIFS(WhatIf!$G:$G,WhatIf!$A:$A,P$1,WhatIf!$B:$B,P110)&lt;=price_limit,IF(P110="Yes",1,2),"")),""))</f>
        <v/>
      </c>
      <c r="BF110" s="67" t="str">
        <f>IF(OR(Q110="",VLOOKUP(Q$1,Services!$A$1:$B$22,2,0)="Exclude"),"",IF($D110=1,IF(OR(price_limit="",price_limit="No Limit"),IF(Q110="Yes",1,2),IF(SUMIFS(WhatIf!$G:$G,WhatIf!$A:$A,Q$1,WhatIf!$B:$B,Q110)&lt;=price_limit,IF(Q110="Yes",1,2),"")),""))</f>
        <v/>
      </c>
      <c r="BG110" s="67" t="str">
        <f>IF(OR(R110="",VLOOKUP(R$1,Services!$A$1:$B$22,2,0)="Exclude"),"",IF($D110=1,IF(OR(price_limit="",price_limit="No Limit"),IF(R110="Yes",1,2),IF(SUMIFS(WhatIf!$G:$G,WhatIf!$A:$A,R$1,WhatIf!$B:$B,R110)&lt;=price_limit,IF(R110="Yes",1,2),"")),""))</f>
        <v/>
      </c>
      <c r="BH110" s="67" t="str">
        <f>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 ca="1">IF(OR(V110="",VLOOKUP(V$1,Services!$A$1:$B$22,2,0)="Exclude"),"",IF($D110=1,IF(OR(price_limit="",price_limit="No Limit"),IF(V110="Yes",1,2),IF(SUMIFS(WhatIf!$G:$G,WhatIf!$A:$A,V$1,WhatIf!$B:$B,V110)&lt;=price_limit,IF(V110="Yes",1,2),"")),""))</f>
        <v/>
      </c>
      <c r="BL110" s="67" t="str">
        <f>IF(OR(W110="",VLOOKUP(W$1,Services!$A$1:$B$22,2,0)="Exclude"),"",IF($D110=1,IF(OR(price_limit="",price_limit="No Limit"),IF(W110="Yes",1,2),IF(SUMIFS(WhatIf!$G:$G,WhatIf!$A:$A,W$1,WhatIf!$B:$B,W110)&lt;=price_limit,IF(W110="Yes",1,2),"")),""))</f>
        <v/>
      </c>
      <c r="BM110" s="67" t="str">
        <f>IF(OR(X110="",VLOOKUP(X$1,Services!$A$1:$B$22,2,0)="Exclude"),"",IF($D110=1,IF(OR(price_limit="",price_limit="No Limit"),IF(X110="Yes",1,2),IF(SUMIFS(WhatIf!$G:$G,WhatIf!$A:$A,X$1,WhatIf!$B:$B,X110)&lt;=price_limit,IF(X110="Yes",1,2),"")),""))</f>
        <v/>
      </c>
      <c r="BN110" s="3">
        <f t="shared" si="11"/>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29</v>
      </c>
      <c r="B111" s="4" t="s">
        <v>532</v>
      </c>
      <c r="C111" s="4" t="s">
        <v>443</v>
      </c>
      <c r="D111" s="3" t="str">
        <f t="shared" ca="1" si="12"/>
        <v/>
      </c>
      <c r="F111" s="5" t="s">
        <v>497</v>
      </c>
      <c r="G111" s="5" t="s">
        <v>497</v>
      </c>
      <c r="H111" s="5" t="s">
        <v>1</v>
      </c>
      <c r="I111" s="5" t="s">
        <v>1</v>
      </c>
      <c r="J111" s="5" t="s">
        <v>1</v>
      </c>
      <c r="K111" s="5" t="s">
        <v>1</v>
      </c>
      <c r="L111" s="5" t="s">
        <v>1</v>
      </c>
      <c r="M111" s="5" t="s">
        <v>1</v>
      </c>
      <c r="O111" s="6" t="s">
        <v>1</v>
      </c>
      <c r="P111" s="6" t="s">
        <v>1</v>
      </c>
      <c r="Q111" s="6" t="s">
        <v>1</v>
      </c>
      <c r="R111" s="6"/>
      <c r="V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10"/>
        <v/>
      </c>
      <c r="AT111" s="67" t="str">
        <f>IF(OR(E111="",VLOOKUP(E$1,Services!$A$1:$B$22,2,0)="Exclude"),"",IF($D111=1,IF(OR(price_limit="",price_limit="No Limit"),IF(E111="Yes",1,2),IF(SUMIFS(WhatIf!$G:$G,WhatIf!$A:$A,E$1,WhatIf!$B:$B,E111)&lt;=price_limit,IF(E111="Yes",1,2),"")),""))</f>
        <v/>
      </c>
      <c r="AU111" s="67" t="str">
        <f ca="1">IF(OR(F111="",VLOOKUP(F$1,Services!$A$1:$B$22,2,0)="Exclude"),"",IF($D111=1,IF(OR(price_limit="",price_limit="No Limit"),IF(F111="Yes",1,2),IF(SUMIFS(WhatIf!$G:$G,WhatIf!$A:$A,F$1,WhatIf!$B:$B,F111)&lt;=price_limit,IF(F111="Yes",1,2),"")),""))</f>
        <v/>
      </c>
      <c r="AV111" s="67" t="str">
        <f ca="1">IF(OR(G111="",VLOOKUP(G$1,Services!$A$1:$B$22,2,0)="Exclude"),"",IF($D111=1,IF(OR(price_limit="",price_limit="No Limit"),IF(G111="Yes",1,2),IF(SUMIFS(WhatIf!$G:$G,WhatIf!$A:$A,G$1,WhatIf!$B:$B,G111)&lt;=price_limit,IF(G111="Yes",1,2),"")),""))</f>
        <v/>
      </c>
      <c r="AW111" s="67" t="str">
        <f ca="1">IF(OR(H111="",VLOOKUP(H$1,Services!$A$1:$B$22,2,0)="Exclude"),"",IF($D111=1,IF(OR(price_limit="",price_limit="No Limit"),IF(H111="Yes",1,2),IF(SUMIFS(WhatIf!$G:$G,WhatIf!$A:$A,H$1,WhatIf!$B:$B,H111)&lt;=price_limit,IF(H111="Yes",1,2),"")),""))</f>
        <v/>
      </c>
      <c r="AX111" s="67" t="str">
        <f ca="1">IF(OR(I111="",VLOOKUP(I$1,Services!$A$1:$B$22,2,0)="Exclude"),"",IF($D111=1,IF(OR(price_limit="",price_limit="No Limit"),IF(I111="Yes",1,2),IF(SUMIFS(WhatIf!$G:$G,WhatIf!$A:$A,I$1,WhatIf!$B:$B,I111)&lt;=price_limit,IF(I111="Yes",1,2),"")),""))</f>
        <v/>
      </c>
      <c r="AY111" s="67" t="str">
        <f ca="1">IF(OR(J111="",VLOOKUP(J$1,Services!$A$1:$B$22,2,0)="Exclude"),"",IF($D111=1,IF(OR(price_limit="",price_limit="No Limit"),IF(J111="Yes",1,2),IF(SUMIFS(WhatIf!$G:$G,WhatIf!$A:$A,J$1,WhatIf!$B:$B,J111)&lt;=price_limit,IF(J111="Yes",1,2),"")),""))</f>
        <v/>
      </c>
      <c r="AZ111" s="67" t="str">
        <f ca="1">IF(OR(K111="",VLOOKUP(K$1,Services!$A$1:$B$22,2,0)="Exclude"),"",IF($D111=1,IF(OR(price_limit="",price_limit="No Limit"),IF(K111="Yes",1,2),IF(SUMIFS(WhatIf!$G:$G,WhatIf!$A:$A,K$1,WhatIf!$B:$B,K111)&lt;=price_limit,IF(K111="Yes",1,2),"")),""))</f>
        <v/>
      </c>
      <c r="BA111" s="67" t="str">
        <f ca="1">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IF(OR(N111="",VLOOKUP(N$1,Services!$A$1:$B$22,2,0)="Exclude"),"",IF($D111=1,IF(OR(price_limit="",price_limit="No Limit"),IF(N111="Yes",1,2),IF(SUMIFS(WhatIf!$G:$G,WhatIf!$A:$A,N$1,WhatIf!$B:$B,N111)&lt;=price_limit,IF(N111="Yes",1,2),"")),""))</f>
        <v/>
      </c>
      <c r="BD111" s="67" t="str">
        <f ca="1">IF(OR(O111="",VLOOKUP(O$1,Services!$A$1:$B$22,2,0)="Exclude"),"",IF($D111=1,IF(OR(price_limit="",price_limit="No Limit"),IF(O111="Yes",1,2),IF(SUMIFS(WhatIf!$G:$G,WhatIf!$A:$A,O$1,WhatIf!$B:$B,O111)&lt;=price_limit,IF(O111="Yes",1,2),"")),""))</f>
        <v/>
      </c>
      <c r="BE111" s="67" t="str">
        <f ca="1">IF(OR(P111="",VLOOKUP(P$1,Services!$A$1:$B$22,2,0)="Exclude"),"",IF($D111=1,IF(OR(price_limit="",price_limit="No Limit"),IF(P111="Yes",1,2),IF(SUMIFS(WhatIf!$G:$G,WhatIf!$A:$A,P$1,WhatIf!$B:$B,P111)&lt;=price_limit,IF(P111="Yes",1,2),"")),""))</f>
        <v/>
      </c>
      <c r="BF111" s="67" t="str">
        <f>IF(OR(Q111="",VLOOKUP(Q$1,Services!$A$1:$B$22,2,0)="Exclude"),"",IF($D111=1,IF(OR(price_limit="",price_limit="No Limit"),IF(Q111="Yes",1,2),IF(SUMIFS(WhatIf!$G:$G,WhatIf!$A:$A,Q$1,WhatIf!$B:$B,Q111)&lt;=price_limit,IF(Q111="Yes",1,2),"")),""))</f>
        <v/>
      </c>
      <c r="BG111" s="67" t="str">
        <f>IF(OR(R111="",VLOOKUP(R$1,Services!$A$1:$B$22,2,0)="Exclude"),"",IF($D111=1,IF(OR(price_limit="",price_limit="No Limit"),IF(R111="Yes",1,2),IF(SUMIFS(WhatIf!$G:$G,WhatIf!$A:$A,R$1,WhatIf!$B:$B,R111)&lt;=price_limit,IF(R111="Yes",1,2),"")),""))</f>
        <v/>
      </c>
      <c r="BH111" s="67" t="str">
        <f>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IF(OR(X111="",VLOOKUP(X$1,Services!$A$1:$B$22,2,0)="Exclude"),"",IF($D111=1,IF(OR(price_limit="",price_limit="No Limit"),IF(X111="Yes",1,2),IF(SUMIFS(WhatIf!$G:$G,WhatIf!$A:$A,X$1,WhatIf!$B:$B,X111)&lt;=price_limit,IF(X111="Yes",1,2),"")),""))</f>
        <v/>
      </c>
      <c r="BN111" s="3">
        <f t="shared" si="11"/>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x14ac:dyDescent="0.3">
      <c r="A112" s="19" t="s">
        <v>30</v>
      </c>
      <c r="B112" s="4" t="s">
        <v>519</v>
      </c>
      <c r="C112" s="4" t="s">
        <v>443</v>
      </c>
      <c r="D112" s="3" t="str">
        <f t="shared" ca="1" si="12"/>
        <v/>
      </c>
      <c r="F112" s="5" t="s">
        <v>497</v>
      </c>
      <c r="G112" s="5" t="s">
        <v>497</v>
      </c>
      <c r="H112" s="5" t="s">
        <v>1</v>
      </c>
      <c r="I112" s="5" t="s">
        <v>1</v>
      </c>
      <c r="J112" s="5" t="s">
        <v>1</v>
      </c>
      <c r="K112" s="5" t="s">
        <v>1</v>
      </c>
      <c r="L112" s="5" t="s">
        <v>1</v>
      </c>
      <c r="M112" s="5" t="s">
        <v>1</v>
      </c>
      <c r="N112" s="5" t="s">
        <v>1</v>
      </c>
      <c r="O112" s="6" t="s">
        <v>1</v>
      </c>
      <c r="P112" s="6" t="s">
        <v>1</v>
      </c>
      <c r="Q112" s="6" t="s">
        <v>1</v>
      </c>
      <c r="R112" s="6"/>
      <c r="V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10"/>
        <v/>
      </c>
      <c r="AT112" s="67" t="str">
        <f>IF(OR(E112="",VLOOKUP(E$1,Services!$A$1:$B$22,2,0)="Exclude"),"",IF($D112=1,IF(OR(price_limit="",price_limit="No Limit"),IF(E112="Yes",1,2),IF(SUMIFS(WhatIf!$G:$G,WhatIf!$A:$A,E$1,WhatIf!$B:$B,E112)&lt;=price_limit,IF(E112="Yes",1,2),"")),""))</f>
        <v/>
      </c>
      <c r="AU112" s="67" t="str">
        <f ca="1">IF(OR(F112="",VLOOKUP(F$1,Services!$A$1:$B$22,2,0)="Exclude"),"",IF($D112=1,IF(OR(price_limit="",price_limit="No Limit"),IF(F112="Yes",1,2),IF(SUMIFS(WhatIf!$G:$G,WhatIf!$A:$A,F$1,WhatIf!$B:$B,F112)&lt;=price_limit,IF(F112="Yes",1,2),"")),""))</f>
        <v/>
      </c>
      <c r="AV112" s="67" t="str">
        <f ca="1">IF(OR(G112="",VLOOKUP(G$1,Services!$A$1:$B$22,2,0)="Exclude"),"",IF($D112=1,IF(OR(price_limit="",price_limit="No Limit"),IF(G112="Yes",1,2),IF(SUMIFS(WhatIf!$G:$G,WhatIf!$A:$A,G$1,WhatIf!$B:$B,G112)&lt;=price_limit,IF(G112="Yes",1,2),"")),""))</f>
        <v/>
      </c>
      <c r="AW112" s="67" t="str">
        <f ca="1">IF(OR(H112="",VLOOKUP(H$1,Services!$A$1:$B$22,2,0)="Exclude"),"",IF($D112=1,IF(OR(price_limit="",price_limit="No Limit"),IF(H112="Yes",1,2),IF(SUMIFS(WhatIf!$G:$G,WhatIf!$A:$A,H$1,WhatIf!$B:$B,H112)&lt;=price_limit,IF(H112="Yes",1,2),"")),""))</f>
        <v/>
      </c>
      <c r="AX112" s="67" t="str">
        <f ca="1">IF(OR(I112="",VLOOKUP(I$1,Services!$A$1:$B$22,2,0)="Exclude"),"",IF($D112=1,IF(OR(price_limit="",price_limit="No Limit"),IF(I112="Yes",1,2),IF(SUMIFS(WhatIf!$G:$G,WhatIf!$A:$A,I$1,WhatIf!$B:$B,I112)&lt;=price_limit,IF(I112="Yes",1,2),"")),""))</f>
        <v/>
      </c>
      <c r="AY112" s="67" t="str">
        <f ca="1">IF(OR(J112="",VLOOKUP(J$1,Services!$A$1:$B$22,2,0)="Exclude"),"",IF($D112=1,IF(OR(price_limit="",price_limit="No Limit"),IF(J112="Yes",1,2),IF(SUMIFS(WhatIf!$G:$G,WhatIf!$A:$A,J$1,WhatIf!$B:$B,J112)&lt;=price_limit,IF(J112="Yes",1,2),"")),""))</f>
        <v/>
      </c>
      <c r="AZ112" s="67" t="str">
        <f ca="1">IF(OR(K112="",VLOOKUP(K$1,Services!$A$1:$B$22,2,0)="Exclude"),"",IF($D112=1,IF(OR(price_limit="",price_limit="No Limit"),IF(K112="Yes",1,2),IF(SUMIFS(WhatIf!$G:$G,WhatIf!$A:$A,K$1,WhatIf!$B:$B,K112)&lt;=price_limit,IF(K112="Yes",1,2),"")),""))</f>
        <v/>
      </c>
      <c r="BA112" s="67" t="str">
        <f ca="1">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 ca="1">IF(OR(O112="",VLOOKUP(O$1,Services!$A$1:$B$22,2,0)="Exclude"),"",IF($D112=1,IF(OR(price_limit="",price_limit="No Limit"),IF(O112="Yes",1,2),IF(SUMIFS(WhatIf!$G:$G,WhatIf!$A:$A,O$1,WhatIf!$B:$B,O112)&lt;=price_limit,IF(O112="Yes",1,2),"")),""))</f>
        <v/>
      </c>
      <c r="BE112" s="67" t="str">
        <f ca="1">IF(OR(P112="",VLOOKUP(P$1,Services!$A$1:$B$22,2,0)="Exclude"),"",IF($D112=1,IF(OR(price_limit="",price_limit="No Limit"),IF(P112="Yes",1,2),IF(SUMIFS(WhatIf!$G:$G,WhatIf!$A:$A,P$1,WhatIf!$B:$B,P112)&lt;=price_limit,IF(P112="Yes",1,2),"")),""))</f>
        <v/>
      </c>
      <c r="BF112" s="67" t="str">
        <f>IF(OR(Q112="",VLOOKUP(Q$1,Services!$A$1:$B$22,2,0)="Exclude"),"",IF($D112=1,IF(OR(price_limit="",price_limit="No Limit"),IF(Q112="Yes",1,2),IF(SUMIFS(WhatIf!$G:$G,WhatIf!$A:$A,Q$1,WhatIf!$B:$B,Q112)&lt;=price_limit,IF(Q112="Yes",1,2),"")),""))</f>
        <v/>
      </c>
      <c r="BG112" s="67" t="str">
        <f>IF(OR(R112="",VLOOKUP(R$1,Services!$A$1:$B$22,2,0)="Exclude"),"",IF($D112=1,IF(OR(price_limit="",price_limit="No Limit"),IF(R112="Yes",1,2),IF(SUMIFS(WhatIf!$G:$G,WhatIf!$A:$A,R$1,WhatIf!$B:$B,R112)&lt;=price_limit,IF(R112="Yes",1,2),"")),""))</f>
        <v/>
      </c>
      <c r="BH112" s="67" t="str">
        <f>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IF(OR(X112="",VLOOKUP(X$1,Services!$A$1:$B$22,2,0)="Exclude"),"",IF($D112=1,IF(OR(price_limit="",price_limit="No Limit"),IF(X112="Yes",1,2),IF(SUMIFS(WhatIf!$G:$G,WhatIf!$A:$A,X$1,WhatIf!$B:$B,X112)&lt;=price_limit,IF(X112="Yes",1,2),"")),""))</f>
        <v/>
      </c>
      <c r="BN112" s="3">
        <f t="shared" si="11"/>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ht="24.9" x14ac:dyDescent="0.3">
      <c r="A113" s="19" t="s">
        <v>173</v>
      </c>
      <c r="B113" s="4" t="s">
        <v>221</v>
      </c>
      <c r="C113" s="4" t="s">
        <v>198</v>
      </c>
      <c r="D113" s="3" t="str">
        <f t="shared" ca="1" si="12"/>
        <v/>
      </c>
      <c r="E113" s="5" t="s">
        <v>1</v>
      </c>
      <c r="F113" s="5" t="s">
        <v>499</v>
      </c>
      <c r="G113" s="5" t="s">
        <v>499</v>
      </c>
      <c r="H113" s="6"/>
      <c r="I113" s="6"/>
      <c r="L113" s="5" t="s">
        <v>1</v>
      </c>
      <c r="M113" s="5" t="s">
        <v>1</v>
      </c>
      <c r="O113" s="6"/>
      <c r="P113" s="6" t="s">
        <v>280</v>
      </c>
      <c r="Q113" s="6" t="s">
        <v>305</v>
      </c>
      <c r="R113" s="6" t="s">
        <v>807</v>
      </c>
      <c r="V113" s="5" t="s">
        <v>1</v>
      </c>
      <c r="X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10"/>
        <v/>
      </c>
      <c r="AT113" s="67" t="str">
        <f ca="1">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 ca="1">IF(OR(G113="",VLOOKUP(G$1,Services!$A$1:$B$22,2,0)="Exclude"),"",IF($D113=1,IF(OR(price_limit="",price_limit="No Limit"),IF(G113="Yes",1,2),IF(SUMIFS(WhatIf!$G:$G,WhatIf!$A:$A,G$1,WhatIf!$B:$B,G113)&lt;=price_limit,IF(G113="Yes",1,2),"")),""))</f>
        <v/>
      </c>
      <c r="AW113" s="67" t="str">
        <f>IF(OR(H113="",VLOOKUP(H$1,Services!$A$1:$B$22,2,0)="Exclude"),"",IF($D113=1,IF(OR(price_limit="",price_limit="No Limit"),IF(H113="Yes",1,2),IF(SUMIFS(WhatIf!$G:$G,WhatIf!$A:$A,H$1,WhatIf!$B:$B,H113)&lt;=price_limit,IF(H113="Yes",1,2),"")),""))</f>
        <v/>
      </c>
      <c r="AX113" s="67" t="str">
        <f>IF(OR(I113="",VLOOKUP(I$1,Services!$A$1:$B$22,2,0)="Exclude"),"",IF($D113=1,IF(OR(price_limit="",price_limit="No Limit"),IF(I113="Yes",1,2),IF(SUMIFS(WhatIf!$G:$G,WhatIf!$A:$A,I$1,WhatIf!$B:$B,I113)&lt;=price_limit,IF(I113="Yes",1,2),"")),""))</f>
        <v/>
      </c>
      <c r="AY113" s="67" t="str">
        <f>IF(OR(J113="",VLOOKUP(J$1,Services!$A$1:$B$22,2,0)="Exclude"),"",IF($D113=1,IF(OR(price_limit="",price_limit="No Limit"),IF(J113="Yes",1,2),IF(SUMIFS(WhatIf!$G:$G,WhatIf!$A:$A,J$1,WhatIf!$B:$B,J113)&lt;=price_limit,IF(J113="Yes",1,2),"")),""))</f>
        <v/>
      </c>
      <c r="AZ113" s="67" t="str">
        <f>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IF(OR(N113="",VLOOKUP(N$1,Services!$A$1:$B$22,2,0)="Exclude"),"",IF($D113=1,IF(OR(price_limit="",price_limit="No Limit"),IF(N113="Yes",1,2),IF(SUMIFS(WhatIf!$G:$G,WhatIf!$A:$A,N$1,WhatIf!$B:$B,N113)&lt;=price_limit,IF(N113="Yes",1,2),"")),""))</f>
        <v/>
      </c>
      <c r="BD113" s="67" t="str">
        <f>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IF(OR(Q113="",VLOOKUP(Q$1,Services!$A$1:$B$22,2,0)="Exclude"),"",IF($D113=1,IF(OR(price_limit="",price_limit="No Limit"),IF(Q113="Yes",1,2),IF(SUMIFS(WhatIf!$G:$G,WhatIf!$A:$A,Q$1,WhatIf!$B:$B,Q113)&lt;=price_limit,IF(Q113="Yes",1,2),"")),""))</f>
        <v/>
      </c>
      <c r="BG113" s="67" t="str">
        <f ca="1">IF(OR(R113="",VLOOKUP(R$1,Services!$A$1:$B$22,2,0)="Exclude"),"",IF($D113=1,IF(OR(price_limit="",price_limit="No Limit"),IF(R113="Yes",1,2),IF(SUMIFS(WhatIf!$G:$G,WhatIf!$A:$A,R$1,WhatIf!$B:$B,R113)&lt;=price_limit,IF(R113="Yes",1,2),"")),""))</f>
        <v/>
      </c>
      <c r="BH113" s="67" t="str">
        <f>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 ca="1">IF(OR(X113="",VLOOKUP(X$1,Services!$A$1:$B$22,2,0)="Exclude"),"",IF($D113=1,IF(OR(price_limit="",price_limit="No Limit"),IF(X113="Yes",1,2),IF(SUMIFS(WhatIf!$G:$G,WhatIf!$A:$A,X$1,WhatIf!$B:$B,X113)&lt;=price_limit,IF(X113="Yes",1,2),"")),""))</f>
        <v/>
      </c>
      <c r="BN113" s="3">
        <f t="shared" si="11"/>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customHeight="1" x14ac:dyDescent="0.3">
      <c r="A114" s="19" t="s">
        <v>506</v>
      </c>
      <c r="C114" s="4" t="s">
        <v>280</v>
      </c>
      <c r="D114" s="3" t="str">
        <f t="shared" ca="1" si="12"/>
        <v/>
      </c>
      <c r="F114" s="5" t="s">
        <v>506</v>
      </c>
      <c r="G114" s="5" t="s">
        <v>506</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10"/>
        <v/>
      </c>
      <c r="AT114" s="67" t="str">
        <f>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 ca="1">IF(OR(G114="",VLOOKUP(G$1,Services!$A$1:$B$22,2,0)="Exclude"),"",IF($D114=1,IF(OR(price_limit="",price_limit="No Limit"),IF(G114="Yes",1,2),IF(SUMIFS(WhatIf!$G:$G,WhatIf!$A:$A,G$1,WhatIf!$B:$B,G114)&lt;=price_limit,IF(G114="Yes",1,2),"")),""))</f>
        <v/>
      </c>
      <c r="AW114" s="67" t="str">
        <f>IF(OR(H114="",VLOOKUP(H$1,Services!$A$1:$B$22,2,0)="Exclude"),"",IF($D114=1,IF(OR(price_limit="",price_limit="No Limit"),IF(H114="Yes",1,2),IF(SUMIFS(WhatIf!$G:$G,WhatIf!$A:$A,H$1,WhatIf!$B:$B,H114)&lt;=price_limit,IF(H114="Yes",1,2),"")),""))</f>
        <v/>
      </c>
      <c r="AX114" s="67" t="str">
        <f>IF(OR(I114="",VLOOKUP(I$1,Services!$A$1:$B$22,2,0)="Exclude"),"",IF($D114=1,IF(OR(price_limit="",price_limit="No Limit"),IF(I114="Yes",1,2),IF(SUMIFS(WhatIf!$G:$G,WhatIf!$A:$A,I$1,WhatIf!$B:$B,I114)&lt;=price_limit,IF(I114="Yes",1,2),"")),""))</f>
        <v/>
      </c>
      <c r="AY114" s="67" t="str">
        <f>IF(OR(J114="",VLOOKUP(J$1,Services!$A$1:$B$22,2,0)="Exclude"),"",IF($D114=1,IF(OR(price_limit="",price_limit="No Limit"),IF(J114="Yes",1,2),IF(SUMIFS(WhatIf!$G:$G,WhatIf!$A:$A,J$1,WhatIf!$B:$B,J114)&lt;=price_limit,IF(J114="Yes",1,2),"")),""))</f>
        <v/>
      </c>
      <c r="AZ114" s="67" t="str">
        <f>IF(OR(K114="",VLOOKUP(K$1,Services!$A$1:$B$22,2,0)="Exclude"),"",IF($D114=1,IF(OR(price_limit="",price_limit="No Limit"),IF(K114="Yes",1,2),IF(SUMIFS(WhatIf!$G:$G,WhatIf!$A:$A,K$1,WhatIf!$B:$B,K114)&lt;=price_limit,IF(K114="Yes",1,2),"")),""))</f>
        <v/>
      </c>
      <c r="BA114" s="67" t="str">
        <f>IF(OR(L114="",VLOOKUP(L$1,Services!$A$1:$B$22,2,0)="Exclude"),"",IF($D114=1,IF(OR(price_limit="",price_limit="No Limit"),IF(L114="Yes",1,2),IF(SUMIFS(WhatIf!$G:$G,WhatIf!$A:$A,L$1,WhatIf!$B:$B,L114)&lt;=price_limit,IF(L114="Yes",1,2),"")),""))</f>
        <v/>
      </c>
      <c r="BB114" s="67" t="str">
        <f>IF(OR(M114="",VLOOKUP(M$1,Services!$A$1:$B$22,2,0)="Exclude"),"",IF($D114=1,IF(OR(price_limit="",price_limit="No Limit"),IF(M114="Yes",1,2),IF(SUMIFS(WhatIf!$G:$G,WhatIf!$A:$A,M$1,WhatIf!$B:$B,M114)&lt;=price_limit,IF(M114="Yes",1,2),"")),""))</f>
        <v/>
      </c>
      <c r="BC114" s="67" t="str">
        <f>IF(OR(N114="",VLOOKUP(N$1,Services!$A$1:$B$22,2,0)="Exclude"),"",IF($D114=1,IF(OR(price_limit="",price_limit="No Limit"),IF(N114="Yes",1,2),IF(SUMIFS(WhatIf!$G:$G,WhatIf!$A:$A,N$1,WhatIf!$B:$B,N114)&lt;=price_limit,IF(N114="Yes",1,2),"")),""))</f>
        <v/>
      </c>
      <c r="BD114" s="67" t="str">
        <f>IF(OR(O114="",VLOOKUP(O$1,Services!$A$1:$B$22,2,0)="Exclude"),"",IF($D114=1,IF(OR(price_limit="",price_limit="No Limit"),IF(O114="Yes",1,2),IF(SUMIFS(WhatIf!$G:$G,WhatIf!$A:$A,O$1,WhatIf!$B:$B,O114)&lt;=price_limit,IF(O114="Yes",1,2),"")),""))</f>
        <v/>
      </c>
      <c r="BE114" s="67" t="str">
        <f>IF(OR(P114="",VLOOKUP(P$1,Services!$A$1:$B$22,2,0)="Exclude"),"",IF($D114=1,IF(OR(price_limit="",price_limit="No Limit"),IF(P114="Yes",1,2),IF(SUMIFS(WhatIf!$G:$G,WhatIf!$A:$A,P$1,WhatIf!$B:$B,P114)&lt;=price_limit,IF(P114="Yes",1,2),"")),""))</f>
        <v/>
      </c>
      <c r="BF114" s="67" t="str">
        <f>IF(OR(Q114="",VLOOKUP(Q$1,Services!$A$1:$B$22,2,0)="Exclude"),"",IF($D114=1,IF(OR(price_limit="",price_limit="No Limit"),IF(Q114="Yes",1,2),IF(SUMIFS(WhatIf!$G:$G,WhatIf!$A:$A,Q$1,WhatIf!$B:$B,Q114)&lt;=price_limit,IF(Q114="Yes",1,2),"")),""))</f>
        <v/>
      </c>
      <c r="BG114" s="67" t="str">
        <f>IF(OR(R114="",VLOOKUP(R$1,Services!$A$1:$B$22,2,0)="Exclude"),"",IF($D114=1,IF(OR(price_limit="",price_limit="No Limit"),IF(R114="Yes",1,2),IF(SUMIFS(WhatIf!$G:$G,WhatIf!$A:$A,R$1,WhatIf!$B:$B,R114)&lt;=price_limit,IF(R114="Yes",1,2),"")),""))</f>
        <v/>
      </c>
      <c r="BH114" s="67" t="str">
        <f>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IF(OR(X114="",VLOOKUP(X$1,Services!$A$1:$B$22,2,0)="Exclude"),"",IF($D114=1,IF(OR(price_limit="",price_limit="No Limit"),IF(X114="Yes",1,2),IF(SUMIFS(WhatIf!$G:$G,WhatIf!$A:$A,X$1,WhatIf!$B:$B,X114)&lt;=price_limit,IF(X114="Yes",1,2),"")),""))</f>
        <v/>
      </c>
      <c r="BN114" s="3">
        <f t="shared" si="11"/>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x14ac:dyDescent="0.3">
      <c r="A115" s="19" t="s">
        <v>520</v>
      </c>
      <c r="B115" s="4" t="s">
        <v>758</v>
      </c>
      <c r="C115" s="4" t="s">
        <v>198</v>
      </c>
      <c r="D115" s="3" t="str">
        <f t="shared" ca="1" si="12"/>
        <v/>
      </c>
      <c r="F115" s="5" t="s">
        <v>507</v>
      </c>
      <c r="G115" s="5" t="s">
        <v>507</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10"/>
        <v/>
      </c>
      <c r="AT115" s="67" t="str">
        <f>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 ca="1">IF(OR(G115="",VLOOKUP(G$1,Services!$A$1:$B$22,2,0)="Exclude"),"",IF($D115=1,IF(OR(price_limit="",price_limit="No Limit"),IF(G115="Yes",1,2),IF(SUMIFS(WhatIf!$G:$G,WhatIf!$A:$A,G$1,WhatIf!$B:$B,G115)&lt;=price_limit,IF(G115="Yes",1,2),"")),""))</f>
        <v/>
      </c>
      <c r="AW115" s="67" t="str">
        <f>IF(OR(H115="",VLOOKUP(H$1,Services!$A$1:$B$22,2,0)="Exclude"),"",IF($D115=1,IF(OR(price_limit="",price_limit="No Limit"),IF(H115="Yes",1,2),IF(SUMIFS(WhatIf!$G:$G,WhatIf!$A:$A,H$1,WhatIf!$B:$B,H115)&lt;=price_limit,IF(H115="Yes",1,2),"")),""))</f>
        <v/>
      </c>
      <c r="AX115" s="67" t="str">
        <f>IF(OR(I115="",VLOOKUP(I$1,Services!$A$1:$B$22,2,0)="Exclude"),"",IF($D115=1,IF(OR(price_limit="",price_limit="No Limit"),IF(I115="Yes",1,2),IF(SUMIFS(WhatIf!$G:$G,WhatIf!$A:$A,I$1,WhatIf!$B:$B,I115)&lt;=price_limit,IF(I115="Yes",1,2),"")),""))</f>
        <v/>
      </c>
      <c r="AY115" s="67" t="str">
        <f>IF(OR(J115="",VLOOKUP(J$1,Services!$A$1:$B$22,2,0)="Exclude"),"",IF($D115=1,IF(OR(price_limit="",price_limit="No Limit"),IF(J115="Yes",1,2),IF(SUMIFS(WhatIf!$G:$G,WhatIf!$A:$A,J$1,WhatIf!$B:$B,J115)&lt;=price_limit,IF(J115="Yes",1,2),"")),""))</f>
        <v/>
      </c>
      <c r="AZ115" s="67" t="str">
        <f>IF(OR(K115="",VLOOKUP(K$1,Services!$A$1:$B$22,2,0)="Exclude"),"",IF($D115=1,IF(OR(price_limit="",price_limit="No Limit"),IF(K115="Yes",1,2),IF(SUMIFS(WhatIf!$G:$G,WhatIf!$A:$A,K$1,WhatIf!$B:$B,K115)&lt;=price_limit,IF(K115="Yes",1,2),"")),""))</f>
        <v/>
      </c>
      <c r="BA115" s="67" t="str">
        <f>IF(OR(L115="",VLOOKUP(L$1,Services!$A$1:$B$22,2,0)="Exclude"),"",IF($D115=1,IF(OR(price_limit="",price_limit="No Limit"),IF(L115="Yes",1,2),IF(SUMIFS(WhatIf!$G:$G,WhatIf!$A:$A,L$1,WhatIf!$B:$B,L115)&lt;=price_limit,IF(L115="Yes",1,2),"")),""))</f>
        <v/>
      </c>
      <c r="BB115" s="67" t="str">
        <f>IF(OR(M115="",VLOOKUP(M$1,Services!$A$1:$B$22,2,0)="Exclude"),"",IF($D115=1,IF(OR(price_limit="",price_limit="No Limit"),IF(M115="Yes",1,2),IF(SUMIFS(WhatIf!$G:$G,WhatIf!$A:$A,M$1,WhatIf!$B:$B,M115)&lt;=price_limit,IF(M115="Yes",1,2),"")),""))</f>
        <v/>
      </c>
      <c r="BC115" s="67" t="str">
        <f>IF(OR(N115="",VLOOKUP(N$1,Services!$A$1:$B$22,2,0)="Exclude"),"",IF($D115=1,IF(OR(price_limit="",price_limit="No Limit"),IF(N115="Yes",1,2),IF(SUMIFS(WhatIf!$G:$G,WhatIf!$A:$A,N$1,WhatIf!$B:$B,N115)&lt;=price_limit,IF(N115="Yes",1,2),"")),""))</f>
        <v/>
      </c>
      <c r="BD115" s="67" t="str">
        <f>IF(OR(O115="",VLOOKUP(O$1,Services!$A$1:$B$22,2,0)="Exclude"),"",IF($D115=1,IF(OR(price_limit="",price_limit="No Limit"),IF(O115="Yes",1,2),IF(SUMIFS(WhatIf!$G:$G,WhatIf!$A:$A,O$1,WhatIf!$B:$B,O115)&lt;=price_limit,IF(O115="Yes",1,2),"")),""))</f>
        <v/>
      </c>
      <c r="BE115" s="67" t="str">
        <f>IF(OR(P115="",VLOOKUP(P$1,Services!$A$1:$B$22,2,0)="Exclude"),"",IF($D115=1,IF(OR(price_limit="",price_limit="No Limit"),IF(P115="Yes",1,2),IF(SUMIFS(WhatIf!$G:$G,WhatIf!$A:$A,P$1,WhatIf!$B:$B,P115)&lt;=price_limit,IF(P115="Yes",1,2),"")),""))</f>
        <v/>
      </c>
      <c r="BF115" s="67" t="str">
        <f>IF(OR(Q115="",VLOOKUP(Q$1,Services!$A$1:$B$22,2,0)="Exclude"),"",IF($D115=1,IF(OR(price_limit="",price_limit="No Limit"),IF(Q115="Yes",1,2),IF(SUMIFS(WhatIf!$G:$G,WhatIf!$A:$A,Q$1,WhatIf!$B:$B,Q115)&lt;=price_limit,IF(Q115="Yes",1,2),"")),""))</f>
        <v/>
      </c>
      <c r="BG115" s="67" t="str">
        <f>IF(OR(R115="",VLOOKUP(R$1,Services!$A$1:$B$22,2,0)="Exclude"),"",IF($D115=1,IF(OR(price_limit="",price_limit="No Limit"),IF(R115="Yes",1,2),IF(SUMIFS(WhatIf!$G:$G,WhatIf!$A:$A,R$1,WhatIf!$B:$B,R115)&lt;=price_limit,IF(R115="Yes",1,2),"")),""))</f>
        <v/>
      </c>
      <c r="BH115" s="67" t="str">
        <f>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IF(OR(X115="",VLOOKUP(X$1,Services!$A$1:$B$22,2,0)="Exclude"),"",IF($D115=1,IF(OR(price_limit="",price_limit="No Limit"),IF(X115="Yes",1,2),IF(SUMIFS(WhatIf!$G:$G,WhatIf!$A:$A,X$1,WhatIf!$B:$B,X115)&lt;=price_limit,IF(X115="Yes",1,2),"")),""))</f>
        <v/>
      </c>
      <c r="BN115" s="3">
        <f t="shared" si="11"/>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x14ac:dyDescent="0.3">
      <c r="A116" s="19" t="s">
        <v>766</v>
      </c>
      <c r="C116" s="4" t="s">
        <v>450</v>
      </c>
      <c r="D116" s="3" t="str">
        <f t="shared" ca="1" si="12"/>
        <v/>
      </c>
      <c r="F116" s="5" t="s">
        <v>800</v>
      </c>
      <c r="G116" s="5" t="s">
        <v>800</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10"/>
        <v/>
      </c>
      <c r="AT116" s="67" t="str">
        <f>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IF(OR(M116="",VLOOKUP(M$1,Services!$A$1:$B$22,2,0)="Exclude"),"",IF($D116=1,IF(OR(price_limit="",price_limit="No Limit"),IF(M116="Yes",1,2),IF(SUMIFS(WhatIf!$G:$G,WhatIf!$A:$A,M$1,WhatIf!$B:$B,M116)&lt;=price_limit,IF(M116="Yes",1,2),"")),""))</f>
        <v/>
      </c>
      <c r="BC116" s="67" t="str">
        <f>IF(OR(N116="",VLOOKUP(N$1,Services!$A$1:$B$22,2,0)="Exclude"),"",IF($D116=1,IF(OR(price_limit="",price_limit="No Limit"),IF(N116="Yes",1,2),IF(SUMIFS(WhatIf!$G:$G,WhatIf!$A:$A,N$1,WhatIf!$B:$B,N116)&lt;=price_limit,IF(N116="Yes",1,2),"")),""))</f>
        <v/>
      </c>
      <c r="BD116" s="67" t="str">
        <f>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IF(OR(Q116="",VLOOKUP(Q$1,Services!$A$1:$B$22,2,0)="Exclude"),"",IF($D116=1,IF(OR(price_limit="",price_limit="No Limit"),IF(Q116="Yes",1,2),IF(SUMIFS(WhatIf!$G:$G,WhatIf!$A:$A,Q$1,WhatIf!$B:$B,Q116)&lt;=price_limit,IF(Q116="Yes",1,2),"")),""))</f>
        <v/>
      </c>
      <c r="BG116" s="67" t="str">
        <f>IF(OR(R116="",VLOOKUP(R$1,Services!$A$1:$B$22,2,0)="Exclude"),"",IF($D116=1,IF(OR(price_limit="",price_limit="No Limit"),IF(R116="Yes",1,2),IF(SUMIFS(WhatIf!$G:$G,WhatIf!$A:$A,R$1,WhatIf!$B:$B,R116)&lt;=price_limit,IF(R116="Yes",1,2),"")),""))</f>
        <v/>
      </c>
      <c r="BH116" s="67" t="str">
        <f>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IF(OR(X116="",VLOOKUP(X$1,Services!$A$1:$B$22,2,0)="Exclude"),"",IF($D116=1,IF(OR(price_limit="",price_limit="No Limit"),IF(X116="Yes",1,2),IF(SUMIFS(WhatIf!$G:$G,WhatIf!$A:$A,X$1,WhatIf!$B:$B,X116)&lt;=price_limit,IF(X116="Yes",1,2),"")),""))</f>
        <v/>
      </c>
      <c r="BN116" s="3">
        <f t="shared" si="11"/>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ht="24.9" x14ac:dyDescent="0.3">
      <c r="A117" s="19" t="s">
        <v>508</v>
      </c>
      <c r="C117" s="4" t="s">
        <v>280</v>
      </c>
      <c r="D117" s="3" t="str">
        <f t="shared" ca="1" si="12"/>
        <v/>
      </c>
      <c r="F117" s="5" t="s">
        <v>508</v>
      </c>
      <c r="G117" s="5" t="s">
        <v>508</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10"/>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11"/>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x14ac:dyDescent="0.3">
      <c r="A118" s="19" t="s">
        <v>735</v>
      </c>
      <c r="C118" s="4" t="s">
        <v>198</v>
      </c>
      <c r="D118" s="3" t="str">
        <f t="shared" ca="1" si="12"/>
        <v/>
      </c>
      <c r="F118" s="5" t="s">
        <v>735</v>
      </c>
      <c r="G118" s="5" t="s">
        <v>735</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10"/>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11"/>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12.45" customHeight="1" x14ac:dyDescent="0.3">
      <c r="A119" s="19" t="s">
        <v>98</v>
      </c>
      <c r="B119" s="4" t="s">
        <v>642</v>
      </c>
      <c r="C119" s="4" t="s">
        <v>443</v>
      </c>
      <c r="D119" s="3" t="str">
        <f t="shared" ca="1" si="12"/>
        <v/>
      </c>
      <c r="F119" s="5" t="s">
        <v>497</v>
      </c>
      <c r="G119" s="5" t="s">
        <v>497</v>
      </c>
      <c r="H119" s="6"/>
      <c r="I119" s="6"/>
      <c r="O119" s="6"/>
      <c r="P119" s="6"/>
      <c r="Q119" s="6"/>
      <c r="R119" s="6"/>
      <c r="T119" s="5" t="s">
        <v>244</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10"/>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 ca="1">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11"/>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24.9" x14ac:dyDescent="0.3">
      <c r="A120" s="19" t="s">
        <v>31</v>
      </c>
      <c r="B120" s="4" t="s">
        <v>304</v>
      </c>
      <c r="C120" s="4" t="s">
        <v>198</v>
      </c>
      <c r="D120" s="3" t="str">
        <f t="shared" ca="1" si="12"/>
        <v/>
      </c>
      <c r="G120" s="5" t="s">
        <v>1</v>
      </c>
      <c r="H120" s="5" t="s">
        <v>1</v>
      </c>
      <c r="I120" s="5" t="s">
        <v>1</v>
      </c>
      <c r="J120" s="5" t="s">
        <v>1</v>
      </c>
      <c r="K120" s="5" t="s">
        <v>1</v>
      </c>
      <c r="L120" s="5" t="s">
        <v>1</v>
      </c>
      <c r="M120" s="5" t="s">
        <v>1</v>
      </c>
      <c r="N120" s="5" t="s">
        <v>1</v>
      </c>
      <c r="O120" s="6" t="s">
        <v>1</v>
      </c>
      <c r="P120" s="6" t="s">
        <v>1</v>
      </c>
      <c r="Q120" s="6" t="s">
        <v>1</v>
      </c>
      <c r="R120" s="6" t="s">
        <v>1</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10"/>
        <v/>
      </c>
      <c r="AT120" s="67" t="str">
        <f>IF(OR(E120="",VLOOKUP(E$1,Services!$A$1:$B$22,2,0)="Exclude"),"",IF($D120=1,IF(OR(price_limit="",price_limit="No Limit"),IF(E120="Yes",1,2),IF(SUMIFS(WhatIf!$G:$G,WhatIf!$A:$A,E$1,WhatIf!$B:$B,E120)&lt;=price_limit,IF(E120="Yes",1,2),"")),""))</f>
        <v/>
      </c>
      <c r="AU120" s="67" t="str">
        <f>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 ca="1">IF(OR(I120="",VLOOKUP(I$1,Services!$A$1:$B$22,2,0)="Exclude"),"",IF($D120=1,IF(OR(price_limit="",price_limit="No Limit"),IF(I120="Yes",1,2),IF(SUMIFS(WhatIf!$G:$G,WhatIf!$A:$A,I$1,WhatIf!$B:$B,I120)&lt;=price_limit,IF(I120="Yes",1,2),"")),""))</f>
        <v/>
      </c>
      <c r="AY120" s="67" t="str">
        <f ca="1">IF(OR(J120="",VLOOKUP(J$1,Services!$A$1:$B$22,2,0)="Exclude"),"",IF($D120=1,IF(OR(price_limit="",price_limit="No Limit"),IF(J120="Yes",1,2),IF(SUMIFS(WhatIf!$G:$G,WhatIf!$A:$A,J$1,WhatIf!$B:$B,J120)&lt;=price_limit,IF(J120="Yes",1,2),"")),""))</f>
        <v/>
      </c>
      <c r="AZ120" s="67" t="str">
        <f ca="1">IF(OR(K120="",VLOOKUP(K$1,Services!$A$1:$B$22,2,0)="Exclude"),"",IF($D120=1,IF(OR(price_limit="",price_limit="No Limit"),IF(K120="Yes",1,2),IF(SUMIFS(WhatIf!$G:$G,WhatIf!$A:$A,K$1,WhatIf!$B:$B,K120)&lt;=price_limit,IF(K120="Yes",1,2),"")),""))</f>
        <v/>
      </c>
      <c r="BA120" s="67" t="str">
        <f ca="1">IF(OR(L120="",VLOOKUP(L$1,Services!$A$1:$B$22,2,0)="Exclude"),"",IF($D120=1,IF(OR(price_limit="",price_limit="No Limit"),IF(L120="Yes",1,2),IF(SUMIFS(WhatIf!$G:$G,WhatIf!$A:$A,L$1,WhatIf!$B:$B,L120)&lt;=price_limit,IF(L120="Yes",1,2),"")),""))</f>
        <v/>
      </c>
      <c r="BB120" s="67" t="str">
        <f ca="1">IF(OR(M120="",VLOOKUP(M$1,Services!$A$1:$B$22,2,0)="Exclude"),"",IF($D120=1,IF(OR(price_limit="",price_limit="No Limit"),IF(M120="Yes",1,2),IF(SUMIFS(WhatIf!$G:$G,WhatIf!$A:$A,M$1,WhatIf!$B:$B,M120)&lt;=price_limit,IF(M120="Yes",1,2),"")),""))</f>
        <v/>
      </c>
      <c r="BC120" s="67" t="str">
        <f ca="1">IF(OR(N120="",VLOOKUP(N$1,Services!$A$1:$B$22,2,0)="Exclude"),"",IF($D120=1,IF(OR(price_limit="",price_limit="No Limit"),IF(N120="Yes",1,2),IF(SUMIFS(WhatIf!$G:$G,WhatIf!$A:$A,N$1,WhatIf!$B:$B,N120)&lt;=price_limit,IF(N120="Yes",1,2),"")),""))</f>
        <v/>
      </c>
      <c r="BD120" s="67" t="str">
        <f ca="1">IF(OR(O120="",VLOOKUP(O$1,Services!$A$1:$B$22,2,0)="Exclude"),"",IF($D120=1,IF(OR(price_limit="",price_limit="No Limit"),IF(O120="Yes",1,2),IF(SUMIFS(WhatIf!$G:$G,WhatIf!$A:$A,O$1,WhatIf!$B:$B,O120)&lt;=price_limit,IF(O120="Yes",1,2),"")),""))</f>
        <v/>
      </c>
      <c r="BE120" s="67" t="str">
        <f ca="1">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 ca="1">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11"/>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864</v>
      </c>
      <c r="C121" s="4" t="s">
        <v>207</v>
      </c>
      <c r="D121" s="3" t="str">
        <f t="shared" ca="1" si="12"/>
        <v/>
      </c>
      <c r="F121" s="5" t="s">
        <v>864</v>
      </c>
      <c r="G121" s="5" t="s">
        <v>864</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10"/>
        <v/>
      </c>
      <c r="AT121" s="67" t="str">
        <f>IF(OR(E121="",VLOOKUP(E$1,Services!$A$1:$B$22,2,0)="Exclude"),"",IF($D121=1,IF(OR(price_limit="",price_limit="No Limit"),IF(E121="Yes",1,2),IF(SUMIFS(WhatIf!$G:$G,WhatIf!$A:$A,E$1,WhatIf!$B:$B,E121)&lt;=price_limit,IF(E121="Yes",1,2),"")),""))</f>
        <v/>
      </c>
      <c r="AU121" s="67" t="str">
        <f ca="1">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IF(OR(H121="",VLOOKUP(H$1,Services!$A$1:$B$22,2,0)="Exclude"),"",IF($D121=1,IF(OR(price_limit="",price_limit="No Limit"),IF(H121="Yes",1,2),IF(SUMIFS(WhatIf!$G:$G,WhatIf!$A:$A,H$1,WhatIf!$B:$B,H121)&lt;=price_limit,IF(H121="Yes",1,2),"")),""))</f>
        <v/>
      </c>
      <c r="AX121" s="67" t="str">
        <f>IF(OR(I121="",VLOOKUP(I$1,Services!$A$1:$B$22,2,0)="Exclude"),"",IF($D121=1,IF(OR(price_limit="",price_limit="No Limit"),IF(I121="Yes",1,2),IF(SUMIFS(WhatIf!$G:$G,WhatIf!$A:$A,I$1,WhatIf!$B:$B,I121)&lt;=price_limit,IF(I121="Yes",1,2),"")),""))</f>
        <v/>
      </c>
      <c r="AY121" s="67" t="str">
        <f>IF(OR(J121="",VLOOKUP(J$1,Services!$A$1:$B$22,2,0)="Exclude"),"",IF($D121=1,IF(OR(price_limit="",price_limit="No Limit"),IF(J121="Yes",1,2),IF(SUMIFS(WhatIf!$G:$G,WhatIf!$A:$A,J$1,WhatIf!$B:$B,J121)&lt;=price_limit,IF(J121="Yes",1,2),"")),""))</f>
        <v/>
      </c>
      <c r="AZ121" s="67" t="str">
        <f>IF(OR(K121="",VLOOKUP(K$1,Services!$A$1:$B$22,2,0)="Exclude"),"",IF($D121=1,IF(OR(price_limit="",price_limit="No Limit"),IF(K121="Yes",1,2),IF(SUMIFS(WhatIf!$G:$G,WhatIf!$A:$A,K$1,WhatIf!$B:$B,K121)&lt;=price_limit,IF(K121="Yes",1,2),"")),""))</f>
        <v/>
      </c>
      <c r="BA121" s="67" t="str">
        <f>IF(OR(L121="",VLOOKUP(L$1,Services!$A$1:$B$22,2,0)="Exclude"),"",IF($D121=1,IF(OR(price_limit="",price_limit="No Limit"),IF(L121="Yes",1,2),IF(SUMIFS(WhatIf!$G:$G,WhatIf!$A:$A,L$1,WhatIf!$B:$B,L121)&lt;=price_limit,IF(L121="Yes",1,2),"")),""))</f>
        <v/>
      </c>
      <c r="BB121" s="67" t="str">
        <f>IF(OR(M121="",VLOOKUP(M$1,Services!$A$1:$B$22,2,0)="Exclude"),"",IF($D121=1,IF(OR(price_limit="",price_limit="No Limit"),IF(M121="Yes",1,2),IF(SUMIFS(WhatIf!$G:$G,WhatIf!$A:$A,M$1,WhatIf!$B:$B,M121)&lt;=price_limit,IF(M121="Yes",1,2),"")),""))</f>
        <v/>
      </c>
      <c r="BC121" s="67" t="str">
        <f>IF(OR(N121="",VLOOKUP(N$1,Services!$A$1:$B$22,2,0)="Exclude"),"",IF($D121=1,IF(OR(price_limit="",price_limit="No Limit"),IF(N121="Yes",1,2),IF(SUMIFS(WhatIf!$G:$G,WhatIf!$A:$A,N$1,WhatIf!$B:$B,N121)&lt;=price_limit,IF(N121="Yes",1,2),"")),""))</f>
        <v/>
      </c>
      <c r="BD121" s="67" t="str">
        <f>IF(OR(O121="",VLOOKUP(O$1,Services!$A$1:$B$22,2,0)="Exclude"),"",IF($D121=1,IF(OR(price_limit="",price_limit="No Limit"),IF(O121="Yes",1,2),IF(SUMIFS(WhatIf!$G:$G,WhatIf!$A:$A,O$1,WhatIf!$B:$B,O121)&lt;=price_limit,IF(O121="Yes",1,2),"")),""))</f>
        <v/>
      </c>
      <c r="BE121" s="67" t="str">
        <f>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11"/>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x14ac:dyDescent="0.3">
      <c r="A122" s="19" t="s">
        <v>258</v>
      </c>
      <c r="B122" s="4" t="s">
        <v>237</v>
      </c>
      <c r="C122" s="4" t="s">
        <v>206</v>
      </c>
      <c r="D122" s="3" t="str">
        <f t="shared" ca="1" si="12"/>
        <v/>
      </c>
      <c r="H122" s="5" t="s">
        <v>282</v>
      </c>
      <c r="I122" s="5" t="s">
        <v>282</v>
      </c>
      <c r="J122" s="5" t="s">
        <v>282</v>
      </c>
      <c r="K122" s="5" t="s">
        <v>282</v>
      </c>
      <c r="L122" s="5" t="s">
        <v>282</v>
      </c>
      <c r="M122" s="5" t="s">
        <v>282</v>
      </c>
      <c r="N122" s="5" t="s">
        <v>1</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10"/>
        <v/>
      </c>
      <c r="AT122" s="67" t="str">
        <f>IF(OR(E122="",VLOOKUP(E$1,Services!$A$1:$B$22,2,0)="Exclude"),"",IF($D122=1,IF(OR(price_limit="",price_limit="No Limit"),IF(E122="Yes",1,2),IF(SUMIFS(WhatIf!$G:$G,WhatIf!$A:$A,E$1,WhatIf!$B:$B,E122)&lt;=price_limit,IF(E122="Yes",1,2),"")),""))</f>
        <v/>
      </c>
      <c r="AU122" s="67" t="str">
        <f>IF(OR(F122="",VLOOKUP(F$1,Services!$A$1:$B$22,2,0)="Exclude"),"",IF($D122=1,IF(OR(price_limit="",price_limit="No Limit"),IF(F122="Yes",1,2),IF(SUMIFS(WhatIf!$G:$G,WhatIf!$A:$A,F$1,WhatIf!$B:$B,F122)&lt;=price_limit,IF(F122="Yes",1,2),"")),""))</f>
        <v/>
      </c>
      <c r="AV122" s="67" t="str">
        <f>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 ca="1">IF(OR(I122="",VLOOKUP(I$1,Services!$A$1:$B$22,2,0)="Exclude"),"",IF($D122=1,IF(OR(price_limit="",price_limit="No Limit"),IF(I122="Yes",1,2),IF(SUMIFS(WhatIf!$G:$G,WhatIf!$A:$A,I$1,WhatIf!$B:$B,I122)&lt;=price_limit,IF(I122="Yes",1,2),"")),""))</f>
        <v/>
      </c>
      <c r="AY122" s="67" t="str">
        <f ca="1">IF(OR(J122="",VLOOKUP(J$1,Services!$A$1:$B$22,2,0)="Exclude"),"",IF($D122=1,IF(OR(price_limit="",price_limit="No Limit"),IF(J122="Yes",1,2),IF(SUMIFS(WhatIf!$G:$G,WhatIf!$A:$A,J$1,WhatIf!$B:$B,J122)&lt;=price_limit,IF(J122="Yes",1,2),"")),""))</f>
        <v/>
      </c>
      <c r="AZ122" s="67" t="str">
        <f ca="1">IF(OR(K122="",VLOOKUP(K$1,Services!$A$1:$B$22,2,0)="Exclude"),"",IF($D122=1,IF(OR(price_limit="",price_limit="No Limit"),IF(K122="Yes",1,2),IF(SUMIFS(WhatIf!$G:$G,WhatIf!$A:$A,K$1,WhatIf!$B:$B,K122)&lt;=price_limit,IF(K122="Yes",1,2),"")),""))</f>
        <v/>
      </c>
      <c r="BA122" s="67" t="str">
        <f ca="1">IF(OR(L122="",VLOOKUP(L$1,Services!$A$1:$B$22,2,0)="Exclude"),"",IF($D122=1,IF(OR(price_limit="",price_limit="No Limit"),IF(L122="Yes",1,2),IF(SUMIFS(WhatIf!$G:$G,WhatIf!$A:$A,L$1,WhatIf!$B:$B,L122)&lt;=price_limit,IF(L122="Yes",1,2),"")),""))</f>
        <v/>
      </c>
      <c r="BB122" s="67" t="str">
        <f ca="1">IF(OR(M122="",VLOOKUP(M$1,Services!$A$1:$B$22,2,0)="Exclude"),"",IF($D122=1,IF(OR(price_limit="",price_limit="No Limit"),IF(M122="Yes",1,2),IF(SUMIFS(WhatIf!$G:$G,WhatIf!$A:$A,M$1,WhatIf!$B:$B,M122)&lt;=price_limit,IF(M122="Yes",1,2),"")),""))</f>
        <v/>
      </c>
      <c r="BC122" s="67" t="str">
        <f ca="1">IF(OR(N122="",VLOOKUP(N$1,Services!$A$1:$B$22,2,0)="Exclude"),"",IF($D122=1,IF(OR(price_limit="",price_limit="No Limit"),IF(N122="Yes",1,2),IF(SUMIFS(WhatIf!$G:$G,WhatIf!$A:$A,N$1,WhatIf!$B:$B,N122)&lt;=price_limit,IF(N122="Yes",1,2),"")),""))</f>
        <v/>
      </c>
      <c r="BD122" s="67" t="str">
        <f>IF(OR(O122="",VLOOKUP(O$1,Services!$A$1:$B$22,2,0)="Exclude"),"",IF($D122=1,IF(OR(price_limit="",price_limit="No Limit"),IF(O122="Yes",1,2),IF(SUMIFS(WhatIf!$G:$G,WhatIf!$A:$A,O$1,WhatIf!$B:$B,O122)&lt;=price_limit,IF(O122="Yes",1,2),"")),""))</f>
        <v/>
      </c>
      <c r="BE122" s="67" t="str">
        <f>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11"/>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customHeight="1" x14ac:dyDescent="0.3">
      <c r="A123" s="19" t="s">
        <v>259</v>
      </c>
      <c r="B123" s="4" t="s">
        <v>881</v>
      </c>
      <c r="C123" s="4" t="s">
        <v>206</v>
      </c>
      <c r="D123" s="3" t="str">
        <f t="shared" ca="1" si="12"/>
        <v/>
      </c>
      <c r="F123" s="5" t="s">
        <v>896</v>
      </c>
      <c r="G123" s="5" t="s">
        <v>896</v>
      </c>
      <c r="H123" s="5" t="s">
        <v>282</v>
      </c>
      <c r="I123" s="5" t="s">
        <v>282</v>
      </c>
      <c r="J123" s="5" t="s">
        <v>282</v>
      </c>
      <c r="K123" s="5" t="s">
        <v>282</v>
      </c>
      <c r="L123" s="5" t="s">
        <v>282</v>
      </c>
      <c r="M123" s="5" t="s">
        <v>282</v>
      </c>
      <c r="N123" s="5" t="s">
        <v>1</v>
      </c>
      <c r="W123" s="5" t="s">
        <v>882</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10"/>
        <v/>
      </c>
      <c r="AT123" s="67" t="str">
        <f>IF(OR(E123="",VLOOKUP(E$1,Services!$A$1:$B$22,2,0)="Exclude"),"",IF($D123=1,IF(OR(price_limit="",price_limit="No Limit"),IF(E123="Yes",1,2),IF(SUMIFS(WhatIf!$G:$G,WhatIf!$A:$A,E$1,WhatIf!$B:$B,E123)&lt;=price_limit,IF(E123="Yes",1,2),"")),""))</f>
        <v/>
      </c>
      <c r="AU123" s="67" t="str">
        <f ca="1">IF(OR(F123="",VLOOKUP(F$1,Services!$A$1:$B$22,2,0)="Exclude"),"",IF($D123=1,IF(OR(price_limit="",price_limit="No Limit"),IF(F123="Yes",1,2),IF(SUMIFS(WhatIf!$G:$G,WhatIf!$A:$A,F$1,WhatIf!$B:$B,F123)&lt;=price_limit,IF(F123="Yes",1,2),"")),""))</f>
        <v/>
      </c>
      <c r="AV123" s="67" t="str">
        <f ca="1">IF(OR(G123="",VLOOKUP(G$1,Services!$A$1:$B$22,2,0)="Exclude"),"",IF($D123=1,IF(OR(price_limit="",price_limit="No Limit"),IF(G123="Yes",1,2),IF(SUMIFS(WhatIf!$G:$G,WhatIf!$A:$A,G$1,WhatIf!$B:$B,G123)&lt;=price_limit,IF(G123="Yes",1,2),"")),""))</f>
        <v/>
      </c>
      <c r="AW123" s="67" t="str">
        <f ca="1">IF(OR(H123="",VLOOKUP(H$1,Services!$A$1:$B$22,2,0)="Exclude"),"",IF($D123=1,IF(OR(price_limit="",price_limit="No Limit"),IF(H123="Yes",1,2),IF(SUMIFS(WhatIf!$G:$G,WhatIf!$A:$A,H$1,WhatIf!$B:$B,H123)&lt;=price_limit,IF(H123="Yes",1,2),"")),""))</f>
        <v/>
      </c>
      <c r="AX123" s="67" t="str">
        <f ca="1">IF(OR(I123="",VLOOKUP(I$1,Services!$A$1:$B$22,2,0)="Exclude"),"",IF($D123=1,IF(OR(price_limit="",price_limit="No Limit"),IF(I123="Yes",1,2),IF(SUMIFS(WhatIf!$G:$G,WhatIf!$A:$A,I$1,WhatIf!$B:$B,I123)&lt;=price_limit,IF(I123="Yes",1,2),"")),""))</f>
        <v/>
      </c>
      <c r="AY123" s="67" t="str">
        <f ca="1">IF(OR(J123="",VLOOKUP(J$1,Services!$A$1:$B$22,2,0)="Exclude"),"",IF($D123=1,IF(OR(price_limit="",price_limit="No Limit"),IF(J123="Yes",1,2),IF(SUMIFS(WhatIf!$G:$G,WhatIf!$A:$A,J$1,WhatIf!$B:$B,J123)&lt;=price_limit,IF(J123="Yes",1,2),"")),""))</f>
        <v/>
      </c>
      <c r="AZ123" s="67" t="str">
        <f ca="1">IF(OR(K123="",VLOOKUP(K$1,Services!$A$1:$B$22,2,0)="Exclude"),"",IF($D123=1,IF(OR(price_limit="",price_limit="No Limit"),IF(K123="Yes",1,2),IF(SUMIFS(WhatIf!$G:$G,WhatIf!$A:$A,K$1,WhatIf!$B:$B,K123)&lt;=price_limit,IF(K123="Yes",1,2),"")),""))</f>
        <v/>
      </c>
      <c r="BA123" s="67" t="str">
        <f ca="1">IF(OR(L123="",VLOOKUP(L$1,Services!$A$1:$B$22,2,0)="Exclude"),"",IF($D123=1,IF(OR(price_limit="",price_limit="No Limit"),IF(L123="Yes",1,2),IF(SUMIFS(WhatIf!$G:$G,WhatIf!$A:$A,L$1,WhatIf!$B:$B,L123)&lt;=price_limit,IF(L123="Yes",1,2),"")),""))</f>
        <v/>
      </c>
      <c r="BB123" s="67" t="str">
        <f ca="1">IF(OR(M123="",VLOOKUP(M$1,Services!$A$1:$B$22,2,0)="Exclude"),"",IF($D123=1,IF(OR(price_limit="",price_limit="No Limit"),IF(M123="Yes",1,2),IF(SUMIFS(WhatIf!$G:$G,WhatIf!$A:$A,M$1,WhatIf!$B:$B,M123)&lt;=price_limit,IF(M123="Yes",1,2),"")),""))</f>
        <v/>
      </c>
      <c r="BC123" s="67" t="str">
        <f ca="1">IF(OR(N123="",VLOOKUP(N$1,Services!$A$1:$B$22,2,0)="Exclude"),"",IF($D123=1,IF(OR(price_limit="",price_limit="No Limit"),IF(N123="Yes",1,2),IF(SUMIFS(WhatIf!$G:$G,WhatIf!$A:$A,N$1,WhatIf!$B:$B,N123)&lt;=price_limit,IF(N123="Yes",1,2),"")),""))</f>
        <v/>
      </c>
      <c r="BD123" s="67" t="str">
        <f>IF(OR(O123="",VLOOKUP(O$1,Services!$A$1:$B$22,2,0)="Exclude"),"",IF($D123=1,IF(OR(price_limit="",price_limit="No Limit"),IF(O123="Yes",1,2),IF(SUMIFS(WhatIf!$G:$G,WhatIf!$A:$A,O$1,WhatIf!$B:$B,O123)&lt;=price_limit,IF(O123="Yes",1,2),"")),""))</f>
        <v/>
      </c>
      <c r="BE123" s="67" t="str">
        <f>IF(OR(P123="",VLOOKUP(P$1,Services!$A$1:$B$22,2,0)="Exclude"),"",IF($D123=1,IF(OR(price_limit="",price_limit="No Limit"),IF(P123="Yes",1,2),IF(SUMIFS(WhatIf!$G:$G,WhatIf!$A:$A,P$1,WhatIf!$B:$B,P123)&lt;=price_limit,IF(P123="Yes",1,2),"")),""))</f>
        <v/>
      </c>
      <c r="BF123" s="67" t="str">
        <f>IF(OR(Q123="",VLOOKUP(Q$1,Services!$A$1:$B$22,2,0)="Exclude"),"",IF($D123=1,IF(OR(price_limit="",price_limit="No Limit"),IF(Q123="Yes",1,2),IF(SUMIFS(WhatIf!$G:$G,WhatIf!$A:$A,Q$1,WhatIf!$B:$B,Q123)&lt;=price_limit,IF(Q123="Yes",1,2),"")),""))</f>
        <v/>
      </c>
      <c r="BG123" s="67" t="str">
        <f>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 ca="1">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11"/>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x14ac:dyDescent="0.3">
      <c r="A124" s="19" t="s">
        <v>767</v>
      </c>
      <c r="C124" s="4" t="s">
        <v>206</v>
      </c>
      <c r="D124" s="3" t="str">
        <f t="shared" ca="1" si="12"/>
        <v/>
      </c>
      <c r="F124" s="5" t="s">
        <v>793</v>
      </c>
      <c r="G124" s="5" t="s">
        <v>793</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10"/>
        <v/>
      </c>
      <c r="AT124" s="67" t="str">
        <f>IF(OR(E124="",VLOOKUP(E$1,Services!$A$1:$B$22,2,0)="Exclude"),"",IF($D124=1,IF(OR(price_limit="",price_limit="No Limit"),IF(E124="Yes",1,2),IF(SUMIFS(WhatIf!$G:$G,WhatIf!$A:$A,E$1,WhatIf!$B:$B,E124)&lt;=price_limit,IF(E124="Yes",1,2),"")),""))</f>
        <v/>
      </c>
      <c r="AU124" s="67" t="str">
        <f ca="1">IF(OR(F124="",VLOOKUP(F$1,Services!$A$1:$B$22,2,0)="Exclude"),"",IF($D124=1,IF(OR(price_limit="",price_limit="No Limit"),IF(F124="Yes",1,2),IF(SUMIFS(WhatIf!$G:$G,WhatIf!$A:$A,F$1,WhatIf!$B:$B,F124)&lt;=price_limit,IF(F124="Yes",1,2),"")),""))</f>
        <v/>
      </c>
      <c r="AV124" s="67" t="str">
        <f ca="1">IF(OR(G124="",VLOOKUP(G$1,Services!$A$1:$B$22,2,0)="Exclude"),"",IF($D124=1,IF(OR(price_limit="",price_limit="No Limit"),IF(G124="Yes",1,2),IF(SUMIFS(WhatIf!$G:$G,WhatIf!$A:$A,G$1,WhatIf!$B:$B,G124)&lt;=price_limit,IF(G124="Yes",1,2),"")),""))</f>
        <v/>
      </c>
      <c r="AW124" s="67" t="str">
        <f>IF(OR(H124="",VLOOKUP(H$1,Services!$A$1:$B$22,2,0)="Exclude"),"",IF($D124=1,IF(OR(price_limit="",price_limit="No Limit"),IF(H124="Yes",1,2),IF(SUMIFS(WhatIf!$G:$G,WhatIf!$A:$A,H$1,WhatIf!$B:$B,H124)&lt;=price_limit,IF(H124="Yes",1,2),"")),""))</f>
        <v/>
      </c>
      <c r="AX124" s="67" t="str">
        <f>IF(OR(I124="",VLOOKUP(I$1,Services!$A$1:$B$22,2,0)="Exclude"),"",IF($D124=1,IF(OR(price_limit="",price_limit="No Limit"),IF(I124="Yes",1,2),IF(SUMIFS(WhatIf!$G:$G,WhatIf!$A:$A,I$1,WhatIf!$B:$B,I124)&lt;=price_limit,IF(I124="Yes",1,2),"")),""))</f>
        <v/>
      </c>
      <c r="AY124" s="67" t="str">
        <f>IF(OR(J124="",VLOOKUP(J$1,Services!$A$1:$B$22,2,0)="Exclude"),"",IF($D124=1,IF(OR(price_limit="",price_limit="No Limit"),IF(J124="Yes",1,2),IF(SUMIFS(WhatIf!$G:$G,WhatIf!$A:$A,J$1,WhatIf!$B:$B,J124)&lt;=price_limit,IF(J124="Yes",1,2),"")),""))</f>
        <v/>
      </c>
      <c r="AZ124" s="67" t="str">
        <f>IF(OR(K124="",VLOOKUP(K$1,Services!$A$1:$B$22,2,0)="Exclude"),"",IF($D124=1,IF(OR(price_limit="",price_limit="No Limit"),IF(K124="Yes",1,2),IF(SUMIFS(WhatIf!$G:$G,WhatIf!$A:$A,K$1,WhatIf!$B:$B,K124)&lt;=price_limit,IF(K124="Yes",1,2),"")),""))</f>
        <v/>
      </c>
      <c r="BA124" s="67" t="str">
        <f>IF(OR(L124="",VLOOKUP(L$1,Services!$A$1:$B$22,2,0)="Exclude"),"",IF($D124=1,IF(OR(price_limit="",price_limit="No Limit"),IF(L124="Yes",1,2),IF(SUMIFS(WhatIf!$G:$G,WhatIf!$A:$A,L$1,WhatIf!$B:$B,L124)&lt;=price_limit,IF(L124="Yes",1,2),"")),""))</f>
        <v/>
      </c>
      <c r="BB124" s="67" t="str">
        <f>IF(OR(M124="",VLOOKUP(M$1,Services!$A$1:$B$22,2,0)="Exclude"),"",IF($D124=1,IF(OR(price_limit="",price_limit="No Limit"),IF(M124="Yes",1,2),IF(SUMIFS(WhatIf!$G:$G,WhatIf!$A:$A,M$1,WhatIf!$B:$B,M124)&lt;=price_limit,IF(M124="Yes",1,2),"")),""))</f>
        <v/>
      </c>
      <c r="BC124" s="67" t="str">
        <f>IF(OR(N124="",VLOOKUP(N$1,Services!$A$1:$B$22,2,0)="Exclude"),"",IF($D124=1,IF(OR(price_limit="",price_limit="No Limit"),IF(N124="Yes",1,2),IF(SUMIFS(WhatIf!$G:$G,WhatIf!$A:$A,N$1,WhatIf!$B:$B,N124)&lt;=price_limit,IF(N124="Yes",1,2),"")),""))</f>
        <v/>
      </c>
      <c r="BD124" s="67" t="str">
        <f>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11"/>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37.299999999999997" customHeight="1" x14ac:dyDescent="0.3">
      <c r="A125" s="19" t="s">
        <v>891</v>
      </c>
      <c r="C125" s="4" t="s">
        <v>198</v>
      </c>
      <c r="D125" s="3" t="str">
        <f t="shared" ca="1" si="12"/>
        <v/>
      </c>
      <c r="R125" s="5" t="s">
        <v>928</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10"/>
        <v/>
      </c>
      <c r="AT125" s="67" t="str">
        <f>IF(OR(E125="",VLOOKUP(E$1,Services!$A$1:$B$22,2,0)="Exclude"),"",IF($D125=1,IF(OR(price_limit="",price_limit="No Limit"),IF(E125="Yes",1,2),IF(SUMIFS(WhatIf!$G:$G,WhatIf!$A:$A,E$1,WhatIf!$B:$B,E125)&lt;=price_limit,IF(E125="Yes",1,2),"")),""))</f>
        <v/>
      </c>
      <c r="AU125" s="67" t="str">
        <f>IF(OR(F125="",VLOOKUP(F$1,Services!$A$1:$B$22,2,0)="Exclude"),"",IF($D125=1,IF(OR(price_limit="",price_limit="No Limit"),IF(F125="Yes",1,2),IF(SUMIFS(WhatIf!$G:$G,WhatIf!$A:$A,F$1,WhatIf!$B:$B,F125)&lt;=price_limit,IF(F125="Yes",1,2),"")),""))</f>
        <v/>
      </c>
      <c r="AV125" s="67" t="str">
        <f>IF(OR(G125="",VLOOKUP(G$1,Services!$A$1:$B$22,2,0)="Exclude"),"",IF($D125=1,IF(OR(price_limit="",price_limit="No Limit"),IF(G125="Yes",1,2),IF(SUMIFS(WhatIf!$G:$G,WhatIf!$A:$A,G$1,WhatIf!$B:$B,G125)&lt;=price_limit,IF(G125="Yes",1,2),"")),""))</f>
        <v/>
      </c>
      <c r="AW125" s="67" t="str">
        <f>IF(OR(H125="",VLOOKUP(H$1,Services!$A$1:$B$22,2,0)="Exclude"),"",IF($D125=1,IF(OR(price_limit="",price_limit="No Limit"),IF(H125="Yes",1,2),IF(SUMIFS(WhatIf!$G:$G,WhatIf!$A:$A,H$1,WhatIf!$B:$B,H125)&lt;=price_limit,IF(H125="Yes",1,2),"")),""))</f>
        <v/>
      </c>
      <c r="AX125" s="67" t="str">
        <f>IF(OR(I125="",VLOOKUP(I$1,Services!$A$1:$B$22,2,0)="Exclude"),"",IF($D125=1,IF(OR(price_limit="",price_limit="No Limit"),IF(I125="Yes",1,2),IF(SUMIFS(WhatIf!$G:$G,WhatIf!$A:$A,I$1,WhatIf!$B:$B,I125)&lt;=price_limit,IF(I125="Yes",1,2),"")),""))</f>
        <v/>
      </c>
      <c r="AY125" s="67" t="str">
        <f>IF(OR(J125="",VLOOKUP(J$1,Services!$A$1:$B$22,2,0)="Exclude"),"",IF($D125=1,IF(OR(price_limit="",price_limit="No Limit"),IF(J125="Yes",1,2),IF(SUMIFS(WhatIf!$G:$G,WhatIf!$A:$A,J$1,WhatIf!$B:$B,J125)&lt;=price_limit,IF(J125="Yes",1,2),"")),""))</f>
        <v/>
      </c>
      <c r="AZ125" s="67" t="str">
        <f>IF(OR(K125="",VLOOKUP(K$1,Services!$A$1:$B$22,2,0)="Exclude"),"",IF($D125=1,IF(OR(price_limit="",price_limit="No Limit"),IF(K125="Yes",1,2),IF(SUMIFS(WhatIf!$G:$G,WhatIf!$A:$A,K$1,WhatIf!$B:$B,K125)&lt;=price_limit,IF(K125="Yes",1,2),"")),""))</f>
        <v/>
      </c>
      <c r="BA125" s="67" t="str">
        <f>IF(OR(L125="",VLOOKUP(L$1,Services!$A$1:$B$22,2,0)="Exclude"),"",IF($D125=1,IF(OR(price_limit="",price_limit="No Limit"),IF(L125="Yes",1,2),IF(SUMIFS(WhatIf!$G:$G,WhatIf!$A:$A,L$1,WhatIf!$B:$B,L125)&lt;=price_limit,IF(L125="Yes",1,2),"")),""))</f>
        <v/>
      </c>
      <c r="BB125" s="67" t="str">
        <f>IF(OR(M125="",VLOOKUP(M$1,Services!$A$1:$B$22,2,0)="Exclude"),"",IF($D125=1,IF(OR(price_limit="",price_limit="No Limit"),IF(M125="Yes",1,2),IF(SUMIFS(WhatIf!$G:$G,WhatIf!$A:$A,M$1,WhatIf!$B:$B,M125)&lt;=price_limit,IF(M125="Yes",1,2),"")),""))</f>
        <v/>
      </c>
      <c r="BC125" s="67" t="str">
        <f>IF(OR(N125="",VLOOKUP(N$1,Services!$A$1:$B$22,2,0)="Exclude"),"",IF($D125=1,IF(OR(price_limit="",price_limit="No Limit"),IF(N125="Yes",1,2),IF(SUMIFS(WhatIf!$G:$G,WhatIf!$A:$A,N$1,WhatIf!$B:$B,N125)&lt;=price_limit,IF(N125="Yes",1,2),"")),""))</f>
        <v/>
      </c>
      <c r="BD125" s="67" t="str">
        <f>IF(OR(O125="",VLOOKUP(O$1,Services!$A$1:$B$22,2,0)="Exclude"),"",IF($D125=1,IF(OR(price_limit="",price_limit="No Limit"),IF(O125="Yes",1,2),IF(SUMIFS(WhatIf!$G:$G,WhatIf!$A:$A,O$1,WhatIf!$B:$B,O125)&lt;=price_limit,IF(O125="Yes",1,2),"")),""))</f>
        <v/>
      </c>
      <c r="BE125" s="67" t="str">
        <f>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 ca="1">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11"/>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25.75" customHeight="1" x14ac:dyDescent="0.3">
      <c r="A126" s="19" t="s">
        <v>812</v>
      </c>
      <c r="C126" s="4" t="s">
        <v>206</v>
      </c>
      <c r="D126" s="3" t="str">
        <f t="shared" ca="1" si="12"/>
        <v/>
      </c>
      <c r="F126" s="5" t="s">
        <v>896</v>
      </c>
      <c r="G126" s="5" t="s">
        <v>896</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10"/>
        <v/>
      </c>
      <c r="AT126" s="67" t="str">
        <f>IF(OR(E126="",VLOOKUP(E$1,Services!$A$1:$B$22,2,0)="Exclude"),"",IF($D126=1,IF(OR(price_limit="",price_limit="No Limit"),IF(E126="Yes",1,2),IF(SUMIFS(WhatIf!$G:$G,WhatIf!$A:$A,E$1,WhatIf!$B:$B,E126)&lt;=price_limit,IF(E126="Yes",1,2),"")),""))</f>
        <v/>
      </c>
      <c r="AU126" s="67" t="str">
        <f ca="1">IF(OR(F126="",VLOOKUP(F$1,Services!$A$1:$B$22,2,0)="Exclude"),"",IF($D126=1,IF(OR(price_limit="",price_limit="No Limit"),IF(F126="Yes",1,2),IF(SUMIFS(WhatIf!$G:$G,WhatIf!$A:$A,F$1,WhatIf!$B:$B,F126)&lt;=price_limit,IF(F126="Yes",1,2),"")),""))</f>
        <v/>
      </c>
      <c r="AV126" s="67" t="str">
        <f ca="1">IF(OR(G126="",VLOOKUP(G$1,Services!$A$1:$B$22,2,0)="Exclude"),"",IF($D126=1,IF(OR(price_limit="",price_limit="No Limit"),IF(G126="Yes",1,2),IF(SUMIFS(WhatIf!$G:$G,WhatIf!$A:$A,G$1,WhatIf!$B:$B,G126)&lt;=price_limit,IF(G126="Yes",1,2),"")),""))</f>
        <v/>
      </c>
      <c r="AW126" s="67" t="str">
        <f>IF(OR(H126="",VLOOKUP(H$1,Services!$A$1:$B$22,2,0)="Exclude"),"",IF($D126=1,IF(OR(price_limit="",price_limit="No Limit"),IF(H126="Yes",1,2),IF(SUMIFS(WhatIf!$G:$G,WhatIf!$A:$A,H$1,WhatIf!$B:$B,H126)&lt;=price_limit,IF(H126="Yes",1,2),"")),""))</f>
        <v/>
      </c>
      <c r="AX126" s="67" t="str">
        <f>IF(OR(I126="",VLOOKUP(I$1,Services!$A$1:$B$22,2,0)="Exclude"),"",IF($D126=1,IF(OR(price_limit="",price_limit="No Limit"),IF(I126="Yes",1,2),IF(SUMIFS(WhatIf!$G:$G,WhatIf!$A:$A,I$1,WhatIf!$B:$B,I126)&lt;=price_limit,IF(I126="Yes",1,2),"")),""))</f>
        <v/>
      </c>
      <c r="AY126" s="67" t="str">
        <f>IF(OR(J126="",VLOOKUP(J$1,Services!$A$1:$B$22,2,0)="Exclude"),"",IF($D126=1,IF(OR(price_limit="",price_limit="No Limit"),IF(J126="Yes",1,2),IF(SUMIFS(WhatIf!$G:$G,WhatIf!$A:$A,J$1,WhatIf!$B:$B,J126)&lt;=price_limit,IF(J126="Yes",1,2),"")),""))</f>
        <v/>
      </c>
      <c r="AZ126" s="67" t="str">
        <f>IF(OR(K126="",VLOOKUP(K$1,Services!$A$1:$B$22,2,0)="Exclude"),"",IF($D126=1,IF(OR(price_limit="",price_limit="No Limit"),IF(K126="Yes",1,2),IF(SUMIFS(WhatIf!$G:$G,WhatIf!$A:$A,K$1,WhatIf!$B:$B,K126)&lt;=price_limit,IF(K126="Yes",1,2),"")),""))</f>
        <v/>
      </c>
      <c r="BA126" s="67" t="str">
        <f>IF(OR(L126="",VLOOKUP(L$1,Services!$A$1:$B$22,2,0)="Exclude"),"",IF($D126=1,IF(OR(price_limit="",price_limit="No Limit"),IF(L126="Yes",1,2),IF(SUMIFS(WhatIf!$G:$G,WhatIf!$A:$A,L$1,WhatIf!$B:$B,L126)&lt;=price_limit,IF(L126="Yes",1,2),"")),""))</f>
        <v/>
      </c>
      <c r="BB126" s="67" t="str">
        <f>IF(OR(M126="",VLOOKUP(M$1,Services!$A$1:$B$22,2,0)="Exclude"),"",IF($D126=1,IF(OR(price_limit="",price_limit="No Limit"),IF(M126="Yes",1,2),IF(SUMIFS(WhatIf!$G:$G,WhatIf!$A:$A,M$1,WhatIf!$B:$B,M126)&lt;=price_limit,IF(M126="Yes",1,2),"")),""))</f>
        <v/>
      </c>
      <c r="BC126" s="67" t="str">
        <f>IF(OR(N126="",VLOOKUP(N$1,Services!$A$1:$B$22,2,0)="Exclude"),"",IF($D126=1,IF(OR(price_limit="",price_limit="No Limit"),IF(N126="Yes",1,2),IF(SUMIFS(WhatIf!$G:$G,WhatIf!$A:$A,N$1,WhatIf!$B:$B,N126)&lt;=price_limit,IF(N126="Yes",1,2),"")),""))</f>
        <v/>
      </c>
      <c r="BD126" s="67" t="str">
        <f>IF(OR(O126="",VLOOKUP(O$1,Services!$A$1:$B$22,2,0)="Exclude"),"",IF($D126=1,IF(OR(price_limit="",price_limit="No Limit"),IF(O126="Yes",1,2),IF(SUMIFS(WhatIf!$G:$G,WhatIf!$A:$A,O$1,WhatIf!$B:$B,O126)&lt;=price_limit,IF(O126="Yes",1,2),"")),""))</f>
        <v/>
      </c>
      <c r="BE126" s="67" t="str">
        <f>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11"/>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12.45" customHeight="1" x14ac:dyDescent="0.3">
      <c r="A127" s="19" t="s">
        <v>99</v>
      </c>
      <c r="B127" s="4" t="s">
        <v>308</v>
      </c>
      <c r="C127" s="4" t="s">
        <v>448</v>
      </c>
      <c r="D127" s="3" t="str">
        <f t="shared" ca="1" si="12"/>
        <v/>
      </c>
      <c r="H127" s="6"/>
      <c r="I127" s="6"/>
      <c r="O127" s="6"/>
      <c r="P127" s="6"/>
      <c r="Q127" s="6" t="s">
        <v>806</v>
      </c>
      <c r="R127" s="6" t="s">
        <v>937</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10"/>
        <v/>
      </c>
      <c r="AT127" s="67" t="str">
        <f>IF(OR(E127="",VLOOKUP(E$1,Services!$A$1:$B$22,2,0)="Exclude"),"",IF($D127=1,IF(OR(price_limit="",price_limit="No Limit"),IF(E127="Yes",1,2),IF(SUMIFS(WhatIf!$G:$G,WhatIf!$A:$A,E$1,WhatIf!$B:$B,E127)&lt;=price_limit,IF(E127="Yes",1,2),"")),""))</f>
        <v/>
      </c>
      <c r="AU127" s="67" t="str">
        <f>IF(OR(F127="",VLOOKUP(F$1,Services!$A$1:$B$22,2,0)="Exclude"),"",IF($D127=1,IF(OR(price_limit="",price_limit="No Limit"),IF(F127="Yes",1,2),IF(SUMIFS(WhatIf!$G:$G,WhatIf!$A:$A,F$1,WhatIf!$B:$B,F127)&lt;=price_limit,IF(F127="Yes",1,2),"")),""))</f>
        <v/>
      </c>
      <c r="AV127" s="67" t="str">
        <f>IF(OR(G127="",VLOOKUP(G$1,Services!$A$1:$B$22,2,0)="Exclude"),"",IF($D127=1,IF(OR(price_limit="",price_limit="No Limit"),IF(G127="Yes",1,2),IF(SUMIFS(WhatIf!$G:$G,WhatIf!$A:$A,G$1,WhatIf!$B:$B,G127)&lt;=price_limit,IF(G127="Yes",1,2),"")),""))</f>
        <v/>
      </c>
      <c r="AW127" s="67" t="str">
        <f>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 ca="1">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11"/>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24.9" customHeight="1" x14ac:dyDescent="0.3">
      <c r="A128" s="19" t="s">
        <v>260</v>
      </c>
      <c r="B128" s="4" t="s">
        <v>237</v>
      </c>
      <c r="C128" s="4" t="s">
        <v>206</v>
      </c>
      <c r="D128" s="3" t="str">
        <f t="shared" ca="1" si="12"/>
        <v/>
      </c>
      <c r="H128" s="5" t="s">
        <v>282</v>
      </c>
      <c r="I128" s="5" t="s">
        <v>282</v>
      </c>
      <c r="J128" s="5" t="s">
        <v>282</v>
      </c>
      <c r="K128" s="5" t="s">
        <v>282</v>
      </c>
      <c r="L128" s="5" t="s">
        <v>282</v>
      </c>
      <c r="M128" s="5" t="s">
        <v>282</v>
      </c>
      <c r="N128" s="5" t="s">
        <v>1</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10"/>
        <v/>
      </c>
      <c r="AT128" s="67" t="str">
        <f>IF(OR(E128="",VLOOKUP(E$1,Services!$A$1:$B$22,2,0)="Exclude"),"",IF($D128=1,IF(OR(price_limit="",price_limit="No Limit"),IF(E128="Yes",1,2),IF(SUMIFS(WhatIf!$G:$G,WhatIf!$A:$A,E$1,WhatIf!$B:$B,E128)&lt;=price_limit,IF(E128="Yes",1,2),"")),""))</f>
        <v/>
      </c>
      <c r="AU128" s="67" t="str">
        <f>IF(OR(F128="",VLOOKUP(F$1,Services!$A$1:$B$22,2,0)="Exclude"),"",IF($D128=1,IF(OR(price_limit="",price_limit="No Limit"),IF(F128="Yes",1,2),IF(SUMIFS(WhatIf!$G:$G,WhatIf!$A:$A,F$1,WhatIf!$B:$B,F128)&lt;=price_limit,IF(F128="Yes",1,2),"")),""))</f>
        <v/>
      </c>
      <c r="AV128" s="67" t="str">
        <f>IF(OR(G128="",VLOOKUP(G$1,Services!$A$1:$B$22,2,0)="Exclude"),"",IF($D128=1,IF(OR(price_limit="",price_limit="No Limit"),IF(G128="Yes",1,2),IF(SUMIFS(WhatIf!$G:$G,WhatIf!$A:$A,G$1,WhatIf!$B:$B,G128)&lt;=price_limit,IF(G128="Yes",1,2),"")),""))</f>
        <v/>
      </c>
      <c r="AW128" s="67" t="str">
        <f ca="1">IF(OR(H128="",VLOOKUP(H$1,Services!$A$1:$B$22,2,0)="Exclude"),"",IF($D128=1,IF(OR(price_limit="",price_limit="No Limit"),IF(H128="Yes",1,2),IF(SUMIFS(WhatIf!$G:$G,WhatIf!$A:$A,H$1,WhatIf!$B:$B,H128)&lt;=price_limit,IF(H128="Yes",1,2),"")),""))</f>
        <v/>
      </c>
      <c r="AX128" s="67" t="str">
        <f ca="1">IF(OR(I128="",VLOOKUP(I$1,Services!$A$1:$B$22,2,0)="Exclude"),"",IF($D128=1,IF(OR(price_limit="",price_limit="No Limit"),IF(I128="Yes",1,2),IF(SUMIFS(WhatIf!$G:$G,WhatIf!$A:$A,I$1,WhatIf!$B:$B,I128)&lt;=price_limit,IF(I128="Yes",1,2),"")),""))</f>
        <v/>
      </c>
      <c r="AY128" s="67" t="str">
        <f ca="1">IF(OR(J128="",VLOOKUP(J$1,Services!$A$1:$B$22,2,0)="Exclude"),"",IF($D128=1,IF(OR(price_limit="",price_limit="No Limit"),IF(J128="Yes",1,2),IF(SUMIFS(WhatIf!$G:$G,WhatIf!$A:$A,J$1,WhatIf!$B:$B,J128)&lt;=price_limit,IF(J128="Yes",1,2),"")),""))</f>
        <v/>
      </c>
      <c r="AZ128" s="67" t="str">
        <f ca="1">IF(OR(K128="",VLOOKUP(K$1,Services!$A$1:$B$22,2,0)="Exclude"),"",IF($D128=1,IF(OR(price_limit="",price_limit="No Limit"),IF(K128="Yes",1,2),IF(SUMIFS(WhatIf!$G:$G,WhatIf!$A:$A,K$1,WhatIf!$B:$B,K128)&lt;=price_limit,IF(K128="Yes",1,2),"")),""))</f>
        <v/>
      </c>
      <c r="BA128" s="67" t="str">
        <f ca="1">IF(OR(L128="",VLOOKUP(L$1,Services!$A$1:$B$22,2,0)="Exclude"),"",IF($D128=1,IF(OR(price_limit="",price_limit="No Limit"),IF(L128="Yes",1,2),IF(SUMIFS(WhatIf!$G:$G,WhatIf!$A:$A,L$1,WhatIf!$B:$B,L128)&lt;=price_limit,IF(L128="Yes",1,2),"")),""))</f>
        <v/>
      </c>
      <c r="BB128" s="67" t="str">
        <f ca="1">IF(OR(M128="",VLOOKUP(M$1,Services!$A$1:$B$22,2,0)="Exclude"),"",IF($D128=1,IF(OR(price_limit="",price_limit="No Limit"),IF(M128="Yes",1,2),IF(SUMIFS(WhatIf!$G:$G,WhatIf!$A:$A,M$1,WhatIf!$B:$B,M128)&lt;=price_limit,IF(M128="Yes",1,2),"")),""))</f>
        <v/>
      </c>
      <c r="BC128" s="67" t="str">
        <f ca="1">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11"/>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197</v>
      </c>
      <c r="B129" s="4" t="s">
        <v>237</v>
      </c>
      <c r="C129" s="4" t="s">
        <v>446</v>
      </c>
      <c r="D129" s="3" t="str">
        <f t="shared" ca="1" si="12"/>
        <v/>
      </c>
      <c r="F129" s="5" t="s">
        <v>197</v>
      </c>
      <c r="G129" s="5" t="s">
        <v>197</v>
      </c>
      <c r="H129" s="5" t="s">
        <v>197</v>
      </c>
      <c r="I129" s="5" t="s">
        <v>197</v>
      </c>
      <c r="J129" s="5" t="s">
        <v>197</v>
      </c>
      <c r="K129" s="5" t="s">
        <v>197</v>
      </c>
      <c r="L129" s="5" t="s">
        <v>197</v>
      </c>
      <c r="M129" s="5" t="s">
        <v>197</v>
      </c>
      <c r="N129" s="5" t="s">
        <v>197</v>
      </c>
      <c r="O129" s="6" t="s">
        <v>32</v>
      </c>
      <c r="P129" s="6"/>
      <c r="Q129" s="6"/>
      <c r="R129" s="6"/>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10"/>
        <v/>
      </c>
      <c r="AT129" s="67" t="str">
        <f>IF(OR(E129="",VLOOKUP(E$1,Services!$A$1:$B$22,2,0)="Exclude"),"",IF($D129=1,IF(OR(price_limit="",price_limit="No Limit"),IF(E129="Yes",1,2),IF(SUMIFS(WhatIf!$G:$G,WhatIf!$A:$A,E$1,WhatIf!$B:$B,E129)&lt;=price_limit,IF(E129="Yes",1,2),"")),""))</f>
        <v/>
      </c>
      <c r="AU129" s="67" t="str">
        <f ca="1">IF(OR(F129="",VLOOKUP(F$1,Services!$A$1:$B$22,2,0)="Exclude"),"",IF($D129=1,IF(OR(price_limit="",price_limit="No Limit"),IF(F129="Yes",1,2),IF(SUMIFS(WhatIf!$G:$G,WhatIf!$A:$A,F$1,WhatIf!$B:$B,F129)&lt;=price_limit,IF(F129="Yes",1,2),"")),""))</f>
        <v/>
      </c>
      <c r="AV129" s="67" t="str">
        <f ca="1">IF(OR(G129="",VLOOKUP(G$1,Services!$A$1:$B$22,2,0)="Exclude"),"",IF($D129=1,IF(OR(price_limit="",price_limit="No Limit"),IF(G129="Yes",1,2),IF(SUMIFS(WhatIf!$G:$G,WhatIf!$A:$A,G$1,WhatIf!$B:$B,G129)&lt;=price_limit,IF(G129="Yes",1,2),"")),""))</f>
        <v/>
      </c>
      <c r="AW129" s="67" t="str">
        <f ca="1">IF(OR(H129="",VLOOKUP(H$1,Services!$A$1:$B$22,2,0)="Exclude"),"",IF($D129=1,IF(OR(price_limit="",price_limit="No Limit"),IF(H129="Yes",1,2),IF(SUMIFS(WhatIf!$G:$G,WhatIf!$A:$A,H$1,WhatIf!$B:$B,H129)&lt;=price_limit,IF(H129="Yes",1,2),"")),""))</f>
        <v/>
      </c>
      <c r="AX129" s="67" t="str">
        <f ca="1">IF(OR(I129="",VLOOKUP(I$1,Services!$A$1:$B$22,2,0)="Exclude"),"",IF($D129=1,IF(OR(price_limit="",price_limit="No Limit"),IF(I129="Yes",1,2),IF(SUMIFS(WhatIf!$G:$G,WhatIf!$A:$A,I$1,WhatIf!$B:$B,I129)&lt;=price_limit,IF(I129="Yes",1,2),"")),""))</f>
        <v/>
      </c>
      <c r="AY129" s="67" t="str">
        <f ca="1">IF(OR(J129="",VLOOKUP(J$1,Services!$A$1:$B$22,2,0)="Exclude"),"",IF($D129=1,IF(OR(price_limit="",price_limit="No Limit"),IF(J129="Yes",1,2),IF(SUMIFS(WhatIf!$G:$G,WhatIf!$A:$A,J$1,WhatIf!$B:$B,J129)&lt;=price_limit,IF(J129="Yes",1,2),"")),""))</f>
        <v/>
      </c>
      <c r="AZ129" s="67" t="str">
        <f ca="1">IF(OR(K129="",VLOOKUP(K$1,Services!$A$1:$B$22,2,0)="Exclude"),"",IF($D129=1,IF(OR(price_limit="",price_limit="No Limit"),IF(K129="Yes",1,2),IF(SUMIFS(WhatIf!$G:$G,WhatIf!$A:$A,K$1,WhatIf!$B:$B,K129)&lt;=price_limit,IF(K129="Yes",1,2),"")),""))</f>
        <v/>
      </c>
      <c r="BA129" s="67" t="str">
        <f ca="1">IF(OR(L129="",VLOOKUP(L$1,Services!$A$1:$B$22,2,0)="Exclude"),"",IF($D129=1,IF(OR(price_limit="",price_limit="No Limit"),IF(L129="Yes",1,2),IF(SUMIFS(WhatIf!$G:$G,WhatIf!$A:$A,L$1,WhatIf!$B:$B,L129)&lt;=price_limit,IF(L129="Yes",1,2),"")),""))</f>
        <v/>
      </c>
      <c r="BB129" s="67" t="str">
        <f ca="1">IF(OR(M129="",VLOOKUP(M$1,Services!$A$1:$B$22,2,0)="Exclude"),"",IF($D129=1,IF(OR(price_limit="",price_limit="No Limit"),IF(M129="Yes",1,2),IF(SUMIFS(WhatIf!$G:$G,WhatIf!$A:$A,M$1,WhatIf!$B:$B,M129)&lt;=price_limit,IF(M129="Yes",1,2),"")),""))</f>
        <v/>
      </c>
      <c r="BC129" s="67" t="str">
        <f ca="1">IF(OR(N129="",VLOOKUP(N$1,Services!$A$1:$B$22,2,0)="Exclude"),"",IF($D129=1,IF(OR(price_limit="",price_limit="No Limit"),IF(N129="Yes",1,2),IF(SUMIFS(WhatIf!$G:$G,WhatIf!$A:$A,N$1,WhatIf!$B:$B,N129)&lt;=price_limit,IF(N129="Yes",1,2),"")),""))</f>
        <v/>
      </c>
      <c r="BD129" s="67" t="str">
        <f ca="1">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11"/>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100</v>
      </c>
      <c r="B130" s="4" t="s">
        <v>329</v>
      </c>
      <c r="C130" s="4" t="s">
        <v>446</v>
      </c>
      <c r="D130" s="3" t="str">
        <f t="shared" ca="1" si="12"/>
        <v/>
      </c>
      <c r="F130" s="5" t="s">
        <v>197</v>
      </c>
      <c r="G130" s="5" t="s">
        <v>197</v>
      </c>
      <c r="H130" s="6"/>
      <c r="I130" s="6"/>
      <c r="O130" s="6"/>
      <c r="P130" s="6"/>
      <c r="Q130" s="6"/>
      <c r="R130" s="6"/>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3">IF(SUM(Y130:AR130)&gt;0,1,"")</f>
        <v/>
      </c>
      <c r="AT130" s="67" t="str">
        <f>IF(OR(E130="",VLOOKUP(E$1,Services!$A$1:$B$22,2,0)="Exclude"),"",IF($D130=1,IF(OR(price_limit="",price_limit="No Limit"),IF(E130="Yes",1,2),IF(SUMIFS(WhatIf!$G:$G,WhatIf!$A:$A,E$1,WhatIf!$B:$B,E130)&lt;=price_limit,IF(E130="Yes",1,2),"")),""))</f>
        <v/>
      </c>
      <c r="AU130" s="67" t="str">
        <f ca="1">IF(OR(F130="",VLOOKUP(F$1,Services!$A$1:$B$22,2,0)="Exclude"),"",IF($D130=1,IF(OR(price_limit="",price_limit="No Limit"),IF(F130="Yes",1,2),IF(SUMIFS(WhatIf!$G:$G,WhatIf!$A:$A,F$1,WhatIf!$B:$B,F130)&lt;=price_limit,IF(F130="Yes",1,2),"")),""))</f>
        <v/>
      </c>
      <c r="AV130" s="67" t="str">
        <f ca="1">IF(OR(G130="",VLOOKUP(G$1,Services!$A$1:$B$22,2,0)="Exclude"),"",IF($D130=1,IF(OR(price_limit="",price_limit="No Limit"),IF(G130="Yes",1,2),IF(SUMIFS(WhatIf!$G:$G,WhatIf!$A:$A,G$1,WhatIf!$B:$B,G130)&lt;=price_limit,IF(G130="Yes",1,2),"")),""))</f>
        <v/>
      </c>
      <c r="AW130" s="67" t="str">
        <f>IF(OR(H130="",VLOOKUP(H$1,Services!$A$1:$B$22,2,0)="Exclude"),"",IF($D130=1,IF(OR(price_limit="",price_limit="No Limit"),IF(H130="Yes",1,2),IF(SUMIFS(WhatIf!$G:$G,WhatIf!$A:$A,H$1,WhatIf!$B:$B,H130)&lt;=price_limit,IF(H130="Yes",1,2),"")),""))</f>
        <v/>
      </c>
      <c r="AX130" s="67" t="str">
        <f>IF(OR(I130="",VLOOKUP(I$1,Services!$A$1:$B$22,2,0)="Exclude"),"",IF($D130=1,IF(OR(price_limit="",price_limit="No Limit"),IF(I130="Yes",1,2),IF(SUMIFS(WhatIf!$G:$G,WhatIf!$A:$A,I$1,WhatIf!$B:$B,I130)&lt;=price_limit,IF(I130="Yes",1,2),"")),""))</f>
        <v/>
      </c>
      <c r="AY130" s="67" t="str">
        <f>IF(OR(J130="",VLOOKUP(J$1,Services!$A$1:$B$22,2,0)="Exclude"),"",IF($D130=1,IF(OR(price_limit="",price_limit="No Limit"),IF(J130="Yes",1,2),IF(SUMIFS(WhatIf!$G:$G,WhatIf!$A:$A,J$1,WhatIf!$B:$B,J130)&lt;=price_limit,IF(J130="Yes",1,2),"")),""))</f>
        <v/>
      </c>
      <c r="AZ130" s="67" t="str">
        <f>IF(OR(K130="",VLOOKUP(K$1,Services!$A$1:$B$22,2,0)="Exclude"),"",IF($D130=1,IF(OR(price_limit="",price_limit="No Limit"),IF(K130="Yes",1,2),IF(SUMIFS(WhatIf!$G:$G,WhatIf!$A:$A,K$1,WhatIf!$B:$B,K130)&lt;=price_limit,IF(K130="Yes",1,2),"")),""))</f>
        <v/>
      </c>
      <c r="BA130" s="67" t="str">
        <f>IF(OR(L130="",VLOOKUP(L$1,Services!$A$1:$B$22,2,0)="Exclude"),"",IF($D130=1,IF(OR(price_limit="",price_limit="No Limit"),IF(L130="Yes",1,2),IF(SUMIFS(WhatIf!$G:$G,WhatIf!$A:$A,L$1,WhatIf!$B:$B,L130)&lt;=price_limit,IF(L130="Yes",1,2),"")),""))</f>
        <v/>
      </c>
      <c r="BB130" s="67" t="str">
        <f>IF(OR(M130="",VLOOKUP(M$1,Services!$A$1:$B$22,2,0)="Exclude"),"",IF($D130=1,IF(OR(price_limit="",price_limit="No Limit"),IF(M130="Yes",1,2),IF(SUMIFS(WhatIf!$G:$G,WhatIf!$A:$A,M$1,WhatIf!$B:$B,M130)&lt;=price_limit,IF(M130="Yes",1,2),"")),""))</f>
        <v/>
      </c>
      <c r="BC130" s="67" t="str">
        <f>IF(OR(N130="",VLOOKUP(N$1,Services!$A$1:$B$22,2,0)="Exclude"),"",IF($D130=1,IF(OR(price_limit="",price_limit="No Limit"),IF(N130="Yes",1,2),IF(SUMIFS(WhatIf!$G:$G,WhatIf!$A:$A,N$1,WhatIf!$B:$B,N130)&lt;=price_limit,IF(N130="Yes",1,2),"")),""))</f>
        <v/>
      </c>
      <c r="BD130" s="67" t="str">
        <f>IF(OR(O130="",VLOOKUP(O$1,Services!$A$1:$B$22,2,0)="Exclude"),"",IF($D130=1,IF(OR(price_limit="",price_limit="No Limit"),IF(O130="Yes",1,2),IF(SUMIFS(WhatIf!$G:$G,WhatIf!$A:$A,O$1,WhatIf!$B:$B,O130)&lt;=price_limit,IF(O130="Yes",1,2),"")),""))</f>
        <v/>
      </c>
      <c r="BE130" s="67" t="str">
        <f>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ref="BN130:BN193" si="14">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101</v>
      </c>
      <c r="B131" s="4" t="s">
        <v>237</v>
      </c>
      <c r="C131" s="4" t="s">
        <v>446</v>
      </c>
      <c r="D131" s="3" t="str">
        <f t="shared" ca="1" si="12"/>
        <v/>
      </c>
      <c r="F131" s="5" t="s">
        <v>1</v>
      </c>
      <c r="G131" s="5" t="s">
        <v>1</v>
      </c>
      <c r="H131" s="6"/>
      <c r="I131" s="6"/>
      <c r="O131" s="6"/>
      <c r="P131" s="6"/>
      <c r="Q131" s="6"/>
      <c r="R131" s="6"/>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3"/>
        <v/>
      </c>
      <c r="AT131" s="67" t="str">
        <f>IF(OR(E131="",VLOOKUP(E$1,Services!$A$1:$B$22,2,0)="Exclude"),"",IF($D131=1,IF(OR(price_limit="",price_limit="No Limit"),IF(E131="Yes",1,2),IF(SUMIFS(WhatIf!$G:$G,WhatIf!$A:$A,E$1,WhatIf!$B:$B,E131)&lt;=price_limit,IF(E131="Yes",1,2),"")),""))</f>
        <v/>
      </c>
      <c r="AU131" s="67" t="str">
        <f ca="1">IF(OR(F131="",VLOOKUP(F$1,Services!$A$1:$B$22,2,0)="Exclude"),"",IF($D131=1,IF(OR(price_limit="",price_limit="No Limit"),IF(F131="Yes",1,2),IF(SUMIFS(WhatIf!$G:$G,WhatIf!$A:$A,F$1,WhatIf!$B:$B,F131)&lt;=price_limit,IF(F131="Yes",1,2),"")),""))</f>
        <v/>
      </c>
      <c r="AV131" s="67" t="str">
        <f ca="1">IF(OR(G131="",VLOOKUP(G$1,Services!$A$1:$B$22,2,0)="Exclude"),"",IF($D131=1,IF(OR(price_limit="",price_limit="No Limit"),IF(G131="Yes",1,2),IF(SUMIFS(WhatIf!$G:$G,WhatIf!$A:$A,G$1,WhatIf!$B:$B,G131)&lt;=price_limit,IF(G131="Yes",1,2),"")),""))</f>
        <v/>
      </c>
      <c r="AW131" s="67" t="str">
        <f>IF(OR(H131="",VLOOKUP(H$1,Services!$A$1:$B$22,2,0)="Exclude"),"",IF($D131=1,IF(OR(price_limit="",price_limit="No Limit"),IF(H131="Yes",1,2),IF(SUMIFS(WhatIf!$G:$G,WhatIf!$A:$A,H$1,WhatIf!$B:$B,H131)&lt;=price_limit,IF(H131="Yes",1,2),"")),""))</f>
        <v/>
      </c>
      <c r="AX131" s="67" t="str">
        <f>IF(OR(I131="",VLOOKUP(I$1,Services!$A$1:$B$22,2,0)="Exclude"),"",IF($D131=1,IF(OR(price_limit="",price_limit="No Limit"),IF(I131="Yes",1,2),IF(SUMIFS(WhatIf!$G:$G,WhatIf!$A:$A,I$1,WhatIf!$B:$B,I131)&lt;=price_limit,IF(I131="Yes",1,2),"")),""))</f>
        <v/>
      </c>
      <c r="AY131" s="67" t="str">
        <f>IF(OR(J131="",VLOOKUP(J$1,Services!$A$1:$B$22,2,0)="Exclude"),"",IF($D131=1,IF(OR(price_limit="",price_limit="No Limit"),IF(J131="Yes",1,2),IF(SUMIFS(WhatIf!$G:$G,WhatIf!$A:$A,J$1,WhatIf!$B:$B,J131)&lt;=price_limit,IF(J131="Yes",1,2),"")),""))</f>
        <v/>
      </c>
      <c r="AZ131" s="67" t="str">
        <f>IF(OR(K131="",VLOOKUP(K$1,Services!$A$1:$B$22,2,0)="Exclude"),"",IF($D131=1,IF(OR(price_limit="",price_limit="No Limit"),IF(K131="Yes",1,2),IF(SUMIFS(WhatIf!$G:$G,WhatIf!$A:$A,K$1,WhatIf!$B:$B,K131)&lt;=price_limit,IF(K131="Yes",1,2),"")),""))</f>
        <v/>
      </c>
      <c r="BA131" s="67" t="str">
        <f>IF(OR(L131="",VLOOKUP(L$1,Services!$A$1:$B$22,2,0)="Exclude"),"",IF($D131=1,IF(OR(price_limit="",price_limit="No Limit"),IF(L131="Yes",1,2),IF(SUMIFS(WhatIf!$G:$G,WhatIf!$A:$A,L$1,WhatIf!$B:$B,L131)&lt;=price_limit,IF(L131="Yes",1,2),"")),""))</f>
        <v/>
      </c>
      <c r="BB131" s="67" t="str">
        <f>IF(OR(M131="",VLOOKUP(M$1,Services!$A$1:$B$22,2,0)="Exclude"),"",IF($D131=1,IF(OR(price_limit="",price_limit="No Limit"),IF(M131="Yes",1,2),IF(SUMIFS(WhatIf!$G:$G,WhatIf!$A:$A,M$1,WhatIf!$B:$B,M131)&lt;=price_limit,IF(M131="Yes",1,2),"")),""))</f>
        <v/>
      </c>
      <c r="BC131" s="67" t="str">
        <f>IF(OR(N131="",VLOOKUP(N$1,Services!$A$1:$B$22,2,0)="Exclude"),"",IF($D131=1,IF(OR(price_limit="",price_limit="No Limit"),IF(N131="Yes",1,2),IF(SUMIFS(WhatIf!$G:$G,WhatIf!$A:$A,N$1,WhatIf!$B:$B,N131)&lt;=price_limit,IF(N131="Yes",1,2),"")),""))</f>
        <v/>
      </c>
      <c r="BD131" s="67" t="str">
        <f>IF(OR(O131="",VLOOKUP(O$1,Services!$A$1:$B$22,2,0)="Exclude"),"",IF($D131=1,IF(OR(price_limit="",price_limit="No Limit"),IF(O131="Yes",1,2),IF(SUMIFS(WhatIf!$G:$G,WhatIf!$A:$A,O$1,WhatIf!$B:$B,O131)&lt;=price_limit,IF(O131="Yes",1,2),"")),""))</f>
        <v/>
      </c>
      <c r="BE131" s="67" t="str">
        <f>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4"/>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x14ac:dyDescent="0.3">
      <c r="A132" s="19" t="s">
        <v>102</v>
      </c>
      <c r="B132" s="4" t="s">
        <v>237</v>
      </c>
      <c r="C132" s="4" t="s">
        <v>446</v>
      </c>
      <c r="D132" s="3" t="str">
        <f t="shared" ca="1" si="12"/>
        <v/>
      </c>
      <c r="F132" s="5" t="s">
        <v>197</v>
      </c>
      <c r="G132" s="5" t="s">
        <v>197</v>
      </c>
      <c r="H132" s="6"/>
      <c r="I132" s="6"/>
      <c r="O132" s="6"/>
      <c r="Q132" s="6" t="s">
        <v>102</v>
      </c>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3"/>
        <v/>
      </c>
      <c r="AT132" s="67" t="str">
        <f>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IF(OR(H132="",VLOOKUP(H$1,Services!$A$1:$B$22,2,0)="Exclude"),"",IF($D132=1,IF(OR(price_limit="",price_limit="No Limit"),IF(H132="Yes",1,2),IF(SUMIFS(WhatIf!$G:$G,WhatIf!$A:$A,H$1,WhatIf!$B:$B,H132)&lt;=price_limit,IF(H132="Yes",1,2),"")),""))</f>
        <v/>
      </c>
      <c r="AX132" s="67" t="str">
        <f>IF(OR(I132="",VLOOKUP(I$1,Services!$A$1:$B$22,2,0)="Exclude"),"",IF($D132=1,IF(OR(price_limit="",price_limit="No Limit"),IF(I132="Yes",1,2),IF(SUMIFS(WhatIf!$G:$G,WhatIf!$A:$A,I$1,WhatIf!$B:$B,I132)&lt;=price_limit,IF(I132="Yes",1,2),"")),""))</f>
        <v/>
      </c>
      <c r="AY132" s="67" t="str">
        <f>IF(OR(J132="",VLOOKUP(J$1,Services!$A$1:$B$22,2,0)="Exclude"),"",IF($D132=1,IF(OR(price_limit="",price_limit="No Limit"),IF(J132="Yes",1,2),IF(SUMIFS(WhatIf!$G:$G,WhatIf!$A:$A,J$1,WhatIf!$B:$B,J132)&lt;=price_limit,IF(J132="Yes",1,2),"")),""))</f>
        <v/>
      </c>
      <c r="AZ132" s="67" t="str">
        <f>IF(OR(K132="",VLOOKUP(K$1,Services!$A$1:$B$22,2,0)="Exclude"),"",IF($D132=1,IF(OR(price_limit="",price_limit="No Limit"),IF(K132="Yes",1,2),IF(SUMIFS(WhatIf!$G:$G,WhatIf!$A:$A,K$1,WhatIf!$B:$B,K132)&lt;=price_limit,IF(K132="Yes",1,2),"")),""))</f>
        <v/>
      </c>
      <c r="BA132" s="67" t="str">
        <f>IF(OR(L132="",VLOOKUP(L$1,Services!$A$1:$B$22,2,0)="Exclude"),"",IF($D132=1,IF(OR(price_limit="",price_limit="No Limit"),IF(L132="Yes",1,2),IF(SUMIFS(WhatIf!$G:$G,WhatIf!$A:$A,L$1,WhatIf!$B:$B,L132)&lt;=price_limit,IF(L132="Yes",1,2),"")),""))</f>
        <v/>
      </c>
      <c r="BB132" s="67" t="str">
        <f>IF(OR(M132="",VLOOKUP(M$1,Services!$A$1:$B$22,2,0)="Exclude"),"",IF($D132=1,IF(OR(price_limit="",price_limit="No Limit"),IF(M132="Yes",1,2),IF(SUMIFS(WhatIf!$G:$G,WhatIf!$A:$A,M$1,WhatIf!$B:$B,M132)&lt;=price_limit,IF(M132="Yes",1,2),"")),""))</f>
        <v/>
      </c>
      <c r="BC132" s="67" t="str">
        <f>IF(OR(N132="",VLOOKUP(N$1,Services!$A$1:$B$22,2,0)="Exclude"),"",IF($D132=1,IF(OR(price_limit="",price_limit="No Limit"),IF(N132="Yes",1,2),IF(SUMIFS(WhatIf!$G:$G,WhatIf!$A:$A,N$1,WhatIf!$B:$B,N132)&lt;=price_limit,IF(N132="Yes",1,2),"")),""))</f>
        <v/>
      </c>
      <c r="BD132" s="67" t="str">
        <f>IF(OR(O132="",VLOOKUP(O$1,Services!$A$1:$B$22,2,0)="Exclude"),"",IF($D132=1,IF(OR(price_limit="",price_limit="No Limit"),IF(O132="Yes",1,2),IF(SUMIFS(WhatIf!$G:$G,WhatIf!$A:$A,O$1,WhatIf!$B:$B,O132)&lt;=price_limit,IF(O132="Yes",1,2),"")),""))</f>
        <v/>
      </c>
      <c r="BE132" s="67" t="str">
        <f>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4"/>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310</v>
      </c>
      <c r="B133" s="4" t="s">
        <v>237</v>
      </c>
      <c r="C133" s="4" t="s">
        <v>446</v>
      </c>
      <c r="D133" s="3" t="str">
        <f t="shared" ref="D133:D166" ca="1" si="15">IF(BR133=0,"",IF(BR133&lt;=VALUE(MID(marker_pick,1,1)),1,""))</f>
        <v/>
      </c>
      <c r="H133" s="6"/>
      <c r="I133" s="6"/>
      <c r="O133" s="6"/>
      <c r="Q133" s="6" t="s">
        <v>244</v>
      </c>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3"/>
        <v/>
      </c>
      <c r="AT133" s="67" t="str">
        <f>IF(OR(E133="",VLOOKUP(E$1,Services!$A$1:$B$22,2,0)="Exclude"),"",IF($D133=1,IF(OR(price_limit="",price_limit="No Limit"),IF(E133="Yes",1,2),IF(SUMIFS(WhatIf!$G:$G,WhatIf!$A:$A,E$1,WhatIf!$B:$B,E133)&lt;=price_limit,IF(E133="Yes",1,2),"")),""))</f>
        <v/>
      </c>
      <c r="AU133" s="67" t="str">
        <f>IF(OR(F133="",VLOOKUP(F$1,Services!$A$1:$B$22,2,0)="Exclude"),"",IF($D133=1,IF(OR(price_limit="",price_limit="No Limit"),IF(F133="Yes",1,2),IF(SUMIFS(WhatIf!$G:$G,WhatIf!$A:$A,F$1,WhatIf!$B:$B,F133)&lt;=price_limit,IF(F133="Yes",1,2),"")),""))</f>
        <v/>
      </c>
      <c r="AV133" s="67" t="str">
        <f>IF(OR(G133="",VLOOKUP(G$1,Services!$A$1:$B$22,2,0)="Exclude"),"",IF($D133=1,IF(OR(price_limit="",price_limit="No Limit"),IF(G133="Yes",1,2),IF(SUMIFS(WhatIf!$G:$G,WhatIf!$A:$A,G$1,WhatIf!$B:$B,G133)&lt;=price_limit,IF(G133="Yes",1,2),"")),""))</f>
        <v/>
      </c>
      <c r="AW133" s="67" t="str">
        <f>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4"/>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33</v>
      </c>
      <c r="B134" s="4" t="s">
        <v>237</v>
      </c>
      <c r="C134" s="4" t="s">
        <v>207</v>
      </c>
      <c r="D134" s="3" t="str">
        <f t="shared" ca="1" si="15"/>
        <v/>
      </c>
      <c r="F134" s="5" t="s">
        <v>1</v>
      </c>
      <c r="H134" s="5" t="s">
        <v>1</v>
      </c>
      <c r="I134" s="5" t="s">
        <v>1</v>
      </c>
      <c r="J134" s="5" t="s">
        <v>1</v>
      </c>
      <c r="K134" s="5" t="s">
        <v>1</v>
      </c>
      <c r="L134" s="5" t="s">
        <v>1</v>
      </c>
      <c r="M134" s="5" t="s">
        <v>1</v>
      </c>
      <c r="O134" s="6" t="s">
        <v>1</v>
      </c>
      <c r="P134" s="6" t="s">
        <v>1</v>
      </c>
      <c r="Q134" s="6" t="s">
        <v>1</v>
      </c>
      <c r="R134" s="6"/>
      <c r="V134" s="5" t="s">
        <v>1</v>
      </c>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3"/>
        <v/>
      </c>
      <c r="AT134" s="67" t="str">
        <f>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 ca="1">IF(OR(I134="",VLOOKUP(I$1,Services!$A$1:$B$22,2,0)="Exclude"),"",IF($D134=1,IF(OR(price_limit="",price_limit="No Limit"),IF(I134="Yes",1,2),IF(SUMIFS(WhatIf!$G:$G,WhatIf!$A:$A,I$1,WhatIf!$B:$B,I134)&lt;=price_limit,IF(I134="Yes",1,2),"")),""))</f>
        <v/>
      </c>
      <c r="AY134" s="67" t="str">
        <f ca="1">IF(OR(J134="",VLOOKUP(J$1,Services!$A$1:$B$22,2,0)="Exclude"),"",IF($D134=1,IF(OR(price_limit="",price_limit="No Limit"),IF(J134="Yes",1,2),IF(SUMIFS(WhatIf!$G:$G,WhatIf!$A:$A,J$1,WhatIf!$B:$B,J134)&lt;=price_limit,IF(J134="Yes",1,2),"")),""))</f>
        <v/>
      </c>
      <c r="AZ134" s="67" t="str">
        <f ca="1">IF(OR(K134="",VLOOKUP(K$1,Services!$A$1:$B$22,2,0)="Exclude"),"",IF($D134=1,IF(OR(price_limit="",price_limit="No Limit"),IF(K134="Yes",1,2),IF(SUMIFS(WhatIf!$G:$G,WhatIf!$A:$A,K$1,WhatIf!$B:$B,K134)&lt;=price_limit,IF(K134="Yes",1,2),"")),""))</f>
        <v/>
      </c>
      <c r="BA134" s="67" t="str">
        <f ca="1">IF(OR(L134="",VLOOKUP(L$1,Services!$A$1:$B$22,2,0)="Exclude"),"",IF($D134=1,IF(OR(price_limit="",price_limit="No Limit"),IF(L134="Yes",1,2),IF(SUMIFS(WhatIf!$G:$G,WhatIf!$A:$A,L$1,WhatIf!$B:$B,L134)&lt;=price_limit,IF(L134="Yes",1,2),"")),""))</f>
        <v/>
      </c>
      <c r="BB134" s="67" t="str">
        <f ca="1">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 ca="1">IF(OR(O134="",VLOOKUP(O$1,Services!$A$1:$B$22,2,0)="Exclude"),"",IF($D134=1,IF(OR(price_limit="",price_limit="No Limit"),IF(O134="Yes",1,2),IF(SUMIFS(WhatIf!$G:$G,WhatIf!$A:$A,O$1,WhatIf!$B:$B,O134)&lt;=price_limit,IF(O134="Yes",1,2),"")),""))</f>
        <v/>
      </c>
      <c r="BE134" s="67" t="str">
        <f ca="1">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 ca="1">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4"/>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174</v>
      </c>
      <c r="B135" s="4" t="s">
        <v>107</v>
      </c>
      <c r="C135" s="4" t="s">
        <v>207</v>
      </c>
      <c r="D135" s="3" t="str">
        <f t="shared" ca="1" si="15"/>
        <v/>
      </c>
      <c r="F135" s="5" t="s">
        <v>1</v>
      </c>
      <c r="H135" s="5" t="s">
        <v>1</v>
      </c>
      <c r="I135" s="5" t="s">
        <v>1</v>
      </c>
      <c r="J135" s="5" t="s">
        <v>1</v>
      </c>
      <c r="K135" s="5" t="s">
        <v>1</v>
      </c>
      <c r="L135" s="5" t="s">
        <v>1</v>
      </c>
      <c r="M135" s="5" t="s">
        <v>1</v>
      </c>
      <c r="O135" s="6" t="s">
        <v>1</v>
      </c>
      <c r="P135" s="6" t="s">
        <v>1</v>
      </c>
      <c r="Q135" s="6" t="s">
        <v>1</v>
      </c>
      <c r="R135" s="6"/>
      <c r="V135" s="5" t="s">
        <v>1</v>
      </c>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3"/>
        <v/>
      </c>
      <c r="AT135" s="67" t="str">
        <f>IF(OR(E135="",VLOOKUP(E$1,Services!$A$1:$B$22,2,0)="Exclude"),"",IF($D135=1,IF(OR(price_limit="",price_limit="No Limit"),IF(E135="Yes",1,2),IF(SUMIFS(WhatIf!$G:$G,WhatIf!$A:$A,E$1,WhatIf!$B:$B,E135)&lt;=price_limit,IF(E135="Yes",1,2),"")),""))</f>
        <v/>
      </c>
      <c r="AU135" s="67" t="str">
        <f ca="1">IF(OR(F135="",VLOOKUP(F$1,Services!$A$1:$B$22,2,0)="Exclude"),"",IF($D135=1,IF(OR(price_limit="",price_limit="No Limit"),IF(F135="Yes",1,2),IF(SUMIFS(WhatIf!$G:$G,WhatIf!$A:$A,F$1,WhatIf!$B:$B,F135)&lt;=price_limit,IF(F135="Yes",1,2),"")),""))</f>
        <v/>
      </c>
      <c r="AV135" s="67" t="str">
        <f>IF(OR(G135="",VLOOKUP(G$1,Services!$A$1:$B$22,2,0)="Exclude"),"",IF($D135=1,IF(OR(price_limit="",price_limit="No Limit"),IF(G135="Yes",1,2),IF(SUMIFS(WhatIf!$G:$G,WhatIf!$A:$A,G$1,WhatIf!$B:$B,G135)&lt;=price_limit,IF(G135="Yes",1,2),"")),""))</f>
        <v/>
      </c>
      <c r="AW135" s="67" t="str">
        <f ca="1">IF(OR(H135="",VLOOKUP(H$1,Services!$A$1:$B$22,2,0)="Exclude"),"",IF($D135=1,IF(OR(price_limit="",price_limit="No Limit"),IF(H135="Yes",1,2),IF(SUMIFS(WhatIf!$G:$G,WhatIf!$A:$A,H$1,WhatIf!$B:$B,H135)&lt;=price_limit,IF(H135="Yes",1,2),"")),""))</f>
        <v/>
      </c>
      <c r="AX135" s="67" t="str">
        <f ca="1">IF(OR(I135="",VLOOKUP(I$1,Services!$A$1:$B$22,2,0)="Exclude"),"",IF($D135=1,IF(OR(price_limit="",price_limit="No Limit"),IF(I135="Yes",1,2),IF(SUMIFS(WhatIf!$G:$G,WhatIf!$A:$A,I$1,WhatIf!$B:$B,I135)&lt;=price_limit,IF(I135="Yes",1,2),"")),""))</f>
        <v/>
      </c>
      <c r="AY135" s="67" t="str">
        <f ca="1">IF(OR(J135="",VLOOKUP(J$1,Services!$A$1:$B$22,2,0)="Exclude"),"",IF($D135=1,IF(OR(price_limit="",price_limit="No Limit"),IF(J135="Yes",1,2),IF(SUMIFS(WhatIf!$G:$G,WhatIf!$A:$A,J$1,WhatIf!$B:$B,J135)&lt;=price_limit,IF(J135="Yes",1,2),"")),""))</f>
        <v/>
      </c>
      <c r="AZ135" s="67" t="str">
        <f ca="1">IF(OR(K135="",VLOOKUP(K$1,Services!$A$1:$B$22,2,0)="Exclude"),"",IF($D135=1,IF(OR(price_limit="",price_limit="No Limit"),IF(K135="Yes",1,2),IF(SUMIFS(WhatIf!$G:$G,WhatIf!$A:$A,K$1,WhatIf!$B:$B,K135)&lt;=price_limit,IF(K135="Yes",1,2),"")),""))</f>
        <v/>
      </c>
      <c r="BA135" s="67" t="str">
        <f ca="1">IF(OR(L135="",VLOOKUP(L$1,Services!$A$1:$B$22,2,0)="Exclude"),"",IF($D135=1,IF(OR(price_limit="",price_limit="No Limit"),IF(L135="Yes",1,2),IF(SUMIFS(WhatIf!$G:$G,WhatIf!$A:$A,L$1,WhatIf!$B:$B,L135)&lt;=price_limit,IF(L135="Yes",1,2),"")),""))</f>
        <v/>
      </c>
      <c r="BB135" s="67" t="str">
        <f ca="1">IF(OR(M135="",VLOOKUP(M$1,Services!$A$1:$B$22,2,0)="Exclude"),"",IF($D135=1,IF(OR(price_limit="",price_limit="No Limit"),IF(M135="Yes",1,2),IF(SUMIFS(WhatIf!$G:$G,WhatIf!$A:$A,M$1,WhatIf!$B:$B,M135)&lt;=price_limit,IF(M135="Yes",1,2),"")),""))</f>
        <v/>
      </c>
      <c r="BC135" s="67" t="str">
        <f>IF(OR(N135="",VLOOKUP(N$1,Services!$A$1:$B$22,2,0)="Exclude"),"",IF($D135=1,IF(OR(price_limit="",price_limit="No Limit"),IF(N135="Yes",1,2),IF(SUMIFS(WhatIf!$G:$G,WhatIf!$A:$A,N$1,WhatIf!$B:$B,N135)&lt;=price_limit,IF(N135="Yes",1,2),"")),""))</f>
        <v/>
      </c>
      <c r="BD135" s="67" t="str">
        <f ca="1">IF(OR(O135="",VLOOKUP(O$1,Services!$A$1:$B$22,2,0)="Exclude"),"",IF($D135=1,IF(OR(price_limit="",price_limit="No Limit"),IF(O135="Yes",1,2),IF(SUMIFS(WhatIf!$G:$G,WhatIf!$A:$A,O$1,WhatIf!$B:$B,O135)&lt;=price_limit,IF(O135="Yes",1,2),"")),""))</f>
        <v/>
      </c>
      <c r="BE135" s="67" t="str">
        <f ca="1">IF(OR(P135="",VLOOKUP(P$1,Services!$A$1:$B$22,2,0)="Exclude"),"",IF($D135=1,IF(OR(price_limit="",price_limit="No Limit"),IF(P135="Yes",1,2),IF(SUMIFS(WhatIf!$G:$G,WhatIf!$A:$A,P$1,WhatIf!$B:$B,P135)&lt;=price_limit,IF(P135="Yes",1,2),"")),""))</f>
        <v/>
      </c>
      <c r="BF135" s="67" t="str">
        <f>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 ca="1">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4"/>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customHeight="1" x14ac:dyDescent="0.3">
      <c r="A136" s="19" t="s">
        <v>218</v>
      </c>
      <c r="B136" s="4" t="s">
        <v>151</v>
      </c>
      <c r="C136" s="4" t="s">
        <v>207</v>
      </c>
      <c r="D136" s="3" t="str">
        <f t="shared" ca="1" si="15"/>
        <v/>
      </c>
      <c r="F136" s="6" t="s">
        <v>1</v>
      </c>
      <c r="G136" s="6"/>
      <c r="O136" s="6"/>
      <c r="P136" s="6"/>
      <c r="Q136" s="6"/>
      <c r="R136" s="6"/>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3"/>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IF(OR(H136="",VLOOKUP(H$1,Services!$A$1:$B$22,2,0)="Exclude"),"",IF($D136=1,IF(OR(price_limit="",price_limit="No Limit"),IF(H136="Yes",1,2),IF(SUMIFS(WhatIf!$G:$G,WhatIf!$A:$A,H$1,WhatIf!$B:$B,H136)&lt;=price_limit,IF(H136="Yes",1,2),"")),""))</f>
        <v/>
      </c>
      <c r="AX136" s="67" t="str">
        <f>IF(OR(I136="",VLOOKUP(I$1,Services!$A$1:$B$22,2,0)="Exclude"),"",IF($D136=1,IF(OR(price_limit="",price_limit="No Limit"),IF(I136="Yes",1,2),IF(SUMIFS(WhatIf!$G:$G,WhatIf!$A:$A,I$1,WhatIf!$B:$B,I136)&lt;=price_limit,IF(I136="Yes",1,2),"")),""))</f>
        <v/>
      </c>
      <c r="AY136" s="67" t="str">
        <f>IF(OR(J136="",VLOOKUP(J$1,Services!$A$1:$B$22,2,0)="Exclude"),"",IF($D136=1,IF(OR(price_limit="",price_limit="No Limit"),IF(J136="Yes",1,2),IF(SUMIFS(WhatIf!$G:$G,WhatIf!$A:$A,J$1,WhatIf!$B:$B,J136)&lt;=price_limit,IF(J136="Yes",1,2),"")),""))</f>
        <v/>
      </c>
      <c r="AZ136" s="67" t="str">
        <f>IF(OR(K136="",VLOOKUP(K$1,Services!$A$1:$B$22,2,0)="Exclude"),"",IF($D136=1,IF(OR(price_limit="",price_limit="No Limit"),IF(K136="Yes",1,2),IF(SUMIFS(WhatIf!$G:$G,WhatIf!$A:$A,K$1,WhatIf!$B:$B,K136)&lt;=price_limit,IF(K136="Yes",1,2),"")),""))</f>
        <v/>
      </c>
      <c r="BA136" s="67" t="str">
        <f>IF(OR(L136="",VLOOKUP(L$1,Services!$A$1:$B$22,2,0)="Exclude"),"",IF($D136=1,IF(OR(price_limit="",price_limit="No Limit"),IF(L136="Yes",1,2),IF(SUMIFS(WhatIf!$G:$G,WhatIf!$A:$A,L$1,WhatIf!$B:$B,L136)&lt;=price_limit,IF(L136="Yes",1,2),"")),""))</f>
        <v/>
      </c>
      <c r="BB136" s="67" t="str">
        <f>IF(OR(M136="",VLOOKUP(M$1,Services!$A$1:$B$22,2,0)="Exclude"),"",IF($D136=1,IF(OR(price_limit="",price_limit="No Limit"),IF(M136="Yes",1,2),IF(SUMIFS(WhatIf!$G:$G,WhatIf!$A:$A,M$1,WhatIf!$B:$B,M136)&lt;=price_limit,IF(M136="Yes",1,2),"")),""))</f>
        <v/>
      </c>
      <c r="BC136" s="67" t="str">
        <f>IF(OR(N136="",VLOOKUP(N$1,Services!$A$1:$B$22,2,0)="Exclude"),"",IF($D136=1,IF(OR(price_limit="",price_limit="No Limit"),IF(N136="Yes",1,2),IF(SUMIFS(WhatIf!$G:$G,WhatIf!$A:$A,N$1,WhatIf!$B:$B,N136)&lt;=price_limit,IF(N136="Yes",1,2),"")),""))</f>
        <v/>
      </c>
      <c r="BD136" s="67" t="str">
        <f>IF(OR(O136="",VLOOKUP(O$1,Services!$A$1:$B$22,2,0)="Exclude"),"",IF($D136=1,IF(OR(price_limit="",price_limit="No Limit"),IF(O136="Yes",1,2),IF(SUMIFS(WhatIf!$G:$G,WhatIf!$A:$A,O$1,WhatIf!$B:$B,O136)&lt;=price_limit,IF(O136="Yes",1,2),"")),""))</f>
        <v/>
      </c>
      <c r="BE136" s="67" t="str">
        <f>IF(OR(P136="",VLOOKUP(P$1,Services!$A$1:$B$22,2,0)="Exclude"),"",IF($D136=1,IF(OR(price_limit="",price_limit="No Limit"),IF(P136="Yes",1,2),IF(SUMIFS(WhatIf!$G:$G,WhatIf!$A:$A,P$1,WhatIf!$B:$B,P136)&lt;=price_limit,IF(P136="Yes",1,2),"")),""))</f>
        <v/>
      </c>
      <c r="BF136" s="67" t="str">
        <f>IF(OR(Q136="",VLOOKUP(Q$1,Services!$A$1:$B$22,2,0)="Exclude"),"",IF($D136=1,IF(OR(price_limit="",price_limit="No Limit"),IF(Q136="Yes",1,2),IF(SUMIFS(WhatIf!$G:$G,WhatIf!$A:$A,Q$1,WhatIf!$B:$B,Q136)&lt;=price_limit,IF(Q136="Yes",1,2),"")),""))</f>
        <v/>
      </c>
      <c r="BG136" s="67" t="str">
        <f>IF(OR(R136="",VLOOKUP(R$1,Services!$A$1:$B$22,2,0)="Exclude"),"",IF($D136=1,IF(OR(price_limit="",price_limit="No Limit"),IF(R136="Yes",1,2),IF(SUMIFS(WhatIf!$G:$G,WhatIf!$A:$A,R$1,WhatIf!$B:$B,R136)&lt;=price_limit,IF(R136="Yes",1,2),"")),""))</f>
        <v/>
      </c>
      <c r="BH136" s="67" t="str">
        <f>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4"/>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x14ac:dyDescent="0.3">
      <c r="A137" s="19" t="s">
        <v>103</v>
      </c>
      <c r="B137" s="7" t="s">
        <v>237</v>
      </c>
      <c r="C137" s="4" t="s">
        <v>207</v>
      </c>
      <c r="D137" s="3" t="str">
        <f t="shared" ca="1" si="15"/>
        <v/>
      </c>
      <c r="F137" s="5" t="s">
        <v>495</v>
      </c>
      <c r="G137" s="5" t="s">
        <v>495</v>
      </c>
      <c r="P137" s="5" t="s">
        <v>1</v>
      </c>
      <c r="Q137" s="6" t="s">
        <v>806</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3"/>
        <v/>
      </c>
      <c r="AT137" s="67" t="str">
        <f>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 ca="1">IF(OR(G137="",VLOOKUP(G$1,Services!$A$1:$B$22,2,0)="Exclude"),"",IF($D137=1,IF(OR(price_limit="",price_limit="No Limit"),IF(G137="Yes",1,2),IF(SUMIFS(WhatIf!$G:$G,WhatIf!$A:$A,G$1,WhatIf!$B:$B,G137)&lt;=price_limit,IF(G137="Yes",1,2),"")),""))</f>
        <v/>
      </c>
      <c r="AW137" s="67" t="str">
        <f>IF(OR(H137="",VLOOKUP(H$1,Services!$A$1:$B$22,2,0)="Exclude"),"",IF($D137=1,IF(OR(price_limit="",price_limit="No Limit"),IF(H137="Yes",1,2),IF(SUMIFS(WhatIf!$G:$G,WhatIf!$A:$A,H$1,WhatIf!$B:$B,H137)&lt;=price_limit,IF(H137="Yes",1,2),"")),""))</f>
        <v/>
      </c>
      <c r="AX137" s="67" t="str">
        <f>IF(OR(I137="",VLOOKUP(I$1,Services!$A$1:$B$22,2,0)="Exclude"),"",IF($D137=1,IF(OR(price_limit="",price_limit="No Limit"),IF(I137="Yes",1,2),IF(SUMIFS(WhatIf!$G:$G,WhatIf!$A:$A,I$1,WhatIf!$B:$B,I137)&lt;=price_limit,IF(I137="Yes",1,2),"")),""))</f>
        <v/>
      </c>
      <c r="AY137" s="67" t="str">
        <f>IF(OR(J137="",VLOOKUP(J$1,Services!$A$1:$B$22,2,0)="Exclude"),"",IF($D137=1,IF(OR(price_limit="",price_limit="No Limit"),IF(J137="Yes",1,2),IF(SUMIFS(WhatIf!$G:$G,WhatIf!$A:$A,J$1,WhatIf!$B:$B,J137)&lt;=price_limit,IF(J137="Yes",1,2),"")),""))</f>
        <v/>
      </c>
      <c r="AZ137" s="67" t="str">
        <f>IF(OR(K137="",VLOOKUP(K$1,Services!$A$1:$B$22,2,0)="Exclude"),"",IF($D137=1,IF(OR(price_limit="",price_limit="No Limit"),IF(K137="Yes",1,2),IF(SUMIFS(WhatIf!$G:$G,WhatIf!$A:$A,K$1,WhatIf!$B:$B,K137)&lt;=price_limit,IF(K137="Yes",1,2),"")),""))</f>
        <v/>
      </c>
      <c r="BA137" s="67" t="str">
        <f>IF(OR(L137="",VLOOKUP(L$1,Services!$A$1:$B$22,2,0)="Exclude"),"",IF($D137=1,IF(OR(price_limit="",price_limit="No Limit"),IF(L137="Yes",1,2),IF(SUMIFS(WhatIf!$G:$G,WhatIf!$A:$A,L$1,WhatIf!$B:$B,L137)&lt;=price_limit,IF(L137="Yes",1,2),"")),""))</f>
        <v/>
      </c>
      <c r="BB137" s="67" t="str">
        <f>IF(OR(M137="",VLOOKUP(M$1,Services!$A$1:$B$22,2,0)="Exclude"),"",IF($D137=1,IF(OR(price_limit="",price_limit="No Limit"),IF(M137="Yes",1,2),IF(SUMIFS(WhatIf!$G:$G,WhatIf!$A:$A,M$1,WhatIf!$B:$B,M137)&lt;=price_limit,IF(M137="Yes",1,2),"")),""))</f>
        <v/>
      </c>
      <c r="BC137" s="67" t="str">
        <f>IF(OR(N137="",VLOOKUP(N$1,Services!$A$1:$B$22,2,0)="Exclude"),"",IF($D137=1,IF(OR(price_limit="",price_limit="No Limit"),IF(N137="Yes",1,2),IF(SUMIFS(WhatIf!$G:$G,WhatIf!$A:$A,N$1,WhatIf!$B:$B,N137)&lt;=price_limit,IF(N137="Yes",1,2),"")),""))</f>
        <v/>
      </c>
      <c r="BD137" s="67" t="str">
        <f>IF(OR(O137="",VLOOKUP(O$1,Services!$A$1:$B$22,2,0)="Exclude"),"",IF($D137=1,IF(OR(price_limit="",price_limit="No Limit"),IF(O137="Yes",1,2),IF(SUMIFS(WhatIf!$G:$G,WhatIf!$A:$A,O$1,WhatIf!$B:$B,O137)&lt;=price_limit,IF(O137="Yes",1,2),"")),""))</f>
        <v/>
      </c>
      <c r="BE137" s="67" t="str">
        <f ca="1">IF(OR(P137="",VLOOKUP(P$1,Services!$A$1:$B$22,2,0)="Exclude"),"",IF($D137=1,IF(OR(price_limit="",price_limit="No Limit"),IF(P137="Yes",1,2),IF(SUMIFS(WhatIf!$G:$G,WhatIf!$A:$A,P$1,WhatIf!$B:$B,P137)&lt;=price_limit,IF(P137="Yes",1,2),"")),""))</f>
        <v/>
      </c>
      <c r="BF137" s="67" t="str">
        <f>IF(OR(Q137="",VLOOKUP(Q$1,Services!$A$1:$B$22,2,0)="Exclude"),"",IF($D137=1,IF(OR(price_limit="",price_limit="No Limit"),IF(Q137="Yes",1,2),IF(SUMIFS(WhatIf!$G:$G,WhatIf!$A:$A,Q$1,WhatIf!$B:$B,Q137)&lt;=price_limit,IF(Q137="Yes",1,2),"")),""))</f>
        <v/>
      </c>
      <c r="BG137" s="67" t="str">
        <f>IF(OR(R137="",VLOOKUP(R$1,Services!$A$1:$B$22,2,0)="Exclude"),"",IF($D137=1,IF(OR(price_limit="",price_limit="No Limit"),IF(R137="Yes",1,2),IF(SUMIFS(WhatIf!$G:$G,WhatIf!$A:$A,R$1,WhatIf!$B:$B,R137)&lt;=price_limit,IF(R137="Yes",1,2),"")),""))</f>
        <v/>
      </c>
      <c r="BH137" s="67" t="str">
        <f>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4"/>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104</v>
      </c>
      <c r="B138" s="4" t="s">
        <v>237</v>
      </c>
      <c r="C138" s="4" t="s">
        <v>207</v>
      </c>
      <c r="D138" s="3" t="str">
        <f t="shared" ca="1" si="15"/>
        <v/>
      </c>
      <c r="Q138" s="6" t="s">
        <v>806</v>
      </c>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3"/>
        <v/>
      </c>
      <c r="AT138" s="67" t="str">
        <f>IF(OR(E138="",VLOOKUP(E$1,Services!$A$1:$B$22,2,0)="Exclude"),"",IF($D138=1,IF(OR(price_limit="",price_limit="No Limit"),IF(E138="Yes",1,2),IF(SUMIFS(WhatIf!$G:$G,WhatIf!$A:$A,E$1,WhatIf!$B:$B,E138)&lt;=price_limit,IF(E138="Yes",1,2),"")),""))</f>
        <v/>
      </c>
      <c r="AU138" s="67" t="str">
        <f>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IF(OR(H138="",VLOOKUP(H$1,Services!$A$1:$B$22,2,0)="Exclude"),"",IF($D138=1,IF(OR(price_limit="",price_limit="No Limit"),IF(H138="Yes",1,2),IF(SUMIFS(WhatIf!$G:$G,WhatIf!$A:$A,H$1,WhatIf!$B:$B,H138)&lt;=price_limit,IF(H138="Yes",1,2),"")),""))</f>
        <v/>
      </c>
      <c r="AX138" s="67" t="str">
        <f>IF(OR(I138="",VLOOKUP(I$1,Services!$A$1:$B$22,2,0)="Exclude"),"",IF($D138=1,IF(OR(price_limit="",price_limit="No Limit"),IF(I138="Yes",1,2),IF(SUMIFS(WhatIf!$G:$G,WhatIf!$A:$A,I$1,WhatIf!$B:$B,I138)&lt;=price_limit,IF(I138="Yes",1,2),"")),""))</f>
        <v/>
      </c>
      <c r="AY138" s="67" t="str">
        <f>IF(OR(J138="",VLOOKUP(J$1,Services!$A$1:$B$22,2,0)="Exclude"),"",IF($D138=1,IF(OR(price_limit="",price_limit="No Limit"),IF(J138="Yes",1,2),IF(SUMIFS(WhatIf!$G:$G,WhatIf!$A:$A,J$1,WhatIf!$B:$B,J138)&lt;=price_limit,IF(J138="Yes",1,2),"")),""))</f>
        <v/>
      </c>
      <c r="AZ138" s="67" t="str">
        <f>IF(OR(K138="",VLOOKUP(K$1,Services!$A$1:$B$22,2,0)="Exclude"),"",IF($D138=1,IF(OR(price_limit="",price_limit="No Limit"),IF(K138="Yes",1,2),IF(SUMIFS(WhatIf!$G:$G,WhatIf!$A:$A,K$1,WhatIf!$B:$B,K138)&lt;=price_limit,IF(K138="Yes",1,2),"")),""))</f>
        <v/>
      </c>
      <c r="BA138" s="67" t="str">
        <f>IF(OR(L138="",VLOOKUP(L$1,Services!$A$1:$B$22,2,0)="Exclude"),"",IF($D138=1,IF(OR(price_limit="",price_limit="No Limit"),IF(L138="Yes",1,2),IF(SUMIFS(WhatIf!$G:$G,WhatIf!$A:$A,L$1,WhatIf!$B:$B,L138)&lt;=price_limit,IF(L138="Yes",1,2),"")),""))</f>
        <v/>
      </c>
      <c r="BB138" s="67" t="str">
        <f>IF(OR(M138="",VLOOKUP(M$1,Services!$A$1:$B$22,2,0)="Exclude"),"",IF($D138=1,IF(OR(price_limit="",price_limit="No Limit"),IF(M138="Yes",1,2),IF(SUMIFS(WhatIf!$G:$G,WhatIf!$A:$A,M$1,WhatIf!$B:$B,M138)&lt;=price_limit,IF(M138="Yes",1,2),"")),""))</f>
        <v/>
      </c>
      <c r="BC138" s="67" t="str">
        <f>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IF(OR(P138="",VLOOKUP(P$1,Services!$A$1:$B$22,2,0)="Exclude"),"",IF($D138=1,IF(OR(price_limit="",price_limit="No Limit"),IF(P138="Yes",1,2),IF(SUMIFS(WhatIf!$G:$G,WhatIf!$A:$A,P$1,WhatIf!$B:$B,P138)&lt;=price_limit,IF(P138="Yes",1,2),"")),""))</f>
        <v/>
      </c>
      <c r="BF138" s="67" t="str">
        <f>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4"/>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3">
      <c r="A139" s="19" t="s">
        <v>288</v>
      </c>
      <c r="B139" s="4" t="s">
        <v>237</v>
      </c>
      <c r="C139" s="4" t="s">
        <v>207</v>
      </c>
      <c r="D139" s="3" t="str">
        <f t="shared" ca="1" si="15"/>
        <v/>
      </c>
      <c r="H139" s="6"/>
      <c r="I139" s="6"/>
      <c r="O139" s="6"/>
      <c r="P139" s="6" t="s">
        <v>1</v>
      </c>
      <c r="Q139" s="6" t="s">
        <v>305</v>
      </c>
      <c r="R139" s="6"/>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3"/>
        <v/>
      </c>
      <c r="AT139" s="67" t="str">
        <f>IF(OR(E139="",VLOOKUP(E$1,Services!$A$1:$B$22,2,0)="Exclude"),"",IF($D139=1,IF(OR(price_limit="",price_limit="No Limit"),IF(E139="Yes",1,2),IF(SUMIFS(WhatIf!$G:$G,WhatIf!$A:$A,E$1,WhatIf!$B:$B,E139)&lt;=price_limit,IF(E139="Yes",1,2),"")),""))</f>
        <v/>
      </c>
      <c r="AU139" s="67" t="str">
        <f>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 ca="1">IF(OR(P139="",VLOOKUP(P$1,Services!$A$1:$B$22,2,0)="Exclude"),"",IF($D139=1,IF(OR(price_limit="",price_limit="No Limit"),IF(P139="Yes",1,2),IF(SUMIFS(WhatIf!$G:$G,WhatIf!$A:$A,P$1,WhatIf!$B:$B,P139)&lt;=price_limit,IF(P139="Yes",1,2),"")),""))</f>
        <v/>
      </c>
      <c r="BF139" s="67" t="str">
        <f>IF(OR(Q139="",VLOOKUP(Q$1,Services!$A$1:$B$22,2,0)="Exclude"),"",IF($D139=1,IF(OR(price_limit="",price_limit="No Limit"),IF(Q139="Yes",1,2),IF(SUMIFS(WhatIf!$G:$G,WhatIf!$A:$A,Q$1,WhatIf!$B:$B,Q139)&lt;=price_limit,IF(Q139="Yes",1,2),"")),""))</f>
        <v/>
      </c>
      <c r="BG139" s="67" t="str">
        <f>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4"/>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4">
      <c r="A140" s="19" t="s">
        <v>105</v>
      </c>
      <c r="B140" s="4" t="s">
        <v>237</v>
      </c>
      <c r="C140" s="4" t="s">
        <v>206</v>
      </c>
      <c r="D140" s="3" t="str">
        <f t="shared" ca="1" si="15"/>
        <v/>
      </c>
      <c r="H140" s="5" t="s">
        <v>487</v>
      </c>
      <c r="I140" s="5" t="s">
        <v>487</v>
      </c>
      <c r="J140" s="5" t="s">
        <v>487</v>
      </c>
      <c r="K140" s="5" t="s">
        <v>487</v>
      </c>
      <c r="L140" s="5" t="s">
        <v>487</v>
      </c>
      <c r="M140" s="5" t="s">
        <v>487</v>
      </c>
      <c r="N140" s="5" t="s">
        <v>1</v>
      </c>
      <c r="P140" s="9" t="s">
        <v>282</v>
      </c>
      <c r="Q140" s="5" t="s">
        <v>306</v>
      </c>
      <c r="V140" s="5" t="s">
        <v>1</v>
      </c>
      <c r="W140" s="5" t="s">
        <v>1</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3"/>
        <v/>
      </c>
      <c r="AT140" s="67" t="str">
        <f>IF(OR(E140="",VLOOKUP(E$1,Services!$A$1:$B$22,2,0)="Exclude"),"",IF($D140=1,IF(OR(price_limit="",price_limit="No Limit"),IF(E140="Yes",1,2),IF(SUMIFS(WhatIf!$G:$G,WhatIf!$A:$A,E$1,WhatIf!$B:$B,E140)&lt;=price_limit,IF(E140="Yes",1,2),"")),""))</f>
        <v/>
      </c>
      <c r="AU140" s="67" t="str">
        <f>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 ca="1">IF(OR(H140="",VLOOKUP(H$1,Services!$A$1:$B$22,2,0)="Exclude"),"",IF($D140=1,IF(OR(price_limit="",price_limit="No Limit"),IF(H140="Yes",1,2),IF(SUMIFS(WhatIf!$G:$G,WhatIf!$A:$A,H$1,WhatIf!$B:$B,H140)&lt;=price_limit,IF(H140="Yes",1,2),"")),""))</f>
        <v/>
      </c>
      <c r="AX140" s="67" t="str">
        <f ca="1">IF(OR(I140="",VLOOKUP(I$1,Services!$A$1:$B$22,2,0)="Exclude"),"",IF($D140=1,IF(OR(price_limit="",price_limit="No Limit"),IF(I140="Yes",1,2),IF(SUMIFS(WhatIf!$G:$G,WhatIf!$A:$A,I$1,WhatIf!$B:$B,I140)&lt;=price_limit,IF(I140="Yes",1,2),"")),""))</f>
        <v/>
      </c>
      <c r="AY140" s="67" t="str">
        <f ca="1">IF(OR(J140="",VLOOKUP(J$1,Services!$A$1:$B$22,2,0)="Exclude"),"",IF($D140=1,IF(OR(price_limit="",price_limit="No Limit"),IF(J140="Yes",1,2),IF(SUMIFS(WhatIf!$G:$G,WhatIf!$A:$A,J$1,WhatIf!$B:$B,J140)&lt;=price_limit,IF(J140="Yes",1,2),"")),""))</f>
        <v/>
      </c>
      <c r="AZ140" s="67" t="str">
        <f ca="1">IF(OR(K140="",VLOOKUP(K$1,Services!$A$1:$B$22,2,0)="Exclude"),"",IF($D140=1,IF(OR(price_limit="",price_limit="No Limit"),IF(K140="Yes",1,2),IF(SUMIFS(WhatIf!$G:$G,WhatIf!$A:$A,K$1,WhatIf!$B:$B,K140)&lt;=price_limit,IF(K140="Yes",1,2),"")),""))</f>
        <v/>
      </c>
      <c r="BA140" s="67" t="str">
        <f ca="1">IF(OR(L140="",VLOOKUP(L$1,Services!$A$1:$B$22,2,0)="Exclude"),"",IF($D140=1,IF(OR(price_limit="",price_limit="No Limit"),IF(L140="Yes",1,2),IF(SUMIFS(WhatIf!$G:$G,WhatIf!$A:$A,L$1,WhatIf!$B:$B,L140)&lt;=price_limit,IF(L140="Yes",1,2),"")),""))</f>
        <v/>
      </c>
      <c r="BB140" s="67" t="str">
        <f ca="1">IF(OR(M140="",VLOOKUP(M$1,Services!$A$1:$B$22,2,0)="Exclude"),"",IF($D140=1,IF(OR(price_limit="",price_limit="No Limit"),IF(M140="Yes",1,2),IF(SUMIFS(WhatIf!$G:$G,WhatIf!$A:$A,M$1,WhatIf!$B:$B,M140)&lt;=price_limit,IF(M140="Yes",1,2),"")),""))</f>
        <v/>
      </c>
      <c r="BC140" s="67" t="str">
        <f ca="1">IF(OR(N140="",VLOOKUP(N$1,Services!$A$1:$B$22,2,0)="Exclude"),"",IF($D140=1,IF(OR(price_limit="",price_limit="No Limit"),IF(N140="Yes",1,2),IF(SUMIFS(WhatIf!$G:$G,WhatIf!$A:$A,N$1,WhatIf!$B:$B,N140)&lt;=price_limit,IF(N140="Yes",1,2),"")),""))</f>
        <v/>
      </c>
      <c r="BD140" s="67" t="str">
        <f>IF(OR(O140="",VLOOKUP(O$1,Services!$A$1:$B$22,2,0)="Exclude"),"",IF($D140=1,IF(OR(price_limit="",price_limit="No Limit"),IF(O140="Yes",1,2),IF(SUMIFS(WhatIf!$G:$G,WhatIf!$A:$A,O$1,WhatIf!$B:$B,O140)&lt;=price_limit,IF(O140="Yes",1,2),"")),""))</f>
        <v/>
      </c>
      <c r="BE140" s="67" t="str">
        <f ca="1">IF(OR(P140="",VLOOKUP(P$1,Services!$A$1:$B$22,2,0)="Exclude"),"",IF($D140=1,IF(OR(price_limit="",price_limit="No Limit"),IF(P140="Yes",1,2),IF(SUMIFS(WhatIf!$G:$G,WhatIf!$A:$A,P$1,WhatIf!$B:$B,P140)&lt;=price_limit,IF(P140="Yes",1,2),"")),""))</f>
        <v/>
      </c>
      <c r="BF140" s="67" t="str">
        <f>IF(OR(Q140="",VLOOKUP(Q$1,Services!$A$1:$B$22,2,0)="Exclude"),"",IF($D140=1,IF(OR(price_limit="",price_limit="No Limit"),IF(Q140="Yes",1,2),IF(SUMIFS(WhatIf!$G:$G,WhatIf!$A:$A,Q$1,WhatIf!$B:$B,Q140)&lt;=price_limit,IF(Q140="Yes",1,2),"")),""))</f>
        <v/>
      </c>
      <c r="BG140" s="67" t="str">
        <f>IF(OR(R140="",VLOOKUP(R$1,Services!$A$1:$B$22,2,0)="Exclude"),"",IF($D140=1,IF(OR(price_limit="",price_limit="No Limit"),IF(R140="Yes",1,2),IF(SUMIFS(WhatIf!$G:$G,WhatIf!$A:$A,R$1,WhatIf!$B:$B,R140)&lt;=price_limit,IF(R140="Yes",1,2),"")),""))</f>
        <v/>
      </c>
      <c r="BH140" s="67" t="str">
        <f>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 ca="1">IF(OR(V140="",VLOOKUP(V$1,Services!$A$1:$B$22,2,0)="Exclude"),"",IF($D140=1,IF(OR(price_limit="",price_limit="No Limit"),IF(V140="Yes",1,2),IF(SUMIFS(WhatIf!$G:$G,WhatIf!$A:$A,V$1,WhatIf!$B:$B,V140)&lt;=price_limit,IF(V140="Yes",1,2),"")),""))</f>
        <v/>
      </c>
      <c r="BL140" s="67" t="str">
        <f ca="1">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4"/>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x14ac:dyDescent="0.3">
      <c r="A141" s="19" t="s">
        <v>106</v>
      </c>
      <c r="B141" s="4" t="s">
        <v>237</v>
      </c>
      <c r="C141" s="4" t="s">
        <v>207</v>
      </c>
      <c r="D141" s="3" t="str">
        <f t="shared" ca="1" si="15"/>
        <v/>
      </c>
      <c r="F141" s="5" t="s">
        <v>495</v>
      </c>
      <c r="G141" s="5" t="s">
        <v>495</v>
      </c>
      <c r="P141" s="5" t="s">
        <v>1</v>
      </c>
      <c r="Q141" s="6" t="s">
        <v>806</v>
      </c>
      <c r="V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3"/>
        <v/>
      </c>
      <c r="AT141" s="67" t="str">
        <f>IF(OR(E141="",VLOOKUP(E$1,Services!$A$1:$B$22,2,0)="Exclude"),"",IF($D141=1,IF(OR(price_limit="",price_limit="No Limit"),IF(E141="Yes",1,2),IF(SUMIFS(WhatIf!$G:$G,WhatIf!$A:$A,E$1,WhatIf!$B:$B,E141)&lt;=price_limit,IF(E141="Yes",1,2),"")),""))</f>
        <v/>
      </c>
      <c r="AU141" s="67" t="str">
        <f ca="1">IF(OR(F141="",VLOOKUP(F$1,Services!$A$1:$B$22,2,0)="Exclude"),"",IF($D141=1,IF(OR(price_limit="",price_limit="No Limit"),IF(F141="Yes",1,2),IF(SUMIFS(WhatIf!$G:$G,WhatIf!$A:$A,F$1,WhatIf!$B:$B,F141)&lt;=price_limit,IF(F141="Yes",1,2),"")),""))</f>
        <v/>
      </c>
      <c r="AV141" s="67" t="str">
        <f ca="1">IF(OR(G141="",VLOOKUP(G$1,Services!$A$1:$B$22,2,0)="Exclude"),"",IF($D141=1,IF(OR(price_limit="",price_limit="No Limit"),IF(G141="Yes",1,2),IF(SUMIFS(WhatIf!$G:$G,WhatIf!$A:$A,G$1,WhatIf!$B:$B,G141)&lt;=price_limit,IF(G141="Yes",1,2),"")),""))</f>
        <v/>
      </c>
      <c r="AW141" s="67" t="str">
        <f>IF(OR(H141="",VLOOKUP(H$1,Services!$A$1:$B$22,2,0)="Exclude"),"",IF($D141=1,IF(OR(price_limit="",price_limit="No Limit"),IF(H141="Yes",1,2),IF(SUMIFS(WhatIf!$G:$G,WhatIf!$A:$A,H$1,WhatIf!$B:$B,H141)&lt;=price_limit,IF(H141="Yes",1,2),"")),""))</f>
        <v/>
      </c>
      <c r="AX141" s="67" t="str">
        <f>IF(OR(I141="",VLOOKUP(I$1,Services!$A$1:$B$22,2,0)="Exclude"),"",IF($D141=1,IF(OR(price_limit="",price_limit="No Limit"),IF(I141="Yes",1,2),IF(SUMIFS(WhatIf!$G:$G,WhatIf!$A:$A,I$1,WhatIf!$B:$B,I141)&lt;=price_limit,IF(I141="Yes",1,2),"")),""))</f>
        <v/>
      </c>
      <c r="AY141" s="67" t="str">
        <f>IF(OR(J141="",VLOOKUP(J$1,Services!$A$1:$B$22,2,0)="Exclude"),"",IF($D141=1,IF(OR(price_limit="",price_limit="No Limit"),IF(J141="Yes",1,2),IF(SUMIFS(WhatIf!$G:$G,WhatIf!$A:$A,J$1,WhatIf!$B:$B,J141)&lt;=price_limit,IF(J141="Yes",1,2),"")),""))</f>
        <v/>
      </c>
      <c r="AZ141" s="67" t="str">
        <f>IF(OR(K141="",VLOOKUP(K$1,Services!$A$1:$B$22,2,0)="Exclude"),"",IF($D141=1,IF(OR(price_limit="",price_limit="No Limit"),IF(K141="Yes",1,2),IF(SUMIFS(WhatIf!$G:$G,WhatIf!$A:$A,K$1,WhatIf!$B:$B,K141)&lt;=price_limit,IF(K141="Yes",1,2),"")),""))</f>
        <v/>
      </c>
      <c r="BA141" s="67" t="str">
        <f>IF(OR(L141="",VLOOKUP(L$1,Services!$A$1:$B$22,2,0)="Exclude"),"",IF($D141=1,IF(OR(price_limit="",price_limit="No Limit"),IF(L141="Yes",1,2),IF(SUMIFS(WhatIf!$G:$G,WhatIf!$A:$A,L$1,WhatIf!$B:$B,L141)&lt;=price_limit,IF(L141="Yes",1,2),"")),""))</f>
        <v/>
      </c>
      <c r="BB141" s="67" t="str">
        <f>IF(OR(M141="",VLOOKUP(M$1,Services!$A$1:$B$22,2,0)="Exclude"),"",IF($D141=1,IF(OR(price_limit="",price_limit="No Limit"),IF(M141="Yes",1,2),IF(SUMIFS(WhatIf!$G:$G,WhatIf!$A:$A,M$1,WhatIf!$B:$B,M141)&lt;=price_limit,IF(M141="Yes",1,2),"")),""))</f>
        <v/>
      </c>
      <c r="BC141" s="67" t="str">
        <f>IF(OR(N141="",VLOOKUP(N$1,Services!$A$1:$B$22,2,0)="Exclude"),"",IF($D141=1,IF(OR(price_limit="",price_limit="No Limit"),IF(N141="Yes",1,2),IF(SUMIFS(WhatIf!$G:$G,WhatIf!$A:$A,N$1,WhatIf!$B:$B,N141)&lt;=price_limit,IF(N141="Yes",1,2),"")),""))</f>
        <v/>
      </c>
      <c r="BD141" s="67" t="str">
        <f>IF(OR(O141="",VLOOKUP(O$1,Services!$A$1:$B$22,2,0)="Exclude"),"",IF($D141=1,IF(OR(price_limit="",price_limit="No Limit"),IF(O141="Yes",1,2),IF(SUMIFS(WhatIf!$G:$G,WhatIf!$A:$A,O$1,WhatIf!$B:$B,O141)&lt;=price_limit,IF(O141="Yes",1,2),"")),""))</f>
        <v/>
      </c>
      <c r="BE141" s="67" t="str">
        <f ca="1">IF(OR(P141="",VLOOKUP(P$1,Services!$A$1:$B$22,2,0)="Exclude"),"",IF($D141=1,IF(OR(price_limit="",price_limit="No Limit"),IF(P141="Yes",1,2),IF(SUMIFS(WhatIf!$G:$G,WhatIf!$A:$A,P$1,WhatIf!$B:$B,P141)&lt;=price_limit,IF(P141="Yes",1,2),"")),""))</f>
        <v/>
      </c>
      <c r="BF141" s="67" t="str">
        <f>IF(OR(Q141="",VLOOKUP(Q$1,Services!$A$1:$B$22,2,0)="Exclude"),"",IF($D141=1,IF(OR(price_limit="",price_limit="No Limit"),IF(Q141="Yes",1,2),IF(SUMIFS(WhatIf!$G:$G,WhatIf!$A:$A,Q$1,WhatIf!$B:$B,Q141)&lt;=price_limit,IF(Q141="Yes",1,2),"")),""))</f>
        <v/>
      </c>
      <c r="BG141" s="67" t="str">
        <f>IF(OR(R141="",VLOOKUP(R$1,Services!$A$1:$B$22,2,0)="Exclude"),"",IF($D141=1,IF(OR(price_limit="",price_limit="No Limit"),IF(R141="Yes",1,2),IF(SUMIFS(WhatIf!$G:$G,WhatIf!$A:$A,R$1,WhatIf!$B:$B,R141)&lt;=price_limit,IF(R141="Yes",1,2),"")),""))</f>
        <v/>
      </c>
      <c r="BH141" s="67" t="str">
        <f>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4"/>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390</v>
      </c>
      <c r="B142" s="4" t="s">
        <v>287</v>
      </c>
      <c r="C142" s="4" t="s">
        <v>207</v>
      </c>
      <c r="D142" s="3" t="str">
        <f t="shared" ca="1" si="15"/>
        <v/>
      </c>
      <c r="F142" s="5" t="s">
        <v>495</v>
      </c>
      <c r="G142" s="5" t="s">
        <v>495</v>
      </c>
      <c r="I142" s="5" t="s">
        <v>1</v>
      </c>
      <c r="K142" s="5" t="s">
        <v>1</v>
      </c>
      <c r="L142" s="5" t="s">
        <v>1</v>
      </c>
      <c r="M142" s="5" t="s">
        <v>1</v>
      </c>
      <c r="O142" s="6" t="s">
        <v>1</v>
      </c>
      <c r="P142" s="6" t="s">
        <v>1</v>
      </c>
      <c r="Q142" s="6" t="s">
        <v>305</v>
      </c>
      <c r="R142" s="6"/>
      <c r="V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3"/>
        <v/>
      </c>
      <c r="AT142" s="67" t="str">
        <f>IF(OR(E142="",VLOOKUP(E$1,Services!$A$1:$B$22,2,0)="Exclude"),"",IF($D142=1,IF(OR(price_limit="",price_limit="No Limit"),IF(E142="Yes",1,2),IF(SUMIFS(WhatIf!$G:$G,WhatIf!$A:$A,E$1,WhatIf!$B:$B,E142)&lt;=price_limit,IF(E142="Yes",1,2),"")),""))</f>
        <v/>
      </c>
      <c r="AU142" s="67" t="str">
        <f ca="1">IF(OR(F142="",VLOOKUP(F$1,Services!$A$1:$B$22,2,0)="Exclude"),"",IF($D142=1,IF(OR(price_limit="",price_limit="No Limit"),IF(F142="Yes",1,2),IF(SUMIFS(WhatIf!$G:$G,WhatIf!$A:$A,F$1,WhatIf!$B:$B,F142)&lt;=price_limit,IF(F142="Yes",1,2),"")),""))</f>
        <v/>
      </c>
      <c r="AV142" s="67" t="str">
        <f ca="1">IF(OR(G142="",VLOOKUP(G$1,Services!$A$1:$B$22,2,0)="Exclude"),"",IF($D142=1,IF(OR(price_limit="",price_limit="No Limit"),IF(G142="Yes",1,2),IF(SUMIFS(WhatIf!$G:$G,WhatIf!$A:$A,G$1,WhatIf!$B:$B,G142)&lt;=price_limit,IF(G142="Yes",1,2),"")),""))</f>
        <v/>
      </c>
      <c r="AW142" s="67" t="str">
        <f>IF(OR(H142="",VLOOKUP(H$1,Services!$A$1:$B$22,2,0)="Exclude"),"",IF($D142=1,IF(OR(price_limit="",price_limit="No Limit"),IF(H142="Yes",1,2),IF(SUMIFS(WhatIf!$G:$G,WhatIf!$A:$A,H$1,WhatIf!$B:$B,H142)&lt;=price_limit,IF(H142="Yes",1,2),"")),""))</f>
        <v/>
      </c>
      <c r="AX142" s="67" t="str">
        <f ca="1">IF(OR(I142="",VLOOKUP(I$1,Services!$A$1:$B$22,2,0)="Exclude"),"",IF($D142=1,IF(OR(price_limit="",price_limit="No Limit"),IF(I142="Yes",1,2),IF(SUMIFS(WhatIf!$G:$G,WhatIf!$A:$A,I$1,WhatIf!$B:$B,I142)&lt;=price_limit,IF(I142="Yes",1,2),"")),""))</f>
        <v/>
      </c>
      <c r="AY142" s="67" t="str">
        <f>IF(OR(J142="",VLOOKUP(J$1,Services!$A$1:$B$22,2,0)="Exclude"),"",IF($D142=1,IF(OR(price_limit="",price_limit="No Limit"),IF(J142="Yes",1,2),IF(SUMIFS(WhatIf!$G:$G,WhatIf!$A:$A,J$1,WhatIf!$B:$B,J142)&lt;=price_limit,IF(J142="Yes",1,2),"")),""))</f>
        <v/>
      </c>
      <c r="AZ142" s="67" t="str">
        <f ca="1">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IF(OR(N142="",VLOOKUP(N$1,Services!$A$1:$B$22,2,0)="Exclude"),"",IF($D142=1,IF(OR(price_limit="",price_limit="No Limit"),IF(N142="Yes",1,2),IF(SUMIFS(WhatIf!$G:$G,WhatIf!$A:$A,N$1,WhatIf!$B:$B,N142)&lt;=price_limit,IF(N142="Yes",1,2),"")),""))</f>
        <v/>
      </c>
      <c r="BD142" s="67" t="str">
        <f ca="1">IF(OR(O142="",VLOOKUP(O$1,Services!$A$1:$B$22,2,0)="Exclude"),"",IF($D142=1,IF(OR(price_limit="",price_limit="No Limit"),IF(O142="Yes",1,2),IF(SUMIFS(WhatIf!$G:$G,WhatIf!$A:$A,O$1,WhatIf!$B:$B,O142)&lt;=price_limit,IF(O142="Yes",1,2),"")),""))</f>
        <v/>
      </c>
      <c r="BE142" s="67" t="str">
        <f ca="1">IF(OR(P142="",VLOOKUP(P$1,Services!$A$1:$B$22,2,0)="Exclude"),"",IF($D142=1,IF(OR(price_limit="",price_limit="No Limit"),IF(P142="Yes",1,2),IF(SUMIFS(WhatIf!$G:$G,WhatIf!$A:$A,P$1,WhatIf!$B:$B,P142)&lt;=price_limit,IF(P142="Yes",1,2),"")),""))</f>
        <v/>
      </c>
      <c r="BF142" s="67" t="str">
        <f>IF(OR(Q142="",VLOOKUP(Q$1,Services!$A$1:$B$22,2,0)="Exclude"),"",IF($D142=1,IF(OR(price_limit="",price_limit="No Limit"),IF(Q142="Yes",1,2),IF(SUMIFS(WhatIf!$G:$G,WhatIf!$A:$A,Q$1,WhatIf!$B:$B,Q142)&lt;=price_limit,IF(Q142="Yes",1,2),"")),""))</f>
        <v/>
      </c>
      <c r="BG142" s="67" t="str">
        <f>IF(OR(R142="",VLOOKUP(R$1,Services!$A$1:$B$22,2,0)="Exclude"),"",IF($D142=1,IF(OR(price_limit="",price_limit="No Limit"),IF(R142="Yes",1,2),IF(SUMIFS(WhatIf!$G:$G,WhatIf!$A:$A,R$1,WhatIf!$B:$B,R142)&lt;=price_limit,IF(R142="Yes",1,2),"")),""))</f>
        <v/>
      </c>
      <c r="BH142" s="67" t="str">
        <f>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4"/>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391</v>
      </c>
      <c r="B143" s="4" t="s">
        <v>222</v>
      </c>
      <c r="C143" s="4" t="s">
        <v>207</v>
      </c>
      <c r="D143" s="3" t="str">
        <f t="shared" ca="1" si="15"/>
        <v/>
      </c>
      <c r="F143" s="5" t="s">
        <v>495</v>
      </c>
      <c r="G143" s="5" t="s">
        <v>495</v>
      </c>
      <c r="I143" s="5" t="s">
        <v>1</v>
      </c>
      <c r="K143" s="5" t="s">
        <v>1</v>
      </c>
      <c r="L143" s="5" t="s">
        <v>1</v>
      </c>
      <c r="M143" s="5" t="s">
        <v>1</v>
      </c>
      <c r="O143" s="6" t="s">
        <v>1</v>
      </c>
      <c r="P143" s="6" t="s">
        <v>1</v>
      </c>
      <c r="Q143" s="6" t="s">
        <v>305</v>
      </c>
      <c r="R143" s="6"/>
      <c r="V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3"/>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 ca="1">IF(OR(G143="",VLOOKUP(G$1,Services!$A$1:$B$22,2,0)="Exclude"),"",IF($D143=1,IF(OR(price_limit="",price_limit="No Limit"),IF(G143="Yes",1,2),IF(SUMIFS(WhatIf!$G:$G,WhatIf!$A:$A,G$1,WhatIf!$B:$B,G143)&lt;=price_limit,IF(G143="Yes",1,2),"")),""))</f>
        <v/>
      </c>
      <c r="AW143" s="67" t="str">
        <f>IF(OR(H143="",VLOOKUP(H$1,Services!$A$1:$B$22,2,0)="Exclude"),"",IF($D143=1,IF(OR(price_limit="",price_limit="No Limit"),IF(H143="Yes",1,2),IF(SUMIFS(WhatIf!$G:$G,WhatIf!$A:$A,H$1,WhatIf!$B:$B,H143)&lt;=price_limit,IF(H143="Yes",1,2),"")),""))</f>
        <v/>
      </c>
      <c r="AX143" s="67" t="str">
        <f ca="1">IF(OR(I143="",VLOOKUP(I$1,Services!$A$1:$B$22,2,0)="Exclude"),"",IF($D143=1,IF(OR(price_limit="",price_limit="No Limit"),IF(I143="Yes",1,2),IF(SUMIFS(WhatIf!$G:$G,WhatIf!$A:$A,I$1,WhatIf!$B:$B,I143)&lt;=price_limit,IF(I143="Yes",1,2),"")),""))</f>
        <v/>
      </c>
      <c r="AY143" s="67" t="str">
        <f>IF(OR(J143="",VLOOKUP(J$1,Services!$A$1:$B$22,2,0)="Exclude"),"",IF($D143=1,IF(OR(price_limit="",price_limit="No Limit"),IF(J143="Yes",1,2),IF(SUMIFS(WhatIf!$G:$G,WhatIf!$A:$A,J$1,WhatIf!$B:$B,J143)&lt;=price_limit,IF(J143="Yes",1,2),"")),""))</f>
        <v/>
      </c>
      <c r="AZ143" s="67" t="str">
        <f ca="1">IF(OR(K143="",VLOOKUP(K$1,Services!$A$1:$B$22,2,0)="Exclude"),"",IF($D143=1,IF(OR(price_limit="",price_limit="No Limit"),IF(K143="Yes",1,2),IF(SUMIFS(WhatIf!$G:$G,WhatIf!$A:$A,K$1,WhatIf!$B:$B,K143)&lt;=price_limit,IF(K143="Yes",1,2),"")),""))</f>
        <v/>
      </c>
      <c r="BA143" s="67" t="str">
        <f ca="1">IF(OR(L143="",VLOOKUP(L$1,Services!$A$1:$B$22,2,0)="Exclude"),"",IF($D143=1,IF(OR(price_limit="",price_limit="No Limit"),IF(L143="Yes",1,2),IF(SUMIFS(WhatIf!$G:$G,WhatIf!$A:$A,L$1,WhatIf!$B:$B,L143)&lt;=price_limit,IF(L143="Yes",1,2),"")),""))</f>
        <v/>
      </c>
      <c r="BB143" s="67" t="str">
        <f ca="1">IF(OR(M143="",VLOOKUP(M$1,Services!$A$1:$B$22,2,0)="Exclude"),"",IF($D143=1,IF(OR(price_limit="",price_limit="No Limit"),IF(M143="Yes",1,2),IF(SUMIFS(WhatIf!$G:$G,WhatIf!$A:$A,M$1,WhatIf!$B:$B,M143)&lt;=price_limit,IF(M143="Yes",1,2),"")),""))</f>
        <v/>
      </c>
      <c r="BC143" s="67" t="str">
        <f>IF(OR(N143="",VLOOKUP(N$1,Services!$A$1:$B$22,2,0)="Exclude"),"",IF($D143=1,IF(OR(price_limit="",price_limit="No Limit"),IF(N143="Yes",1,2),IF(SUMIFS(WhatIf!$G:$G,WhatIf!$A:$A,N$1,WhatIf!$B:$B,N143)&lt;=price_limit,IF(N143="Yes",1,2),"")),""))</f>
        <v/>
      </c>
      <c r="BD143" s="67" t="str">
        <f ca="1">IF(OR(O143="",VLOOKUP(O$1,Services!$A$1:$B$22,2,0)="Exclude"),"",IF($D143=1,IF(OR(price_limit="",price_limit="No Limit"),IF(O143="Yes",1,2),IF(SUMIFS(WhatIf!$G:$G,WhatIf!$A:$A,O$1,WhatIf!$B:$B,O143)&lt;=price_limit,IF(O143="Yes",1,2),"")),""))</f>
        <v/>
      </c>
      <c r="BE143" s="67" t="str">
        <f ca="1">IF(OR(P143="",VLOOKUP(P$1,Services!$A$1:$B$22,2,0)="Exclude"),"",IF($D143=1,IF(OR(price_limit="",price_limit="No Limit"),IF(P143="Yes",1,2),IF(SUMIFS(WhatIf!$G:$G,WhatIf!$A:$A,P$1,WhatIf!$B:$B,P143)&lt;=price_limit,IF(P143="Yes",1,2),"")),""))</f>
        <v/>
      </c>
      <c r="BF143" s="67" t="str">
        <f>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 ca="1">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4"/>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203</v>
      </c>
      <c r="B144" s="4" t="s">
        <v>237</v>
      </c>
      <c r="C144" s="4" t="s">
        <v>206</v>
      </c>
      <c r="D144" s="3" t="str">
        <f t="shared" ca="1" si="15"/>
        <v/>
      </c>
      <c r="F144" s="5" t="s">
        <v>793</v>
      </c>
      <c r="G144" s="5" t="s">
        <v>793</v>
      </c>
      <c r="H144" s="5" t="s">
        <v>282</v>
      </c>
      <c r="I144" s="5" t="s">
        <v>282</v>
      </c>
      <c r="J144" s="5" t="s">
        <v>282</v>
      </c>
      <c r="K144" s="5" t="s">
        <v>282</v>
      </c>
      <c r="L144" s="5" t="s">
        <v>282</v>
      </c>
      <c r="M144" s="5" t="s">
        <v>282</v>
      </c>
      <c r="N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3"/>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 ca="1">IF(OR(G144="",VLOOKUP(G$1,Services!$A$1:$B$22,2,0)="Exclude"),"",IF($D144=1,IF(OR(price_limit="",price_limit="No Limit"),IF(G144="Yes",1,2),IF(SUMIFS(WhatIf!$G:$G,WhatIf!$A:$A,G$1,WhatIf!$B:$B,G144)&lt;=price_limit,IF(G144="Yes",1,2),"")),""))</f>
        <v/>
      </c>
      <c r="AW144" s="67" t="str">
        <f ca="1">IF(OR(H144="",VLOOKUP(H$1,Services!$A$1:$B$22,2,0)="Exclude"),"",IF($D144=1,IF(OR(price_limit="",price_limit="No Limit"),IF(H144="Yes",1,2),IF(SUMIFS(WhatIf!$G:$G,WhatIf!$A:$A,H$1,WhatIf!$B:$B,H144)&lt;=price_limit,IF(H144="Yes",1,2),"")),""))</f>
        <v/>
      </c>
      <c r="AX144" s="67" t="str">
        <f ca="1">IF(OR(I144="",VLOOKUP(I$1,Services!$A$1:$B$22,2,0)="Exclude"),"",IF($D144=1,IF(OR(price_limit="",price_limit="No Limit"),IF(I144="Yes",1,2),IF(SUMIFS(WhatIf!$G:$G,WhatIf!$A:$A,I$1,WhatIf!$B:$B,I144)&lt;=price_limit,IF(I144="Yes",1,2),"")),""))</f>
        <v/>
      </c>
      <c r="AY144" s="67" t="str">
        <f ca="1">IF(OR(J144="",VLOOKUP(J$1,Services!$A$1:$B$22,2,0)="Exclude"),"",IF($D144=1,IF(OR(price_limit="",price_limit="No Limit"),IF(J144="Yes",1,2),IF(SUMIFS(WhatIf!$G:$G,WhatIf!$A:$A,J$1,WhatIf!$B:$B,J144)&lt;=price_limit,IF(J144="Yes",1,2),"")),""))</f>
        <v/>
      </c>
      <c r="AZ144" s="67" t="str">
        <f ca="1">IF(OR(K144="",VLOOKUP(K$1,Services!$A$1:$B$22,2,0)="Exclude"),"",IF($D144=1,IF(OR(price_limit="",price_limit="No Limit"),IF(K144="Yes",1,2),IF(SUMIFS(WhatIf!$G:$G,WhatIf!$A:$A,K$1,WhatIf!$B:$B,K144)&lt;=price_limit,IF(K144="Yes",1,2),"")),""))</f>
        <v/>
      </c>
      <c r="BA144" s="67" t="str">
        <f ca="1">IF(OR(L144="",VLOOKUP(L$1,Services!$A$1:$B$22,2,0)="Exclude"),"",IF($D144=1,IF(OR(price_limit="",price_limit="No Limit"),IF(L144="Yes",1,2),IF(SUMIFS(WhatIf!$G:$G,WhatIf!$A:$A,L$1,WhatIf!$B:$B,L144)&lt;=price_limit,IF(L144="Yes",1,2),"")),""))</f>
        <v/>
      </c>
      <c r="BB144" s="67" t="str">
        <f ca="1">IF(OR(M144="",VLOOKUP(M$1,Services!$A$1:$B$22,2,0)="Exclude"),"",IF($D144=1,IF(OR(price_limit="",price_limit="No Limit"),IF(M144="Yes",1,2),IF(SUMIFS(WhatIf!$G:$G,WhatIf!$A:$A,M$1,WhatIf!$B:$B,M144)&lt;=price_limit,IF(M144="Yes",1,2),"")),""))</f>
        <v/>
      </c>
      <c r="BC144" s="67" t="str">
        <f ca="1">IF(OR(N144="",VLOOKUP(N$1,Services!$A$1:$B$22,2,0)="Exclude"),"",IF($D144=1,IF(OR(price_limit="",price_limit="No Limit"),IF(N144="Yes",1,2),IF(SUMIFS(WhatIf!$G:$G,WhatIf!$A:$A,N$1,WhatIf!$B:$B,N144)&lt;=price_limit,IF(N144="Yes",1,2),"")),""))</f>
        <v/>
      </c>
      <c r="BD144" s="67" t="str">
        <f>IF(OR(O144="",VLOOKUP(O$1,Services!$A$1:$B$22,2,0)="Exclude"),"",IF($D144=1,IF(OR(price_limit="",price_limit="No Limit"),IF(O144="Yes",1,2),IF(SUMIFS(WhatIf!$G:$G,WhatIf!$A:$A,O$1,WhatIf!$B:$B,O144)&lt;=price_limit,IF(O144="Yes",1,2),"")),""))</f>
        <v/>
      </c>
      <c r="BE144" s="67" t="str">
        <f>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IF(OR(V144="",VLOOKUP(V$1,Services!$A$1:$B$22,2,0)="Exclude"),"",IF($D144=1,IF(OR(price_limit="",price_limit="No Limit"),IF(V144="Yes",1,2),IF(SUMIFS(WhatIf!$G:$G,WhatIf!$A:$A,V$1,WhatIf!$B:$B,V144)&lt;=price_limit,IF(V144="Yes",1,2),"")),""))</f>
        <v/>
      </c>
      <c r="BL144" s="67" t="str">
        <f>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4"/>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811</v>
      </c>
      <c r="C145" s="4" t="s">
        <v>206</v>
      </c>
      <c r="D145" s="3" t="str">
        <f t="shared" ca="1" si="15"/>
        <v/>
      </c>
      <c r="F145" s="5" t="s">
        <v>896</v>
      </c>
      <c r="G145" s="5" t="s">
        <v>896</v>
      </c>
      <c r="W145" s="5" t="s">
        <v>1</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3"/>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IF(OR(H145="",VLOOKUP(H$1,Services!$A$1:$B$22,2,0)="Exclude"),"",IF($D145=1,IF(OR(price_limit="",price_limit="No Limit"),IF(H145="Yes",1,2),IF(SUMIFS(WhatIf!$G:$G,WhatIf!$A:$A,H$1,WhatIf!$B:$B,H145)&lt;=price_limit,IF(H145="Yes",1,2),"")),""))</f>
        <v/>
      </c>
      <c r="AX145" s="67" t="str">
        <f>IF(OR(I145="",VLOOKUP(I$1,Services!$A$1:$B$22,2,0)="Exclude"),"",IF($D145=1,IF(OR(price_limit="",price_limit="No Limit"),IF(I145="Yes",1,2),IF(SUMIFS(WhatIf!$G:$G,WhatIf!$A:$A,I$1,WhatIf!$B:$B,I145)&lt;=price_limit,IF(I145="Yes",1,2),"")),""))</f>
        <v/>
      </c>
      <c r="AY145" s="67" t="str">
        <f>IF(OR(J145="",VLOOKUP(J$1,Services!$A$1:$B$22,2,0)="Exclude"),"",IF($D145=1,IF(OR(price_limit="",price_limit="No Limit"),IF(J145="Yes",1,2),IF(SUMIFS(WhatIf!$G:$G,WhatIf!$A:$A,J$1,WhatIf!$B:$B,J145)&lt;=price_limit,IF(J145="Yes",1,2),"")),""))</f>
        <v/>
      </c>
      <c r="AZ145" s="67" t="str">
        <f>IF(OR(K145="",VLOOKUP(K$1,Services!$A$1:$B$22,2,0)="Exclude"),"",IF($D145=1,IF(OR(price_limit="",price_limit="No Limit"),IF(K145="Yes",1,2),IF(SUMIFS(WhatIf!$G:$G,WhatIf!$A:$A,K$1,WhatIf!$B:$B,K145)&lt;=price_limit,IF(K145="Yes",1,2),"")),""))</f>
        <v/>
      </c>
      <c r="BA145" s="67" t="str">
        <f>IF(OR(L145="",VLOOKUP(L$1,Services!$A$1:$B$22,2,0)="Exclude"),"",IF($D145=1,IF(OR(price_limit="",price_limit="No Limit"),IF(L145="Yes",1,2),IF(SUMIFS(WhatIf!$G:$G,WhatIf!$A:$A,L$1,WhatIf!$B:$B,L145)&lt;=price_limit,IF(L145="Yes",1,2),"")),""))</f>
        <v/>
      </c>
      <c r="BB145" s="67" t="str">
        <f>IF(OR(M145="",VLOOKUP(M$1,Services!$A$1:$B$22,2,0)="Exclude"),"",IF($D145=1,IF(OR(price_limit="",price_limit="No Limit"),IF(M145="Yes",1,2),IF(SUMIFS(WhatIf!$G:$G,WhatIf!$A:$A,M$1,WhatIf!$B:$B,M145)&lt;=price_limit,IF(M145="Yes",1,2),"")),""))</f>
        <v/>
      </c>
      <c r="BC145" s="67" t="str">
        <f>IF(OR(N145="",VLOOKUP(N$1,Services!$A$1:$B$22,2,0)="Exclude"),"",IF($D145=1,IF(OR(price_limit="",price_limit="No Limit"),IF(N145="Yes",1,2),IF(SUMIFS(WhatIf!$G:$G,WhatIf!$A:$A,N$1,WhatIf!$B:$B,N145)&lt;=price_limit,IF(N145="Yes",1,2),"")),""))</f>
        <v/>
      </c>
      <c r="BD145" s="67" t="str">
        <f>IF(OR(O145="",VLOOKUP(O$1,Services!$A$1:$B$22,2,0)="Exclude"),"",IF($D145=1,IF(OR(price_limit="",price_limit="No Limit"),IF(O145="Yes",1,2),IF(SUMIFS(WhatIf!$G:$G,WhatIf!$A:$A,O$1,WhatIf!$B:$B,O145)&lt;=price_limit,IF(O145="Yes",1,2),"")),""))</f>
        <v/>
      </c>
      <c r="BE145" s="67" t="str">
        <f>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IF(OR(V145="",VLOOKUP(V$1,Services!$A$1:$B$22,2,0)="Exclude"),"",IF($D145=1,IF(OR(price_limit="",price_limit="No Limit"),IF(V145="Yes",1,2),IF(SUMIFS(WhatIf!$G:$G,WhatIf!$A:$A,V$1,WhatIf!$B:$B,V145)&lt;=price_limit,IF(V145="Yes",1,2),"")),""))</f>
        <v/>
      </c>
      <c r="BL145" s="67" t="str">
        <f ca="1">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4"/>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x14ac:dyDescent="0.3">
      <c r="A146" s="19" t="s">
        <v>528</v>
      </c>
      <c r="B146" s="4" t="s">
        <v>636</v>
      </c>
      <c r="C146" s="4" t="s">
        <v>214</v>
      </c>
      <c r="D146" s="3" t="str">
        <f t="shared" ca="1" si="15"/>
        <v/>
      </c>
      <c r="F146" s="5" t="s">
        <v>498</v>
      </c>
      <c r="G146" s="5" t="s">
        <v>498</v>
      </c>
      <c r="T146" s="5" t="s">
        <v>244</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3"/>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IF(OR(L146="",VLOOKUP(L$1,Services!$A$1:$B$22,2,0)="Exclude"),"",IF($D146=1,IF(OR(price_limit="",price_limit="No Limit"),IF(L146="Yes",1,2),IF(SUMIFS(WhatIf!$G:$G,WhatIf!$A:$A,L$1,WhatIf!$B:$B,L146)&lt;=price_limit,IF(L146="Yes",1,2),"")),""))</f>
        <v/>
      </c>
      <c r="BB146" s="67" t="str">
        <f>IF(OR(M146="",VLOOKUP(M$1,Services!$A$1:$B$22,2,0)="Exclude"),"",IF($D146=1,IF(OR(price_limit="",price_limit="No Limit"),IF(M146="Yes",1,2),IF(SUMIFS(WhatIf!$G:$G,WhatIf!$A:$A,M$1,WhatIf!$B:$B,M146)&lt;=price_limit,IF(M146="Yes",1,2),"")),""))</f>
        <v/>
      </c>
      <c r="BC146" s="67" t="str">
        <f>IF(OR(N146="",VLOOKUP(N$1,Services!$A$1:$B$22,2,0)="Exclude"),"",IF($D146=1,IF(OR(price_limit="",price_limit="No Limit"),IF(N146="Yes",1,2),IF(SUMIFS(WhatIf!$G:$G,WhatIf!$A:$A,N$1,WhatIf!$B:$B,N146)&lt;=price_limit,IF(N146="Yes",1,2),"")),""))</f>
        <v/>
      </c>
      <c r="BD146" s="67" t="str">
        <f>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 ca="1">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4"/>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24.9" x14ac:dyDescent="0.3">
      <c r="A147" s="19" t="s">
        <v>814</v>
      </c>
      <c r="C147" s="4" t="s">
        <v>206</v>
      </c>
      <c r="D147" s="3" t="str">
        <f t="shared" ca="1" si="15"/>
        <v/>
      </c>
      <c r="F147" s="5" t="s">
        <v>896</v>
      </c>
      <c r="G147" s="5" t="s">
        <v>896</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3"/>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4"/>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ht="37.299999999999997" x14ac:dyDescent="0.3">
      <c r="A148" s="19" t="s">
        <v>108</v>
      </c>
      <c r="B148" s="4" t="s">
        <v>237</v>
      </c>
      <c r="C148" s="4" t="s">
        <v>207</v>
      </c>
      <c r="D148" s="3" t="str">
        <f t="shared" ca="1" si="15"/>
        <v/>
      </c>
      <c r="R148" s="5" t="s">
        <v>929</v>
      </c>
      <c r="T148" s="5" t="s">
        <v>244</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3"/>
        <v/>
      </c>
      <c r="AT148" s="67" t="str">
        <f>IF(OR(E148="",VLOOKUP(E$1,Services!$A$1:$B$22,2,0)="Exclude"),"",IF($D148=1,IF(OR(price_limit="",price_limit="No Limit"),IF(E148="Yes",1,2),IF(SUMIFS(WhatIf!$G:$G,WhatIf!$A:$A,E$1,WhatIf!$B:$B,E148)&lt;=price_limit,IF(E148="Yes",1,2),"")),""))</f>
        <v/>
      </c>
      <c r="AU148" s="67" t="str">
        <f>IF(OR(F148="",VLOOKUP(F$1,Services!$A$1:$B$22,2,0)="Exclude"),"",IF($D148=1,IF(OR(price_limit="",price_limit="No Limit"),IF(F148="Yes",1,2),IF(SUMIFS(WhatIf!$G:$G,WhatIf!$A:$A,F$1,WhatIf!$B:$B,F148)&lt;=price_limit,IF(F148="Yes",1,2),"")),""))</f>
        <v/>
      </c>
      <c r="AV148" s="67" t="str">
        <f>IF(OR(G148="",VLOOKUP(G$1,Services!$A$1:$B$22,2,0)="Exclude"),"",IF($D148=1,IF(OR(price_limit="",price_limit="No Limit"),IF(G148="Yes",1,2),IF(SUMIFS(WhatIf!$G:$G,WhatIf!$A:$A,G$1,WhatIf!$B:$B,G148)&lt;=price_limit,IF(G148="Yes",1,2),"")),""))</f>
        <v/>
      </c>
      <c r="AW148" s="67" t="str">
        <f>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 ca="1">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 ca="1">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4"/>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723</v>
      </c>
      <c r="B149" s="4" t="s">
        <v>237</v>
      </c>
      <c r="C149" s="4" t="s">
        <v>206</v>
      </c>
      <c r="D149" s="3" t="str">
        <f t="shared" ca="1" si="15"/>
        <v/>
      </c>
      <c r="F149" s="5" t="s">
        <v>723</v>
      </c>
      <c r="G149" s="5" t="s">
        <v>723</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3"/>
        <v/>
      </c>
      <c r="AT149" s="67" t="str">
        <f>IF(OR(E149="",VLOOKUP(E$1,Services!$A$1:$B$22,2,0)="Exclude"),"",IF($D149=1,IF(OR(price_limit="",price_limit="No Limit"),IF(E149="Yes",1,2),IF(SUMIFS(WhatIf!$G:$G,WhatIf!$A:$A,E$1,WhatIf!$B:$B,E149)&lt;=price_limit,IF(E149="Yes",1,2),"")),""))</f>
        <v/>
      </c>
      <c r="AU149" s="67" t="str">
        <f ca="1">IF(OR(F149="",VLOOKUP(F$1,Services!$A$1:$B$22,2,0)="Exclude"),"",IF($D149=1,IF(OR(price_limit="",price_limit="No Limit"),IF(F149="Yes",1,2),IF(SUMIFS(WhatIf!$G:$G,WhatIf!$A:$A,F$1,WhatIf!$B:$B,F149)&lt;=price_limit,IF(F149="Yes",1,2),"")),""))</f>
        <v/>
      </c>
      <c r="AV149" s="67" t="str">
        <f ca="1">IF(OR(G149="",VLOOKUP(G$1,Services!$A$1:$B$22,2,0)="Exclude"),"",IF($D149=1,IF(OR(price_limit="",price_limit="No Limit"),IF(G149="Yes",1,2),IF(SUMIFS(WhatIf!$G:$G,WhatIf!$A:$A,G$1,WhatIf!$B:$B,G149)&lt;=price_limit,IF(G149="Yes",1,2),"")),""))</f>
        <v/>
      </c>
      <c r="AW149" s="67" t="str">
        <f>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4"/>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578</v>
      </c>
      <c r="C150" s="4" t="s">
        <v>447</v>
      </c>
      <c r="D150" s="3" t="str">
        <f t="shared" ca="1" si="15"/>
        <v/>
      </c>
      <c r="L150" s="5" t="s">
        <v>1</v>
      </c>
      <c r="M150" s="5" t="s">
        <v>1</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3"/>
        <v/>
      </c>
      <c r="AT150" s="67" t="str">
        <f>IF(OR(E150="",VLOOKUP(E$1,Services!$A$1:$B$22,2,0)="Exclude"),"",IF($D150=1,IF(OR(price_limit="",price_limit="No Limit"),IF(E150="Yes",1,2),IF(SUMIFS(WhatIf!$G:$G,WhatIf!$A:$A,E$1,WhatIf!$B:$B,E150)&lt;=price_limit,IF(E150="Yes",1,2),"")),""))</f>
        <v/>
      </c>
      <c r="AU150" s="67" t="str">
        <f>IF(OR(F150="",VLOOKUP(F$1,Services!$A$1:$B$22,2,0)="Exclude"),"",IF($D150=1,IF(OR(price_limit="",price_limit="No Limit"),IF(F150="Yes",1,2),IF(SUMIFS(WhatIf!$G:$G,WhatIf!$A:$A,F$1,WhatIf!$B:$B,F150)&lt;=price_limit,IF(F150="Yes",1,2),"")),""))</f>
        <v/>
      </c>
      <c r="AV150" s="67" t="str">
        <f>IF(OR(G150="",VLOOKUP(G$1,Services!$A$1:$B$22,2,0)="Exclude"),"",IF($D150=1,IF(OR(price_limit="",price_limit="No Limit"),IF(G150="Yes",1,2),IF(SUMIFS(WhatIf!$G:$G,WhatIf!$A:$A,G$1,WhatIf!$B:$B,G150)&lt;=price_limit,IF(G150="Yes",1,2),"")),""))</f>
        <v/>
      </c>
      <c r="AW150" s="67" t="str">
        <f>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 ca="1">IF(OR(L150="",VLOOKUP(L$1,Services!$A$1:$B$22,2,0)="Exclude"),"",IF($D150=1,IF(OR(price_limit="",price_limit="No Limit"),IF(L150="Yes",1,2),IF(SUMIFS(WhatIf!$G:$G,WhatIf!$A:$A,L$1,WhatIf!$B:$B,L150)&lt;=price_limit,IF(L150="Yes",1,2),"")),""))</f>
        <v/>
      </c>
      <c r="BB150" s="67" t="str">
        <f ca="1">IF(OR(M150="",VLOOKUP(M$1,Services!$A$1:$B$22,2,0)="Exclude"),"",IF($D150=1,IF(OR(price_limit="",price_limit="No Limit"),IF(M150="Yes",1,2),IF(SUMIFS(WhatIf!$G:$G,WhatIf!$A:$A,M$1,WhatIf!$B:$B,M150)&lt;=price_limit,IF(M150="Yes",1,2),"")),""))</f>
        <v/>
      </c>
      <c r="BC150" s="67" t="str">
        <f>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4"/>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330</v>
      </c>
      <c r="B151" s="4" t="s">
        <v>237</v>
      </c>
      <c r="C151" s="4" t="s">
        <v>207</v>
      </c>
      <c r="D151" s="3" t="str">
        <f t="shared" ca="1" si="15"/>
        <v/>
      </c>
      <c r="T151" s="5" t="s">
        <v>244</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3"/>
        <v/>
      </c>
      <c r="AT151" s="67" t="str">
        <f>IF(OR(E151="",VLOOKUP(E$1,Services!$A$1:$B$22,2,0)="Exclude"),"",IF($D151=1,IF(OR(price_limit="",price_limit="No Limit"),IF(E151="Yes",1,2),IF(SUMIFS(WhatIf!$G:$G,WhatIf!$A:$A,E$1,WhatIf!$B:$B,E151)&lt;=price_limit,IF(E151="Yes",1,2),"")),""))</f>
        <v/>
      </c>
      <c r="AU151" s="67" t="str">
        <f>IF(OR(F151="",VLOOKUP(F$1,Services!$A$1:$B$22,2,0)="Exclude"),"",IF($D151=1,IF(OR(price_limit="",price_limit="No Limit"),IF(F151="Yes",1,2),IF(SUMIFS(WhatIf!$G:$G,WhatIf!$A:$A,F$1,WhatIf!$B:$B,F151)&lt;=price_limit,IF(F151="Yes",1,2),"")),""))</f>
        <v/>
      </c>
      <c r="AV151" s="67" t="str">
        <f>IF(OR(G151="",VLOOKUP(G$1,Services!$A$1:$B$22,2,0)="Exclude"),"",IF($D151=1,IF(OR(price_limit="",price_limit="No Limit"),IF(G151="Yes",1,2),IF(SUMIFS(WhatIf!$G:$G,WhatIf!$A:$A,G$1,WhatIf!$B:$B,G151)&lt;=price_limit,IF(G151="Yes",1,2),"")),""))</f>
        <v/>
      </c>
      <c r="AW151" s="67" t="str">
        <f>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IF(OR(L151="",VLOOKUP(L$1,Services!$A$1:$B$22,2,0)="Exclude"),"",IF($D151=1,IF(OR(price_limit="",price_limit="No Limit"),IF(L151="Yes",1,2),IF(SUMIFS(WhatIf!$G:$G,WhatIf!$A:$A,L$1,WhatIf!$B:$B,L151)&lt;=price_limit,IF(L151="Yes",1,2),"")),""))</f>
        <v/>
      </c>
      <c r="BB151" s="67" t="str">
        <f>IF(OR(M151="",VLOOKUP(M$1,Services!$A$1:$B$22,2,0)="Exclude"),"",IF($D151=1,IF(OR(price_limit="",price_limit="No Limit"),IF(M151="Yes",1,2),IF(SUMIFS(WhatIf!$G:$G,WhatIf!$A:$A,M$1,WhatIf!$B:$B,M151)&lt;=price_limit,IF(M151="Yes",1,2),"")),""))</f>
        <v/>
      </c>
      <c r="BC151" s="67" t="str">
        <f>IF(OR(N151="",VLOOKUP(N$1,Services!$A$1:$B$22,2,0)="Exclude"),"",IF($D151=1,IF(OR(price_limit="",price_limit="No Limit"),IF(N151="Yes",1,2),IF(SUMIFS(WhatIf!$G:$G,WhatIf!$A:$A,N$1,WhatIf!$B:$B,N151)&lt;=price_limit,IF(N151="Yes",1,2),"")),""))</f>
        <v/>
      </c>
      <c r="BD151" s="67" t="str">
        <f>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 ca="1">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4"/>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34</v>
      </c>
      <c r="B152" s="4" t="s">
        <v>223</v>
      </c>
      <c r="C152" s="4" t="s">
        <v>198</v>
      </c>
      <c r="D152" s="3" t="str">
        <f t="shared" ca="1" si="15"/>
        <v/>
      </c>
      <c r="E152" s="5" t="s">
        <v>1</v>
      </c>
      <c r="F152" s="5" t="s">
        <v>1</v>
      </c>
      <c r="G152" s="5" t="s">
        <v>1</v>
      </c>
      <c r="J152" s="5" t="s">
        <v>1</v>
      </c>
      <c r="K152" s="5" t="s">
        <v>1</v>
      </c>
      <c r="L152" s="5" t="s">
        <v>1</v>
      </c>
      <c r="M152" s="5" t="s">
        <v>1</v>
      </c>
      <c r="N152" s="5" t="s">
        <v>1</v>
      </c>
      <c r="O152" s="6" t="s">
        <v>1</v>
      </c>
      <c r="P152" s="6" t="s">
        <v>1</v>
      </c>
      <c r="Q152" s="6" t="s">
        <v>1</v>
      </c>
      <c r="R152" s="6" t="s">
        <v>1</v>
      </c>
      <c r="S152" s="5" t="s">
        <v>1</v>
      </c>
      <c r="V152" s="5" t="s">
        <v>1</v>
      </c>
      <c r="X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3"/>
        <v/>
      </c>
      <c r="AT152" s="67" t="str">
        <f ca="1">IF(OR(E152="",VLOOKUP(E$1,Services!$A$1:$B$22,2,0)="Exclude"),"",IF($D152=1,IF(OR(price_limit="",price_limit="No Limit"),IF(E152="Yes",1,2),IF(SUMIFS(WhatIf!$G:$G,WhatIf!$A:$A,E$1,WhatIf!$B:$B,E152)&lt;=price_limit,IF(E152="Yes",1,2),"")),""))</f>
        <v/>
      </c>
      <c r="AU152" s="67" t="str">
        <f ca="1">IF(OR(F152="",VLOOKUP(F$1,Services!$A$1:$B$22,2,0)="Exclude"),"",IF($D152=1,IF(OR(price_limit="",price_limit="No Limit"),IF(F152="Yes",1,2),IF(SUMIFS(WhatIf!$G:$G,WhatIf!$A:$A,F$1,WhatIf!$B:$B,F152)&lt;=price_limit,IF(F152="Yes",1,2),"")),""))</f>
        <v/>
      </c>
      <c r="AV152" s="67" t="str">
        <f ca="1">IF(OR(G152="",VLOOKUP(G$1,Services!$A$1:$B$22,2,0)="Exclude"),"",IF($D152=1,IF(OR(price_limit="",price_limit="No Limit"),IF(G152="Yes",1,2),IF(SUMIFS(WhatIf!$G:$G,WhatIf!$A:$A,G$1,WhatIf!$B:$B,G152)&lt;=price_limit,IF(G152="Yes",1,2),"")),""))</f>
        <v/>
      </c>
      <c r="AW152" s="67" t="str">
        <f>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 ca="1">IF(OR(J152="",VLOOKUP(J$1,Services!$A$1:$B$22,2,0)="Exclude"),"",IF($D152=1,IF(OR(price_limit="",price_limit="No Limit"),IF(J152="Yes",1,2),IF(SUMIFS(WhatIf!$G:$G,WhatIf!$A:$A,J$1,WhatIf!$B:$B,J152)&lt;=price_limit,IF(J152="Yes",1,2),"")),""))</f>
        <v/>
      </c>
      <c r="AZ152" s="67" t="str">
        <f ca="1">IF(OR(K152="",VLOOKUP(K$1,Services!$A$1:$B$22,2,0)="Exclude"),"",IF($D152=1,IF(OR(price_limit="",price_limit="No Limit"),IF(K152="Yes",1,2),IF(SUMIFS(WhatIf!$G:$G,WhatIf!$A:$A,K$1,WhatIf!$B:$B,K152)&lt;=price_limit,IF(K152="Yes",1,2),"")),""))</f>
        <v/>
      </c>
      <c r="BA152" s="67" t="str">
        <f ca="1">IF(OR(L152="",VLOOKUP(L$1,Services!$A$1:$B$22,2,0)="Exclude"),"",IF($D152=1,IF(OR(price_limit="",price_limit="No Limit"),IF(L152="Yes",1,2),IF(SUMIFS(WhatIf!$G:$G,WhatIf!$A:$A,L$1,WhatIf!$B:$B,L152)&lt;=price_limit,IF(L152="Yes",1,2),"")),""))</f>
        <v/>
      </c>
      <c r="BB152" s="67" t="str">
        <f ca="1">IF(OR(M152="",VLOOKUP(M$1,Services!$A$1:$B$22,2,0)="Exclude"),"",IF($D152=1,IF(OR(price_limit="",price_limit="No Limit"),IF(M152="Yes",1,2),IF(SUMIFS(WhatIf!$G:$G,WhatIf!$A:$A,M$1,WhatIf!$B:$B,M152)&lt;=price_limit,IF(M152="Yes",1,2),"")),""))</f>
        <v/>
      </c>
      <c r="BC152" s="67" t="str">
        <f ca="1">IF(OR(N152="",VLOOKUP(N$1,Services!$A$1:$B$22,2,0)="Exclude"),"",IF($D152=1,IF(OR(price_limit="",price_limit="No Limit"),IF(N152="Yes",1,2),IF(SUMIFS(WhatIf!$G:$G,WhatIf!$A:$A,N$1,WhatIf!$B:$B,N152)&lt;=price_limit,IF(N152="Yes",1,2),"")),""))</f>
        <v/>
      </c>
      <c r="BD152" s="67" t="str">
        <f ca="1">IF(OR(O152="",VLOOKUP(O$1,Services!$A$1:$B$22,2,0)="Exclude"),"",IF($D152=1,IF(OR(price_limit="",price_limit="No Limit"),IF(O152="Yes",1,2),IF(SUMIFS(WhatIf!$G:$G,WhatIf!$A:$A,O$1,WhatIf!$B:$B,O152)&lt;=price_limit,IF(O152="Yes",1,2),"")),""))</f>
        <v/>
      </c>
      <c r="BE152" s="67" t="str">
        <f ca="1">IF(OR(P152="",VLOOKUP(P$1,Services!$A$1:$B$22,2,0)="Exclude"),"",IF($D152=1,IF(OR(price_limit="",price_limit="No Limit"),IF(P152="Yes",1,2),IF(SUMIFS(WhatIf!$G:$G,WhatIf!$A:$A,P$1,WhatIf!$B:$B,P152)&lt;=price_limit,IF(P152="Yes",1,2),"")),""))</f>
        <v/>
      </c>
      <c r="BF152" s="67" t="str">
        <f>IF(OR(Q152="",VLOOKUP(Q$1,Services!$A$1:$B$22,2,0)="Exclude"),"",IF($D152=1,IF(OR(price_limit="",price_limit="No Limit"),IF(Q152="Yes",1,2),IF(SUMIFS(WhatIf!$G:$G,WhatIf!$A:$A,Q$1,WhatIf!$B:$B,Q152)&lt;=price_limit,IF(Q152="Yes",1,2),"")),""))</f>
        <v/>
      </c>
      <c r="BG152" s="67" t="str">
        <f ca="1">IF(OR(R152="",VLOOKUP(R$1,Services!$A$1:$B$22,2,0)="Exclude"),"",IF($D152=1,IF(OR(price_limit="",price_limit="No Limit"),IF(R152="Yes",1,2),IF(SUMIFS(WhatIf!$G:$G,WhatIf!$A:$A,R$1,WhatIf!$B:$B,R152)&lt;=price_limit,IF(R152="Yes",1,2),"")),""))</f>
        <v/>
      </c>
      <c r="BH152" s="67" t="str">
        <f ca="1">IF(OR(S152="",VLOOKUP(S$1,Services!$A$1:$B$22,2,0)="Exclude"),"",IF($D152=1,IF(OR(price_limit="",price_limit="No Limit"),IF(S152="Yes",1,2),IF(SUMIFS(WhatIf!$G:$G,WhatIf!$A:$A,S$1,WhatIf!$B:$B,S152)&lt;=price_limit,IF(S152="Yes",1,2),"")),""))</f>
        <v/>
      </c>
      <c r="BI152" s="67" t="str">
        <f>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 ca="1">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 ca="1">IF(OR(X152="",VLOOKUP(X$1,Services!$A$1:$B$22,2,0)="Exclude"),"",IF($D152=1,IF(OR(price_limit="",price_limit="No Limit"),IF(X152="Yes",1,2),IF(SUMIFS(WhatIf!$G:$G,WhatIf!$A:$A,X$1,WhatIf!$B:$B,X152)&lt;=price_limit,IF(X152="Yes",1,2),"")),""))</f>
        <v/>
      </c>
      <c r="BN152" s="3">
        <f t="shared" si="14"/>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ht="24.9" x14ac:dyDescent="0.3">
      <c r="A153" s="19" t="s">
        <v>374</v>
      </c>
      <c r="B153" s="4" t="s">
        <v>237</v>
      </c>
      <c r="C153" s="4" t="s">
        <v>206</v>
      </c>
      <c r="D153" s="3" t="str">
        <f t="shared" ca="1" si="15"/>
        <v/>
      </c>
      <c r="H153" s="5" t="s">
        <v>282</v>
      </c>
      <c r="I153" s="5" t="s">
        <v>282</v>
      </c>
      <c r="J153" s="5" t="s">
        <v>282</v>
      </c>
      <c r="K153" s="5" t="s">
        <v>282</v>
      </c>
      <c r="L153" s="5" t="s">
        <v>282</v>
      </c>
      <c r="M153" s="5" t="s">
        <v>282</v>
      </c>
      <c r="N153" s="5" t="s">
        <v>1</v>
      </c>
      <c r="R153" s="5" t="s">
        <v>936</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3"/>
        <v/>
      </c>
      <c r="AT153" s="67" t="str">
        <f>IF(OR(E153="",VLOOKUP(E$1,Services!$A$1:$B$22,2,0)="Exclude"),"",IF($D153=1,IF(OR(price_limit="",price_limit="No Limit"),IF(E153="Yes",1,2),IF(SUMIFS(WhatIf!$G:$G,WhatIf!$A:$A,E$1,WhatIf!$B:$B,E153)&lt;=price_limit,IF(E153="Yes",1,2),"")),""))</f>
        <v/>
      </c>
      <c r="AU153" s="67" t="str">
        <f>IF(OR(F153="",VLOOKUP(F$1,Services!$A$1:$B$22,2,0)="Exclude"),"",IF($D153=1,IF(OR(price_limit="",price_limit="No Limit"),IF(F153="Yes",1,2),IF(SUMIFS(WhatIf!$G:$G,WhatIf!$A:$A,F$1,WhatIf!$B:$B,F153)&lt;=price_limit,IF(F153="Yes",1,2),"")),""))</f>
        <v/>
      </c>
      <c r="AV153" s="67" t="str">
        <f>IF(OR(G153="",VLOOKUP(G$1,Services!$A$1:$B$22,2,0)="Exclude"),"",IF($D153=1,IF(OR(price_limit="",price_limit="No Limit"),IF(G153="Yes",1,2),IF(SUMIFS(WhatIf!$G:$G,WhatIf!$A:$A,G$1,WhatIf!$B:$B,G153)&lt;=price_limit,IF(G153="Yes",1,2),"")),""))</f>
        <v/>
      </c>
      <c r="AW153" s="67" t="str">
        <f ca="1">IF(OR(H153="",VLOOKUP(H$1,Services!$A$1:$B$22,2,0)="Exclude"),"",IF($D153=1,IF(OR(price_limit="",price_limit="No Limit"),IF(H153="Yes",1,2),IF(SUMIFS(WhatIf!$G:$G,WhatIf!$A:$A,H$1,WhatIf!$B:$B,H153)&lt;=price_limit,IF(H153="Yes",1,2),"")),""))</f>
        <v/>
      </c>
      <c r="AX153" s="67" t="str">
        <f ca="1">IF(OR(I153="",VLOOKUP(I$1,Services!$A$1:$B$22,2,0)="Exclude"),"",IF($D153=1,IF(OR(price_limit="",price_limit="No Limit"),IF(I153="Yes",1,2),IF(SUMIFS(WhatIf!$G:$G,WhatIf!$A:$A,I$1,WhatIf!$B:$B,I153)&lt;=price_limit,IF(I153="Yes",1,2),"")),""))</f>
        <v/>
      </c>
      <c r="AY153" s="67" t="str">
        <f ca="1">IF(OR(J153="",VLOOKUP(J$1,Services!$A$1:$B$22,2,0)="Exclude"),"",IF($D153=1,IF(OR(price_limit="",price_limit="No Limit"),IF(J153="Yes",1,2),IF(SUMIFS(WhatIf!$G:$G,WhatIf!$A:$A,J$1,WhatIf!$B:$B,J153)&lt;=price_limit,IF(J153="Yes",1,2),"")),""))</f>
        <v/>
      </c>
      <c r="AZ153" s="67" t="str">
        <f ca="1">IF(OR(K153="",VLOOKUP(K$1,Services!$A$1:$B$22,2,0)="Exclude"),"",IF($D153=1,IF(OR(price_limit="",price_limit="No Limit"),IF(K153="Yes",1,2),IF(SUMIFS(WhatIf!$G:$G,WhatIf!$A:$A,K$1,WhatIf!$B:$B,K153)&lt;=price_limit,IF(K153="Yes",1,2),"")),""))</f>
        <v/>
      </c>
      <c r="BA153" s="67" t="str">
        <f ca="1">IF(OR(L153="",VLOOKUP(L$1,Services!$A$1:$B$22,2,0)="Exclude"),"",IF($D153=1,IF(OR(price_limit="",price_limit="No Limit"),IF(L153="Yes",1,2),IF(SUMIFS(WhatIf!$G:$G,WhatIf!$A:$A,L$1,WhatIf!$B:$B,L153)&lt;=price_limit,IF(L153="Yes",1,2),"")),""))</f>
        <v/>
      </c>
      <c r="BB153" s="67" t="str">
        <f ca="1">IF(OR(M153="",VLOOKUP(M$1,Services!$A$1:$B$22,2,0)="Exclude"),"",IF($D153=1,IF(OR(price_limit="",price_limit="No Limit"),IF(M153="Yes",1,2),IF(SUMIFS(WhatIf!$G:$G,WhatIf!$A:$A,M$1,WhatIf!$B:$B,M153)&lt;=price_limit,IF(M153="Yes",1,2),"")),""))</f>
        <v/>
      </c>
      <c r="BC153" s="67" t="str">
        <f ca="1">IF(OR(N153="",VLOOKUP(N$1,Services!$A$1:$B$22,2,0)="Exclude"),"",IF($D153=1,IF(OR(price_limit="",price_limit="No Limit"),IF(N153="Yes",1,2),IF(SUMIFS(WhatIf!$G:$G,WhatIf!$A:$A,N$1,WhatIf!$B:$B,N153)&lt;=price_limit,IF(N153="Yes",1,2),"")),""))</f>
        <v/>
      </c>
      <c r="BD153" s="67" t="str">
        <f>IF(OR(O153="",VLOOKUP(O$1,Services!$A$1:$B$22,2,0)="Exclude"),"",IF($D153=1,IF(OR(price_limit="",price_limit="No Limit"),IF(O153="Yes",1,2),IF(SUMIFS(WhatIf!$G:$G,WhatIf!$A:$A,O$1,WhatIf!$B:$B,O153)&lt;=price_limit,IF(O153="Yes",1,2),"")),""))</f>
        <v/>
      </c>
      <c r="BE153" s="67" t="str">
        <f>IF(OR(P153="",VLOOKUP(P$1,Services!$A$1:$B$22,2,0)="Exclude"),"",IF($D153=1,IF(OR(price_limit="",price_limit="No Limit"),IF(P153="Yes",1,2),IF(SUMIFS(WhatIf!$G:$G,WhatIf!$A:$A,P$1,WhatIf!$B:$B,P153)&lt;=price_limit,IF(P153="Yes",1,2),"")),""))</f>
        <v/>
      </c>
      <c r="BF153" s="67" t="str">
        <f>IF(OR(Q153="",VLOOKUP(Q$1,Services!$A$1:$B$22,2,0)="Exclude"),"",IF($D153=1,IF(OR(price_limit="",price_limit="No Limit"),IF(Q153="Yes",1,2),IF(SUMIFS(WhatIf!$G:$G,WhatIf!$A:$A,Q$1,WhatIf!$B:$B,Q153)&lt;=price_limit,IF(Q153="Yes",1,2),"")),""))</f>
        <v/>
      </c>
      <c r="BG153" s="67" t="str">
        <f ca="1">IF(OR(R153="",VLOOKUP(R$1,Services!$A$1:$B$22,2,0)="Exclude"),"",IF($D153=1,IF(OR(price_limit="",price_limit="No Limit"),IF(R153="Yes",1,2),IF(SUMIFS(WhatIf!$G:$G,WhatIf!$A:$A,R$1,WhatIf!$B:$B,R153)&lt;=price_limit,IF(R153="Yes",1,2),"")),""))</f>
        <v/>
      </c>
      <c r="BH153" s="67" t="str">
        <f>IF(OR(S153="",VLOOKUP(S$1,Services!$A$1:$B$22,2,0)="Exclude"),"",IF($D153=1,IF(OR(price_limit="",price_limit="No Limit"),IF(S153="Yes",1,2),IF(SUMIFS(WhatIf!$G:$G,WhatIf!$A:$A,S$1,WhatIf!$B:$B,S153)&lt;=price_limit,IF(S153="Yes",1,2),"")),""))</f>
        <v/>
      </c>
      <c r="BI153" s="67" t="str">
        <f>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IF(OR(X153="",VLOOKUP(X$1,Services!$A$1:$B$22,2,0)="Exclude"),"",IF($D153=1,IF(OR(price_limit="",price_limit="No Limit"),IF(X153="Yes",1,2),IF(SUMIFS(WhatIf!$G:$G,WhatIf!$A:$A,X$1,WhatIf!$B:$B,X153)&lt;=price_limit,IF(X153="Yes",1,2),"")),""))</f>
        <v/>
      </c>
      <c r="BN153" s="3">
        <f t="shared" si="14"/>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24.9" x14ac:dyDescent="0.3">
      <c r="A154" s="19" t="s">
        <v>194</v>
      </c>
      <c r="B154" s="4" t="s">
        <v>237</v>
      </c>
      <c r="C154" s="4" t="s">
        <v>444</v>
      </c>
      <c r="D154" s="3">
        <f t="shared" ca="1" si="15"/>
        <v>1</v>
      </c>
      <c r="G154" s="5" t="s">
        <v>1</v>
      </c>
      <c r="H154" s="6" t="s">
        <v>1</v>
      </c>
      <c r="I154" s="6" t="s">
        <v>1</v>
      </c>
      <c r="J154" s="5" t="s">
        <v>1</v>
      </c>
      <c r="K154" s="5" t="s">
        <v>1</v>
      </c>
      <c r="L154" s="5" t="s">
        <v>1</v>
      </c>
      <c r="M154" s="5" t="s">
        <v>1</v>
      </c>
      <c r="N154" s="5" t="s">
        <v>1</v>
      </c>
      <c r="O154" s="6" t="s">
        <v>1</v>
      </c>
      <c r="P154" s="6" t="s">
        <v>1</v>
      </c>
      <c r="Q154" s="6" t="s">
        <v>1</v>
      </c>
      <c r="R154" s="6" t="s">
        <v>1</v>
      </c>
      <c r="V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f ca="1">IF(AND($D154=1,ISNUMBER(MATCH(O$1&amp;O154&amp;"x",WhatIf!$H:$H,0))),1,"")</f>
        <v>1</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f t="shared" ca="1" si="13"/>
        <v>1</v>
      </c>
      <c r="AT154" s="67" t="str">
        <f>IF(OR(E154="",VLOOKUP(E$1,Services!$A$1:$B$22,2,0)="Exclude"),"",IF($D154=1,IF(OR(price_limit="",price_limit="No Limit"),IF(E154="Yes",1,2),IF(SUMIFS(WhatIf!$G:$G,WhatIf!$A:$A,E$1,WhatIf!$B:$B,E154)&lt;=price_limit,IF(E154="Yes",1,2),"")),""))</f>
        <v/>
      </c>
      <c r="AU154" s="67" t="str">
        <f>IF(OR(F154="",VLOOKUP(F$1,Services!$A$1:$B$22,2,0)="Exclude"),"",IF($D154=1,IF(OR(price_limit="",price_limit="No Limit"),IF(F154="Yes",1,2),IF(SUMIFS(WhatIf!$G:$G,WhatIf!$A:$A,F$1,WhatIf!$B:$B,F154)&lt;=price_limit,IF(F154="Yes",1,2),"")),""))</f>
        <v/>
      </c>
      <c r="AV154" s="67">
        <f ca="1">IF(OR(G154="",VLOOKUP(G$1,Services!$A$1:$B$22,2,0)="Exclude"),"",IF($D154=1,IF(OR(price_limit="",price_limit="No Limit"),IF(G154="Yes",1,2),IF(SUMIFS(WhatIf!$G:$G,WhatIf!$A:$A,G$1,WhatIf!$B:$B,G154)&lt;=price_limit,IF(G154="Yes",1,2),"")),""))</f>
        <v>1</v>
      </c>
      <c r="AW154" s="67">
        <f ca="1">IF(OR(H154="",VLOOKUP(H$1,Services!$A$1:$B$22,2,0)="Exclude"),"",IF($D154=1,IF(OR(price_limit="",price_limit="No Limit"),IF(H154="Yes",1,2),IF(SUMIFS(WhatIf!$G:$G,WhatIf!$A:$A,H$1,WhatIf!$B:$B,H154)&lt;=price_limit,IF(H154="Yes",1,2),"")),""))</f>
        <v>1</v>
      </c>
      <c r="AX154" s="67">
        <f ca="1">IF(OR(I154="",VLOOKUP(I$1,Services!$A$1:$B$22,2,0)="Exclude"),"",IF($D154=1,IF(OR(price_limit="",price_limit="No Limit"),IF(I154="Yes",1,2),IF(SUMIFS(WhatIf!$G:$G,WhatIf!$A:$A,I$1,WhatIf!$B:$B,I154)&lt;=price_limit,IF(I154="Yes",1,2),"")),""))</f>
        <v>1</v>
      </c>
      <c r="AY154" s="67">
        <f ca="1">IF(OR(J154="",VLOOKUP(J$1,Services!$A$1:$B$22,2,0)="Exclude"),"",IF($D154=1,IF(OR(price_limit="",price_limit="No Limit"),IF(J154="Yes",1,2),IF(SUMIFS(WhatIf!$G:$G,WhatIf!$A:$A,J$1,WhatIf!$B:$B,J154)&lt;=price_limit,IF(J154="Yes",1,2),"")),""))</f>
        <v>1</v>
      </c>
      <c r="AZ154" s="67">
        <f ca="1">IF(OR(K154="",VLOOKUP(K$1,Services!$A$1:$B$22,2,0)="Exclude"),"",IF($D154=1,IF(OR(price_limit="",price_limit="No Limit"),IF(K154="Yes",1,2),IF(SUMIFS(WhatIf!$G:$G,WhatIf!$A:$A,K$1,WhatIf!$B:$B,K154)&lt;=price_limit,IF(K154="Yes",1,2),"")),""))</f>
        <v>1</v>
      </c>
      <c r="BA154" s="67">
        <f ca="1">IF(OR(L154="",VLOOKUP(L$1,Services!$A$1:$B$22,2,0)="Exclude"),"",IF($D154=1,IF(OR(price_limit="",price_limit="No Limit"),IF(L154="Yes",1,2),IF(SUMIFS(WhatIf!$G:$G,WhatIf!$A:$A,L$1,WhatIf!$B:$B,L154)&lt;=price_limit,IF(L154="Yes",1,2),"")),""))</f>
        <v>1</v>
      </c>
      <c r="BB154" s="67">
        <f ca="1">IF(OR(M154="",VLOOKUP(M$1,Services!$A$1:$B$22,2,0)="Exclude"),"",IF($D154=1,IF(OR(price_limit="",price_limit="No Limit"),IF(M154="Yes",1,2),IF(SUMIFS(WhatIf!$G:$G,WhatIf!$A:$A,M$1,WhatIf!$B:$B,M154)&lt;=price_limit,IF(M154="Yes",1,2),"")),""))</f>
        <v>1</v>
      </c>
      <c r="BC154" s="67">
        <f ca="1">IF(OR(N154="",VLOOKUP(N$1,Services!$A$1:$B$22,2,0)="Exclude"),"",IF($D154=1,IF(OR(price_limit="",price_limit="No Limit"),IF(N154="Yes",1,2),IF(SUMIFS(WhatIf!$G:$G,WhatIf!$A:$A,N$1,WhatIf!$B:$B,N154)&lt;=price_limit,IF(N154="Yes",1,2),"")),""))</f>
        <v>1</v>
      </c>
      <c r="BD154" s="67">
        <f ca="1">IF(OR(O154="",VLOOKUP(O$1,Services!$A$1:$B$22,2,0)="Exclude"),"",IF($D154=1,IF(OR(price_limit="",price_limit="No Limit"),IF(O154="Yes",1,2),IF(SUMIFS(WhatIf!$G:$G,WhatIf!$A:$A,O$1,WhatIf!$B:$B,O154)&lt;=price_limit,IF(O154="Yes",1,2),"")),""))</f>
        <v>1</v>
      </c>
      <c r="BE154" s="67">
        <f ca="1">IF(OR(P154="",VLOOKUP(P$1,Services!$A$1:$B$22,2,0)="Exclude"),"",IF($D154=1,IF(OR(price_limit="",price_limit="No Limit"),IF(P154="Yes",1,2),IF(SUMIFS(WhatIf!$G:$G,WhatIf!$A:$A,P$1,WhatIf!$B:$B,P154)&lt;=price_limit,IF(P154="Yes",1,2),"")),""))</f>
        <v>1</v>
      </c>
      <c r="BF154" s="67" t="str">
        <f>IF(OR(Q154="",VLOOKUP(Q$1,Services!$A$1:$B$22,2,0)="Exclude"),"",IF($D154=1,IF(OR(price_limit="",price_limit="No Limit"),IF(Q154="Yes",1,2),IF(SUMIFS(WhatIf!$G:$G,WhatIf!$A:$A,Q$1,WhatIf!$B:$B,Q154)&lt;=price_limit,IF(Q154="Yes",1,2),"")),""))</f>
        <v/>
      </c>
      <c r="BG154" s="67">
        <f ca="1">IF(OR(R154="",VLOOKUP(R$1,Services!$A$1:$B$22,2,0)="Exclude"),"",IF($D154=1,IF(OR(price_limit="",price_limit="No Limit"),IF(R154="Yes",1,2),IF(SUMIFS(WhatIf!$G:$G,WhatIf!$A:$A,R$1,WhatIf!$B:$B,R154)&lt;=price_limit,IF(R154="Yes",1,2),"")),""))</f>
        <v>1</v>
      </c>
      <c r="BH154" s="67" t="str">
        <f>IF(OR(S154="",VLOOKUP(S$1,Services!$A$1:$B$22,2,0)="Exclude"),"",IF($D154=1,IF(OR(price_limit="",price_limit="No Limit"),IF(S154="Yes",1,2),IF(SUMIFS(WhatIf!$G:$G,WhatIf!$A:$A,S$1,WhatIf!$B:$B,S154)&lt;=price_limit,IF(S154="Yes",1,2),"")),""))</f>
        <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f ca="1">IF(OR(V154="",VLOOKUP(V$1,Services!$A$1:$B$22,2,0)="Exclude"),"",IF($D154=1,IF(OR(price_limit="",price_limit="No Limit"),IF(V154="Yes",1,2),IF(SUMIFS(WhatIf!$G:$G,WhatIf!$A:$A,V$1,WhatIf!$B:$B,V154)&lt;=price_limit,IF(V154="Yes",1,2),"")),""))</f>
        <v>1</v>
      </c>
      <c r="BL154" s="67" t="str">
        <f>IF(OR(W154="",VLOOKUP(W$1,Services!$A$1:$B$22,2,0)="Exclude"),"",IF($D154=1,IF(OR(price_limit="",price_limit="No Limit"),IF(W154="Yes",1,2),IF(SUMIFS(WhatIf!$G:$G,WhatIf!$A:$A,W$1,WhatIf!$B:$B,W154)&lt;=price_limit,IF(W154="Yes",1,2),"")),""))</f>
        <v/>
      </c>
      <c r="BM154" s="67" t="str">
        <f>IF(OR(X154="",VLOOKUP(X$1,Services!$A$1:$B$22,2,0)="Exclude"),"",IF($D154=1,IF(OR(price_limit="",price_limit="No Limit"),IF(X154="Yes",1,2),IF(SUMIFS(WhatIf!$G:$G,WhatIf!$A:$A,X$1,WhatIf!$B:$B,X154)&lt;=price_limit,IF(X154="Yes",1,2),"")),""))</f>
        <v/>
      </c>
      <c r="BN154" s="3">
        <f t="shared" si="14"/>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1</v>
      </c>
    </row>
    <row r="155" spans="1:70" ht="24.9" x14ac:dyDescent="0.3">
      <c r="A155" s="19" t="s">
        <v>35</v>
      </c>
      <c r="B155" s="4" t="s">
        <v>261</v>
      </c>
      <c r="C155" s="4" t="s">
        <v>214</v>
      </c>
      <c r="D155" s="3" t="str">
        <f t="shared" ca="1" si="15"/>
        <v/>
      </c>
      <c r="F155" s="5" t="s">
        <v>498</v>
      </c>
      <c r="G155" s="5" t="s">
        <v>498</v>
      </c>
      <c r="H155" s="5" t="s">
        <v>1</v>
      </c>
      <c r="I155" s="5" t="s">
        <v>1</v>
      </c>
      <c r="J155" s="5" t="s">
        <v>1</v>
      </c>
      <c r="K155" s="5" t="s">
        <v>1</v>
      </c>
      <c r="L155" s="5" t="s">
        <v>1</v>
      </c>
      <c r="M155" s="5" t="s">
        <v>1</v>
      </c>
      <c r="O155" s="6" t="s">
        <v>1</v>
      </c>
      <c r="P155" s="6" t="s">
        <v>1</v>
      </c>
      <c r="Q155" s="6" t="s">
        <v>1</v>
      </c>
      <c r="R155" s="6" t="s">
        <v>1</v>
      </c>
      <c r="V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3"/>
        <v/>
      </c>
      <c r="AT155" s="67" t="str">
        <f>IF(OR(E155="",VLOOKUP(E$1,Services!$A$1:$B$22,2,0)="Exclude"),"",IF($D155=1,IF(OR(price_limit="",price_limit="No Limit"),IF(E155="Yes",1,2),IF(SUMIFS(WhatIf!$G:$G,WhatIf!$A:$A,E$1,WhatIf!$B:$B,E155)&lt;=price_limit,IF(E155="Yes",1,2),"")),""))</f>
        <v/>
      </c>
      <c r="AU155" s="67" t="str">
        <f ca="1">IF(OR(F155="",VLOOKUP(F$1,Services!$A$1:$B$22,2,0)="Exclude"),"",IF($D155=1,IF(OR(price_limit="",price_limit="No Limit"),IF(F155="Yes",1,2),IF(SUMIFS(WhatIf!$G:$G,WhatIf!$A:$A,F$1,WhatIf!$B:$B,F155)&lt;=price_limit,IF(F155="Yes",1,2),"")),""))</f>
        <v/>
      </c>
      <c r="AV155" s="67" t="str">
        <f ca="1">IF(OR(G155="",VLOOKUP(G$1,Services!$A$1:$B$22,2,0)="Exclude"),"",IF($D155=1,IF(OR(price_limit="",price_limit="No Limit"),IF(G155="Yes",1,2),IF(SUMIFS(WhatIf!$G:$G,WhatIf!$A:$A,G$1,WhatIf!$B:$B,G155)&lt;=price_limit,IF(G155="Yes",1,2),"")),""))</f>
        <v/>
      </c>
      <c r="AW155" s="67" t="str">
        <f ca="1">IF(OR(H155="",VLOOKUP(H$1,Services!$A$1:$B$22,2,0)="Exclude"),"",IF($D155=1,IF(OR(price_limit="",price_limit="No Limit"),IF(H155="Yes",1,2),IF(SUMIFS(WhatIf!$G:$G,WhatIf!$A:$A,H$1,WhatIf!$B:$B,H155)&lt;=price_limit,IF(H155="Yes",1,2),"")),""))</f>
        <v/>
      </c>
      <c r="AX155" s="67" t="str">
        <f ca="1">IF(OR(I155="",VLOOKUP(I$1,Services!$A$1:$B$22,2,0)="Exclude"),"",IF($D155=1,IF(OR(price_limit="",price_limit="No Limit"),IF(I155="Yes",1,2),IF(SUMIFS(WhatIf!$G:$G,WhatIf!$A:$A,I$1,WhatIf!$B:$B,I155)&lt;=price_limit,IF(I155="Yes",1,2),"")),""))</f>
        <v/>
      </c>
      <c r="AY155" s="67" t="str">
        <f ca="1">IF(OR(J155="",VLOOKUP(J$1,Services!$A$1:$B$22,2,0)="Exclude"),"",IF($D155=1,IF(OR(price_limit="",price_limit="No Limit"),IF(J155="Yes",1,2),IF(SUMIFS(WhatIf!$G:$G,WhatIf!$A:$A,J$1,WhatIf!$B:$B,J155)&lt;=price_limit,IF(J155="Yes",1,2),"")),""))</f>
        <v/>
      </c>
      <c r="AZ155" s="67" t="str">
        <f ca="1">IF(OR(K155="",VLOOKUP(K$1,Services!$A$1:$B$22,2,0)="Exclude"),"",IF($D155=1,IF(OR(price_limit="",price_limit="No Limit"),IF(K155="Yes",1,2),IF(SUMIFS(WhatIf!$G:$G,WhatIf!$A:$A,K$1,WhatIf!$B:$B,K155)&lt;=price_limit,IF(K155="Yes",1,2),"")),""))</f>
        <v/>
      </c>
      <c r="BA155" s="67" t="str">
        <f ca="1">IF(OR(L155="",VLOOKUP(L$1,Services!$A$1:$B$22,2,0)="Exclude"),"",IF($D155=1,IF(OR(price_limit="",price_limit="No Limit"),IF(L155="Yes",1,2),IF(SUMIFS(WhatIf!$G:$G,WhatIf!$A:$A,L$1,WhatIf!$B:$B,L155)&lt;=price_limit,IF(L155="Yes",1,2),"")),""))</f>
        <v/>
      </c>
      <c r="BB155" s="67" t="str">
        <f ca="1">IF(OR(M155="",VLOOKUP(M$1,Services!$A$1:$B$22,2,0)="Exclude"),"",IF($D155=1,IF(OR(price_limit="",price_limit="No Limit"),IF(M155="Yes",1,2),IF(SUMIFS(WhatIf!$G:$G,WhatIf!$A:$A,M$1,WhatIf!$B:$B,M155)&lt;=price_limit,IF(M155="Yes",1,2),"")),""))</f>
        <v/>
      </c>
      <c r="BC155" s="67" t="str">
        <f>IF(OR(N155="",VLOOKUP(N$1,Services!$A$1:$B$22,2,0)="Exclude"),"",IF($D155=1,IF(OR(price_limit="",price_limit="No Limit"),IF(N155="Yes",1,2),IF(SUMIFS(WhatIf!$G:$G,WhatIf!$A:$A,N$1,WhatIf!$B:$B,N155)&lt;=price_limit,IF(N155="Yes",1,2),"")),""))</f>
        <v/>
      </c>
      <c r="BD155" s="67" t="str">
        <f ca="1">IF(OR(O155="",VLOOKUP(O$1,Services!$A$1:$B$22,2,0)="Exclude"),"",IF($D155=1,IF(OR(price_limit="",price_limit="No Limit"),IF(O155="Yes",1,2),IF(SUMIFS(WhatIf!$G:$G,WhatIf!$A:$A,O$1,WhatIf!$B:$B,O155)&lt;=price_limit,IF(O155="Yes",1,2),"")),""))</f>
        <v/>
      </c>
      <c r="BE155" s="67" t="str">
        <f ca="1">IF(OR(P155="",VLOOKUP(P$1,Services!$A$1:$B$22,2,0)="Exclude"),"",IF($D155=1,IF(OR(price_limit="",price_limit="No Limit"),IF(P155="Yes",1,2),IF(SUMIFS(WhatIf!$G:$G,WhatIf!$A:$A,P$1,WhatIf!$B:$B,P155)&lt;=price_limit,IF(P155="Yes",1,2),"")),""))</f>
        <v/>
      </c>
      <c r="BF155" s="67" t="str">
        <f>IF(OR(Q155="",VLOOKUP(Q$1,Services!$A$1:$B$22,2,0)="Exclude"),"",IF($D155=1,IF(OR(price_limit="",price_limit="No Limit"),IF(Q155="Yes",1,2),IF(SUMIFS(WhatIf!$G:$G,WhatIf!$A:$A,Q$1,WhatIf!$B:$B,Q155)&lt;=price_limit,IF(Q155="Yes",1,2),"")),""))</f>
        <v/>
      </c>
      <c r="BG155" s="67" t="str">
        <f ca="1">IF(OR(R155="",VLOOKUP(R$1,Services!$A$1:$B$22,2,0)="Exclude"),"",IF($D155=1,IF(OR(price_limit="",price_limit="No Limit"),IF(R155="Yes",1,2),IF(SUMIFS(WhatIf!$G:$G,WhatIf!$A:$A,R$1,WhatIf!$B:$B,R155)&lt;=price_limit,IF(R155="Yes",1,2),"")),""))</f>
        <v/>
      </c>
      <c r="BH155" s="67" t="str">
        <f>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t="str">
        <f ca="1">IF(OR(V155="",VLOOKUP(V$1,Services!$A$1:$B$22,2,0)="Exclude"),"",IF($D155=1,IF(OR(price_limit="",price_limit="No Limit"),IF(V155="Yes",1,2),IF(SUMIFS(WhatIf!$G:$G,WhatIf!$A:$A,V$1,WhatIf!$B:$B,V155)&lt;=price_limit,IF(V155="Yes",1,2),"")),""))</f>
        <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4"/>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631</v>
      </c>
      <c r="B156" s="4" t="s">
        <v>237</v>
      </c>
      <c r="C156" s="4" t="s">
        <v>448</v>
      </c>
      <c r="D156" s="3" t="str">
        <f t="shared" ca="1" si="15"/>
        <v/>
      </c>
      <c r="Q156" s="6" t="s">
        <v>806</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3"/>
        <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t="str">
        <f>IF(OR(G156="",VLOOKUP(G$1,Services!$A$1:$B$22,2,0)="Exclude"),"",IF($D156=1,IF(OR(price_limit="",price_limit="No Limit"),IF(G156="Yes",1,2),IF(SUMIFS(WhatIf!$G:$G,WhatIf!$A:$A,G$1,WhatIf!$B:$B,G156)&lt;=price_limit,IF(G156="Yes",1,2),"")),""))</f>
        <v/>
      </c>
      <c r="AW156" s="67" t="str">
        <f>IF(OR(H156="",VLOOKUP(H$1,Services!$A$1:$B$22,2,0)="Exclude"),"",IF($D156=1,IF(OR(price_limit="",price_limit="No Limit"),IF(H156="Yes",1,2),IF(SUMIFS(WhatIf!$G:$G,WhatIf!$A:$A,H$1,WhatIf!$B:$B,H156)&lt;=price_limit,IF(H156="Yes",1,2),"")),""))</f>
        <v/>
      </c>
      <c r="AX156" s="67" t="str">
        <f>IF(OR(I156="",VLOOKUP(I$1,Services!$A$1:$B$22,2,0)="Exclude"),"",IF($D156=1,IF(OR(price_limit="",price_limit="No Limit"),IF(I156="Yes",1,2),IF(SUMIFS(WhatIf!$G:$G,WhatIf!$A:$A,I$1,WhatIf!$B:$B,I156)&lt;=price_limit,IF(I156="Yes",1,2),"")),""))</f>
        <v/>
      </c>
      <c r="AY156" s="67" t="str">
        <f>IF(OR(J156="",VLOOKUP(J$1,Services!$A$1:$B$22,2,0)="Exclude"),"",IF($D156=1,IF(OR(price_limit="",price_limit="No Limit"),IF(J156="Yes",1,2),IF(SUMIFS(WhatIf!$G:$G,WhatIf!$A:$A,J$1,WhatIf!$B:$B,J156)&lt;=price_limit,IF(J156="Yes",1,2),"")),""))</f>
        <v/>
      </c>
      <c r="AZ156" s="67" t="str">
        <f>IF(OR(K156="",VLOOKUP(K$1,Services!$A$1:$B$22,2,0)="Exclude"),"",IF($D156=1,IF(OR(price_limit="",price_limit="No Limit"),IF(K156="Yes",1,2),IF(SUMIFS(WhatIf!$G:$G,WhatIf!$A:$A,K$1,WhatIf!$B:$B,K156)&lt;=price_limit,IF(K156="Yes",1,2),"")),""))</f>
        <v/>
      </c>
      <c r="BA156" s="67" t="str">
        <f>IF(OR(L156="",VLOOKUP(L$1,Services!$A$1:$B$22,2,0)="Exclude"),"",IF($D156=1,IF(OR(price_limit="",price_limit="No Limit"),IF(L156="Yes",1,2),IF(SUMIFS(WhatIf!$G:$G,WhatIf!$A:$A,L$1,WhatIf!$B:$B,L156)&lt;=price_limit,IF(L156="Yes",1,2),"")),""))</f>
        <v/>
      </c>
      <c r="BB156" s="67" t="str">
        <f>IF(OR(M156="",VLOOKUP(M$1,Services!$A$1:$B$22,2,0)="Exclude"),"",IF($D156=1,IF(OR(price_limit="",price_limit="No Limit"),IF(M156="Yes",1,2),IF(SUMIFS(WhatIf!$G:$G,WhatIf!$A:$A,M$1,WhatIf!$B:$B,M156)&lt;=price_limit,IF(M156="Yes",1,2),"")),""))</f>
        <v/>
      </c>
      <c r="BC156" s="67" t="str">
        <f>IF(OR(N156="",VLOOKUP(N$1,Services!$A$1:$B$22,2,0)="Exclude"),"",IF($D156=1,IF(OR(price_limit="",price_limit="No Limit"),IF(N156="Yes",1,2),IF(SUMIFS(WhatIf!$G:$G,WhatIf!$A:$A,N$1,WhatIf!$B:$B,N156)&lt;=price_limit,IF(N156="Yes",1,2),"")),""))</f>
        <v/>
      </c>
      <c r="BD156" s="67" t="str">
        <f>IF(OR(O156="",VLOOKUP(O$1,Services!$A$1:$B$22,2,0)="Exclude"),"",IF($D156=1,IF(OR(price_limit="",price_limit="No Limit"),IF(O156="Yes",1,2),IF(SUMIFS(WhatIf!$G:$G,WhatIf!$A:$A,O$1,WhatIf!$B:$B,O156)&lt;=price_limit,IF(O156="Yes",1,2),"")),""))</f>
        <v/>
      </c>
      <c r="BE156" s="67" t="str">
        <f>IF(OR(P156="",VLOOKUP(P$1,Services!$A$1:$B$22,2,0)="Exclude"),"",IF($D156=1,IF(OR(price_limit="",price_limit="No Limit"),IF(P156="Yes",1,2),IF(SUMIFS(WhatIf!$G:$G,WhatIf!$A:$A,P$1,WhatIf!$B:$B,P156)&lt;=price_limit,IF(P156="Yes",1,2),"")),""))</f>
        <v/>
      </c>
      <c r="BF156" s="67" t="str">
        <f>IF(OR(Q156="",VLOOKUP(Q$1,Services!$A$1:$B$22,2,0)="Exclude"),"",IF($D156=1,IF(OR(price_limit="",price_limit="No Limit"),IF(Q156="Yes",1,2),IF(SUMIFS(WhatIf!$G:$G,WhatIf!$A:$A,Q$1,WhatIf!$B:$B,Q156)&lt;=price_limit,IF(Q156="Yes",1,2),"")),""))</f>
        <v/>
      </c>
      <c r="BG156" s="67" t="str">
        <f>IF(OR(R156="",VLOOKUP(R$1,Services!$A$1:$B$22,2,0)="Exclude"),"",IF($D156=1,IF(OR(price_limit="",price_limit="No Limit"),IF(R156="Yes",1,2),IF(SUMIFS(WhatIf!$G:$G,WhatIf!$A:$A,R$1,WhatIf!$B:$B,R156)&lt;=price_limit,IF(R156="Yes",1,2),"")),""))</f>
        <v/>
      </c>
      <c r="BH156" s="67" t="str">
        <f>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t="str">
        <f>IF(OR(V156="",VLOOKUP(V$1,Services!$A$1:$B$22,2,0)="Exclude"),"",IF($D156=1,IF(OR(price_limit="",price_limit="No Limit"),IF(V156="Yes",1,2),IF(SUMIFS(WhatIf!$G:$G,WhatIf!$A:$A,V$1,WhatIf!$B:$B,V156)&lt;=price_limit,IF(V156="Yes",1,2),"")),""))</f>
        <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4"/>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109</v>
      </c>
      <c r="B157" s="4" t="s">
        <v>237</v>
      </c>
      <c r="C157" s="4" t="s">
        <v>206</v>
      </c>
      <c r="D157" s="3" t="str">
        <f t="shared" ca="1" si="15"/>
        <v/>
      </c>
      <c r="H157" s="5" t="s">
        <v>487</v>
      </c>
      <c r="I157" s="5" t="s">
        <v>487</v>
      </c>
      <c r="J157" s="5" t="s">
        <v>487</v>
      </c>
      <c r="K157" s="5" t="s">
        <v>487</v>
      </c>
      <c r="L157" s="5" t="s">
        <v>487</v>
      </c>
      <c r="M157" s="5" t="s">
        <v>487</v>
      </c>
      <c r="N157" s="5" t="s">
        <v>1</v>
      </c>
      <c r="Q157" s="5" t="s">
        <v>306</v>
      </c>
      <c r="R157" s="5" t="s">
        <v>928</v>
      </c>
      <c r="V157" s="5" t="s">
        <v>1</v>
      </c>
      <c r="W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3"/>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IF(OR(G157="",VLOOKUP(G$1,Services!$A$1:$B$22,2,0)="Exclude"),"",IF($D157=1,IF(OR(price_limit="",price_limit="No Limit"),IF(G157="Yes",1,2),IF(SUMIFS(WhatIf!$G:$G,WhatIf!$A:$A,G$1,WhatIf!$B:$B,G157)&lt;=price_limit,IF(G157="Yes",1,2),"")),""))</f>
        <v/>
      </c>
      <c r="AW157" s="67" t="str">
        <f ca="1">IF(OR(H157="",VLOOKUP(H$1,Services!$A$1:$B$22,2,0)="Exclude"),"",IF($D157=1,IF(OR(price_limit="",price_limit="No Limit"),IF(H157="Yes",1,2),IF(SUMIFS(WhatIf!$G:$G,WhatIf!$A:$A,H$1,WhatIf!$B:$B,H157)&lt;=price_limit,IF(H157="Yes",1,2),"")),""))</f>
        <v/>
      </c>
      <c r="AX157" s="67" t="str">
        <f ca="1">IF(OR(I157="",VLOOKUP(I$1,Services!$A$1:$B$22,2,0)="Exclude"),"",IF($D157=1,IF(OR(price_limit="",price_limit="No Limit"),IF(I157="Yes",1,2),IF(SUMIFS(WhatIf!$G:$G,WhatIf!$A:$A,I$1,WhatIf!$B:$B,I157)&lt;=price_limit,IF(I157="Yes",1,2),"")),""))</f>
        <v/>
      </c>
      <c r="AY157" s="67" t="str">
        <f ca="1">IF(OR(J157="",VLOOKUP(J$1,Services!$A$1:$B$22,2,0)="Exclude"),"",IF($D157=1,IF(OR(price_limit="",price_limit="No Limit"),IF(J157="Yes",1,2),IF(SUMIFS(WhatIf!$G:$G,WhatIf!$A:$A,J$1,WhatIf!$B:$B,J157)&lt;=price_limit,IF(J157="Yes",1,2),"")),""))</f>
        <v/>
      </c>
      <c r="AZ157" s="67" t="str">
        <f ca="1">IF(OR(K157="",VLOOKUP(K$1,Services!$A$1:$B$22,2,0)="Exclude"),"",IF($D157=1,IF(OR(price_limit="",price_limit="No Limit"),IF(K157="Yes",1,2),IF(SUMIFS(WhatIf!$G:$G,WhatIf!$A:$A,K$1,WhatIf!$B:$B,K157)&lt;=price_limit,IF(K157="Yes",1,2),"")),""))</f>
        <v/>
      </c>
      <c r="BA157" s="67" t="str">
        <f ca="1">IF(OR(L157="",VLOOKUP(L$1,Services!$A$1:$B$22,2,0)="Exclude"),"",IF($D157=1,IF(OR(price_limit="",price_limit="No Limit"),IF(L157="Yes",1,2),IF(SUMIFS(WhatIf!$G:$G,WhatIf!$A:$A,L$1,WhatIf!$B:$B,L157)&lt;=price_limit,IF(L157="Yes",1,2),"")),""))</f>
        <v/>
      </c>
      <c r="BB157" s="67" t="str">
        <f ca="1">IF(OR(M157="",VLOOKUP(M$1,Services!$A$1:$B$22,2,0)="Exclude"),"",IF($D157=1,IF(OR(price_limit="",price_limit="No Limit"),IF(M157="Yes",1,2),IF(SUMIFS(WhatIf!$G:$G,WhatIf!$A:$A,M$1,WhatIf!$B:$B,M157)&lt;=price_limit,IF(M157="Yes",1,2),"")),""))</f>
        <v/>
      </c>
      <c r="BC157" s="67" t="str">
        <f ca="1">IF(OR(N157="",VLOOKUP(N$1,Services!$A$1:$B$22,2,0)="Exclude"),"",IF($D157=1,IF(OR(price_limit="",price_limit="No Limit"),IF(N157="Yes",1,2),IF(SUMIFS(WhatIf!$G:$G,WhatIf!$A:$A,N$1,WhatIf!$B:$B,N157)&lt;=price_limit,IF(N157="Yes",1,2),"")),""))</f>
        <v/>
      </c>
      <c r="BD157" s="67" t="str">
        <f>IF(OR(O157="",VLOOKUP(O$1,Services!$A$1:$B$22,2,0)="Exclude"),"",IF($D157=1,IF(OR(price_limit="",price_limit="No Limit"),IF(O157="Yes",1,2),IF(SUMIFS(WhatIf!$G:$G,WhatIf!$A:$A,O$1,WhatIf!$B:$B,O157)&lt;=price_limit,IF(O157="Yes",1,2),"")),""))</f>
        <v/>
      </c>
      <c r="BE157" s="67" t="str">
        <f>IF(OR(P157="",VLOOKUP(P$1,Services!$A$1:$B$22,2,0)="Exclude"),"",IF($D157=1,IF(OR(price_limit="",price_limit="No Limit"),IF(P157="Yes",1,2),IF(SUMIFS(WhatIf!$G:$G,WhatIf!$A:$A,P$1,WhatIf!$B:$B,P157)&lt;=price_limit,IF(P157="Yes",1,2),"")),""))</f>
        <v/>
      </c>
      <c r="BF157" s="67" t="str">
        <f>IF(OR(Q157="",VLOOKUP(Q$1,Services!$A$1:$B$22,2,0)="Exclude"),"",IF($D157=1,IF(OR(price_limit="",price_limit="No Limit"),IF(Q157="Yes",1,2),IF(SUMIFS(WhatIf!$G:$G,WhatIf!$A:$A,Q$1,WhatIf!$B:$B,Q157)&lt;=price_limit,IF(Q157="Yes",1,2),"")),""))</f>
        <v/>
      </c>
      <c r="BG157" s="67" t="str">
        <f ca="1">IF(OR(R157="",VLOOKUP(R$1,Services!$A$1:$B$22,2,0)="Exclude"),"",IF($D157=1,IF(OR(price_limit="",price_limit="No Limit"),IF(R157="Yes",1,2),IF(SUMIFS(WhatIf!$G:$G,WhatIf!$A:$A,R$1,WhatIf!$B:$B,R157)&lt;=price_limit,IF(R157="Yes",1,2),"")),""))</f>
        <v/>
      </c>
      <c r="BH157" s="67" t="str">
        <f>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 ca="1">IF(OR(V157="",VLOOKUP(V$1,Services!$A$1:$B$22,2,0)="Exclude"),"",IF($D157=1,IF(OR(price_limit="",price_limit="No Limit"),IF(V157="Yes",1,2),IF(SUMIFS(WhatIf!$G:$G,WhatIf!$A:$A,V$1,WhatIf!$B:$B,V157)&lt;=price_limit,IF(V157="Yes",1,2),"")),""))</f>
        <v/>
      </c>
      <c r="BL157" s="67" t="str">
        <f ca="1">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4"/>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24.9" x14ac:dyDescent="0.3">
      <c r="A158" s="19" t="s">
        <v>36</v>
      </c>
      <c r="B158" s="4" t="s">
        <v>278</v>
      </c>
      <c r="C158" s="4" t="s">
        <v>214</v>
      </c>
      <c r="D158" s="3" t="str">
        <f t="shared" ca="1" si="15"/>
        <v/>
      </c>
      <c r="G158" s="5" t="s">
        <v>1</v>
      </c>
      <c r="H158" s="5" t="s">
        <v>1</v>
      </c>
      <c r="I158" s="5" t="s">
        <v>1</v>
      </c>
      <c r="J158" s="5" t="s">
        <v>1</v>
      </c>
      <c r="K158" s="5" t="s">
        <v>1</v>
      </c>
      <c r="L158" s="5" t="s">
        <v>1</v>
      </c>
      <c r="M158" s="5" t="s">
        <v>1</v>
      </c>
      <c r="O158" s="6" t="s">
        <v>1</v>
      </c>
      <c r="P158" s="6" t="s">
        <v>1</v>
      </c>
      <c r="Q158" s="6" t="s">
        <v>1</v>
      </c>
      <c r="R158" s="6" t="s">
        <v>1</v>
      </c>
      <c r="V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3"/>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 ca="1">IF(OR(G158="",VLOOKUP(G$1,Services!$A$1:$B$22,2,0)="Exclude"),"",IF($D158=1,IF(OR(price_limit="",price_limit="No Limit"),IF(G158="Yes",1,2),IF(SUMIFS(WhatIf!$G:$G,WhatIf!$A:$A,G$1,WhatIf!$B:$B,G158)&lt;=price_limit,IF(G158="Yes",1,2),"")),""))</f>
        <v/>
      </c>
      <c r="AW158" s="67" t="str">
        <f ca="1">IF(OR(H158="",VLOOKUP(H$1,Services!$A$1:$B$22,2,0)="Exclude"),"",IF($D158=1,IF(OR(price_limit="",price_limit="No Limit"),IF(H158="Yes",1,2),IF(SUMIFS(WhatIf!$G:$G,WhatIf!$A:$A,H$1,WhatIf!$B:$B,H158)&lt;=price_limit,IF(H158="Yes",1,2),"")),""))</f>
        <v/>
      </c>
      <c r="AX158" s="67" t="str">
        <f ca="1">IF(OR(I158="",VLOOKUP(I$1,Services!$A$1:$B$22,2,0)="Exclude"),"",IF($D158=1,IF(OR(price_limit="",price_limit="No Limit"),IF(I158="Yes",1,2),IF(SUMIFS(WhatIf!$G:$G,WhatIf!$A:$A,I$1,WhatIf!$B:$B,I158)&lt;=price_limit,IF(I158="Yes",1,2),"")),""))</f>
        <v/>
      </c>
      <c r="AY158" s="67" t="str">
        <f ca="1">IF(OR(J158="",VLOOKUP(J$1,Services!$A$1:$B$22,2,0)="Exclude"),"",IF($D158=1,IF(OR(price_limit="",price_limit="No Limit"),IF(J158="Yes",1,2),IF(SUMIFS(WhatIf!$G:$G,WhatIf!$A:$A,J$1,WhatIf!$B:$B,J158)&lt;=price_limit,IF(J158="Yes",1,2),"")),""))</f>
        <v/>
      </c>
      <c r="AZ158" s="67" t="str">
        <f ca="1">IF(OR(K158="",VLOOKUP(K$1,Services!$A$1:$B$22,2,0)="Exclude"),"",IF($D158=1,IF(OR(price_limit="",price_limit="No Limit"),IF(K158="Yes",1,2),IF(SUMIFS(WhatIf!$G:$G,WhatIf!$A:$A,K$1,WhatIf!$B:$B,K158)&lt;=price_limit,IF(K158="Yes",1,2),"")),""))</f>
        <v/>
      </c>
      <c r="BA158" s="67" t="str">
        <f ca="1">IF(OR(L158="",VLOOKUP(L$1,Services!$A$1:$B$22,2,0)="Exclude"),"",IF($D158=1,IF(OR(price_limit="",price_limit="No Limit"),IF(L158="Yes",1,2),IF(SUMIFS(WhatIf!$G:$G,WhatIf!$A:$A,L$1,WhatIf!$B:$B,L158)&lt;=price_limit,IF(L158="Yes",1,2),"")),""))</f>
        <v/>
      </c>
      <c r="BB158" s="67" t="str">
        <f ca="1">IF(OR(M158="",VLOOKUP(M$1,Services!$A$1:$B$22,2,0)="Exclude"),"",IF($D158=1,IF(OR(price_limit="",price_limit="No Limit"),IF(M158="Yes",1,2),IF(SUMIFS(WhatIf!$G:$G,WhatIf!$A:$A,M$1,WhatIf!$B:$B,M158)&lt;=price_limit,IF(M158="Yes",1,2),"")),""))</f>
        <v/>
      </c>
      <c r="BC158" s="67" t="str">
        <f>IF(OR(N158="",VLOOKUP(N$1,Services!$A$1:$B$22,2,0)="Exclude"),"",IF($D158=1,IF(OR(price_limit="",price_limit="No Limit"),IF(N158="Yes",1,2),IF(SUMIFS(WhatIf!$G:$G,WhatIf!$A:$A,N$1,WhatIf!$B:$B,N158)&lt;=price_limit,IF(N158="Yes",1,2),"")),""))</f>
        <v/>
      </c>
      <c r="BD158" s="67" t="str">
        <f ca="1">IF(OR(O158="",VLOOKUP(O$1,Services!$A$1:$B$22,2,0)="Exclude"),"",IF($D158=1,IF(OR(price_limit="",price_limit="No Limit"),IF(O158="Yes",1,2),IF(SUMIFS(WhatIf!$G:$G,WhatIf!$A:$A,O$1,WhatIf!$B:$B,O158)&lt;=price_limit,IF(O158="Yes",1,2),"")),""))</f>
        <v/>
      </c>
      <c r="BE158" s="67" t="str">
        <f ca="1">IF(OR(P158="",VLOOKUP(P$1,Services!$A$1:$B$22,2,0)="Exclude"),"",IF($D158=1,IF(OR(price_limit="",price_limit="No Limit"),IF(P158="Yes",1,2),IF(SUMIFS(WhatIf!$G:$G,WhatIf!$A:$A,P$1,WhatIf!$B:$B,P158)&lt;=price_limit,IF(P158="Yes",1,2),"")),""))</f>
        <v/>
      </c>
      <c r="BF158" s="67" t="str">
        <f>IF(OR(Q158="",VLOOKUP(Q$1,Services!$A$1:$B$22,2,0)="Exclude"),"",IF($D158=1,IF(OR(price_limit="",price_limit="No Limit"),IF(Q158="Yes",1,2),IF(SUMIFS(WhatIf!$G:$G,WhatIf!$A:$A,Q$1,WhatIf!$B:$B,Q158)&lt;=price_limit,IF(Q158="Yes",1,2),"")),""))</f>
        <v/>
      </c>
      <c r="BG158" s="67" t="str">
        <f ca="1">IF(OR(R158="",VLOOKUP(R$1,Services!$A$1:$B$22,2,0)="Exclude"),"",IF($D158=1,IF(OR(price_limit="",price_limit="No Limit"),IF(R158="Yes",1,2),IF(SUMIFS(WhatIf!$G:$G,WhatIf!$A:$A,R$1,WhatIf!$B:$B,R158)&lt;=price_limit,IF(R158="Yes",1,2),"")),""))</f>
        <v/>
      </c>
      <c r="BH158" s="67" t="str">
        <f>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 ca="1">IF(OR(V158="",VLOOKUP(V$1,Services!$A$1:$B$22,2,0)="Exclude"),"",IF($D158=1,IF(OR(price_limit="",price_limit="No Limit"),IF(V158="Yes",1,2),IF(SUMIFS(WhatIf!$G:$G,WhatIf!$A:$A,V$1,WhatIf!$B:$B,V158)&lt;=price_limit,IF(V158="Yes",1,2),"")),""))</f>
        <v/>
      </c>
      <c r="BL158" s="67" t="str">
        <f>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4"/>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37.299999999999997" x14ac:dyDescent="0.3">
      <c r="A159" s="19" t="s">
        <v>110</v>
      </c>
      <c r="B159" s="4" t="s">
        <v>237</v>
      </c>
      <c r="C159" s="4" t="s">
        <v>207</v>
      </c>
      <c r="D159" s="3" t="str">
        <f t="shared" ca="1" si="15"/>
        <v/>
      </c>
      <c r="O159" s="12" t="s">
        <v>243</v>
      </c>
      <c r="Q159" s="12" t="s">
        <v>243</v>
      </c>
      <c r="R159" s="12" t="s">
        <v>937</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3"/>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IF(OR(G159="",VLOOKUP(G$1,Services!$A$1:$B$22,2,0)="Exclude"),"",IF($D159=1,IF(OR(price_limit="",price_limit="No Limit"),IF(G159="Yes",1,2),IF(SUMIFS(WhatIf!$G:$G,WhatIf!$A:$A,G$1,WhatIf!$B:$B,G159)&lt;=price_limit,IF(G159="Yes",1,2),"")),""))</f>
        <v/>
      </c>
      <c r="AW159" s="67" t="str">
        <f>IF(OR(H159="",VLOOKUP(H$1,Services!$A$1:$B$22,2,0)="Exclude"),"",IF($D159=1,IF(OR(price_limit="",price_limit="No Limit"),IF(H159="Yes",1,2),IF(SUMIFS(WhatIf!$G:$G,WhatIf!$A:$A,H$1,WhatIf!$B:$B,H159)&lt;=price_limit,IF(H159="Yes",1,2),"")),""))</f>
        <v/>
      </c>
      <c r="AX159" s="67" t="str">
        <f>IF(OR(I159="",VLOOKUP(I$1,Services!$A$1:$B$22,2,0)="Exclude"),"",IF($D159=1,IF(OR(price_limit="",price_limit="No Limit"),IF(I159="Yes",1,2),IF(SUMIFS(WhatIf!$G:$G,WhatIf!$A:$A,I$1,WhatIf!$B:$B,I159)&lt;=price_limit,IF(I159="Yes",1,2),"")),""))</f>
        <v/>
      </c>
      <c r="AY159" s="67" t="str">
        <f>IF(OR(J159="",VLOOKUP(J$1,Services!$A$1:$B$22,2,0)="Exclude"),"",IF($D159=1,IF(OR(price_limit="",price_limit="No Limit"),IF(J159="Yes",1,2),IF(SUMIFS(WhatIf!$G:$G,WhatIf!$A:$A,J$1,WhatIf!$B:$B,J159)&lt;=price_limit,IF(J159="Yes",1,2),"")),""))</f>
        <v/>
      </c>
      <c r="AZ159" s="67" t="str">
        <f>IF(OR(K159="",VLOOKUP(K$1,Services!$A$1:$B$22,2,0)="Exclude"),"",IF($D159=1,IF(OR(price_limit="",price_limit="No Limit"),IF(K159="Yes",1,2),IF(SUMIFS(WhatIf!$G:$G,WhatIf!$A:$A,K$1,WhatIf!$B:$B,K159)&lt;=price_limit,IF(K159="Yes",1,2),"")),""))</f>
        <v/>
      </c>
      <c r="BA159" s="67" t="str">
        <f>IF(OR(L159="",VLOOKUP(L$1,Services!$A$1:$B$22,2,0)="Exclude"),"",IF($D159=1,IF(OR(price_limit="",price_limit="No Limit"),IF(L159="Yes",1,2),IF(SUMIFS(WhatIf!$G:$G,WhatIf!$A:$A,L$1,WhatIf!$B:$B,L159)&lt;=price_limit,IF(L159="Yes",1,2),"")),""))</f>
        <v/>
      </c>
      <c r="BB159" s="67" t="str">
        <f>IF(OR(M159="",VLOOKUP(M$1,Services!$A$1:$B$22,2,0)="Exclude"),"",IF($D159=1,IF(OR(price_limit="",price_limit="No Limit"),IF(M159="Yes",1,2),IF(SUMIFS(WhatIf!$G:$G,WhatIf!$A:$A,M$1,WhatIf!$B:$B,M159)&lt;=price_limit,IF(M159="Yes",1,2),"")),""))</f>
        <v/>
      </c>
      <c r="BC159" s="67" t="str">
        <f>IF(OR(N159="",VLOOKUP(N$1,Services!$A$1:$B$22,2,0)="Exclude"),"",IF($D159=1,IF(OR(price_limit="",price_limit="No Limit"),IF(N159="Yes",1,2),IF(SUMIFS(WhatIf!$G:$G,WhatIf!$A:$A,N$1,WhatIf!$B:$B,N159)&lt;=price_limit,IF(N159="Yes",1,2),"")),""))</f>
        <v/>
      </c>
      <c r="BD159" s="67" t="str">
        <f ca="1">IF(OR(O159="",VLOOKUP(O$1,Services!$A$1:$B$22,2,0)="Exclude"),"",IF($D159=1,IF(OR(price_limit="",price_limit="No Limit"),IF(O159="Yes",1,2),IF(SUMIFS(WhatIf!$G:$G,WhatIf!$A:$A,O$1,WhatIf!$B:$B,O159)&lt;=price_limit,IF(O159="Yes",1,2),"")),""))</f>
        <v/>
      </c>
      <c r="BE159" s="67" t="str">
        <f>IF(OR(P159="",VLOOKUP(P$1,Services!$A$1:$B$22,2,0)="Exclude"),"",IF($D159=1,IF(OR(price_limit="",price_limit="No Limit"),IF(P159="Yes",1,2),IF(SUMIFS(WhatIf!$G:$G,WhatIf!$A:$A,P$1,WhatIf!$B:$B,P159)&lt;=price_limit,IF(P159="Yes",1,2),"")),""))</f>
        <v/>
      </c>
      <c r="BF159" s="67" t="str">
        <f>IF(OR(Q159="",VLOOKUP(Q$1,Services!$A$1:$B$22,2,0)="Exclude"),"",IF($D159=1,IF(OR(price_limit="",price_limit="No Limit"),IF(Q159="Yes",1,2),IF(SUMIFS(WhatIf!$G:$G,WhatIf!$A:$A,Q$1,WhatIf!$B:$B,Q159)&lt;=price_limit,IF(Q159="Yes",1,2),"")),""))</f>
        <v/>
      </c>
      <c r="BG159" s="67" t="str">
        <f ca="1">IF(OR(R159="",VLOOKUP(R$1,Services!$A$1:$B$22,2,0)="Exclude"),"",IF($D159=1,IF(OR(price_limit="",price_limit="No Limit"),IF(R159="Yes",1,2),IF(SUMIFS(WhatIf!$G:$G,WhatIf!$A:$A,R$1,WhatIf!$B:$B,R159)&lt;=price_limit,IF(R159="Yes",1,2),"")),""))</f>
        <v/>
      </c>
      <c r="BH159" s="67" t="str">
        <f>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4"/>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x14ac:dyDescent="0.3">
      <c r="A160" s="19" t="s">
        <v>175</v>
      </c>
      <c r="B160" s="4" t="s">
        <v>718</v>
      </c>
      <c r="C160" s="4" t="s">
        <v>207</v>
      </c>
      <c r="D160" s="3" t="str">
        <f t="shared" ca="1" si="15"/>
        <v/>
      </c>
      <c r="G160" s="5" t="s">
        <v>1</v>
      </c>
      <c r="H160" s="5" t="s">
        <v>1</v>
      </c>
      <c r="I160" s="5" t="s">
        <v>1</v>
      </c>
      <c r="J160" s="5" t="s">
        <v>1</v>
      </c>
      <c r="K160" s="5" t="s">
        <v>1</v>
      </c>
      <c r="L160" s="5" t="s">
        <v>1</v>
      </c>
      <c r="M160" s="5" t="s">
        <v>1</v>
      </c>
      <c r="N160" s="5" t="s">
        <v>1</v>
      </c>
      <c r="O160" s="6" t="s">
        <v>1</v>
      </c>
      <c r="P160" s="6" t="s">
        <v>1</v>
      </c>
      <c r="Q160" s="6" t="s">
        <v>1</v>
      </c>
      <c r="R160" s="6" t="s">
        <v>1</v>
      </c>
      <c r="V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3"/>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 ca="1">IF(OR(G160="",VLOOKUP(G$1,Services!$A$1:$B$22,2,0)="Exclude"),"",IF($D160=1,IF(OR(price_limit="",price_limit="No Limit"),IF(G160="Yes",1,2),IF(SUMIFS(WhatIf!$G:$G,WhatIf!$A:$A,G$1,WhatIf!$B:$B,G160)&lt;=price_limit,IF(G160="Yes",1,2),"")),""))</f>
        <v/>
      </c>
      <c r="AW160" s="67" t="str">
        <f ca="1">IF(OR(H160="",VLOOKUP(H$1,Services!$A$1:$B$22,2,0)="Exclude"),"",IF($D160=1,IF(OR(price_limit="",price_limit="No Limit"),IF(H160="Yes",1,2),IF(SUMIFS(WhatIf!$G:$G,WhatIf!$A:$A,H$1,WhatIf!$B:$B,H160)&lt;=price_limit,IF(H160="Yes",1,2),"")),""))</f>
        <v/>
      </c>
      <c r="AX160" s="67" t="str">
        <f ca="1">IF(OR(I160="",VLOOKUP(I$1,Services!$A$1:$B$22,2,0)="Exclude"),"",IF($D160=1,IF(OR(price_limit="",price_limit="No Limit"),IF(I160="Yes",1,2),IF(SUMIFS(WhatIf!$G:$G,WhatIf!$A:$A,I$1,WhatIf!$B:$B,I160)&lt;=price_limit,IF(I160="Yes",1,2),"")),""))</f>
        <v/>
      </c>
      <c r="AY160" s="67" t="str">
        <f ca="1">IF(OR(J160="",VLOOKUP(J$1,Services!$A$1:$B$22,2,0)="Exclude"),"",IF($D160=1,IF(OR(price_limit="",price_limit="No Limit"),IF(J160="Yes",1,2),IF(SUMIFS(WhatIf!$G:$G,WhatIf!$A:$A,J$1,WhatIf!$B:$B,J160)&lt;=price_limit,IF(J160="Yes",1,2),"")),""))</f>
        <v/>
      </c>
      <c r="AZ160" s="67" t="str">
        <f ca="1">IF(OR(K160="",VLOOKUP(K$1,Services!$A$1:$B$22,2,0)="Exclude"),"",IF($D160=1,IF(OR(price_limit="",price_limit="No Limit"),IF(K160="Yes",1,2),IF(SUMIFS(WhatIf!$G:$G,WhatIf!$A:$A,K$1,WhatIf!$B:$B,K160)&lt;=price_limit,IF(K160="Yes",1,2),"")),""))</f>
        <v/>
      </c>
      <c r="BA160" s="67" t="str">
        <f ca="1">IF(OR(L160="",VLOOKUP(L$1,Services!$A$1:$B$22,2,0)="Exclude"),"",IF($D160=1,IF(OR(price_limit="",price_limit="No Limit"),IF(L160="Yes",1,2),IF(SUMIFS(WhatIf!$G:$G,WhatIf!$A:$A,L$1,WhatIf!$B:$B,L160)&lt;=price_limit,IF(L160="Yes",1,2),"")),""))</f>
        <v/>
      </c>
      <c r="BB160" s="67" t="str">
        <f ca="1">IF(OR(M160="",VLOOKUP(M$1,Services!$A$1:$B$22,2,0)="Exclude"),"",IF($D160=1,IF(OR(price_limit="",price_limit="No Limit"),IF(M160="Yes",1,2),IF(SUMIFS(WhatIf!$G:$G,WhatIf!$A:$A,M$1,WhatIf!$B:$B,M160)&lt;=price_limit,IF(M160="Yes",1,2),"")),""))</f>
        <v/>
      </c>
      <c r="BC160" s="67" t="str">
        <f ca="1">IF(OR(N160="",VLOOKUP(N$1,Services!$A$1:$B$22,2,0)="Exclude"),"",IF($D160=1,IF(OR(price_limit="",price_limit="No Limit"),IF(N160="Yes",1,2),IF(SUMIFS(WhatIf!$G:$G,WhatIf!$A:$A,N$1,WhatIf!$B:$B,N160)&lt;=price_limit,IF(N160="Yes",1,2),"")),""))</f>
        <v/>
      </c>
      <c r="BD160" s="67" t="str">
        <f ca="1">IF(OR(O160="",VLOOKUP(O$1,Services!$A$1:$B$22,2,0)="Exclude"),"",IF($D160=1,IF(OR(price_limit="",price_limit="No Limit"),IF(O160="Yes",1,2),IF(SUMIFS(WhatIf!$G:$G,WhatIf!$A:$A,O$1,WhatIf!$B:$B,O160)&lt;=price_limit,IF(O160="Yes",1,2),"")),""))</f>
        <v/>
      </c>
      <c r="BE160" s="67" t="str">
        <f ca="1">IF(OR(P160="",VLOOKUP(P$1,Services!$A$1:$B$22,2,0)="Exclude"),"",IF($D160=1,IF(OR(price_limit="",price_limit="No Limit"),IF(P160="Yes",1,2),IF(SUMIFS(WhatIf!$G:$G,WhatIf!$A:$A,P$1,WhatIf!$B:$B,P160)&lt;=price_limit,IF(P160="Yes",1,2),"")),""))</f>
        <v/>
      </c>
      <c r="BF160" s="67" t="str">
        <f>IF(OR(Q160="",VLOOKUP(Q$1,Services!$A$1:$B$22,2,0)="Exclude"),"",IF($D160=1,IF(OR(price_limit="",price_limit="No Limit"),IF(Q160="Yes",1,2),IF(SUMIFS(WhatIf!$G:$G,WhatIf!$A:$A,Q$1,WhatIf!$B:$B,Q160)&lt;=price_limit,IF(Q160="Yes",1,2),"")),""))</f>
        <v/>
      </c>
      <c r="BG160" s="67" t="str">
        <f ca="1">IF(OR(R160="",VLOOKUP(R$1,Services!$A$1:$B$22,2,0)="Exclude"),"",IF($D160=1,IF(OR(price_limit="",price_limit="No Limit"),IF(R160="Yes",1,2),IF(SUMIFS(WhatIf!$G:$G,WhatIf!$A:$A,R$1,WhatIf!$B:$B,R160)&lt;=price_limit,IF(R160="Yes",1,2),"")),""))</f>
        <v/>
      </c>
      <c r="BH160" s="67" t="str">
        <f>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 ca="1">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4"/>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24.9" x14ac:dyDescent="0.3">
      <c r="A161" s="19" t="s">
        <v>176</v>
      </c>
      <c r="B161" s="4" t="s">
        <v>299</v>
      </c>
      <c r="C161" s="4" t="s">
        <v>207</v>
      </c>
      <c r="D161" s="3" t="str">
        <f t="shared" ca="1" si="15"/>
        <v/>
      </c>
      <c r="F161" s="5" t="s">
        <v>495</v>
      </c>
      <c r="G161" s="5" t="s">
        <v>495</v>
      </c>
      <c r="H161" s="6"/>
      <c r="I161" s="6" t="s">
        <v>1</v>
      </c>
      <c r="L161" s="5" t="s">
        <v>1</v>
      </c>
      <c r="M161" s="5" t="s">
        <v>1</v>
      </c>
      <c r="O161" s="6" t="s">
        <v>1</v>
      </c>
      <c r="P161" s="6" t="s">
        <v>1</v>
      </c>
      <c r="Q161" s="6" t="s">
        <v>1</v>
      </c>
      <c r="R161" s="6" t="s">
        <v>1</v>
      </c>
      <c r="V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3"/>
        <v/>
      </c>
      <c r="AT161" s="67" t="str">
        <f>IF(OR(E161="",VLOOKUP(E$1,Services!$A$1:$B$22,2,0)="Exclude"),"",IF($D161=1,IF(OR(price_limit="",price_limit="No Limit"),IF(E161="Yes",1,2),IF(SUMIFS(WhatIf!$G:$G,WhatIf!$A:$A,E$1,WhatIf!$B:$B,E161)&lt;=price_limit,IF(E161="Yes",1,2),"")),""))</f>
        <v/>
      </c>
      <c r="AU161" s="67" t="str">
        <f ca="1">IF(OR(F161="",VLOOKUP(F$1,Services!$A$1:$B$22,2,0)="Exclude"),"",IF($D161=1,IF(OR(price_limit="",price_limit="No Limit"),IF(F161="Yes",1,2),IF(SUMIFS(WhatIf!$G:$G,WhatIf!$A:$A,F$1,WhatIf!$B:$B,F161)&lt;=price_limit,IF(F161="Yes",1,2),"")),""))</f>
        <v/>
      </c>
      <c r="AV161" s="67" t="str">
        <f ca="1">IF(OR(G161="",VLOOKUP(G$1,Services!$A$1:$B$22,2,0)="Exclude"),"",IF($D161=1,IF(OR(price_limit="",price_limit="No Limit"),IF(G161="Yes",1,2),IF(SUMIFS(WhatIf!$G:$G,WhatIf!$A:$A,G$1,WhatIf!$B:$B,G161)&lt;=price_limit,IF(G161="Yes",1,2),"")),""))</f>
        <v/>
      </c>
      <c r="AW161" s="67" t="str">
        <f>IF(OR(H161="",VLOOKUP(H$1,Services!$A$1:$B$22,2,0)="Exclude"),"",IF($D161=1,IF(OR(price_limit="",price_limit="No Limit"),IF(H161="Yes",1,2),IF(SUMIFS(WhatIf!$G:$G,WhatIf!$A:$A,H$1,WhatIf!$B:$B,H161)&lt;=price_limit,IF(H161="Yes",1,2),"")),""))</f>
        <v/>
      </c>
      <c r="AX161" s="67" t="str">
        <f ca="1">IF(OR(I161="",VLOOKUP(I$1,Services!$A$1:$B$22,2,0)="Exclude"),"",IF($D161=1,IF(OR(price_limit="",price_limit="No Limit"),IF(I161="Yes",1,2),IF(SUMIFS(WhatIf!$G:$G,WhatIf!$A:$A,I$1,WhatIf!$B:$B,I161)&lt;=price_limit,IF(I161="Yes",1,2),"")),""))</f>
        <v/>
      </c>
      <c r="AY161" s="67" t="str">
        <f>IF(OR(J161="",VLOOKUP(J$1,Services!$A$1:$B$22,2,0)="Exclude"),"",IF($D161=1,IF(OR(price_limit="",price_limit="No Limit"),IF(J161="Yes",1,2),IF(SUMIFS(WhatIf!$G:$G,WhatIf!$A:$A,J$1,WhatIf!$B:$B,J161)&lt;=price_limit,IF(J161="Yes",1,2),"")),""))</f>
        <v/>
      </c>
      <c r="AZ161" s="67" t="str">
        <f>IF(OR(K161="",VLOOKUP(K$1,Services!$A$1:$B$22,2,0)="Exclude"),"",IF($D161=1,IF(OR(price_limit="",price_limit="No Limit"),IF(K161="Yes",1,2),IF(SUMIFS(WhatIf!$G:$G,WhatIf!$A:$A,K$1,WhatIf!$B:$B,K161)&lt;=price_limit,IF(K161="Yes",1,2),"")),""))</f>
        <v/>
      </c>
      <c r="BA161" s="67" t="str">
        <f ca="1">IF(OR(L161="",VLOOKUP(L$1,Services!$A$1:$B$22,2,0)="Exclude"),"",IF($D161=1,IF(OR(price_limit="",price_limit="No Limit"),IF(L161="Yes",1,2),IF(SUMIFS(WhatIf!$G:$G,WhatIf!$A:$A,L$1,WhatIf!$B:$B,L161)&lt;=price_limit,IF(L161="Yes",1,2),"")),""))</f>
        <v/>
      </c>
      <c r="BB161" s="67" t="str">
        <f ca="1">IF(OR(M161="",VLOOKUP(M$1,Services!$A$1:$B$22,2,0)="Exclude"),"",IF($D161=1,IF(OR(price_limit="",price_limit="No Limit"),IF(M161="Yes",1,2),IF(SUMIFS(WhatIf!$G:$G,WhatIf!$A:$A,M$1,WhatIf!$B:$B,M161)&lt;=price_limit,IF(M161="Yes",1,2),"")),""))</f>
        <v/>
      </c>
      <c r="BC161" s="67" t="str">
        <f>IF(OR(N161="",VLOOKUP(N$1,Services!$A$1:$B$22,2,0)="Exclude"),"",IF($D161=1,IF(OR(price_limit="",price_limit="No Limit"),IF(N161="Yes",1,2),IF(SUMIFS(WhatIf!$G:$G,WhatIf!$A:$A,N$1,WhatIf!$B:$B,N161)&lt;=price_limit,IF(N161="Yes",1,2),"")),""))</f>
        <v/>
      </c>
      <c r="BD161" s="67" t="str">
        <f ca="1">IF(OR(O161="",VLOOKUP(O$1,Services!$A$1:$B$22,2,0)="Exclude"),"",IF($D161=1,IF(OR(price_limit="",price_limit="No Limit"),IF(O161="Yes",1,2),IF(SUMIFS(WhatIf!$G:$G,WhatIf!$A:$A,O$1,WhatIf!$B:$B,O161)&lt;=price_limit,IF(O161="Yes",1,2),"")),""))</f>
        <v/>
      </c>
      <c r="BE161" s="67" t="str">
        <f ca="1">IF(OR(P161="",VLOOKUP(P$1,Services!$A$1:$B$22,2,0)="Exclude"),"",IF($D161=1,IF(OR(price_limit="",price_limit="No Limit"),IF(P161="Yes",1,2),IF(SUMIFS(WhatIf!$G:$G,WhatIf!$A:$A,P$1,WhatIf!$B:$B,P161)&lt;=price_limit,IF(P161="Yes",1,2),"")),""))</f>
        <v/>
      </c>
      <c r="BF161" s="67" t="str">
        <f>IF(OR(Q161="",VLOOKUP(Q$1,Services!$A$1:$B$22,2,0)="Exclude"),"",IF($D161=1,IF(OR(price_limit="",price_limit="No Limit"),IF(Q161="Yes",1,2),IF(SUMIFS(WhatIf!$G:$G,WhatIf!$A:$A,Q$1,WhatIf!$B:$B,Q161)&lt;=price_limit,IF(Q161="Yes",1,2),"")),""))</f>
        <v/>
      </c>
      <c r="BG161" s="67" t="str">
        <f ca="1">IF(OR(R161="",VLOOKUP(R$1,Services!$A$1:$B$22,2,0)="Exclude"),"",IF($D161=1,IF(OR(price_limit="",price_limit="No Limit"),IF(R161="Yes",1,2),IF(SUMIFS(WhatIf!$G:$G,WhatIf!$A:$A,R$1,WhatIf!$B:$B,R161)&lt;=price_limit,IF(R161="Yes",1,2),"")),""))</f>
        <v/>
      </c>
      <c r="BH161" s="67" t="str">
        <f>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 ca="1">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4"/>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24.9" x14ac:dyDescent="0.3">
      <c r="A162" s="19" t="s">
        <v>224</v>
      </c>
      <c r="B162" s="4" t="s">
        <v>719</v>
      </c>
      <c r="C162" s="4" t="s">
        <v>448</v>
      </c>
      <c r="D162" s="3">
        <f t="shared" ca="1" si="15"/>
        <v>1</v>
      </c>
      <c r="H162" s="5" t="s">
        <v>1</v>
      </c>
      <c r="I162" s="5" t="s">
        <v>1</v>
      </c>
      <c r="J162" s="5" t="s">
        <v>1</v>
      </c>
      <c r="K162" s="5" t="s">
        <v>1</v>
      </c>
      <c r="L162" s="5" t="s">
        <v>1</v>
      </c>
      <c r="M162" s="5" t="s">
        <v>1</v>
      </c>
      <c r="N162" s="5" t="s">
        <v>1</v>
      </c>
      <c r="O162" s="5" t="s">
        <v>1</v>
      </c>
      <c r="Q162" s="5" t="s">
        <v>305</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f ca="1">IF(AND($D162=1,ISNUMBER(MATCH(O$1&amp;O162&amp;"x",WhatIf!$H:$H,0))),1,"")</f>
        <v>1</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f t="shared" ca="1" si="13"/>
        <v>1</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IF(OR(G162="",VLOOKUP(G$1,Services!$A$1:$B$22,2,0)="Exclude"),"",IF($D162=1,IF(OR(price_limit="",price_limit="No Limit"),IF(G162="Yes",1,2),IF(SUMIFS(WhatIf!$G:$G,WhatIf!$A:$A,G$1,WhatIf!$B:$B,G162)&lt;=price_limit,IF(G162="Yes",1,2),"")),""))</f>
        <v/>
      </c>
      <c r="AW162" s="67">
        <f ca="1">IF(OR(H162="",VLOOKUP(H$1,Services!$A$1:$B$22,2,0)="Exclude"),"",IF($D162=1,IF(OR(price_limit="",price_limit="No Limit"),IF(H162="Yes",1,2),IF(SUMIFS(WhatIf!$G:$G,WhatIf!$A:$A,H$1,WhatIf!$B:$B,H162)&lt;=price_limit,IF(H162="Yes",1,2),"")),""))</f>
        <v>1</v>
      </c>
      <c r="AX162" s="67">
        <f ca="1">IF(OR(I162="",VLOOKUP(I$1,Services!$A$1:$B$22,2,0)="Exclude"),"",IF($D162=1,IF(OR(price_limit="",price_limit="No Limit"),IF(I162="Yes",1,2),IF(SUMIFS(WhatIf!$G:$G,WhatIf!$A:$A,I$1,WhatIf!$B:$B,I162)&lt;=price_limit,IF(I162="Yes",1,2),"")),""))</f>
        <v>1</v>
      </c>
      <c r="AY162" s="67">
        <f ca="1">IF(OR(J162="",VLOOKUP(J$1,Services!$A$1:$B$22,2,0)="Exclude"),"",IF($D162=1,IF(OR(price_limit="",price_limit="No Limit"),IF(J162="Yes",1,2),IF(SUMIFS(WhatIf!$G:$G,WhatIf!$A:$A,J$1,WhatIf!$B:$B,J162)&lt;=price_limit,IF(J162="Yes",1,2),"")),""))</f>
        <v>1</v>
      </c>
      <c r="AZ162" s="67">
        <f ca="1">IF(OR(K162="",VLOOKUP(K$1,Services!$A$1:$B$22,2,0)="Exclude"),"",IF($D162=1,IF(OR(price_limit="",price_limit="No Limit"),IF(K162="Yes",1,2),IF(SUMIFS(WhatIf!$G:$G,WhatIf!$A:$A,K$1,WhatIf!$B:$B,K162)&lt;=price_limit,IF(K162="Yes",1,2),"")),""))</f>
        <v>1</v>
      </c>
      <c r="BA162" s="67">
        <f ca="1">IF(OR(L162="",VLOOKUP(L$1,Services!$A$1:$B$22,2,0)="Exclude"),"",IF($D162=1,IF(OR(price_limit="",price_limit="No Limit"),IF(L162="Yes",1,2),IF(SUMIFS(WhatIf!$G:$G,WhatIf!$A:$A,L$1,WhatIf!$B:$B,L162)&lt;=price_limit,IF(L162="Yes",1,2),"")),""))</f>
        <v>1</v>
      </c>
      <c r="BB162" s="67">
        <f ca="1">IF(OR(M162="",VLOOKUP(M$1,Services!$A$1:$B$22,2,0)="Exclude"),"",IF($D162=1,IF(OR(price_limit="",price_limit="No Limit"),IF(M162="Yes",1,2),IF(SUMIFS(WhatIf!$G:$G,WhatIf!$A:$A,M$1,WhatIf!$B:$B,M162)&lt;=price_limit,IF(M162="Yes",1,2),"")),""))</f>
        <v>1</v>
      </c>
      <c r="BC162" s="67">
        <f ca="1">IF(OR(N162="",VLOOKUP(N$1,Services!$A$1:$B$22,2,0)="Exclude"),"",IF($D162=1,IF(OR(price_limit="",price_limit="No Limit"),IF(N162="Yes",1,2),IF(SUMIFS(WhatIf!$G:$G,WhatIf!$A:$A,N$1,WhatIf!$B:$B,N162)&lt;=price_limit,IF(N162="Yes",1,2),"")),""))</f>
        <v>1</v>
      </c>
      <c r="BD162" s="67">
        <f ca="1">IF(OR(O162="",VLOOKUP(O$1,Services!$A$1:$B$22,2,0)="Exclude"),"",IF($D162=1,IF(OR(price_limit="",price_limit="No Limit"),IF(O162="Yes",1,2),IF(SUMIFS(WhatIf!$G:$G,WhatIf!$A:$A,O$1,WhatIf!$B:$B,O162)&lt;=price_limit,IF(O162="Yes",1,2),"")),""))</f>
        <v>1</v>
      </c>
      <c r="BE162" s="67" t="str">
        <f>IF(OR(P162="",VLOOKUP(P$1,Services!$A$1:$B$22,2,0)="Exclude"),"",IF($D162=1,IF(OR(price_limit="",price_limit="No Limit"),IF(P162="Yes",1,2),IF(SUMIFS(WhatIf!$G:$G,WhatIf!$A:$A,P$1,WhatIf!$B:$B,P162)&lt;=price_limit,IF(P162="Yes",1,2),"")),""))</f>
        <v/>
      </c>
      <c r="BF162" s="67" t="str">
        <f>IF(OR(Q162="",VLOOKUP(Q$1,Services!$A$1:$B$22,2,0)="Exclude"),"",IF($D162=1,IF(OR(price_limit="",price_limit="No Limit"),IF(Q162="Yes",1,2),IF(SUMIFS(WhatIf!$G:$G,WhatIf!$A:$A,Q$1,WhatIf!$B:$B,Q162)&lt;=price_limit,IF(Q162="Yes",1,2),"")),""))</f>
        <v/>
      </c>
      <c r="BG162" s="67" t="str">
        <f>IF(OR(R162="",VLOOKUP(R$1,Services!$A$1:$B$22,2,0)="Exclude"),"",IF($D162=1,IF(OR(price_limit="",price_limit="No Limit"),IF(R162="Yes",1,2),IF(SUMIFS(WhatIf!$G:$G,WhatIf!$A:$A,R$1,WhatIf!$B:$B,R162)&lt;=price_limit,IF(R162="Yes",1,2),"")),""))</f>
        <v/>
      </c>
      <c r="BH162" s="67" t="str">
        <f>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4"/>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2</v>
      </c>
    </row>
    <row r="163" spans="1:70" ht="24.9" x14ac:dyDescent="0.3">
      <c r="A163" s="19" t="s">
        <v>331</v>
      </c>
      <c r="B163" s="4" t="s">
        <v>309</v>
      </c>
      <c r="C163" s="4" t="s">
        <v>206</v>
      </c>
      <c r="D163" s="3" t="str">
        <f t="shared" ca="1" si="15"/>
        <v/>
      </c>
      <c r="H163" s="5" t="s">
        <v>282</v>
      </c>
      <c r="I163" s="5" t="s">
        <v>282</v>
      </c>
      <c r="J163" s="5" t="s">
        <v>282</v>
      </c>
      <c r="K163" s="5" t="s">
        <v>282</v>
      </c>
      <c r="L163" s="5" t="s">
        <v>282</v>
      </c>
      <c r="M163" s="5" t="s">
        <v>282</v>
      </c>
      <c r="N163" s="5" t="s">
        <v>1</v>
      </c>
      <c r="Q163" s="5" t="s">
        <v>805</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3"/>
        <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IF(OR(G163="",VLOOKUP(G$1,Services!$A$1:$B$22,2,0)="Exclude"),"",IF($D163=1,IF(OR(price_limit="",price_limit="No Limit"),IF(G163="Yes",1,2),IF(SUMIFS(WhatIf!$G:$G,WhatIf!$A:$A,G$1,WhatIf!$B:$B,G163)&lt;=price_limit,IF(G163="Yes",1,2),"")),""))</f>
        <v/>
      </c>
      <c r="AW163" s="67" t="str">
        <f ca="1">IF(OR(H163="",VLOOKUP(H$1,Services!$A$1:$B$22,2,0)="Exclude"),"",IF($D163=1,IF(OR(price_limit="",price_limit="No Limit"),IF(H163="Yes",1,2),IF(SUMIFS(WhatIf!$G:$G,WhatIf!$A:$A,H$1,WhatIf!$B:$B,H163)&lt;=price_limit,IF(H163="Yes",1,2),"")),""))</f>
        <v/>
      </c>
      <c r="AX163" s="67" t="str">
        <f ca="1">IF(OR(I163="",VLOOKUP(I$1,Services!$A$1:$B$22,2,0)="Exclude"),"",IF($D163=1,IF(OR(price_limit="",price_limit="No Limit"),IF(I163="Yes",1,2),IF(SUMIFS(WhatIf!$G:$G,WhatIf!$A:$A,I$1,WhatIf!$B:$B,I163)&lt;=price_limit,IF(I163="Yes",1,2),"")),""))</f>
        <v/>
      </c>
      <c r="AY163" s="67" t="str">
        <f ca="1">IF(OR(J163="",VLOOKUP(J$1,Services!$A$1:$B$22,2,0)="Exclude"),"",IF($D163=1,IF(OR(price_limit="",price_limit="No Limit"),IF(J163="Yes",1,2),IF(SUMIFS(WhatIf!$G:$G,WhatIf!$A:$A,J$1,WhatIf!$B:$B,J163)&lt;=price_limit,IF(J163="Yes",1,2),"")),""))</f>
        <v/>
      </c>
      <c r="AZ163" s="67" t="str">
        <f ca="1">IF(OR(K163="",VLOOKUP(K$1,Services!$A$1:$B$22,2,0)="Exclude"),"",IF($D163=1,IF(OR(price_limit="",price_limit="No Limit"),IF(K163="Yes",1,2),IF(SUMIFS(WhatIf!$G:$G,WhatIf!$A:$A,K$1,WhatIf!$B:$B,K163)&lt;=price_limit,IF(K163="Yes",1,2),"")),""))</f>
        <v/>
      </c>
      <c r="BA163" s="67" t="str">
        <f ca="1">IF(OR(L163="",VLOOKUP(L$1,Services!$A$1:$B$22,2,0)="Exclude"),"",IF($D163=1,IF(OR(price_limit="",price_limit="No Limit"),IF(L163="Yes",1,2),IF(SUMIFS(WhatIf!$G:$G,WhatIf!$A:$A,L$1,WhatIf!$B:$B,L163)&lt;=price_limit,IF(L163="Yes",1,2),"")),""))</f>
        <v/>
      </c>
      <c r="BB163" s="67" t="str">
        <f ca="1">IF(OR(M163="",VLOOKUP(M$1,Services!$A$1:$B$22,2,0)="Exclude"),"",IF($D163=1,IF(OR(price_limit="",price_limit="No Limit"),IF(M163="Yes",1,2),IF(SUMIFS(WhatIf!$G:$G,WhatIf!$A:$A,M$1,WhatIf!$B:$B,M163)&lt;=price_limit,IF(M163="Yes",1,2),"")),""))</f>
        <v/>
      </c>
      <c r="BC163" s="67" t="str">
        <f ca="1">IF(OR(N163="",VLOOKUP(N$1,Services!$A$1:$B$22,2,0)="Exclude"),"",IF($D163=1,IF(OR(price_limit="",price_limit="No Limit"),IF(N163="Yes",1,2),IF(SUMIFS(WhatIf!$G:$G,WhatIf!$A:$A,N$1,WhatIf!$B:$B,N163)&lt;=price_limit,IF(N163="Yes",1,2),"")),""))</f>
        <v/>
      </c>
      <c r="BD163" s="67" t="str">
        <f>IF(OR(O163="",VLOOKUP(O$1,Services!$A$1:$B$22,2,0)="Exclude"),"",IF($D163=1,IF(OR(price_limit="",price_limit="No Limit"),IF(O163="Yes",1,2),IF(SUMIFS(WhatIf!$G:$G,WhatIf!$A:$A,O$1,WhatIf!$B:$B,O163)&lt;=price_limit,IF(O163="Yes",1,2),"")),""))</f>
        <v/>
      </c>
      <c r="BE163" s="67" t="str">
        <f>IF(OR(P163="",VLOOKUP(P$1,Services!$A$1:$B$22,2,0)="Exclude"),"",IF($D163=1,IF(OR(price_limit="",price_limit="No Limit"),IF(P163="Yes",1,2),IF(SUMIFS(WhatIf!$G:$G,WhatIf!$A:$A,P$1,WhatIf!$B:$B,P163)&lt;=price_limit,IF(P163="Yes",1,2),"")),""))</f>
        <v/>
      </c>
      <c r="BF163" s="67" t="str">
        <f>IF(OR(Q163="",VLOOKUP(Q$1,Services!$A$1:$B$22,2,0)="Exclude"),"",IF($D163=1,IF(OR(price_limit="",price_limit="No Limit"),IF(Q163="Yes",1,2),IF(SUMIFS(WhatIf!$G:$G,WhatIf!$A:$A,Q$1,WhatIf!$B:$B,Q163)&lt;=price_limit,IF(Q163="Yes",1,2),"")),""))</f>
        <v/>
      </c>
      <c r="BG163" s="67" t="str">
        <f>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4"/>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x14ac:dyDescent="0.3">
      <c r="A164" s="19" t="s">
        <v>111</v>
      </c>
      <c r="B164" s="7" t="s">
        <v>217</v>
      </c>
      <c r="C164" s="4" t="s">
        <v>214</v>
      </c>
      <c r="D164" s="3" t="str">
        <f t="shared" ca="1" si="15"/>
        <v/>
      </c>
      <c r="F164" s="5" t="s">
        <v>498</v>
      </c>
      <c r="G164" s="5" t="s">
        <v>498</v>
      </c>
      <c r="T164" s="5" t="s">
        <v>244</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3"/>
        <v/>
      </c>
      <c r="AT164" s="67" t="str">
        <f>IF(OR(E164="",VLOOKUP(E$1,Services!$A$1:$B$22,2,0)="Exclude"),"",IF($D164=1,IF(OR(price_limit="",price_limit="No Limit"),IF(E164="Yes",1,2),IF(SUMIFS(WhatIf!$G:$G,WhatIf!$A:$A,E$1,WhatIf!$B:$B,E164)&lt;=price_limit,IF(E164="Yes",1,2),"")),""))</f>
        <v/>
      </c>
      <c r="AU164" s="67" t="str">
        <f ca="1">IF(OR(F164="",VLOOKUP(F$1,Services!$A$1:$B$22,2,0)="Exclude"),"",IF($D164=1,IF(OR(price_limit="",price_limit="No Limit"),IF(F164="Yes",1,2),IF(SUMIFS(WhatIf!$G:$G,WhatIf!$A:$A,F$1,WhatIf!$B:$B,F164)&lt;=price_limit,IF(F164="Yes",1,2),"")),""))</f>
        <v/>
      </c>
      <c r="AV164" s="67" t="str">
        <f ca="1">IF(OR(G164="",VLOOKUP(G$1,Services!$A$1:$B$22,2,0)="Exclude"),"",IF($D164=1,IF(OR(price_limit="",price_limit="No Limit"),IF(G164="Yes",1,2),IF(SUMIFS(WhatIf!$G:$G,WhatIf!$A:$A,G$1,WhatIf!$B:$B,G164)&lt;=price_limit,IF(G164="Yes",1,2),"")),""))</f>
        <v/>
      </c>
      <c r="AW164" s="67" t="str">
        <f>IF(OR(H164="",VLOOKUP(H$1,Services!$A$1:$B$22,2,0)="Exclude"),"",IF($D164=1,IF(OR(price_limit="",price_limit="No Limit"),IF(H164="Yes",1,2),IF(SUMIFS(WhatIf!$G:$G,WhatIf!$A:$A,H$1,WhatIf!$B:$B,H164)&lt;=price_limit,IF(H164="Yes",1,2),"")),""))</f>
        <v/>
      </c>
      <c r="AX164" s="67" t="str">
        <f>IF(OR(I164="",VLOOKUP(I$1,Services!$A$1:$B$22,2,0)="Exclude"),"",IF($D164=1,IF(OR(price_limit="",price_limit="No Limit"),IF(I164="Yes",1,2),IF(SUMIFS(WhatIf!$G:$G,WhatIf!$A:$A,I$1,WhatIf!$B:$B,I164)&lt;=price_limit,IF(I164="Yes",1,2),"")),""))</f>
        <v/>
      </c>
      <c r="AY164" s="67" t="str">
        <f>IF(OR(J164="",VLOOKUP(J$1,Services!$A$1:$B$22,2,0)="Exclude"),"",IF($D164=1,IF(OR(price_limit="",price_limit="No Limit"),IF(J164="Yes",1,2),IF(SUMIFS(WhatIf!$G:$G,WhatIf!$A:$A,J$1,WhatIf!$B:$B,J164)&lt;=price_limit,IF(J164="Yes",1,2),"")),""))</f>
        <v/>
      </c>
      <c r="AZ164" s="67" t="str">
        <f>IF(OR(K164="",VLOOKUP(K$1,Services!$A$1:$B$22,2,0)="Exclude"),"",IF($D164=1,IF(OR(price_limit="",price_limit="No Limit"),IF(K164="Yes",1,2),IF(SUMIFS(WhatIf!$G:$G,WhatIf!$A:$A,K$1,WhatIf!$B:$B,K164)&lt;=price_limit,IF(K164="Yes",1,2),"")),""))</f>
        <v/>
      </c>
      <c r="BA164" s="67" t="str">
        <f>IF(OR(L164="",VLOOKUP(L$1,Services!$A$1:$B$22,2,0)="Exclude"),"",IF($D164=1,IF(OR(price_limit="",price_limit="No Limit"),IF(L164="Yes",1,2),IF(SUMIFS(WhatIf!$G:$G,WhatIf!$A:$A,L$1,WhatIf!$B:$B,L164)&lt;=price_limit,IF(L164="Yes",1,2),"")),""))</f>
        <v/>
      </c>
      <c r="BB164" s="67" t="str">
        <f>IF(OR(M164="",VLOOKUP(M$1,Services!$A$1:$B$22,2,0)="Exclude"),"",IF($D164=1,IF(OR(price_limit="",price_limit="No Limit"),IF(M164="Yes",1,2),IF(SUMIFS(WhatIf!$G:$G,WhatIf!$A:$A,M$1,WhatIf!$B:$B,M164)&lt;=price_limit,IF(M164="Yes",1,2),"")),""))</f>
        <v/>
      </c>
      <c r="BC164" s="67" t="str">
        <f>IF(OR(N164="",VLOOKUP(N$1,Services!$A$1:$B$22,2,0)="Exclude"),"",IF($D164=1,IF(OR(price_limit="",price_limit="No Limit"),IF(N164="Yes",1,2),IF(SUMIFS(WhatIf!$G:$G,WhatIf!$A:$A,N$1,WhatIf!$B:$B,N164)&lt;=price_limit,IF(N164="Yes",1,2),"")),""))</f>
        <v/>
      </c>
      <c r="BD164" s="67" t="str">
        <f>IF(OR(O164="",VLOOKUP(O$1,Services!$A$1:$B$22,2,0)="Exclude"),"",IF($D164=1,IF(OR(price_limit="",price_limit="No Limit"),IF(O164="Yes",1,2),IF(SUMIFS(WhatIf!$G:$G,WhatIf!$A:$A,O$1,WhatIf!$B:$B,O164)&lt;=price_limit,IF(O164="Yes",1,2),"")),""))</f>
        <v/>
      </c>
      <c r="BE164" s="67" t="str">
        <f>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IF(OR(S164="",VLOOKUP(S$1,Services!$A$1:$B$22,2,0)="Exclude"),"",IF($D164=1,IF(OR(price_limit="",price_limit="No Limit"),IF(S164="Yes",1,2),IF(SUMIFS(WhatIf!$G:$G,WhatIf!$A:$A,S$1,WhatIf!$B:$B,S164)&lt;=price_limit,IF(S164="Yes",1,2),"")),""))</f>
        <v/>
      </c>
      <c r="BI164" s="67" t="str">
        <f ca="1">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IF(OR(V164="",VLOOKUP(V$1,Services!$A$1:$B$22,2,0)="Exclude"),"",IF($D164=1,IF(OR(price_limit="",price_limit="No Limit"),IF(V164="Yes",1,2),IF(SUMIFS(WhatIf!$G:$G,WhatIf!$A:$A,V$1,WhatIf!$B:$B,V164)&lt;=price_limit,IF(V164="Yes",1,2),"")),""))</f>
        <v/>
      </c>
      <c r="BL164" s="67" t="str">
        <f>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4"/>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ht="12.45" customHeight="1" x14ac:dyDescent="0.3">
      <c r="A165" s="19" t="s">
        <v>633</v>
      </c>
      <c r="C165" s="4" t="s">
        <v>206</v>
      </c>
      <c r="D165" s="3" t="str">
        <f t="shared" ca="1" si="15"/>
        <v/>
      </c>
      <c r="T165" s="5" t="s">
        <v>244</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3"/>
        <v/>
      </c>
      <c r="AT165" s="67" t="str">
        <f>IF(OR(E165="",VLOOKUP(E$1,Services!$A$1:$B$22,2,0)="Exclude"),"",IF($D165=1,IF(OR(price_limit="",price_limit="No Limit"),IF(E165="Yes",1,2),IF(SUMIFS(WhatIf!$G:$G,WhatIf!$A:$A,E$1,WhatIf!$B:$B,E165)&lt;=price_limit,IF(E165="Yes",1,2),"")),""))</f>
        <v/>
      </c>
      <c r="AU165" s="67" t="str">
        <f>IF(OR(F165="",VLOOKUP(F$1,Services!$A$1:$B$22,2,0)="Exclude"),"",IF($D165=1,IF(OR(price_limit="",price_limit="No Limit"),IF(F165="Yes",1,2),IF(SUMIFS(WhatIf!$G:$G,WhatIf!$A:$A,F$1,WhatIf!$B:$B,F165)&lt;=price_limit,IF(F165="Yes",1,2),"")),""))</f>
        <v/>
      </c>
      <c r="AV165" s="67" t="str">
        <f>IF(OR(G165="",VLOOKUP(G$1,Services!$A$1:$B$22,2,0)="Exclude"),"",IF($D165=1,IF(OR(price_limit="",price_limit="No Limit"),IF(G165="Yes",1,2),IF(SUMIFS(WhatIf!$G:$G,WhatIf!$A:$A,G$1,WhatIf!$B:$B,G165)&lt;=price_limit,IF(G165="Yes",1,2),"")),""))</f>
        <v/>
      </c>
      <c r="AW165" s="67" t="str">
        <f>IF(OR(H165="",VLOOKUP(H$1,Services!$A$1:$B$22,2,0)="Exclude"),"",IF($D165=1,IF(OR(price_limit="",price_limit="No Limit"),IF(H165="Yes",1,2),IF(SUMIFS(WhatIf!$G:$G,WhatIf!$A:$A,H$1,WhatIf!$B:$B,H165)&lt;=price_limit,IF(H165="Yes",1,2),"")),""))</f>
        <v/>
      </c>
      <c r="AX165" s="67" t="str">
        <f>IF(OR(I165="",VLOOKUP(I$1,Services!$A$1:$B$22,2,0)="Exclude"),"",IF($D165=1,IF(OR(price_limit="",price_limit="No Limit"),IF(I165="Yes",1,2),IF(SUMIFS(WhatIf!$G:$G,WhatIf!$A:$A,I$1,WhatIf!$B:$B,I165)&lt;=price_limit,IF(I165="Yes",1,2),"")),""))</f>
        <v/>
      </c>
      <c r="AY165" s="67" t="str">
        <f>IF(OR(J165="",VLOOKUP(J$1,Services!$A$1:$B$22,2,0)="Exclude"),"",IF($D165=1,IF(OR(price_limit="",price_limit="No Limit"),IF(J165="Yes",1,2),IF(SUMIFS(WhatIf!$G:$G,WhatIf!$A:$A,J$1,WhatIf!$B:$B,J165)&lt;=price_limit,IF(J165="Yes",1,2),"")),""))</f>
        <v/>
      </c>
      <c r="AZ165" s="67" t="str">
        <f>IF(OR(K165="",VLOOKUP(K$1,Services!$A$1:$B$22,2,0)="Exclude"),"",IF($D165=1,IF(OR(price_limit="",price_limit="No Limit"),IF(K165="Yes",1,2),IF(SUMIFS(WhatIf!$G:$G,WhatIf!$A:$A,K$1,WhatIf!$B:$B,K165)&lt;=price_limit,IF(K165="Yes",1,2),"")),""))</f>
        <v/>
      </c>
      <c r="BA165" s="67" t="str">
        <f>IF(OR(L165="",VLOOKUP(L$1,Services!$A$1:$B$22,2,0)="Exclude"),"",IF($D165=1,IF(OR(price_limit="",price_limit="No Limit"),IF(L165="Yes",1,2),IF(SUMIFS(WhatIf!$G:$G,WhatIf!$A:$A,L$1,WhatIf!$B:$B,L165)&lt;=price_limit,IF(L165="Yes",1,2),"")),""))</f>
        <v/>
      </c>
      <c r="BB165" s="67" t="str">
        <f>IF(OR(M165="",VLOOKUP(M$1,Services!$A$1:$B$22,2,0)="Exclude"),"",IF($D165=1,IF(OR(price_limit="",price_limit="No Limit"),IF(M165="Yes",1,2),IF(SUMIFS(WhatIf!$G:$G,WhatIf!$A:$A,M$1,WhatIf!$B:$B,M165)&lt;=price_limit,IF(M165="Yes",1,2),"")),""))</f>
        <v/>
      </c>
      <c r="BC165" s="67" t="str">
        <f>IF(OR(N165="",VLOOKUP(N$1,Services!$A$1:$B$22,2,0)="Exclude"),"",IF($D165=1,IF(OR(price_limit="",price_limit="No Limit"),IF(N165="Yes",1,2),IF(SUMIFS(WhatIf!$G:$G,WhatIf!$A:$A,N$1,WhatIf!$B:$B,N165)&lt;=price_limit,IF(N165="Yes",1,2),"")),""))</f>
        <v/>
      </c>
      <c r="BD165" s="67" t="str">
        <f>IF(OR(O165="",VLOOKUP(O$1,Services!$A$1:$B$22,2,0)="Exclude"),"",IF($D165=1,IF(OR(price_limit="",price_limit="No Limit"),IF(O165="Yes",1,2),IF(SUMIFS(WhatIf!$G:$G,WhatIf!$A:$A,O$1,WhatIf!$B:$B,O165)&lt;=price_limit,IF(O165="Yes",1,2),"")),""))</f>
        <v/>
      </c>
      <c r="BE165" s="67" t="str">
        <f>IF(OR(P165="",VLOOKUP(P$1,Services!$A$1:$B$22,2,0)="Exclude"),"",IF($D165=1,IF(OR(price_limit="",price_limit="No Limit"),IF(P165="Yes",1,2),IF(SUMIFS(WhatIf!$G:$G,WhatIf!$A:$A,P$1,WhatIf!$B:$B,P165)&lt;=price_limit,IF(P165="Yes",1,2),"")),""))</f>
        <v/>
      </c>
      <c r="BF165" s="67" t="str">
        <f>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IF(OR(S165="",VLOOKUP(S$1,Services!$A$1:$B$22,2,0)="Exclude"),"",IF($D165=1,IF(OR(price_limit="",price_limit="No Limit"),IF(S165="Yes",1,2),IF(SUMIFS(WhatIf!$G:$G,WhatIf!$A:$A,S$1,WhatIf!$B:$B,S165)&lt;=price_limit,IF(S165="Yes",1,2),"")),""))</f>
        <v/>
      </c>
      <c r="BI165" s="67" t="str">
        <f ca="1">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4"/>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x14ac:dyDescent="0.3">
      <c r="A166" s="19" t="s">
        <v>37</v>
      </c>
      <c r="B166" s="4" t="s">
        <v>542</v>
      </c>
      <c r="C166" s="4" t="s">
        <v>443</v>
      </c>
      <c r="D166" s="3" t="str">
        <f t="shared" ca="1" si="15"/>
        <v/>
      </c>
      <c r="F166" s="5" t="s">
        <v>1</v>
      </c>
      <c r="H166" s="5" t="s">
        <v>1</v>
      </c>
      <c r="I166" s="5" t="s">
        <v>1</v>
      </c>
      <c r="J166" s="5" t="s">
        <v>1</v>
      </c>
      <c r="K166" s="5" t="s">
        <v>1</v>
      </c>
      <c r="L166" s="5" t="s">
        <v>1</v>
      </c>
      <c r="M166" s="5" t="s">
        <v>1</v>
      </c>
      <c r="N166" s="5" t="s">
        <v>1</v>
      </c>
      <c r="O166" s="5" t="s">
        <v>1</v>
      </c>
      <c r="P166" s="5" t="s">
        <v>1</v>
      </c>
      <c r="Q166" s="5" t="s">
        <v>1</v>
      </c>
      <c r="R166" s="6"/>
      <c r="V166" s="5" t="s">
        <v>1</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3"/>
        <v/>
      </c>
      <c r="AT166" s="67" t="str">
        <f>IF(OR(E166="",VLOOKUP(E$1,Services!$A$1:$B$22,2,0)="Exclude"),"",IF($D166=1,IF(OR(price_limit="",price_limit="No Limit"),IF(E166="Yes",1,2),IF(SUMIFS(WhatIf!$G:$G,WhatIf!$A:$A,E$1,WhatIf!$B:$B,E166)&lt;=price_limit,IF(E166="Yes",1,2),"")),""))</f>
        <v/>
      </c>
      <c r="AU166" s="67" t="str">
        <f ca="1">IF(OR(F166="",VLOOKUP(F$1,Services!$A$1:$B$22,2,0)="Exclude"),"",IF($D166=1,IF(OR(price_limit="",price_limit="No Limit"),IF(F166="Yes",1,2),IF(SUMIFS(WhatIf!$G:$G,WhatIf!$A:$A,F$1,WhatIf!$B:$B,F166)&lt;=price_limit,IF(F166="Yes",1,2),"")),""))</f>
        <v/>
      </c>
      <c r="AV166" s="67" t="str">
        <f>IF(OR(G166="",VLOOKUP(G$1,Services!$A$1:$B$22,2,0)="Exclude"),"",IF($D166=1,IF(OR(price_limit="",price_limit="No Limit"),IF(G166="Yes",1,2),IF(SUMIFS(WhatIf!$G:$G,WhatIf!$A:$A,G$1,WhatIf!$B:$B,G166)&lt;=price_limit,IF(G166="Yes",1,2),"")),""))</f>
        <v/>
      </c>
      <c r="AW166" s="67" t="str">
        <f ca="1">IF(OR(H166="",VLOOKUP(H$1,Services!$A$1:$B$22,2,0)="Exclude"),"",IF($D166=1,IF(OR(price_limit="",price_limit="No Limit"),IF(H166="Yes",1,2),IF(SUMIFS(WhatIf!$G:$G,WhatIf!$A:$A,H$1,WhatIf!$B:$B,H166)&lt;=price_limit,IF(H166="Yes",1,2),"")),""))</f>
        <v/>
      </c>
      <c r="AX166" s="67" t="str">
        <f ca="1">IF(OR(I166="",VLOOKUP(I$1,Services!$A$1:$B$22,2,0)="Exclude"),"",IF($D166=1,IF(OR(price_limit="",price_limit="No Limit"),IF(I166="Yes",1,2),IF(SUMIFS(WhatIf!$G:$G,WhatIf!$A:$A,I$1,WhatIf!$B:$B,I166)&lt;=price_limit,IF(I166="Yes",1,2),"")),""))</f>
        <v/>
      </c>
      <c r="AY166" s="67" t="str">
        <f ca="1">IF(OR(J166="",VLOOKUP(J$1,Services!$A$1:$B$22,2,0)="Exclude"),"",IF($D166=1,IF(OR(price_limit="",price_limit="No Limit"),IF(J166="Yes",1,2),IF(SUMIFS(WhatIf!$G:$G,WhatIf!$A:$A,J$1,WhatIf!$B:$B,J166)&lt;=price_limit,IF(J166="Yes",1,2),"")),""))</f>
        <v/>
      </c>
      <c r="AZ166" s="67" t="str">
        <f ca="1">IF(OR(K166="",VLOOKUP(K$1,Services!$A$1:$B$22,2,0)="Exclude"),"",IF($D166=1,IF(OR(price_limit="",price_limit="No Limit"),IF(K166="Yes",1,2),IF(SUMIFS(WhatIf!$G:$G,WhatIf!$A:$A,K$1,WhatIf!$B:$B,K166)&lt;=price_limit,IF(K166="Yes",1,2),"")),""))</f>
        <v/>
      </c>
      <c r="BA166" s="67" t="str">
        <f ca="1">IF(OR(L166="",VLOOKUP(L$1,Services!$A$1:$B$22,2,0)="Exclude"),"",IF($D166=1,IF(OR(price_limit="",price_limit="No Limit"),IF(L166="Yes",1,2),IF(SUMIFS(WhatIf!$G:$G,WhatIf!$A:$A,L$1,WhatIf!$B:$B,L166)&lt;=price_limit,IF(L166="Yes",1,2),"")),""))</f>
        <v/>
      </c>
      <c r="BB166" s="67" t="str">
        <f ca="1">IF(OR(M166="",VLOOKUP(M$1,Services!$A$1:$B$22,2,0)="Exclude"),"",IF($D166=1,IF(OR(price_limit="",price_limit="No Limit"),IF(M166="Yes",1,2),IF(SUMIFS(WhatIf!$G:$G,WhatIf!$A:$A,M$1,WhatIf!$B:$B,M166)&lt;=price_limit,IF(M166="Yes",1,2),"")),""))</f>
        <v/>
      </c>
      <c r="BC166" s="67" t="str">
        <f ca="1">IF(OR(N166="",VLOOKUP(N$1,Services!$A$1:$B$22,2,0)="Exclude"),"",IF($D166=1,IF(OR(price_limit="",price_limit="No Limit"),IF(N166="Yes",1,2),IF(SUMIFS(WhatIf!$G:$G,WhatIf!$A:$A,N$1,WhatIf!$B:$B,N166)&lt;=price_limit,IF(N166="Yes",1,2),"")),""))</f>
        <v/>
      </c>
      <c r="BD166" s="67" t="str">
        <f ca="1">IF(OR(O166="",VLOOKUP(O$1,Services!$A$1:$B$22,2,0)="Exclude"),"",IF($D166=1,IF(OR(price_limit="",price_limit="No Limit"),IF(O166="Yes",1,2),IF(SUMIFS(WhatIf!$G:$G,WhatIf!$A:$A,O$1,WhatIf!$B:$B,O166)&lt;=price_limit,IF(O166="Yes",1,2),"")),""))</f>
        <v/>
      </c>
      <c r="BE166" s="67" t="str">
        <f ca="1">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 ca="1">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4"/>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888</v>
      </c>
      <c r="C167" s="4" t="s">
        <v>843</v>
      </c>
      <c r="U167" s="5" t="s">
        <v>889</v>
      </c>
      <c r="Y167" s="3" t="str">
        <f>IF(AND($D167=1,ISNUMBER(MATCH(E$1&amp;E167&amp;"x",WhatIf!$H:$H,0))),1,"")</f>
        <v/>
      </c>
      <c r="Z167" s="3" t="str">
        <f>IF(AND($D167=1,ISNUMBER(MATCH(F$1&amp;F167&amp;"x",WhatIf!$H:$H,0))),1,"")</f>
        <v/>
      </c>
      <c r="AA167" s="3" t="str">
        <f>IF(AND($D167=1,ISNUMBER(MATCH(G$1&amp;G167&amp;"x",WhatIf!$H:$H,0))),1,"")</f>
        <v/>
      </c>
      <c r="AB167" s="3" t="str">
        <f>IF(AND($D167=1,ISNUMBER(MATCH(H$1&amp;H167&amp;"x",WhatIf!$H:$H,0))),1,"")</f>
        <v/>
      </c>
      <c r="AC167" s="3" t="str">
        <f>IF(AND($D167=1,ISNUMBER(MATCH(I$1&amp;I167&amp;"x",WhatIf!$H:$H,0))),1,"")</f>
        <v/>
      </c>
      <c r="AD167" s="3" t="str">
        <f>IF(AND($D167=1,ISNUMBER(MATCH(J$1&amp;J167&amp;"x",WhatIf!$H:$H,0))),1,"")</f>
        <v/>
      </c>
      <c r="AE167" s="3" t="str">
        <f>IF(AND($D167=1,ISNUMBER(MATCH(K$1&amp;K167&amp;"x",WhatIf!$H:$H,0))),1,"")</f>
        <v/>
      </c>
      <c r="AF167" s="3" t="str">
        <f>IF(AND($D167=1,ISNUMBER(MATCH(L$1&amp;L167&amp;"x",WhatIf!$H:$H,0))),1,"")</f>
        <v/>
      </c>
      <c r="AG167" s="3" t="str">
        <f>IF(AND($D167=1,ISNUMBER(MATCH(M$1&amp;M167&amp;"x",WhatIf!$H:$H,0))),1,"")</f>
        <v/>
      </c>
      <c r="AH167" s="3" t="str">
        <f>IF(AND($D167=1,ISNUMBER(MATCH(N$1&amp;N167&amp;"x",WhatIf!$H:$H,0))),1,"")</f>
        <v/>
      </c>
      <c r="AI167" s="3" t="str">
        <f>IF(AND($D167=1,ISNUMBER(MATCH(O$1&amp;O167&amp;"x",WhatIf!$H:$H,0))),1,"")</f>
        <v/>
      </c>
      <c r="AJ167" s="3" t="str">
        <f>IF(AND($D167=1,ISNUMBER(MATCH(P$1&amp;P167&amp;"x",WhatIf!$H:$H,0))),1,"")</f>
        <v/>
      </c>
      <c r="AK167" s="3" t="str">
        <f>IF(AND($D167=1,ISNUMBER(MATCH(Q$1&amp;Q167&amp;"x",WhatIf!$H:$H,0))),1,"")</f>
        <v/>
      </c>
      <c r="AL167" s="3" t="str">
        <f>IF(AND($D167=1,ISNUMBER(MATCH(R$1&amp;R167&amp;"x",WhatIf!$H:$H,0))),1,"")</f>
        <v/>
      </c>
      <c r="AM167" s="3" t="str">
        <f>IF(AND($D167=1,ISNUMBER(MATCH(S$1&amp;S167&amp;"x",WhatIf!$H:$H,0))),1,"")</f>
        <v/>
      </c>
      <c r="AN167" s="3" t="str">
        <f>IF(AND($D167=1,ISNUMBER(MATCH(T$1&amp;T167&amp;"x",WhatIf!$H:$H,0))),1,"")</f>
        <v/>
      </c>
      <c r="AO167" s="3" t="str">
        <f>IF(AND($D167=1,ISNUMBER(MATCH(U$1&amp;U167&amp;"x",WhatIf!$H:$H,0))),1,"")</f>
        <v/>
      </c>
      <c r="AP167" s="3" t="str">
        <f>IF(AND($D167=1,ISNUMBER(MATCH(V$1&amp;V167&amp;"x",WhatIf!$H:$H,0))),1,"")</f>
        <v/>
      </c>
      <c r="AQ167" s="3" t="str">
        <f>IF(AND($D167=1,ISNUMBER(MATCH(W$1&amp;W167&amp;"x",WhatIf!$H:$H,0))),1,"")</f>
        <v/>
      </c>
      <c r="AR167" s="3" t="str">
        <f>IF(AND($D167=1,ISNUMBER(MATCH(X$1&amp;X167&amp;"x",WhatIf!$H:$H,0))),1,"")</f>
        <v/>
      </c>
      <c r="AS167" s="3" t="str">
        <f t="shared" si="13"/>
        <v/>
      </c>
      <c r="AT167" s="67" t="str">
        <f>IF(OR(E167="",VLOOKUP(E$1,Services!$A$1:$B$22,2,0)="Exclude"),"",IF($D167=1,IF(OR(price_limit="",price_limit="No Limit"),IF(E167="Yes",1,2),IF(SUMIFS(WhatIf!$G:$G,WhatIf!$A:$A,E$1,WhatIf!$B:$B,E167)&lt;=price_limit,IF(E167="Yes",1,2),"")),""))</f>
        <v/>
      </c>
      <c r="AU167" s="67" t="str">
        <f>IF(OR(F167="",VLOOKUP(F$1,Services!$A$1:$B$22,2,0)="Exclude"),"",IF($D167=1,IF(OR(price_limit="",price_limit="No Limit"),IF(F167="Yes",1,2),IF(SUMIFS(WhatIf!$G:$G,WhatIf!$A:$A,F$1,WhatIf!$B:$B,F167)&lt;=price_limit,IF(F167="Yes",1,2),"")),""))</f>
        <v/>
      </c>
      <c r="AV167" s="67" t="str">
        <f>IF(OR(G167="",VLOOKUP(G$1,Services!$A$1:$B$22,2,0)="Exclude"),"",IF($D167=1,IF(OR(price_limit="",price_limit="No Limit"),IF(G167="Yes",1,2),IF(SUMIFS(WhatIf!$G:$G,WhatIf!$A:$A,G$1,WhatIf!$B:$B,G167)&lt;=price_limit,IF(G167="Yes",1,2),"")),""))</f>
        <v/>
      </c>
      <c r="AW167" s="67" t="str">
        <f>IF(OR(H167="",VLOOKUP(H$1,Services!$A$1:$B$22,2,0)="Exclude"),"",IF($D167=1,IF(OR(price_limit="",price_limit="No Limit"),IF(H167="Yes",1,2),IF(SUMIFS(WhatIf!$G:$G,WhatIf!$A:$A,H$1,WhatIf!$B:$B,H167)&lt;=price_limit,IF(H167="Yes",1,2),"")),""))</f>
        <v/>
      </c>
      <c r="AX167" s="67" t="str">
        <f>IF(OR(I167="",VLOOKUP(I$1,Services!$A$1:$B$22,2,0)="Exclude"),"",IF($D167=1,IF(OR(price_limit="",price_limit="No Limit"),IF(I167="Yes",1,2),IF(SUMIFS(WhatIf!$G:$G,WhatIf!$A:$A,I$1,WhatIf!$B:$B,I167)&lt;=price_limit,IF(I167="Yes",1,2),"")),""))</f>
        <v/>
      </c>
      <c r="AY167" s="67" t="str">
        <f>IF(OR(J167="",VLOOKUP(J$1,Services!$A$1:$B$22,2,0)="Exclude"),"",IF($D167=1,IF(OR(price_limit="",price_limit="No Limit"),IF(J167="Yes",1,2),IF(SUMIFS(WhatIf!$G:$G,WhatIf!$A:$A,J$1,WhatIf!$B:$B,J167)&lt;=price_limit,IF(J167="Yes",1,2),"")),""))</f>
        <v/>
      </c>
      <c r="AZ167" s="67" t="str">
        <f>IF(OR(K167="",VLOOKUP(K$1,Services!$A$1:$B$22,2,0)="Exclude"),"",IF($D167=1,IF(OR(price_limit="",price_limit="No Limit"),IF(K167="Yes",1,2),IF(SUMIFS(WhatIf!$G:$G,WhatIf!$A:$A,K$1,WhatIf!$B:$B,K167)&lt;=price_limit,IF(K167="Yes",1,2),"")),""))</f>
        <v/>
      </c>
      <c r="BA167" s="67" t="str">
        <f>IF(OR(L167="",VLOOKUP(L$1,Services!$A$1:$B$22,2,0)="Exclude"),"",IF($D167=1,IF(OR(price_limit="",price_limit="No Limit"),IF(L167="Yes",1,2),IF(SUMIFS(WhatIf!$G:$G,WhatIf!$A:$A,L$1,WhatIf!$B:$B,L167)&lt;=price_limit,IF(L167="Yes",1,2),"")),""))</f>
        <v/>
      </c>
      <c r="BB167" s="67" t="str">
        <f>IF(OR(M167="",VLOOKUP(M$1,Services!$A$1:$B$22,2,0)="Exclude"),"",IF($D167=1,IF(OR(price_limit="",price_limit="No Limit"),IF(M167="Yes",1,2),IF(SUMIFS(WhatIf!$G:$G,WhatIf!$A:$A,M$1,WhatIf!$B:$B,M167)&lt;=price_limit,IF(M167="Yes",1,2),"")),""))</f>
        <v/>
      </c>
      <c r="BC167" s="67" t="str">
        <f>IF(OR(N167="",VLOOKUP(N$1,Services!$A$1:$B$22,2,0)="Exclude"),"",IF($D167=1,IF(OR(price_limit="",price_limit="No Limit"),IF(N167="Yes",1,2),IF(SUMIFS(WhatIf!$G:$G,WhatIf!$A:$A,N$1,WhatIf!$B:$B,N167)&lt;=price_limit,IF(N167="Yes",1,2),"")),""))</f>
        <v/>
      </c>
      <c r="BD167" s="67" t="str">
        <f>IF(OR(O167="",VLOOKUP(O$1,Services!$A$1:$B$22,2,0)="Exclude"),"",IF($D167=1,IF(OR(price_limit="",price_limit="No Limit"),IF(O167="Yes",1,2),IF(SUMIFS(WhatIf!$G:$G,WhatIf!$A:$A,O$1,WhatIf!$B:$B,O167)&lt;=price_limit,IF(O167="Yes",1,2),"")),""))</f>
        <v/>
      </c>
      <c r="BE167" s="67" t="str">
        <f>IF(OR(P167="",VLOOKUP(P$1,Services!$A$1:$B$22,2,0)="Exclude"),"",IF($D167=1,IF(OR(price_limit="",price_limit="No Limit"),IF(P167="Yes",1,2),IF(SUMIFS(WhatIf!$G:$G,WhatIf!$A:$A,P$1,WhatIf!$B:$B,P167)&lt;=price_limit,IF(P167="Yes",1,2),"")),""))</f>
        <v/>
      </c>
      <c r="BF167" s="67" t="str">
        <f>IF(OR(Q167="",VLOOKUP(Q$1,Services!$A$1:$B$22,2,0)="Exclude"),"",IF($D167=1,IF(OR(price_limit="",price_limit="No Limit"),IF(Q167="Yes",1,2),IF(SUMIFS(WhatIf!$G:$G,WhatIf!$A:$A,Q$1,WhatIf!$B:$B,Q167)&lt;=price_limit,IF(Q167="Yes",1,2),"")),""))</f>
        <v/>
      </c>
      <c r="BG167" s="67" t="str">
        <f>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4"/>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890</v>
      </c>
      <c r="C168" s="4" t="s">
        <v>843</v>
      </c>
      <c r="U168" s="5" t="s">
        <v>244</v>
      </c>
      <c r="Y168" s="3" t="str">
        <f>IF(AND($D168=1,ISNUMBER(MATCH(E$1&amp;E168&amp;"x",WhatIf!$H:$H,0))),1,"")</f>
        <v/>
      </c>
      <c r="Z168" s="3" t="str">
        <f>IF(AND($D168=1,ISNUMBER(MATCH(F$1&amp;F168&amp;"x",WhatIf!$H:$H,0))),1,"")</f>
        <v/>
      </c>
      <c r="AA168" s="3" t="str">
        <f>IF(AND($D168=1,ISNUMBER(MATCH(G$1&amp;G168&amp;"x",WhatIf!$H:$H,0))),1,"")</f>
        <v/>
      </c>
      <c r="AB168" s="3" t="str">
        <f>IF(AND($D168=1,ISNUMBER(MATCH(H$1&amp;H168&amp;"x",WhatIf!$H:$H,0))),1,"")</f>
        <v/>
      </c>
      <c r="AC168" s="3" t="str">
        <f>IF(AND($D168=1,ISNUMBER(MATCH(I$1&amp;I168&amp;"x",WhatIf!$H:$H,0))),1,"")</f>
        <v/>
      </c>
      <c r="AD168" s="3" t="str">
        <f>IF(AND($D168=1,ISNUMBER(MATCH(J$1&amp;J168&amp;"x",WhatIf!$H:$H,0))),1,"")</f>
        <v/>
      </c>
      <c r="AE168" s="3" t="str">
        <f>IF(AND($D168=1,ISNUMBER(MATCH(K$1&amp;K168&amp;"x",WhatIf!$H:$H,0))),1,"")</f>
        <v/>
      </c>
      <c r="AF168" s="3" t="str">
        <f>IF(AND($D168=1,ISNUMBER(MATCH(L$1&amp;L168&amp;"x",WhatIf!$H:$H,0))),1,"")</f>
        <v/>
      </c>
      <c r="AG168" s="3" t="str">
        <f>IF(AND($D168=1,ISNUMBER(MATCH(M$1&amp;M168&amp;"x",WhatIf!$H:$H,0))),1,"")</f>
        <v/>
      </c>
      <c r="AH168" s="3" t="str">
        <f>IF(AND($D168=1,ISNUMBER(MATCH(N$1&amp;N168&amp;"x",WhatIf!$H:$H,0))),1,"")</f>
        <v/>
      </c>
      <c r="AI168" s="3" t="str">
        <f>IF(AND($D168=1,ISNUMBER(MATCH(O$1&amp;O168&amp;"x",WhatIf!$H:$H,0))),1,"")</f>
        <v/>
      </c>
      <c r="AJ168" s="3" t="str">
        <f>IF(AND($D168=1,ISNUMBER(MATCH(P$1&amp;P168&amp;"x",WhatIf!$H:$H,0))),1,"")</f>
        <v/>
      </c>
      <c r="AK168" s="3" t="str">
        <f>IF(AND($D168=1,ISNUMBER(MATCH(Q$1&amp;Q168&amp;"x",WhatIf!$H:$H,0))),1,"")</f>
        <v/>
      </c>
      <c r="AL168" s="3" t="str">
        <f>IF(AND($D168=1,ISNUMBER(MATCH(R$1&amp;R168&amp;"x",WhatIf!$H:$H,0))),1,"")</f>
        <v/>
      </c>
      <c r="AM168" s="3" t="str">
        <f>IF(AND($D168=1,ISNUMBER(MATCH(S$1&amp;S168&amp;"x",WhatIf!$H:$H,0))),1,"")</f>
        <v/>
      </c>
      <c r="AN168" s="3" t="str">
        <f>IF(AND($D168=1,ISNUMBER(MATCH(T$1&amp;T168&amp;"x",WhatIf!$H:$H,0))),1,"")</f>
        <v/>
      </c>
      <c r="AO168" s="3" t="str">
        <f>IF(AND($D168=1,ISNUMBER(MATCH(U$1&amp;U168&amp;"x",WhatIf!$H:$H,0))),1,"")</f>
        <v/>
      </c>
      <c r="AP168" s="3" t="str">
        <f>IF(AND($D168=1,ISNUMBER(MATCH(V$1&amp;V168&amp;"x",WhatIf!$H:$H,0))),1,"")</f>
        <v/>
      </c>
      <c r="AQ168" s="3" t="str">
        <f>IF(AND($D168=1,ISNUMBER(MATCH(W$1&amp;W168&amp;"x",WhatIf!$H:$H,0))),1,"")</f>
        <v/>
      </c>
      <c r="AR168" s="3" t="str">
        <f>IF(AND($D168=1,ISNUMBER(MATCH(X$1&amp;X168&amp;"x",WhatIf!$H:$H,0))),1,"")</f>
        <v/>
      </c>
      <c r="AS168" s="3" t="str">
        <f t="shared" si="13"/>
        <v/>
      </c>
      <c r="AT168" s="67" t="str">
        <f>IF(OR(E168="",VLOOKUP(E$1,Services!$A$1:$B$22,2,0)="Exclude"),"",IF($D168=1,IF(OR(price_limit="",price_limit="No Limit"),IF(E168="Yes",1,2),IF(SUMIFS(WhatIf!$G:$G,WhatIf!$A:$A,E$1,WhatIf!$B:$B,E168)&lt;=price_limit,IF(E168="Yes",1,2),"")),""))</f>
        <v/>
      </c>
      <c r="AU168" s="67" t="str">
        <f>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IF(OR(R168="",VLOOKUP(R$1,Services!$A$1:$B$22,2,0)="Exclude"),"",IF($D168=1,IF(OR(price_limit="",price_limit="No Limit"),IF(R168="Yes",1,2),IF(SUMIFS(WhatIf!$G:$G,WhatIf!$A:$A,R$1,WhatIf!$B:$B,R168)&lt;=price_limit,IF(R168="Yes",1,2),"")),""))</f>
        <v/>
      </c>
      <c r="BH168" s="67" t="str">
        <f>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4"/>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ht="24.9" x14ac:dyDescent="0.3">
      <c r="A169" s="19" t="s">
        <v>937</v>
      </c>
      <c r="B169" s="4" t="s">
        <v>237</v>
      </c>
      <c r="C169" s="4" t="s">
        <v>207</v>
      </c>
      <c r="D169" s="3" t="str">
        <f ca="1">IF(BR169=0,"",IF(BR169&lt;=VALUE(MID(marker_pick,1,1)),1,""))</f>
        <v/>
      </c>
      <c r="R169" s="5" t="s">
        <v>937</v>
      </c>
      <c r="Y169" s="3" t="str">
        <f ca="1">IF(AND($D169=1,ISNUMBER(MATCH(E$1&amp;E169&amp;"x",WhatIf!$H:$H,0))),1,"")</f>
        <v/>
      </c>
      <c r="Z169" s="3" t="str">
        <f ca="1">IF(AND($D169=1,ISNUMBER(MATCH(F$1&amp;F169&amp;"x",WhatIf!$H:$H,0))),1,"")</f>
        <v/>
      </c>
      <c r="AA169" s="3" t="str">
        <f ca="1">IF(AND($D169=1,ISNUMBER(MATCH(G$1&amp;G169&amp;"x",WhatIf!$H:$H,0))),1,"")</f>
        <v/>
      </c>
      <c r="AB169" s="3" t="str">
        <f ca="1">IF(AND($D169=1,ISNUMBER(MATCH(H$1&amp;H169&amp;"x",WhatIf!$H:$H,0))),1,"")</f>
        <v/>
      </c>
      <c r="AC169" s="3" t="str">
        <f ca="1">IF(AND($D169=1,ISNUMBER(MATCH(I$1&amp;I169&amp;"x",WhatIf!$H:$H,0))),1,"")</f>
        <v/>
      </c>
      <c r="AD169" s="3" t="str">
        <f ca="1">IF(AND($D169=1,ISNUMBER(MATCH(J$1&amp;J169&amp;"x",WhatIf!$H:$H,0))),1,"")</f>
        <v/>
      </c>
      <c r="AE169" s="3" t="str">
        <f ca="1">IF(AND($D169=1,ISNUMBER(MATCH(K$1&amp;K169&amp;"x",WhatIf!$H:$H,0))),1,"")</f>
        <v/>
      </c>
      <c r="AF169" s="3" t="str">
        <f ca="1">IF(AND($D169=1,ISNUMBER(MATCH(L$1&amp;L169&amp;"x",WhatIf!$H:$H,0))),1,"")</f>
        <v/>
      </c>
      <c r="AG169" s="3" t="str">
        <f ca="1">IF(AND($D169=1,ISNUMBER(MATCH(M$1&amp;M169&amp;"x",WhatIf!$H:$H,0))),1,"")</f>
        <v/>
      </c>
      <c r="AH169" s="3" t="str">
        <f ca="1">IF(AND($D169=1,ISNUMBER(MATCH(N$1&amp;N169&amp;"x",WhatIf!$H:$H,0))),1,"")</f>
        <v/>
      </c>
      <c r="AI169" s="3" t="str">
        <f ca="1">IF(AND($D169=1,ISNUMBER(MATCH(O$1&amp;O169&amp;"x",WhatIf!$H:$H,0))),1,"")</f>
        <v/>
      </c>
      <c r="AJ169" s="3" t="str">
        <f ca="1">IF(AND($D169=1,ISNUMBER(MATCH(P$1&amp;P169&amp;"x",WhatIf!$H:$H,0))),1,"")</f>
        <v/>
      </c>
      <c r="AK169" s="3" t="str">
        <f ca="1">IF(AND($D169=1,ISNUMBER(MATCH(Q$1&amp;Q169&amp;"x",WhatIf!$H:$H,0))),1,"")</f>
        <v/>
      </c>
      <c r="AL169" s="3" t="str">
        <f ca="1">IF(AND($D169=1,ISNUMBER(MATCH(R$1&amp;R169&amp;"x",WhatIf!$H:$H,0))),1,"")</f>
        <v/>
      </c>
      <c r="AM169" s="3" t="str">
        <f ca="1">IF(AND($D169=1,ISNUMBER(MATCH(S$1&amp;S169&amp;"x",WhatIf!$H:$H,0))),1,"")</f>
        <v/>
      </c>
      <c r="AN169" s="3" t="str">
        <f ca="1">IF(AND($D169=1,ISNUMBER(MATCH(T$1&amp;T169&amp;"x",WhatIf!$H:$H,0))),1,"")</f>
        <v/>
      </c>
      <c r="AO169" s="3" t="str">
        <f ca="1">IF(AND($D169=1,ISNUMBER(MATCH(U$1&amp;U169&amp;"x",WhatIf!$H:$H,0))),1,"")</f>
        <v/>
      </c>
      <c r="AP169" s="3" t="str">
        <f ca="1">IF(AND($D169=1,ISNUMBER(MATCH(V$1&amp;V169&amp;"x",WhatIf!$H:$H,0))),1,"")</f>
        <v/>
      </c>
      <c r="AQ169" s="3" t="str">
        <f ca="1">IF(AND($D169=1,ISNUMBER(MATCH(W$1&amp;W169&amp;"x",WhatIf!$H:$H,0))),1,"")</f>
        <v/>
      </c>
      <c r="AR169" s="3" t="str">
        <f ca="1">IF(AND($D169=1,ISNUMBER(MATCH(X$1&amp;X169&amp;"x",WhatIf!$H:$H,0))),1,"")</f>
        <v/>
      </c>
      <c r="AS169" s="3" t="str">
        <f t="shared" ca="1" si="13"/>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 ca="1">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4"/>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x14ac:dyDescent="0.3">
      <c r="A170" s="19" t="s">
        <v>729</v>
      </c>
      <c r="B170" s="4" t="s">
        <v>237</v>
      </c>
      <c r="C170" s="4" t="s">
        <v>207</v>
      </c>
      <c r="D170" s="3" t="str">
        <f ca="1">IF(BR170=0,"",IF(BR170&lt;=VALUE(MID(marker_pick,1,1)),1,""))</f>
        <v/>
      </c>
      <c r="R170" s="5" t="s">
        <v>1</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3"/>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 ca="1">IF(OR(R170="",VLOOKUP(R$1,Services!$A$1:$B$22,2,0)="Exclude"),"",IF($D170=1,IF(OR(price_limit="",price_limit="No Limit"),IF(R170="Yes",1,2),IF(SUMIFS(WhatIf!$G:$G,WhatIf!$A:$A,R$1,WhatIf!$B:$B,R170)&lt;=price_limit,IF(R170="Yes",1,2),"")),""))</f>
        <v/>
      </c>
      <c r="BH170" s="67" t="str">
        <f>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4"/>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ht="24.9" x14ac:dyDescent="0.3">
      <c r="A171" s="19" t="s">
        <v>847</v>
      </c>
      <c r="C171" s="4" t="s">
        <v>843</v>
      </c>
      <c r="R171" s="5" t="s">
        <v>844</v>
      </c>
      <c r="Y171" s="3" t="str">
        <f>IF(AND($D171=1,ISNUMBER(MATCH(E$1&amp;E171&amp;"x",WhatIf!$H:$H,0))),1,"")</f>
        <v/>
      </c>
      <c r="Z171" s="3" t="str">
        <f>IF(AND($D171=1,ISNUMBER(MATCH(F$1&amp;F171&amp;"x",WhatIf!$H:$H,0))),1,"")</f>
        <v/>
      </c>
      <c r="AA171" s="3" t="str">
        <f>IF(AND($D171=1,ISNUMBER(MATCH(G$1&amp;G171&amp;"x",WhatIf!$H:$H,0))),1,"")</f>
        <v/>
      </c>
      <c r="AB171" s="3" t="str">
        <f>IF(AND($D171=1,ISNUMBER(MATCH(H$1&amp;H171&amp;"x",WhatIf!$H:$H,0))),1,"")</f>
        <v/>
      </c>
      <c r="AC171" s="3" t="str">
        <f>IF(AND($D171=1,ISNUMBER(MATCH(I$1&amp;I171&amp;"x",WhatIf!$H:$H,0))),1,"")</f>
        <v/>
      </c>
      <c r="AD171" s="3" t="str">
        <f>IF(AND($D171=1,ISNUMBER(MATCH(J$1&amp;J171&amp;"x",WhatIf!$H:$H,0))),1,"")</f>
        <v/>
      </c>
      <c r="AE171" s="3" t="str">
        <f>IF(AND($D171=1,ISNUMBER(MATCH(K$1&amp;K171&amp;"x",WhatIf!$H:$H,0))),1,"")</f>
        <v/>
      </c>
      <c r="AF171" s="3" t="str">
        <f>IF(AND($D171=1,ISNUMBER(MATCH(L$1&amp;L171&amp;"x",WhatIf!$H:$H,0))),1,"")</f>
        <v/>
      </c>
      <c r="AG171" s="3" t="str">
        <f>IF(AND($D171=1,ISNUMBER(MATCH(M$1&amp;M171&amp;"x",WhatIf!$H:$H,0))),1,"")</f>
        <v/>
      </c>
      <c r="AH171" s="3" t="str">
        <f>IF(AND($D171=1,ISNUMBER(MATCH(N$1&amp;N171&amp;"x",WhatIf!$H:$H,0))),1,"")</f>
        <v/>
      </c>
      <c r="AI171" s="3" t="str">
        <f>IF(AND($D171=1,ISNUMBER(MATCH(O$1&amp;O171&amp;"x",WhatIf!$H:$H,0))),1,"")</f>
        <v/>
      </c>
      <c r="AJ171" s="3" t="str">
        <f>IF(AND($D171=1,ISNUMBER(MATCH(P$1&amp;P171&amp;"x",WhatIf!$H:$H,0))),1,"")</f>
        <v/>
      </c>
      <c r="AK171" s="3" t="str">
        <f>IF(AND($D171=1,ISNUMBER(MATCH(Q$1&amp;Q171&amp;"x",WhatIf!$H:$H,0))),1,"")</f>
        <v/>
      </c>
      <c r="AL171" s="3" t="str">
        <f>IF(AND($D171=1,ISNUMBER(MATCH(R$1&amp;R171&amp;"x",WhatIf!$H:$H,0))),1,"")</f>
        <v/>
      </c>
      <c r="AM171" s="3" t="str">
        <f>IF(AND($D171=1,ISNUMBER(MATCH(S$1&amp;S171&amp;"x",WhatIf!$H:$H,0))),1,"")</f>
        <v/>
      </c>
      <c r="AN171" s="3" t="str">
        <f>IF(AND($D171=1,ISNUMBER(MATCH(T$1&amp;T171&amp;"x",WhatIf!$H:$H,0))),1,"")</f>
        <v/>
      </c>
      <c r="AO171" s="3" t="str">
        <f>IF(AND($D171=1,ISNUMBER(MATCH(U$1&amp;U171&amp;"x",WhatIf!$H:$H,0))),1,"")</f>
        <v/>
      </c>
      <c r="AP171" s="3" t="str">
        <f>IF(AND($D171=1,ISNUMBER(MATCH(V$1&amp;V171&amp;"x",WhatIf!$H:$H,0))),1,"")</f>
        <v/>
      </c>
      <c r="AQ171" s="3" t="str">
        <f>IF(AND($D171=1,ISNUMBER(MATCH(W$1&amp;W171&amp;"x",WhatIf!$H:$H,0))),1,"")</f>
        <v/>
      </c>
      <c r="AR171" s="3" t="str">
        <f>IF(AND($D171=1,ISNUMBER(MATCH(X$1&amp;X171&amp;"x",WhatIf!$H:$H,0))),1,"")</f>
        <v/>
      </c>
      <c r="AS171" s="3" t="str">
        <f t="shared" si="13"/>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IF(OR(G171="",VLOOKUP(G$1,Services!$A$1:$B$22,2,0)="Exclude"),"",IF($D171=1,IF(OR(price_limit="",price_limit="No Limit"),IF(G171="Yes",1,2),IF(SUMIFS(WhatIf!$G:$G,WhatIf!$A:$A,G$1,WhatIf!$B:$B,G171)&lt;=price_limit,IF(G171="Yes",1,2),"")),""))</f>
        <v/>
      </c>
      <c r="AW171" s="67" t="str">
        <f>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4"/>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x14ac:dyDescent="0.3">
      <c r="A172" s="19" t="s">
        <v>846</v>
      </c>
      <c r="C172" s="4" t="s">
        <v>843</v>
      </c>
      <c r="R172" s="5" t="s">
        <v>845</v>
      </c>
      <c r="Y172" s="3" t="str">
        <f>IF(AND($D172=1,ISNUMBER(MATCH(E$1&amp;E172&amp;"x",WhatIf!$H:$H,0))),1,"")</f>
        <v/>
      </c>
      <c r="Z172" s="3" t="str">
        <f>IF(AND($D172=1,ISNUMBER(MATCH(F$1&amp;F172&amp;"x",WhatIf!$H:$H,0))),1,"")</f>
        <v/>
      </c>
      <c r="AA172" s="3" t="str">
        <f>IF(AND($D172=1,ISNUMBER(MATCH(G$1&amp;G172&amp;"x",WhatIf!$H:$H,0))),1,"")</f>
        <v/>
      </c>
      <c r="AB172" s="3" t="str">
        <f>IF(AND($D172=1,ISNUMBER(MATCH(H$1&amp;H172&amp;"x",WhatIf!$H:$H,0))),1,"")</f>
        <v/>
      </c>
      <c r="AC172" s="3" t="str">
        <f>IF(AND($D172=1,ISNUMBER(MATCH(I$1&amp;I172&amp;"x",WhatIf!$H:$H,0))),1,"")</f>
        <v/>
      </c>
      <c r="AD172" s="3" t="str">
        <f>IF(AND($D172=1,ISNUMBER(MATCH(J$1&amp;J172&amp;"x",WhatIf!$H:$H,0))),1,"")</f>
        <v/>
      </c>
      <c r="AE172" s="3" t="str">
        <f>IF(AND($D172=1,ISNUMBER(MATCH(K$1&amp;K172&amp;"x",WhatIf!$H:$H,0))),1,"")</f>
        <v/>
      </c>
      <c r="AF172" s="3" t="str">
        <f>IF(AND($D172=1,ISNUMBER(MATCH(L$1&amp;L172&amp;"x",WhatIf!$H:$H,0))),1,"")</f>
        <v/>
      </c>
      <c r="AG172" s="3" t="str">
        <f>IF(AND($D172=1,ISNUMBER(MATCH(M$1&amp;M172&amp;"x",WhatIf!$H:$H,0))),1,"")</f>
        <v/>
      </c>
      <c r="AH172" s="3" t="str">
        <f>IF(AND($D172=1,ISNUMBER(MATCH(N$1&amp;N172&amp;"x",WhatIf!$H:$H,0))),1,"")</f>
        <v/>
      </c>
      <c r="AI172" s="3" t="str">
        <f>IF(AND($D172=1,ISNUMBER(MATCH(O$1&amp;O172&amp;"x",WhatIf!$H:$H,0))),1,"")</f>
        <v/>
      </c>
      <c r="AJ172" s="3" t="str">
        <f>IF(AND($D172=1,ISNUMBER(MATCH(P$1&amp;P172&amp;"x",WhatIf!$H:$H,0))),1,"")</f>
        <v/>
      </c>
      <c r="AK172" s="3" t="str">
        <f>IF(AND($D172=1,ISNUMBER(MATCH(Q$1&amp;Q172&amp;"x",WhatIf!$H:$H,0))),1,"")</f>
        <v/>
      </c>
      <c r="AL172" s="3" t="str">
        <f>IF(AND($D172=1,ISNUMBER(MATCH(R$1&amp;R172&amp;"x",WhatIf!$H:$H,0))),1,"")</f>
        <v/>
      </c>
      <c r="AM172" s="3" t="str">
        <f>IF(AND($D172=1,ISNUMBER(MATCH(S$1&amp;S172&amp;"x",WhatIf!$H:$H,0))),1,"")</f>
        <v/>
      </c>
      <c r="AN172" s="3" t="str">
        <f>IF(AND($D172=1,ISNUMBER(MATCH(T$1&amp;T172&amp;"x",WhatIf!$H:$H,0))),1,"")</f>
        <v/>
      </c>
      <c r="AO172" s="3" t="str">
        <f>IF(AND($D172=1,ISNUMBER(MATCH(U$1&amp;U172&amp;"x",WhatIf!$H:$H,0))),1,"")</f>
        <v/>
      </c>
      <c r="AP172" s="3" t="str">
        <f>IF(AND($D172=1,ISNUMBER(MATCH(V$1&amp;V172&amp;"x",WhatIf!$H:$H,0))),1,"")</f>
        <v/>
      </c>
      <c r="AQ172" s="3" t="str">
        <f>IF(AND($D172=1,ISNUMBER(MATCH(W$1&amp;W172&amp;"x",WhatIf!$H:$H,0))),1,"")</f>
        <v/>
      </c>
      <c r="AR172" s="3" t="str">
        <f>IF(AND($D172=1,ISNUMBER(MATCH(X$1&amp;X172&amp;"x",WhatIf!$H:$H,0))),1,"")</f>
        <v/>
      </c>
      <c r="AS172" s="3" t="str">
        <f t="shared" si="13"/>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IF(OR(G172="",VLOOKUP(G$1,Services!$A$1:$B$22,2,0)="Exclude"),"",IF($D172=1,IF(OR(price_limit="",price_limit="No Limit"),IF(G172="Yes",1,2),IF(SUMIFS(WhatIf!$G:$G,WhatIf!$A:$A,G$1,WhatIf!$B:$B,G172)&lt;=price_limit,IF(G172="Yes",1,2),"")),""))</f>
        <v/>
      </c>
      <c r="AW172" s="67" t="str">
        <f>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IF(OR(M172="",VLOOKUP(M$1,Services!$A$1:$B$22,2,0)="Exclude"),"",IF($D172=1,IF(OR(price_limit="",price_limit="No Limit"),IF(M172="Yes",1,2),IF(SUMIFS(WhatIf!$G:$G,WhatIf!$A:$A,M$1,WhatIf!$B:$B,M172)&lt;=price_limit,IF(M172="Yes",1,2),"")),""))</f>
        <v/>
      </c>
      <c r="BC172" s="67" t="str">
        <f>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4"/>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ht="24.9" customHeight="1" x14ac:dyDescent="0.3">
      <c r="A173" s="19" t="s">
        <v>112</v>
      </c>
      <c r="B173" s="4" t="s">
        <v>237</v>
      </c>
      <c r="C173" s="4" t="s">
        <v>447</v>
      </c>
      <c r="D173" s="3" t="str">
        <f t="shared" ref="D173:D207" ca="1" si="16">IF(BR173=0,"",IF(BR173&lt;=VALUE(MID(marker_pick,1,1)),1,""))</f>
        <v/>
      </c>
      <c r="F173" s="5" t="s">
        <v>1</v>
      </c>
      <c r="G173" s="5" t="s">
        <v>1</v>
      </c>
      <c r="K173" s="5" t="s">
        <v>1</v>
      </c>
      <c r="L173" s="5" t="s">
        <v>1</v>
      </c>
      <c r="M173" s="5" t="s">
        <v>1</v>
      </c>
      <c r="R173" s="5" t="s">
        <v>807</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3"/>
        <v/>
      </c>
      <c r="AT173" s="67" t="str">
        <f>IF(OR(E173="",VLOOKUP(E$1,Services!$A$1:$B$22,2,0)="Exclude"),"",IF($D173=1,IF(OR(price_limit="",price_limit="No Limit"),IF(E173="Yes",1,2),IF(SUMIFS(WhatIf!$G:$G,WhatIf!$A:$A,E$1,WhatIf!$B:$B,E173)&lt;=price_limit,IF(E173="Yes",1,2),"")),""))</f>
        <v/>
      </c>
      <c r="AU173" s="67" t="str">
        <f ca="1">IF(OR(F173="",VLOOKUP(F$1,Services!$A$1:$B$22,2,0)="Exclude"),"",IF($D173=1,IF(OR(price_limit="",price_limit="No Limit"),IF(F173="Yes",1,2),IF(SUMIFS(WhatIf!$G:$G,WhatIf!$A:$A,F$1,WhatIf!$B:$B,F173)&lt;=price_limit,IF(F173="Yes",1,2),"")),""))</f>
        <v/>
      </c>
      <c r="AV173" s="67" t="str">
        <f ca="1">IF(OR(G173="",VLOOKUP(G$1,Services!$A$1:$B$22,2,0)="Exclude"),"",IF($D173=1,IF(OR(price_limit="",price_limit="No Limit"),IF(G173="Yes",1,2),IF(SUMIFS(WhatIf!$G:$G,WhatIf!$A:$A,G$1,WhatIf!$B:$B,G173)&lt;=price_limit,IF(G173="Yes",1,2),"")),""))</f>
        <v/>
      </c>
      <c r="AW173" s="67" t="str">
        <f>IF(OR(H173="",VLOOKUP(H$1,Services!$A$1:$B$22,2,0)="Exclude"),"",IF($D173=1,IF(OR(price_limit="",price_limit="No Limit"),IF(H173="Yes",1,2),IF(SUMIFS(WhatIf!$G:$G,WhatIf!$A:$A,H$1,WhatIf!$B:$B,H173)&lt;=price_limit,IF(H173="Yes",1,2),"")),""))</f>
        <v/>
      </c>
      <c r="AX173" s="67" t="str">
        <f>IF(OR(I173="",VLOOKUP(I$1,Services!$A$1:$B$22,2,0)="Exclude"),"",IF($D173=1,IF(OR(price_limit="",price_limit="No Limit"),IF(I173="Yes",1,2),IF(SUMIFS(WhatIf!$G:$G,WhatIf!$A:$A,I$1,WhatIf!$B:$B,I173)&lt;=price_limit,IF(I173="Yes",1,2),"")),""))</f>
        <v/>
      </c>
      <c r="AY173" s="67" t="str">
        <f>IF(OR(J173="",VLOOKUP(J$1,Services!$A$1:$B$22,2,0)="Exclude"),"",IF($D173=1,IF(OR(price_limit="",price_limit="No Limit"),IF(J173="Yes",1,2),IF(SUMIFS(WhatIf!$G:$G,WhatIf!$A:$A,J$1,WhatIf!$B:$B,J173)&lt;=price_limit,IF(J173="Yes",1,2),"")),""))</f>
        <v/>
      </c>
      <c r="AZ173" s="67" t="str">
        <f ca="1">IF(OR(K173="",VLOOKUP(K$1,Services!$A$1:$B$22,2,0)="Exclude"),"",IF($D173=1,IF(OR(price_limit="",price_limit="No Limit"),IF(K173="Yes",1,2),IF(SUMIFS(WhatIf!$G:$G,WhatIf!$A:$A,K$1,WhatIf!$B:$B,K173)&lt;=price_limit,IF(K173="Yes",1,2),"")),""))</f>
        <v/>
      </c>
      <c r="BA173" s="67" t="str">
        <f ca="1">IF(OR(L173="",VLOOKUP(L$1,Services!$A$1:$B$22,2,0)="Exclude"),"",IF($D173=1,IF(OR(price_limit="",price_limit="No Limit"),IF(L173="Yes",1,2),IF(SUMIFS(WhatIf!$G:$G,WhatIf!$A:$A,L$1,WhatIf!$B:$B,L173)&lt;=price_limit,IF(L173="Yes",1,2),"")),""))</f>
        <v/>
      </c>
      <c r="BB173" s="67" t="str">
        <f ca="1">IF(OR(M173="",VLOOKUP(M$1,Services!$A$1:$B$22,2,0)="Exclude"),"",IF($D173=1,IF(OR(price_limit="",price_limit="No Limit"),IF(M173="Yes",1,2),IF(SUMIFS(WhatIf!$G:$G,WhatIf!$A:$A,M$1,WhatIf!$B:$B,M173)&lt;=price_limit,IF(M173="Yes",1,2),"")),""))</f>
        <v/>
      </c>
      <c r="BC173" s="67" t="str">
        <f>IF(OR(N173="",VLOOKUP(N$1,Services!$A$1:$B$22,2,0)="Exclude"),"",IF($D173=1,IF(OR(price_limit="",price_limit="No Limit"),IF(N173="Yes",1,2),IF(SUMIFS(WhatIf!$G:$G,WhatIf!$A:$A,N$1,WhatIf!$B:$B,N173)&lt;=price_limit,IF(N173="Yes",1,2),"")),""))</f>
        <v/>
      </c>
      <c r="BD173" s="67" t="str">
        <f>IF(OR(O173="",VLOOKUP(O$1,Services!$A$1:$B$22,2,0)="Exclude"),"",IF($D173=1,IF(OR(price_limit="",price_limit="No Limit"),IF(O173="Yes",1,2),IF(SUMIFS(WhatIf!$G:$G,WhatIf!$A:$A,O$1,WhatIf!$B:$B,O173)&lt;=price_limit,IF(O173="Yes",1,2),"")),""))</f>
        <v/>
      </c>
      <c r="BE173" s="67" t="str">
        <f>IF(OR(P173="",VLOOKUP(P$1,Services!$A$1:$B$22,2,0)="Exclude"),"",IF($D173=1,IF(OR(price_limit="",price_limit="No Limit"),IF(P173="Yes",1,2),IF(SUMIFS(WhatIf!$G:$G,WhatIf!$A:$A,P$1,WhatIf!$B:$B,P173)&lt;=price_limit,IF(P173="Yes",1,2),"")),""))</f>
        <v/>
      </c>
      <c r="BF173" s="67" t="str">
        <f>IF(OR(Q173="",VLOOKUP(Q$1,Services!$A$1:$B$22,2,0)="Exclude"),"",IF($D173=1,IF(OR(price_limit="",price_limit="No Limit"),IF(Q173="Yes",1,2),IF(SUMIFS(WhatIf!$G:$G,WhatIf!$A:$A,Q$1,WhatIf!$B:$B,Q173)&lt;=price_limit,IF(Q173="Yes",1,2),"")),""))</f>
        <v/>
      </c>
      <c r="BG173" s="67" t="str">
        <f ca="1">IF(OR(R173="",VLOOKUP(R$1,Services!$A$1:$B$22,2,0)="Exclude"),"",IF($D173=1,IF(OR(price_limit="",price_limit="No Limit"),IF(R173="Yes",1,2),IF(SUMIFS(WhatIf!$G:$G,WhatIf!$A:$A,R$1,WhatIf!$B:$B,R173)&lt;=price_limit,IF(R173="Yes",1,2),"")),""))</f>
        <v/>
      </c>
      <c r="BH173" s="67" t="str">
        <f>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4"/>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x14ac:dyDescent="0.3">
      <c r="A174" s="19" t="s">
        <v>113</v>
      </c>
      <c r="B174" s="4" t="s">
        <v>237</v>
      </c>
      <c r="C174" s="4" t="s">
        <v>214</v>
      </c>
      <c r="D174" s="3" t="str">
        <f t="shared" ca="1" si="16"/>
        <v/>
      </c>
      <c r="Q174" s="5" t="s">
        <v>306</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3"/>
        <v/>
      </c>
      <c r="AT174" s="67" t="str">
        <f>IF(OR(E174="",VLOOKUP(E$1,Services!$A$1:$B$22,2,0)="Exclude"),"",IF($D174=1,IF(OR(price_limit="",price_limit="No Limit"),IF(E174="Yes",1,2),IF(SUMIFS(WhatIf!$G:$G,WhatIf!$A:$A,E$1,WhatIf!$B:$B,E174)&lt;=price_limit,IF(E174="Yes",1,2),"")),""))</f>
        <v/>
      </c>
      <c r="AU174" s="67" t="str">
        <f>IF(OR(F174="",VLOOKUP(F$1,Services!$A$1:$B$22,2,0)="Exclude"),"",IF($D174=1,IF(OR(price_limit="",price_limit="No Limit"),IF(F174="Yes",1,2),IF(SUMIFS(WhatIf!$G:$G,WhatIf!$A:$A,F$1,WhatIf!$B:$B,F174)&lt;=price_limit,IF(F174="Yes",1,2),"")),""))</f>
        <v/>
      </c>
      <c r="AV174" s="67" t="str">
        <f>IF(OR(G174="",VLOOKUP(G$1,Services!$A$1:$B$22,2,0)="Exclude"),"",IF($D174=1,IF(OR(price_limit="",price_limit="No Limit"),IF(G174="Yes",1,2),IF(SUMIFS(WhatIf!$G:$G,WhatIf!$A:$A,G$1,WhatIf!$B:$B,G174)&lt;=price_limit,IF(G174="Yes",1,2),"")),""))</f>
        <v/>
      </c>
      <c r="AW174" s="67" t="str">
        <f>IF(OR(H174="",VLOOKUP(H$1,Services!$A$1:$B$22,2,0)="Exclude"),"",IF($D174=1,IF(OR(price_limit="",price_limit="No Limit"),IF(H174="Yes",1,2),IF(SUMIFS(WhatIf!$G:$G,WhatIf!$A:$A,H$1,WhatIf!$B:$B,H174)&lt;=price_limit,IF(H174="Yes",1,2),"")),""))</f>
        <v/>
      </c>
      <c r="AX174" s="67" t="str">
        <f>IF(OR(I174="",VLOOKUP(I$1,Services!$A$1:$B$22,2,0)="Exclude"),"",IF($D174=1,IF(OR(price_limit="",price_limit="No Limit"),IF(I174="Yes",1,2),IF(SUMIFS(WhatIf!$G:$G,WhatIf!$A:$A,I$1,WhatIf!$B:$B,I174)&lt;=price_limit,IF(I174="Yes",1,2),"")),""))</f>
        <v/>
      </c>
      <c r="AY174" s="67" t="str">
        <f>IF(OR(J174="",VLOOKUP(J$1,Services!$A$1:$B$22,2,0)="Exclude"),"",IF($D174=1,IF(OR(price_limit="",price_limit="No Limit"),IF(J174="Yes",1,2),IF(SUMIFS(WhatIf!$G:$G,WhatIf!$A:$A,J$1,WhatIf!$B:$B,J174)&lt;=price_limit,IF(J174="Yes",1,2),"")),""))</f>
        <v/>
      </c>
      <c r="AZ174" s="67" t="str">
        <f>IF(OR(K174="",VLOOKUP(K$1,Services!$A$1:$B$22,2,0)="Exclude"),"",IF($D174=1,IF(OR(price_limit="",price_limit="No Limit"),IF(K174="Yes",1,2),IF(SUMIFS(WhatIf!$G:$G,WhatIf!$A:$A,K$1,WhatIf!$B:$B,K174)&lt;=price_limit,IF(K174="Yes",1,2),"")),""))</f>
        <v/>
      </c>
      <c r="BA174" s="67" t="str">
        <f>IF(OR(L174="",VLOOKUP(L$1,Services!$A$1:$B$22,2,0)="Exclude"),"",IF($D174=1,IF(OR(price_limit="",price_limit="No Limit"),IF(L174="Yes",1,2),IF(SUMIFS(WhatIf!$G:$G,WhatIf!$A:$A,L$1,WhatIf!$B:$B,L174)&lt;=price_limit,IF(L174="Yes",1,2),"")),""))</f>
        <v/>
      </c>
      <c r="BB174" s="67" t="str">
        <f>IF(OR(M174="",VLOOKUP(M$1,Services!$A$1:$B$22,2,0)="Exclude"),"",IF($D174=1,IF(OR(price_limit="",price_limit="No Limit"),IF(M174="Yes",1,2),IF(SUMIFS(WhatIf!$G:$G,WhatIf!$A:$A,M$1,WhatIf!$B:$B,M174)&lt;=price_limit,IF(M174="Yes",1,2),"")),""))</f>
        <v/>
      </c>
      <c r="BC174" s="67" t="str">
        <f>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IF(OR(P174="",VLOOKUP(P$1,Services!$A$1:$B$22,2,0)="Exclude"),"",IF($D174=1,IF(OR(price_limit="",price_limit="No Limit"),IF(P174="Yes",1,2),IF(SUMIFS(WhatIf!$G:$G,WhatIf!$A:$A,P$1,WhatIf!$B:$B,P174)&lt;=price_limit,IF(P174="Yes",1,2),"")),""))</f>
        <v/>
      </c>
      <c r="BF174" s="67" t="str">
        <f>IF(OR(Q174="",VLOOKUP(Q$1,Services!$A$1:$B$22,2,0)="Exclude"),"",IF($D174=1,IF(OR(price_limit="",price_limit="No Limit"),IF(Q174="Yes",1,2),IF(SUMIFS(WhatIf!$G:$G,WhatIf!$A:$A,Q$1,WhatIf!$B:$B,Q174)&lt;=price_limit,IF(Q174="Yes",1,2),"")),""))</f>
        <v/>
      </c>
      <c r="BG174" s="67" t="str">
        <f>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4"/>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x14ac:dyDescent="0.3">
      <c r="A175" s="19" t="s">
        <v>38</v>
      </c>
      <c r="B175" s="4" t="s">
        <v>237</v>
      </c>
      <c r="C175" s="4" t="s">
        <v>280</v>
      </c>
      <c r="D175" s="3" t="str">
        <f t="shared" ca="1" si="16"/>
        <v/>
      </c>
      <c r="G175" s="5" t="s">
        <v>1</v>
      </c>
      <c r="H175" s="5" t="s">
        <v>1</v>
      </c>
      <c r="I175" s="5" t="s">
        <v>1</v>
      </c>
      <c r="J175" s="5" t="s">
        <v>1</v>
      </c>
      <c r="K175" s="5" t="s">
        <v>1</v>
      </c>
      <c r="L175" s="5" t="s">
        <v>1</v>
      </c>
      <c r="M175" s="5" t="s">
        <v>1</v>
      </c>
      <c r="N175" s="5" t="s">
        <v>1</v>
      </c>
      <c r="O175" s="6" t="s">
        <v>1</v>
      </c>
      <c r="P175" s="6" t="s">
        <v>1</v>
      </c>
      <c r="Q175" s="6" t="s">
        <v>1</v>
      </c>
      <c r="R175" s="6"/>
      <c r="V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3"/>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 ca="1">IF(OR(G175="",VLOOKUP(G$1,Services!$A$1:$B$22,2,0)="Exclude"),"",IF($D175=1,IF(OR(price_limit="",price_limit="No Limit"),IF(G175="Yes",1,2),IF(SUMIFS(WhatIf!$G:$G,WhatIf!$A:$A,G$1,WhatIf!$B:$B,G175)&lt;=price_limit,IF(G175="Yes",1,2),"")),""))</f>
        <v/>
      </c>
      <c r="AW175" s="67" t="str">
        <f ca="1">IF(OR(H175="",VLOOKUP(H$1,Services!$A$1:$B$22,2,0)="Exclude"),"",IF($D175=1,IF(OR(price_limit="",price_limit="No Limit"),IF(H175="Yes",1,2),IF(SUMIFS(WhatIf!$G:$G,WhatIf!$A:$A,H$1,WhatIf!$B:$B,H175)&lt;=price_limit,IF(H175="Yes",1,2),"")),""))</f>
        <v/>
      </c>
      <c r="AX175" s="67" t="str">
        <f ca="1">IF(OR(I175="",VLOOKUP(I$1,Services!$A$1:$B$22,2,0)="Exclude"),"",IF($D175=1,IF(OR(price_limit="",price_limit="No Limit"),IF(I175="Yes",1,2),IF(SUMIFS(WhatIf!$G:$G,WhatIf!$A:$A,I$1,WhatIf!$B:$B,I175)&lt;=price_limit,IF(I175="Yes",1,2),"")),""))</f>
        <v/>
      </c>
      <c r="AY175" s="67" t="str">
        <f ca="1">IF(OR(J175="",VLOOKUP(J$1,Services!$A$1:$B$22,2,0)="Exclude"),"",IF($D175=1,IF(OR(price_limit="",price_limit="No Limit"),IF(J175="Yes",1,2),IF(SUMIFS(WhatIf!$G:$G,WhatIf!$A:$A,J$1,WhatIf!$B:$B,J175)&lt;=price_limit,IF(J175="Yes",1,2),"")),""))</f>
        <v/>
      </c>
      <c r="AZ175" s="67" t="str">
        <f ca="1">IF(OR(K175="",VLOOKUP(K$1,Services!$A$1:$B$22,2,0)="Exclude"),"",IF($D175=1,IF(OR(price_limit="",price_limit="No Limit"),IF(K175="Yes",1,2),IF(SUMIFS(WhatIf!$G:$G,WhatIf!$A:$A,K$1,WhatIf!$B:$B,K175)&lt;=price_limit,IF(K175="Yes",1,2),"")),""))</f>
        <v/>
      </c>
      <c r="BA175" s="67" t="str">
        <f ca="1">IF(OR(L175="",VLOOKUP(L$1,Services!$A$1:$B$22,2,0)="Exclude"),"",IF($D175=1,IF(OR(price_limit="",price_limit="No Limit"),IF(L175="Yes",1,2),IF(SUMIFS(WhatIf!$G:$G,WhatIf!$A:$A,L$1,WhatIf!$B:$B,L175)&lt;=price_limit,IF(L175="Yes",1,2),"")),""))</f>
        <v/>
      </c>
      <c r="BB175" s="67" t="str">
        <f ca="1">IF(OR(M175="",VLOOKUP(M$1,Services!$A$1:$B$22,2,0)="Exclude"),"",IF($D175=1,IF(OR(price_limit="",price_limit="No Limit"),IF(M175="Yes",1,2),IF(SUMIFS(WhatIf!$G:$G,WhatIf!$A:$A,M$1,WhatIf!$B:$B,M175)&lt;=price_limit,IF(M175="Yes",1,2),"")),""))</f>
        <v/>
      </c>
      <c r="BC175" s="67" t="str">
        <f ca="1">IF(OR(N175="",VLOOKUP(N$1,Services!$A$1:$B$22,2,0)="Exclude"),"",IF($D175=1,IF(OR(price_limit="",price_limit="No Limit"),IF(N175="Yes",1,2),IF(SUMIFS(WhatIf!$G:$G,WhatIf!$A:$A,N$1,WhatIf!$B:$B,N175)&lt;=price_limit,IF(N175="Yes",1,2),"")),""))</f>
        <v/>
      </c>
      <c r="BD175" s="67" t="str">
        <f ca="1">IF(OR(O175="",VLOOKUP(O$1,Services!$A$1:$B$22,2,0)="Exclude"),"",IF($D175=1,IF(OR(price_limit="",price_limit="No Limit"),IF(O175="Yes",1,2),IF(SUMIFS(WhatIf!$G:$G,WhatIf!$A:$A,O$1,WhatIf!$B:$B,O175)&lt;=price_limit,IF(O175="Yes",1,2),"")),""))</f>
        <v/>
      </c>
      <c r="BE175" s="67" t="str">
        <f ca="1">IF(OR(P175="",VLOOKUP(P$1,Services!$A$1:$B$22,2,0)="Exclude"),"",IF($D175=1,IF(OR(price_limit="",price_limit="No Limit"),IF(P175="Yes",1,2),IF(SUMIFS(WhatIf!$G:$G,WhatIf!$A:$A,P$1,WhatIf!$B:$B,P175)&lt;=price_limit,IF(P175="Yes",1,2),"")),""))</f>
        <v/>
      </c>
      <c r="BF175" s="67" t="str">
        <f>IF(OR(Q175="",VLOOKUP(Q$1,Services!$A$1:$B$22,2,0)="Exclude"),"",IF($D175=1,IF(OR(price_limit="",price_limit="No Limit"),IF(Q175="Yes",1,2),IF(SUMIFS(WhatIf!$G:$G,WhatIf!$A:$A,Q$1,WhatIf!$B:$B,Q175)&lt;=price_limit,IF(Q175="Yes",1,2),"")),""))</f>
        <v/>
      </c>
      <c r="BG175" s="67" t="str">
        <f>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 ca="1">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4"/>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x14ac:dyDescent="0.3">
      <c r="A176" s="19" t="s">
        <v>177</v>
      </c>
      <c r="B176" s="4" t="s">
        <v>919</v>
      </c>
      <c r="C176" s="4" t="s">
        <v>445</v>
      </c>
      <c r="D176" s="3" t="str">
        <f t="shared" ca="1" si="16"/>
        <v/>
      </c>
      <c r="F176" s="5" t="s">
        <v>500</v>
      </c>
      <c r="G176" s="5" t="s">
        <v>500</v>
      </c>
      <c r="H176" s="6" t="s">
        <v>1</v>
      </c>
      <c r="I176" s="6" t="s">
        <v>1</v>
      </c>
      <c r="L176" s="5" t="s">
        <v>1</v>
      </c>
      <c r="M176" s="5" t="s">
        <v>1</v>
      </c>
      <c r="O176" s="5" t="s">
        <v>1</v>
      </c>
      <c r="P176" s="5" t="s">
        <v>1</v>
      </c>
      <c r="Q176" s="5" t="s">
        <v>306</v>
      </c>
      <c r="V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3"/>
        <v/>
      </c>
      <c r="AT176" s="67" t="str">
        <f>IF(OR(E176="",VLOOKUP(E$1,Services!$A$1:$B$22,2,0)="Exclude"),"",IF($D176=1,IF(OR(price_limit="",price_limit="No Limit"),IF(E176="Yes",1,2),IF(SUMIFS(WhatIf!$G:$G,WhatIf!$A:$A,E$1,WhatIf!$B:$B,E176)&lt;=price_limit,IF(E176="Yes",1,2),"")),""))</f>
        <v/>
      </c>
      <c r="AU176" s="67" t="str">
        <f ca="1">IF(OR(F176="",VLOOKUP(F$1,Services!$A$1:$B$22,2,0)="Exclude"),"",IF($D176=1,IF(OR(price_limit="",price_limit="No Limit"),IF(F176="Yes",1,2),IF(SUMIFS(WhatIf!$G:$G,WhatIf!$A:$A,F$1,WhatIf!$B:$B,F176)&lt;=price_limit,IF(F176="Yes",1,2),"")),""))</f>
        <v/>
      </c>
      <c r="AV176" s="67" t="str">
        <f ca="1">IF(OR(G176="",VLOOKUP(G$1,Services!$A$1:$B$22,2,0)="Exclude"),"",IF($D176=1,IF(OR(price_limit="",price_limit="No Limit"),IF(G176="Yes",1,2),IF(SUMIFS(WhatIf!$G:$G,WhatIf!$A:$A,G$1,WhatIf!$B:$B,G176)&lt;=price_limit,IF(G176="Yes",1,2),"")),""))</f>
        <v/>
      </c>
      <c r="AW176" s="67" t="str">
        <f ca="1">IF(OR(H176="",VLOOKUP(H$1,Services!$A$1:$B$22,2,0)="Exclude"),"",IF($D176=1,IF(OR(price_limit="",price_limit="No Limit"),IF(H176="Yes",1,2),IF(SUMIFS(WhatIf!$G:$G,WhatIf!$A:$A,H$1,WhatIf!$B:$B,H176)&lt;=price_limit,IF(H176="Yes",1,2),"")),""))</f>
        <v/>
      </c>
      <c r="AX176" s="67" t="str">
        <f ca="1">IF(OR(I176="",VLOOKUP(I$1,Services!$A$1:$B$22,2,0)="Exclude"),"",IF($D176=1,IF(OR(price_limit="",price_limit="No Limit"),IF(I176="Yes",1,2),IF(SUMIFS(WhatIf!$G:$G,WhatIf!$A:$A,I$1,WhatIf!$B:$B,I176)&lt;=price_limit,IF(I176="Yes",1,2),"")),""))</f>
        <v/>
      </c>
      <c r="AY176" s="67" t="str">
        <f>IF(OR(J176="",VLOOKUP(J$1,Services!$A$1:$B$22,2,0)="Exclude"),"",IF($D176=1,IF(OR(price_limit="",price_limit="No Limit"),IF(J176="Yes",1,2),IF(SUMIFS(WhatIf!$G:$G,WhatIf!$A:$A,J$1,WhatIf!$B:$B,J176)&lt;=price_limit,IF(J176="Yes",1,2),"")),""))</f>
        <v/>
      </c>
      <c r="AZ176" s="67" t="str">
        <f>IF(OR(K176="",VLOOKUP(K$1,Services!$A$1:$B$22,2,0)="Exclude"),"",IF($D176=1,IF(OR(price_limit="",price_limit="No Limit"),IF(K176="Yes",1,2),IF(SUMIFS(WhatIf!$G:$G,WhatIf!$A:$A,K$1,WhatIf!$B:$B,K176)&lt;=price_limit,IF(K176="Yes",1,2),"")),""))</f>
        <v/>
      </c>
      <c r="BA176" s="67" t="str">
        <f ca="1">IF(OR(L176="",VLOOKUP(L$1,Services!$A$1:$B$22,2,0)="Exclude"),"",IF($D176=1,IF(OR(price_limit="",price_limit="No Limit"),IF(L176="Yes",1,2),IF(SUMIFS(WhatIf!$G:$G,WhatIf!$A:$A,L$1,WhatIf!$B:$B,L176)&lt;=price_limit,IF(L176="Yes",1,2),"")),""))</f>
        <v/>
      </c>
      <c r="BB176" s="67" t="str">
        <f ca="1">IF(OR(M176="",VLOOKUP(M$1,Services!$A$1:$B$22,2,0)="Exclude"),"",IF($D176=1,IF(OR(price_limit="",price_limit="No Limit"),IF(M176="Yes",1,2),IF(SUMIFS(WhatIf!$G:$G,WhatIf!$A:$A,M$1,WhatIf!$B:$B,M176)&lt;=price_limit,IF(M176="Yes",1,2),"")),""))</f>
        <v/>
      </c>
      <c r="BC176" s="67" t="str">
        <f>IF(OR(N176="",VLOOKUP(N$1,Services!$A$1:$B$22,2,0)="Exclude"),"",IF($D176=1,IF(OR(price_limit="",price_limit="No Limit"),IF(N176="Yes",1,2),IF(SUMIFS(WhatIf!$G:$G,WhatIf!$A:$A,N$1,WhatIf!$B:$B,N176)&lt;=price_limit,IF(N176="Yes",1,2),"")),""))</f>
        <v/>
      </c>
      <c r="BD176" s="67" t="str">
        <f ca="1">IF(OR(O176="",VLOOKUP(O$1,Services!$A$1:$B$22,2,0)="Exclude"),"",IF($D176=1,IF(OR(price_limit="",price_limit="No Limit"),IF(O176="Yes",1,2),IF(SUMIFS(WhatIf!$G:$G,WhatIf!$A:$A,O$1,WhatIf!$B:$B,O176)&lt;=price_limit,IF(O176="Yes",1,2),"")),""))</f>
        <v/>
      </c>
      <c r="BE176" s="67" t="str">
        <f ca="1">IF(OR(P176="",VLOOKUP(P$1,Services!$A$1:$B$22,2,0)="Exclude"),"",IF($D176=1,IF(OR(price_limit="",price_limit="No Limit"),IF(P176="Yes",1,2),IF(SUMIFS(WhatIf!$G:$G,WhatIf!$A:$A,P$1,WhatIf!$B:$B,P176)&lt;=price_limit,IF(P176="Yes",1,2),"")),""))</f>
        <v/>
      </c>
      <c r="BF176" s="67" t="str">
        <f>IF(OR(Q176="",VLOOKUP(Q$1,Services!$A$1:$B$22,2,0)="Exclude"),"",IF($D176=1,IF(OR(price_limit="",price_limit="No Limit"),IF(Q176="Yes",1,2),IF(SUMIFS(WhatIf!$G:$G,WhatIf!$A:$A,Q$1,WhatIf!$B:$B,Q176)&lt;=price_limit,IF(Q176="Yes",1,2),"")),""))</f>
        <v/>
      </c>
      <c r="BG176" s="67" t="str">
        <f>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 ca="1">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si="14"/>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24.9" x14ac:dyDescent="0.3">
      <c r="A177" s="19" t="s">
        <v>39</v>
      </c>
      <c r="B177" s="4" t="s">
        <v>237</v>
      </c>
      <c r="C177" s="4" t="s">
        <v>280</v>
      </c>
      <c r="D177" s="3" t="str">
        <f t="shared" ca="1" si="16"/>
        <v/>
      </c>
      <c r="F177" s="5" t="s">
        <v>500</v>
      </c>
      <c r="G177" s="5" t="s">
        <v>500</v>
      </c>
      <c r="H177" s="5" t="s">
        <v>1</v>
      </c>
      <c r="I177" s="5" t="s">
        <v>1</v>
      </c>
      <c r="J177" s="5" t="s">
        <v>1</v>
      </c>
      <c r="K177" s="5" t="s">
        <v>1</v>
      </c>
      <c r="L177" s="5" t="s">
        <v>1</v>
      </c>
      <c r="M177" s="5" t="s">
        <v>1</v>
      </c>
      <c r="N177" s="5" t="s">
        <v>1</v>
      </c>
      <c r="O177" s="6" t="s">
        <v>1</v>
      </c>
      <c r="P177" s="6" t="s">
        <v>1</v>
      </c>
      <c r="Q177" s="6" t="s">
        <v>1</v>
      </c>
      <c r="R177" s="6"/>
      <c r="V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3"/>
        <v/>
      </c>
      <c r="AT177" s="67" t="str">
        <f>IF(OR(E177="",VLOOKUP(E$1,Services!$A$1:$B$22,2,0)="Exclude"),"",IF($D177=1,IF(OR(price_limit="",price_limit="No Limit"),IF(E177="Yes",1,2),IF(SUMIFS(WhatIf!$G:$G,WhatIf!$A:$A,E$1,WhatIf!$B:$B,E177)&lt;=price_limit,IF(E177="Yes",1,2),"")),""))</f>
        <v/>
      </c>
      <c r="AU177" s="67" t="str">
        <f ca="1">IF(OR(F177="",VLOOKUP(F$1,Services!$A$1:$B$22,2,0)="Exclude"),"",IF($D177=1,IF(OR(price_limit="",price_limit="No Limit"),IF(F177="Yes",1,2),IF(SUMIFS(WhatIf!$G:$G,WhatIf!$A:$A,F$1,WhatIf!$B:$B,F177)&lt;=price_limit,IF(F177="Yes",1,2),"")),""))</f>
        <v/>
      </c>
      <c r="AV177" s="67" t="str">
        <f ca="1">IF(OR(G177="",VLOOKUP(G$1,Services!$A$1:$B$22,2,0)="Exclude"),"",IF($D177=1,IF(OR(price_limit="",price_limit="No Limit"),IF(G177="Yes",1,2),IF(SUMIFS(WhatIf!$G:$G,WhatIf!$A:$A,G$1,WhatIf!$B:$B,G177)&lt;=price_limit,IF(G177="Yes",1,2),"")),""))</f>
        <v/>
      </c>
      <c r="AW177" s="67" t="str">
        <f ca="1">IF(OR(H177="",VLOOKUP(H$1,Services!$A$1:$B$22,2,0)="Exclude"),"",IF($D177=1,IF(OR(price_limit="",price_limit="No Limit"),IF(H177="Yes",1,2),IF(SUMIFS(WhatIf!$G:$G,WhatIf!$A:$A,H$1,WhatIf!$B:$B,H177)&lt;=price_limit,IF(H177="Yes",1,2),"")),""))</f>
        <v/>
      </c>
      <c r="AX177" s="67" t="str">
        <f ca="1">IF(OR(I177="",VLOOKUP(I$1,Services!$A$1:$B$22,2,0)="Exclude"),"",IF($D177=1,IF(OR(price_limit="",price_limit="No Limit"),IF(I177="Yes",1,2),IF(SUMIFS(WhatIf!$G:$G,WhatIf!$A:$A,I$1,WhatIf!$B:$B,I177)&lt;=price_limit,IF(I177="Yes",1,2),"")),""))</f>
        <v/>
      </c>
      <c r="AY177" s="67" t="str">
        <f ca="1">IF(OR(J177="",VLOOKUP(J$1,Services!$A$1:$B$22,2,0)="Exclude"),"",IF($D177=1,IF(OR(price_limit="",price_limit="No Limit"),IF(J177="Yes",1,2),IF(SUMIFS(WhatIf!$G:$G,WhatIf!$A:$A,J$1,WhatIf!$B:$B,J177)&lt;=price_limit,IF(J177="Yes",1,2),"")),""))</f>
        <v/>
      </c>
      <c r="AZ177" s="67" t="str">
        <f ca="1">IF(OR(K177="",VLOOKUP(K$1,Services!$A$1:$B$22,2,0)="Exclude"),"",IF($D177=1,IF(OR(price_limit="",price_limit="No Limit"),IF(K177="Yes",1,2),IF(SUMIFS(WhatIf!$G:$G,WhatIf!$A:$A,K$1,WhatIf!$B:$B,K177)&lt;=price_limit,IF(K177="Yes",1,2),"")),""))</f>
        <v/>
      </c>
      <c r="BA177" s="67" t="str">
        <f ca="1">IF(OR(L177="",VLOOKUP(L$1,Services!$A$1:$B$22,2,0)="Exclude"),"",IF($D177=1,IF(OR(price_limit="",price_limit="No Limit"),IF(L177="Yes",1,2),IF(SUMIFS(WhatIf!$G:$G,WhatIf!$A:$A,L$1,WhatIf!$B:$B,L177)&lt;=price_limit,IF(L177="Yes",1,2),"")),""))</f>
        <v/>
      </c>
      <c r="BB177" s="67" t="str">
        <f ca="1">IF(OR(M177="",VLOOKUP(M$1,Services!$A$1:$B$22,2,0)="Exclude"),"",IF($D177=1,IF(OR(price_limit="",price_limit="No Limit"),IF(M177="Yes",1,2),IF(SUMIFS(WhatIf!$G:$G,WhatIf!$A:$A,M$1,WhatIf!$B:$B,M177)&lt;=price_limit,IF(M177="Yes",1,2),"")),""))</f>
        <v/>
      </c>
      <c r="BC177" s="67" t="str">
        <f ca="1">IF(OR(N177="",VLOOKUP(N$1,Services!$A$1:$B$22,2,0)="Exclude"),"",IF($D177=1,IF(OR(price_limit="",price_limit="No Limit"),IF(N177="Yes",1,2),IF(SUMIFS(WhatIf!$G:$G,WhatIf!$A:$A,N$1,WhatIf!$B:$B,N177)&lt;=price_limit,IF(N177="Yes",1,2),"")),""))</f>
        <v/>
      </c>
      <c r="BD177" s="67" t="str">
        <f ca="1">IF(OR(O177="",VLOOKUP(O$1,Services!$A$1:$B$22,2,0)="Exclude"),"",IF($D177=1,IF(OR(price_limit="",price_limit="No Limit"),IF(O177="Yes",1,2),IF(SUMIFS(WhatIf!$G:$G,WhatIf!$A:$A,O$1,WhatIf!$B:$B,O177)&lt;=price_limit,IF(O177="Yes",1,2),"")),""))</f>
        <v/>
      </c>
      <c r="BE177" s="67" t="str">
        <f ca="1">IF(OR(P177="",VLOOKUP(P$1,Services!$A$1:$B$22,2,0)="Exclude"),"",IF($D177=1,IF(OR(price_limit="",price_limit="No Limit"),IF(P177="Yes",1,2),IF(SUMIFS(WhatIf!$G:$G,WhatIf!$A:$A,P$1,WhatIf!$B:$B,P177)&lt;=price_limit,IF(P177="Yes",1,2),"")),""))</f>
        <v/>
      </c>
      <c r="BF177" s="67" t="str">
        <f>IF(OR(Q177="",VLOOKUP(Q$1,Services!$A$1:$B$22,2,0)="Exclude"),"",IF($D177=1,IF(OR(price_limit="",price_limit="No Limit"),IF(Q177="Yes",1,2),IF(SUMIFS(WhatIf!$G:$G,WhatIf!$A:$A,Q$1,WhatIf!$B:$B,Q177)&lt;=price_limit,IF(Q177="Yes",1,2),"")),""))</f>
        <v/>
      </c>
      <c r="BG177" s="67" t="str">
        <f>IF(OR(R177="",VLOOKUP(R$1,Services!$A$1:$B$22,2,0)="Exclude"),"",IF($D177=1,IF(OR(price_limit="",price_limit="No Limit"),IF(R177="Yes",1,2),IF(SUMIFS(WhatIf!$G:$G,WhatIf!$A:$A,R$1,WhatIf!$B:$B,R177)&lt;=price_limit,IF(R177="Yes",1,2),"")),""))</f>
        <v/>
      </c>
      <c r="BH177" s="67" t="str">
        <f>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 ca="1">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4"/>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ht="24.9" x14ac:dyDescent="0.3">
      <c r="A178" s="19" t="s">
        <v>114</v>
      </c>
      <c r="B178" s="4" t="s">
        <v>332</v>
      </c>
      <c r="C178" s="4" t="s">
        <v>198</v>
      </c>
      <c r="D178" s="3" t="str">
        <f t="shared" ca="1" si="16"/>
        <v/>
      </c>
      <c r="E178" s="5" t="s">
        <v>1</v>
      </c>
      <c r="F178" s="5" t="s">
        <v>499</v>
      </c>
      <c r="G178" s="5" t="s">
        <v>499</v>
      </c>
      <c r="H178" s="6"/>
      <c r="I178" s="6"/>
      <c r="L178" s="5" t="s">
        <v>1</v>
      </c>
      <c r="M178" s="5" t="s">
        <v>1</v>
      </c>
      <c r="P178" s="5" t="s">
        <v>280</v>
      </c>
      <c r="R178" s="5" t="s">
        <v>1</v>
      </c>
      <c r="S178" s="5" t="s">
        <v>1</v>
      </c>
      <c r="V178" s="5" t="s">
        <v>1</v>
      </c>
      <c r="X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3"/>
        <v/>
      </c>
      <c r="AT178" s="67" t="str">
        <f ca="1">IF(OR(E178="",VLOOKUP(E$1,Services!$A$1:$B$22,2,0)="Exclude"),"",IF($D178=1,IF(OR(price_limit="",price_limit="No Limit"),IF(E178="Yes",1,2),IF(SUMIFS(WhatIf!$G:$G,WhatIf!$A:$A,E$1,WhatIf!$B:$B,E178)&lt;=price_limit,IF(E178="Yes",1,2),"")),""))</f>
        <v/>
      </c>
      <c r="AU178" s="67" t="str">
        <f ca="1">IF(OR(F178="",VLOOKUP(F$1,Services!$A$1:$B$22,2,0)="Exclude"),"",IF($D178=1,IF(OR(price_limit="",price_limit="No Limit"),IF(F178="Yes",1,2),IF(SUMIFS(WhatIf!$G:$G,WhatIf!$A:$A,F$1,WhatIf!$B:$B,F178)&lt;=price_limit,IF(F178="Yes",1,2),"")),""))</f>
        <v/>
      </c>
      <c r="AV178" s="67" t="str">
        <f ca="1">IF(OR(G178="",VLOOKUP(G$1,Services!$A$1:$B$22,2,0)="Exclude"),"",IF($D178=1,IF(OR(price_limit="",price_limit="No Limit"),IF(G178="Yes",1,2),IF(SUMIFS(WhatIf!$G:$G,WhatIf!$A:$A,G$1,WhatIf!$B:$B,G178)&lt;=price_limit,IF(G178="Yes",1,2),"")),""))</f>
        <v/>
      </c>
      <c r="AW178" s="67" t="str">
        <f>IF(OR(H178="",VLOOKUP(H$1,Services!$A$1:$B$22,2,0)="Exclude"),"",IF($D178=1,IF(OR(price_limit="",price_limit="No Limit"),IF(H178="Yes",1,2),IF(SUMIFS(WhatIf!$G:$G,WhatIf!$A:$A,H$1,WhatIf!$B:$B,H178)&lt;=price_limit,IF(H178="Yes",1,2),"")),""))</f>
        <v/>
      </c>
      <c r="AX178" s="67" t="str">
        <f>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 ca="1">IF(OR(L178="",VLOOKUP(L$1,Services!$A$1:$B$22,2,0)="Exclude"),"",IF($D178=1,IF(OR(price_limit="",price_limit="No Limit"),IF(L178="Yes",1,2),IF(SUMIFS(WhatIf!$G:$G,WhatIf!$A:$A,L$1,WhatIf!$B:$B,L178)&lt;=price_limit,IF(L178="Yes",1,2),"")),""))</f>
        <v/>
      </c>
      <c r="BB178" s="67" t="str">
        <f ca="1">IF(OR(M178="",VLOOKUP(M$1,Services!$A$1:$B$22,2,0)="Exclude"),"",IF($D178=1,IF(OR(price_limit="",price_limit="No Limit"),IF(M178="Yes",1,2),IF(SUMIFS(WhatIf!$G:$G,WhatIf!$A:$A,M$1,WhatIf!$B:$B,M178)&lt;=price_limit,IF(M178="Yes",1,2),"")),""))</f>
        <v/>
      </c>
      <c r="BC178" s="67" t="str">
        <f>IF(OR(N178="",VLOOKUP(N$1,Services!$A$1:$B$22,2,0)="Exclude"),"",IF($D178=1,IF(OR(price_limit="",price_limit="No Limit"),IF(N178="Yes",1,2),IF(SUMIFS(WhatIf!$G:$G,WhatIf!$A:$A,N$1,WhatIf!$B:$B,N178)&lt;=price_limit,IF(N178="Yes",1,2),"")),""))</f>
        <v/>
      </c>
      <c r="BD178" s="67" t="str">
        <f>IF(OR(O178="",VLOOKUP(O$1,Services!$A$1:$B$22,2,0)="Exclude"),"",IF($D178=1,IF(OR(price_limit="",price_limit="No Limit"),IF(O178="Yes",1,2),IF(SUMIFS(WhatIf!$G:$G,WhatIf!$A:$A,O$1,WhatIf!$B:$B,O178)&lt;=price_limit,IF(O178="Yes",1,2),"")),""))</f>
        <v/>
      </c>
      <c r="BE178" s="67" t="str">
        <f ca="1">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 ca="1">IF(OR(R178="",VLOOKUP(R$1,Services!$A$1:$B$22,2,0)="Exclude"),"",IF($D178=1,IF(OR(price_limit="",price_limit="No Limit"),IF(R178="Yes",1,2),IF(SUMIFS(WhatIf!$G:$G,WhatIf!$A:$A,R$1,WhatIf!$B:$B,R178)&lt;=price_limit,IF(R178="Yes",1,2),"")),""))</f>
        <v/>
      </c>
      <c r="BH178" s="67" t="str">
        <f ca="1">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 ca="1">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 ca="1">IF(OR(X178="",VLOOKUP(X$1,Services!$A$1:$B$22,2,0)="Exclude"),"",IF($D178=1,IF(OR(price_limit="",price_limit="No Limit"),IF(X178="Yes",1,2),IF(SUMIFS(WhatIf!$G:$G,WhatIf!$A:$A,X$1,WhatIf!$B:$B,X178)&lt;=price_limit,IF(X178="Yes",1,2),"")),""))</f>
        <v/>
      </c>
      <c r="BN178" s="3">
        <f t="shared" si="14"/>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ht="12.45" customHeight="1" x14ac:dyDescent="0.3">
      <c r="A179" s="19" t="s">
        <v>115</v>
      </c>
      <c r="B179" s="4" t="s">
        <v>276</v>
      </c>
      <c r="C179" s="4" t="s">
        <v>206</v>
      </c>
      <c r="D179" s="3" t="str">
        <f t="shared" ca="1" si="16"/>
        <v/>
      </c>
      <c r="H179" s="5" t="s">
        <v>282</v>
      </c>
      <c r="I179" s="5" t="s">
        <v>282</v>
      </c>
      <c r="J179" s="5" t="s">
        <v>1</v>
      </c>
      <c r="K179" s="5" t="s">
        <v>1</v>
      </c>
      <c r="L179" s="5" t="s">
        <v>1</v>
      </c>
      <c r="M179" s="5" t="s">
        <v>1</v>
      </c>
      <c r="N179" s="5" t="s">
        <v>1</v>
      </c>
      <c r="R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3"/>
        <v/>
      </c>
      <c r="AT179" s="67" t="str">
        <f>IF(OR(E179="",VLOOKUP(E$1,Services!$A$1:$B$22,2,0)="Exclude"),"",IF($D179=1,IF(OR(price_limit="",price_limit="No Limit"),IF(E179="Yes",1,2),IF(SUMIFS(WhatIf!$G:$G,WhatIf!$A:$A,E$1,WhatIf!$B:$B,E179)&lt;=price_limit,IF(E179="Yes",1,2),"")),""))</f>
        <v/>
      </c>
      <c r="AU179" s="67" t="str">
        <f>IF(OR(F179="",VLOOKUP(F$1,Services!$A$1:$B$22,2,0)="Exclude"),"",IF($D179=1,IF(OR(price_limit="",price_limit="No Limit"),IF(F179="Yes",1,2),IF(SUMIFS(WhatIf!$G:$G,WhatIf!$A:$A,F$1,WhatIf!$B:$B,F179)&lt;=price_limit,IF(F179="Yes",1,2),"")),""))</f>
        <v/>
      </c>
      <c r="AV179" s="67" t="str">
        <f>IF(OR(G179="",VLOOKUP(G$1,Services!$A$1:$B$22,2,0)="Exclude"),"",IF($D179=1,IF(OR(price_limit="",price_limit="No Limit"),IF(G179="Yes",1,2),IF(SUMIFS(WhatIf!$G:$G,WhatIf!$A:$A,G$1,WhatIf!$B:$B,G179)&lt;=price_limit,IF(G179="Yes",1,2),"")),""))</f>
        <v/>
      </c>
      <c r="AW179" s="67" t="str">
        <f ca="1">IF(OR(H179="",VLOOKUP(H$1,Services!$A$1:$B$22,2,0)="Exclude"),"",IF($D179=1,IF(OR(price_limit="",price_limit="No Limit"),IF(H179="Yes",1,2),IF(SUMIFS(WhatIf!$G:$G,WhatIf!$A:$A,H$1,WhatIf!$B:$B,H179)&lt;=price_limit,IF(H179="Yes",1,2),"")),""))</f>
        <v/>
      </c>
      <c r="AX179" s="67" t="str">
        <f ca="1">IF(OR(I179="",VLOOKUP(I$1,Services!$A$1:$B$22,2,0)="Exclude"),"",IF($D179=1,IF(OR(price_limit="",price_limit="No Limit"),IF(I179="Yes",1,2),IF(SUMIFS(WhatIf!$G:$G,WhatIf!$A:$A,I$1,WhatIf!$B:$B,I179)&lt;=price_limit,IF(I179="Yes",1,2),"")),""))</f>
        <v/>
      </c>
      <c r="AY179" s="67" t="str">
        <f ca="1">IF(OR(J179="",VLOOKUP(J$1,Services!$A$1:$B$22,2,0)="Exclude"),"",IF($D179=1,IF(OR(price_limit="",price_limit="No Limit"),IF(J179="Yes",1,2),IF(SUMIFS(WhatIf!$G:$G,WhatIf!$A:$A,J$1,WhatIf!$B:$B,J179)&lt;=price_limit,IF(J179="Yes",1,2),"")),""))</f>
        <v/>
      </c>
      <c r="AZ179" s="67" t="str">
        <f ca="1">IF(OR(K179="",VLOOKUP(K$1,Services!$A$1:$B$22,2,0)="Exclude"),"",IF($D179=1,IF(OR(price_limit="",price_limit="No Limit"),IF(K179="Yes",1,2),IF(SUMIFS(WhatIf!$G:$G,WhatIf!$A:$A,K$1,WhatIf!$B:$B,K179)&lt;=price_limit,IF(K179="Yes",1,2),"")),""))</f>
        <v/>
      </c>
      <c r="BA179" s="67" t="str">
        <f ca="1">IF(OR(L179="",VLOOKUP(L$1,Services!$A$1:$B$22,2,0)="Exclude"),"",IF($D179=1,IF(OR(price_limit="",price_limit="No Limit"),IF(L179="Yes",1,2),IF(SUMIFS(WhatIf!$G:$G,WhatIf!$A:$A,L$1,WhatIf!$B:$B,L179)&lt;=price_limit,IF(L179="Yes",1,2),"")),""))</f>
        <v/>
      </c>
      <c r="BB179" s="67" t="str">
        <f ca="1">IF(OR(M179="",VLOOKUP(M$1,Services!$A$1:$B$22,2,0)="Exclude"),"",IF($D179=1,IF(OR(price_limit="",price_limit="No Limit"),IF(M179="Yes",1,2),IF(SUMIFS(WhatIf!$G:$G,WhatIf!$A:$A,M$1,WhatIf!$B:$B,M179)&lt;=price_limit,IF(M179="Yes",1,2),"")),""))</f>
        <v/>
      </c>
      <c r="BC179" s="67" t="str">
        <f ca="1">IF(OR(N179="",VLOOKUP(N$1,Services!$A$1:$B$22,2,0)="Exclude"),"",IF($D179=1,IF(OR(price_limit="",price_limit="No Limit"),IF(N179="Yes",1,2),IF(SUMIFS(WhatIf!$G:$G,WhatIf!$A:$A,N$1,WhatIf!$B:$B,N179)&lt;=price_limit,IF(N179="Yes",1,2),"")),""))</f>
        <v/>
      </c>
      <c r="BD179" s="67" t="str">
        <f>IF(OR(O179="",VLOOKUP(O$1,Services!$A$1:$B$22,2,0)="Exclude"),"",IF($D179=1,IF(OR(price_limit="",price_limit="No Limit"),IF(O179="Yes",1,2),IF(SUMIFS(WhatIf!$G:$G,WhatIf!$A:$A,O$1,WhatIf!$B:$B,O179)&lt;=price_limit,IF(O179="Yes",1,2),"")),""))</f>
        <v/>
      </c>
      <c r="BE179" s="67" t="str">
        <f>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 ca="1">IF(OR(R179="",VLOOKUP(R$1,Services!$A$1:$B$22,2,0)="Exclude"),"",IF($D179=1,IF(OR(price_limit="",price_limit="No Limit"),IF(R179="Yes",1,2),IF(SUMIFS(WhatIf!$G:$G,WhatIf!$A:$A,R$1,WhatIf!$B:$B,R179)&lt;=price_limit,IF(R179="Yes",1,2),"")),""))</f>
        <v/>
      </c>
      <c r="BH179" s="67" t="str">
        <f>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4"/>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12.45" customHeight="1" x14ac:dyDescent="0.3">
      <c r="A180" s="19" t="s">
        <v>708</v>
      </c>
      <c r="B180" s="4" t="s">
        <v>707</v>
      </c>
      <c r="C180" s="4" t="s">
        <v>207</v>
      </c>
      <c r="D180" s="3" t="str">
        <f t="shared" ca="1" si="16"/>
        <v/>
      </c>
      <c r="R180" s="5" t="s">
        <v>929</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3"/>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IF(OR(G180="",VLOOKUP(G$1,Services!$A$1:$B$22,2,0)="Exclude"),"",IF($D180=1,IF(OR(price_limit="",price_limit="No Limit"),IF(G180="Yes",1,2),IF(SUMIFS(WhatIf!$G:$G,WhatIf!$A:$A,G$1,WhatIf!$B:$B,G180)&lt;=price_limit,IF(G180="Yes",1,2),"")),""))</f>
        <v/>
      </c>
      <c r="AW180" s="67" t="str">
        <f>IF(OR(H180="",VLOOKUP(H$1,Services!$A$1:$B$22,2,0)="Exclude"),"",IF($D180=1,IF(OR(price_limit="",price_limit="No Limit"),IF(H180="Yes",1,2),IF(SUMIFS(WhatIf!$G:$G,WhatIf!$A:$A,H$1,WhatIf!$B:$B,H180)&lt;=price_limit,IF(H180="Yes",1,2),"")),""))</f>
        <v/>
      </c>
      <c r="AX180" s="67" t="str">
        <f>IF(OR(I180="",VLOOKUP(I$1,Services!$A$1:$B$22,2,0)="Exclude"),"",IF($D180=1,IF(OR(price_limit="",price_limit="No Limit"),IF(I180="Yes",1,2),IF(SUMIFS(WhatIf!$G:$G,WhatIf!$A:$A,I$1,WhatIf!$B:$B,I180)&lt;=price_limit,IF(I180="Yes",1,2),"")),""))</f>
        <v/>
      </c>
      <c r="AY180" s="67" t="str">
        <f>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IF(OR(L180="",VLOOKUP(L$1,Services!$A$1:$B$22,2,0)="Exclude"),"",IF($D180=1,IF(OR(price_limit="",price_limit="No Limit"),IF(L180="Yes",1,2),IF(SUMIFS(WhatIf!$G:$G,WhatIf!$A:$A,L$1,WhatIf!$B:$B,L180)&lt;=price_limit,IF(L180="Yes",1,2),"")),""))</f>
        <v/>
      </c>
      <c r="BB180" s="67" t="str">
        <f>IF(OR(M180="",VLOOKUP(M$1,Services!$A$1:$B$22,2,0)="Exclude"),"",IF($D180=1,IF(OR(price_limit="",price_limit="No Limit"),IF(M180="Yes",1,2),IF(SUMIFS(WhatIf!$G:$G,WhatIf!$A:$A,M$1,WhatIf!$B:$B,M180)&lt;=price_limit,IF(M180="Yes",1,2),"")),""))</f>
        <v/>
      </c>
      <c r="BC180" s="67" t="str">
        <f>IF(OR(N180="",VLOOKUP(N$1,Services!$A$1:$B$22,2,0)="Exclude"),"",IF($D180=1,IF(OR(price_limit="",price_limit="No Limit"),IF(N180="Yes",1,2),IF(SUMIFS(WhatIf!$G:$G,WhatIf!$A:$A,N$1,WhatIf!$B:$B,N180)&lt;=price_limit,IF(N180="Yes",1,2),"")),""))</f>
        <v/>
      </c>
      <c r="BD180" s="67" t="str">
        <f>IF(OR(O180="",VLOOKUP(O$1,Services!$A$1:$B$22,2,0)="Exclude"),"",IF($D180=1,IF(OR(price_limit="",price_limit="No Limit"),IF(O180="Yes",1,2),IF(SUMIFS(WhatIf!$G:$G,WhatIf!$A:$A,O$1,WhatIf!$B:$B,O180)&lt;=price_limit,IF(O180="Yes",1,2),"")),""))</f>
        <v/>
      </c>
      <c r="BE180" s="67" t="str">
        <f>IF(OR(P180="",VLOOKUP(P$1,Services!$A$1:$B$22,2,0)="Exclude"),"",IF($D180=1,IF(OR(price_limit="",price_limit="No Limit"),IF(P180="Yes",1,2),IF(SUMIFS(WhatIf!$G:$G,WhatIf!$A:$A,P$1,WhatIf!$B:$B,P180)&lt;=price_limit,IF(P180="Yes",1,2),"")),""))</f>
        <v/>
      </c>
      <c r="BF180" s="67" t="str">
        <f>IF(OR(Q180="",VLOOKUP(Q$1,Services!$A$1:$B$22,2,0)="Exclude"),"",IF($D180=1,IF(OR(price_limit="",price_limit="No Limit"),IF(Q180="Yes",1,2),IF(SUMIFS(WhatIf!$G:$G,WhatIf!$A:$A,Q$1,WhatIf!$B:$B,Q180)&lt;=price_limit,IF(Q180="Yes",1,2),"")),""))</f>
        <v/>
      </c>
      <c r="BG180" s="67" t="str">
        <f ca="1">IF(OR(R180="",VLOOKUP(R$1,Services!$A$1:$B$22,2,0)="Exclude"),"",IF($D180=1,IF(OR(price_limit="",price_limit="No Limit"),IF(R180="Yes",1,2),IF(SUMIFS(WhatIf!$G:$G,WhatIf!$A:$A,R$1,WhatIf!$B:$B,R180)&lt;=price_limit,IF(R180="Yes",1,2),"")),""))</f>
        <v/>
      </c>
      <c r="BH180" s="67" t="str">
        <f>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4"/>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24.9" x14ac:dyDescent="0.3">
      <c r="A181" s="19" t="s">
        <v>168</v>
      </c>
      <c r="B181" s="4" t="s">
        <v>116</v>
      </c>
      <c r="C181" s="4" t="s">
        <v>280</v>
      </c>
      <c r="D181" s="3" t="str">
        <f t="shared" ca="1" si="16"/>
        <v/>
      </c>
      <c r="E181" s="5" t="s">
        <v>1</v>
      </c>
      <c r="F181" s="5" t="s">
        <v>496</v>
      </c>
      <c r="G181" s="5" t="s">
        <v>496</v>
      </c>
      <c r="K181" s="5" t="s">
        <v>1</v>
      </c>
      <c r="L181" s="5" t="s">
        <v>1</v>
      </c>
      <c r="M181" s="5" t="s">
        <v>1</v>
      </c>
      <c r="R181" s="6" t="s">
        <v>807</v>
      </c>
      <c r="T181" s="5" t="s">
        <v>244</v>
      </c>
      <c r="U181" s="5" t="s">
        <v>1</v>
      </c>
      <c r="V181" s="5" t="s">
        <v>1</v>
      </c>
      <c r="X181" s="5" t="s">
        <v>1</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3"/>
        <v/>
      </c>
      <c r="AT181" s="67" t="str">
        <f ca="1">IF(OR(E181="",VLOOKUP(E$1,Services!$A$1:$B$22,2,0)="Exclude"),"",IF($D181=1,IF(OR(price_limit="",price_limit="No Limit"),IF(E181="Yes",1,2),IF(SUMIFS(WhatIf!$G:$G,WhatIf!$A:$A,E$1,WhatIf!$B:$B,E181)&lt;=price_limit,IF(E181="Yes",1,2),"")),""))</f>
        <v/>
      </c>
      <c r="AU181" s="67" t="str">
        <f ca="1">IF(OR(F181="",VLOOKUP(F$1,Services!$A$1:$B$22,2,0)="Exclude"),"",IF($D181=1,IF(OR(price_limit="",price_limit="No Limit"),IF(F181="Yes",1,2),IF(SUMIFS(WhatIf!$G:$G,WhatIf!$A:$A,F$1,WhatIf!$B:$B,F181)&lt;=price_limit,IF(F181="Yes",1,2),"")),""))</f>
        <v/>
      </c>
      <c r="AV181" s="67" t="str">
        <f ca="1">IF(OR(G181="",VLOOKUP(G$1,Services!$A$1:$B$22,2,0)="Exclude"),"",IF($D181=1,IF(OR(price_limit="",price_limit="No Limit"),IF(G181="Yes",1,2),IF(SUMIFS(WhatIf!$G:$G,WhatIf!$A:$A,G$1,WhatIf!$B:$B,G181)&lt;=price_limit,IF(G181="Yes",1,2),"")),""))</f>
        <v/>
      </c>
      <c r="AW181" s="67" t="str">
        <f>IF(OR(H181="",VLOOKUP(H$1,Services!$A$1:$B$22,2,0)="Exclude"),"",IF($D181=1,IF(OR(price_limit="",price_limit="No Limit"),IF(H181="Yes",1,2),IF(SUMIFS(WhatIf!$G:$G,WhatIf!$A:$A,H$1,WhatIf!$B:$B,H181)&lt;=price_limit,IF(H181="Yes",1,2),"")),""))</f>
        <v/>
      </c>
      <c r="AX181" s="67" t="str">
        <f>IF(OR(I181="",VLOOKUP(I$1,Services!$A$1:$B$22,2,0)="Exclude"),"",IF($D181=1,IF(OR(price_limit="",price_limit="No Limit"),IF(I181="Yes",1,2),IF(SUMIFS(WhatIf!$G:$G,WhatIf!$A:$A,I$1,WhatIf!$B:$B,I181)&lt;=price_limit,IF(I181="Yes",1,2),"")),""))</f>
        <v/>
      </c>
      <c r="AY181" s="67" t="str">
        <f>IF(OR(J181="",VLOOKUP(J$1,Services!$A$1:$B$22,2,0)="Exclude"),"",IF($D181=1,IF(OR(price_limit="",price_limit="No Limit"),IF(J181="Yes",1,2),IF(SUMIFS(WhatIf!$G:$G,WhatIf!$A:$A,J$1,WhatIf!$B:$B,J181)&lt;=price_limit,IF(J181="Yes",1,2),"")),""))</f>
        <v/>
      </c>
      <c r="AZ181" s="67" t="str">
        <f ca="1">IF(OR(K181="",VLOOKUP(K$1,Services!$A$1:$B$22,2,0)="Exclude"),"",IF($D181=1,IF(OR(price_limit="",price_limit="No Limit"),IF(K181="Yes",1,2),IF(SUMIFS(WhatIf!$G:$G,WhatIf!$A:$A,K$1,WhatIf!$B:$B,K181)&lt;=price_limit,IF(K181="Yes",1,2),"")),""))</f>
        <v/>
      </c>
      <c r="BA181" s="67" t="str">
        <f ca="1">IF(OR(L181="",VLOOKUP(L$1,Services!$A$1:$B$22,2,0)="Exclude"),"",IF($D181=1,IF(OR(price_limit="",price_limit="No Limit"),IF(L181="Yes",1,2),IF(SUMIFS(WhatIf!$G:$G,WhatIf!$A:$A,L$1,WhatIf!$B:$B,L181)&lt;=price_limit,IF(L181="Yes",1,2),"")),""))</f>
        <v/>
      </c>
      <c r="BB181" s="67" t="str">
        <f ca="1">IF(OR(M181="",VLOOKUP(M$1,Services!$A$1:$B$22,2,0)="Exclude"),"",IF($D181=1,IF(OR(price_limit="",price_limit="No Limit"),IF(M181="Yes",1,2),IF(SUMIFS(WhatIf!$G:$G,WhatIf!$A:$A,M$1,WhatIf!$B:$B,M181)&lt;=price_limit,IF(M181="Yes",1,2),"")),""))</f>
        <v/>
      </c>
      <c r="BC181" s="67" t="str">
        <f>IF(OR(N181="",VLOOKUP(N$1,Services!$A$1:$B$22,2,0)="Exclude"),"",IF($D181=1,IF(OR(price_limit="",price_limit="No Limit"),IF(N181="Yes",1,2),IF(SUMIFS(WhatIf!$G:$G,WhatIf!$A:$A,N$1,WhatIf!$B:$B,N181)&lt;=price_limit,IF(N181="Yes",1,2),"")),""))</f>
        <v/>
      </c>
      <c r="BD181" s="67" t="str">
        <f>IF(OR(O181="",VLOOKUP(O$1,Services!$A$1:$B$22,2,0)="Exclude"),"",IF($D181=1,IF(OR(price_limit="",price_limit="No Limit"),IF(O181="Yes",1,2),IF(SUMIFS(WhatIf!$G:$G,WhatIf!$A:$A,O$1,WhatIf!$B:$B,O181)&lt;=price_limit,IF(O181="Yes",1,2),"")),""))</f>
        <v/>
      </c>
      <c r="BE181" s="67" t="str">
        <f>IF(OR(P181="",VLOOKUP(P$1,Services!$A$1:$B$22,2,0)="Exclude"),"",IF($D181=1,IF(OR(price_limit="",price_limit="No Limit"),IF(P181="Yes",1,2),IF(SUMIFS(WhatIf!$G:$G,WhatIf!$A:$A,P$1,WhatIf!$B:$B,P181)&lt;=price_limit,IF(P181="Yes",1,2),"")),""))</f>
        <v/>
      </c>
      <c r="BF181" s="67" t="str">
        <f>IF(OR(Q181="",VLOOKUP(Q$1,Services!$A$1:$B$22,2,0)="Exclude"),"",IF($D181=1,IF(OR(price_limit="",price_limit="No Limit"),IF(Q181="Yes",1,2),IF(SUMIFS(WhatIf!$G:$G,WhatIf!$A:$A,Q$1,WhatIf!$B:$B,Q181)&lt;=price_limit,IF(Q181="Yes",1,2),"")),""))</f>
        <v/>
      </c>
      <c r="BG181" s="67" t="str">
        <f ca="1">IF(OR(R181="",VLOOKUP(R$1,Services!$A$1:$B$22,2,0)="Exclude"),"",IF($D181=1,IF(OR(price_limit="",price_limit="No Limit"),IF(R181="Yes",1,2),IF(SUMIFS(WhatIf!$G:$G,WhatIf!$A:$A,R$1,WhatIf!$B:$B,R181)&lt;=price_limit,IF(R181="Yes",1,2),"")),""))</f>
        <v/>
      </c>
      <c r="BH181" s="67" t="str">
        <f>IF(OR(S181="",VLOOKUP(S$1,Services!$A$1:$B$22,2,0)="Exclude"),"",IF($D181=1,IF(OR(price_limit="",price_limit="No Limit"),IF(S181="Yes",1,2),IF(SUMIFS(WhatIf!$G:$G,WhatIf!$A:$A,S$1,WhatIf!$B:$B,S181)&lt;=price_limit,IF(S181="Yes",1,2),"")),""))</f>
        <v/>
      </c>
      <c r="BI181" s="67" t="str">
        <f ca="1">IF(OR(T181="",VLOOKUP(T$1,Services!$A$1:$B$22,2,0)="Exclude"),"",IF($D181=1,IF(OR(price_limit="",price_limit="No Limit"),IF(T181="Yes",1,2),IF(SUMIFS(WhatIf!$G:$G,WhatIf!$A:$A,T$1,WhatIf!$B:$B,T181)&lt;=price_limit,IF(T181="Yes",1,2),"")),""))</f>
        <v/>
      </c>
      <c r="BJ181" s="67" t="str">
        <f ca="1">IF(OR(U181="",VLOOKUP(U$1,Services!$A$1:$B$22,2,0)="Exclude"),"",IF($D181=1,IF(OR(price_limit="",price_limit="No Limit"),IF(U181="Yes",1,2),IF(SUMIFS(WhatIf!$G:$G,WhatIf!$A:$A,U$1,WhatIf!$B:$B,U181)&lt;=price_limit,IF(U181="Yes",1,2),"")),""))</f>
        <v/>
      </c>
      <c r="BK181" s="67" t="str">
        <f ca="1">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 ca="1">IF(OR(X181="",VLOOKUP(X$1,Services!$A$1:$B$22,2,0)="Exclude"),"",IF($D181=1,IF(OR(price_limit="",price_limit="No Limit"),IF(X181="Yes",1,2),IF(SUMIFS(WhatIf!$G:$G,WhatIf!$A:$A,X$1,WhatIf!$B:$B,X181)&lt;=price_limit,IF(X181="Yes",1,2),"")),""))</f>
        <v/>
      </c>
      <c r="BN181" s="3">
        <f t="shared" si="14"/>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37.299999999999997" x14ac:dyDescent="0.3">
      <c r="A182" s="19" t="s">
        <v>722</v>
      </c>
      <c r="B182" s="4" t="s">
        <v>721</v>
      </c>
      <c r="C182" s="4" t="s">
        <v>443</v>
      </c>
      <c r="D182" s="3" t="str">
        <f t="shared" ca="1" si="16"/>
        <v/>
      </c>
      <c r="F182" s="5" t="s">
        <v>721</v>
      </c>
      <c r="G182" s="5" t="s">
        <v>721</v>
      </c>
      <c r="O182" s="6"/>
      <c r="P182" s="6"/>
      <c r="Q182" s="6"/>
      <c r="R182" s="6"/>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3"/>
        <v/>
      </c>
      <c r="AT182" s="67" t="str">
        <f>IF(OR(E182="",VLOOKUP(E$1,Services!$A$1:$B$22,2,0)="Exclude"),"",IF($D182=1,IF(OR(price_limit="",price_limit="No Limit"),IF(E182="Yes",1,2),IF(SUMIFS(WhatIf!$G:$G,WhatIf!$A:$A,E$1,WhatIf!$B:$B,E182)&lt;=price_limit,IF(E182="Yes",1,2),"")),""))</f>
        <v/>
      </c>
      <c r="AU182" s="67" t="str">
        <f ca="1">IF(OR(F182="",VLOOKUP(F$1,Services!$A$1:$B$22,2,0)="Exclude"),"",IF($D182=1,IF(OR(price_limit="",price_limit="No Limit"),IF(F182="Yes",1,2),IF(SUMIFS(WhatIf!$G:$G,WhatIf!$A:$A,F$1,WhatIf!$B:$B,F182)&lt;=price_limit,IF(F182="Yes",1,2),"")),""))</f>
        <v/>
      </c>
      <c r="AV182" s="67" t="str">
        <f ca="1">IF(OR(G182="",VLOOKUP(G$1,Services!$A$1:$B$22,2,0)="Exclude"),"",IF($D182=1,IF(OR(price_limit="",price_limit="No Limit"),IF(G182="Yes",1,2),IF(SUMIFS(WhatIf!$G:$G,WhatIf!$A:$A,G$1,WhatIf!$B:$B,G182)&lt;=price_limit,IF(G182="Yes",1,2),"")),""))</f>
        <v/>
      </c>
      <c r="AW182" s="67" t="str">
        <f>IF(OR(H182="",VLOOKUP(H$1,Services!$A$1:$B$22,2,0)="Exclude"),"",IF($D182=1,IF(OR(price_limit="",price_limit="No Limit"),IF(H182="Yes",1,2),IF(SUMIFS(WhatIf!$G:$G,WhatIf!$A:$A,H$1,WhatIf!$B:$B,H182)&lt;=price_limit,IF(H182="Yes",1,2),"")),""))</f>
        <v/>
      </c>
      <c r="AX182" s="67" t="str">
        <f>IF(OR(I182="",VLOOKUP(I$1,Services!$A$1:$B$22,2,0)="Exclude"),"",IF($D182=1,IF(OR(price_limit="",price_limit="No Limit"),IF(I182="Yes",1,2),IF(SUMIFS(WhatIf!$G:$G,WhatIf!$A:$A,I$1,WhatIf!$B:$B,I182)&lt;=price_limit,IF(I182="Yes",1,2),"")),""))</f>
        <v/>
      </c>
      <c r="AY182" s="67" t="str">
        <f>IF(OR(J182="",VLOOKUP(J$1,Services!$A$1:$B$22,2,0)="Exclude"),"",IF($D182=1,IF(OR(price_limit="",price_limit="No Limit"),IF(J182="Yes",1,2),IF(SUMIFS(WhatIf!$G:$G,WhatIf!$A:$A,J$1,WhatIf!$B:$B,J182)&lt;=price_limit,IF(J182="Yes",1,2),"")),""))</f>
        <v/>
      </c>
      <c r="AZ182" s="67" t="str">
        <f>IF(OR(K182="",VLOOKUP(K$1,Services!$A$1:$B$22,2,0)="Exclude"),"",IF($D182=1,IF(OR(price_limit="",price_limit="No Limit"),IF(K182="Yes",1,2),IF(SUMIFS(WhatIf!$G:$G,WhatIf!$A:$A,K$1,WhatIf!$B:$B,K182)&lt;=price_limit,IF(K182="Yes",1,2),"")),""))</f>
        <v/>
      </c>
      <c r="BA182" s="67" t="str">
        <f>IF(OR(L182="",VLOOKUP(L$1,Services!$A$1:$B$22,2,0)="Exclude"),"",IF($D182=1,IF(OR(price_limit="",price_limit="No Limit"),IF(L182="Yes",1,2),IF(SUMIFS(WhatIf!$G:$G,WhatIf!$A:$A,L$1,WhatIf!$B:$B,L182)&lt;=price_limit,IF(L182="Yes",1,2),"")),""))</f>
        <v/>
      </c>
      <c r="BB182" s="67" t="str">
        <f>IF(OR(M182="",VLOOKUP(M$1,Services!$A$1:$B$22,2,0)="Exclude"),"",IF($D182=1,IF(OR(price_limit="",price_limit="No Limit"),IF(M182="Yes",1,2),IF(SUMIFS(WhatIf!$G:$G,WhatIf!$A:$A,M$1,WhatIf!$B:$B,M182)&lt;=price_limit,IF(M182="Yes",1,2),"")),""))</f>
        <v/>
      </c>
      <c r="BC182" s="67" t="str">
        <f>IF(OR(N182="",VLOOKUP(N$1,Services!$A$1:$B$22,2,0)="Exclude"),"",IF($D182=1,IF(OR(price_limit="",price_limit="No Limit"),IF(N182="Yes",1,2),IF(SUMIFS(WhatIf!$G:$G,WhatIf!$A:$A,N$1,WhatIf!$B:$B,N182)&lt;=price_limit,IF(N182="Yes",1,2),"")),""))</f>
        <v/>
      </c>
      <c r="BD182" s="67" t="str">
        <f>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IF(OR(Q182="",VLOOKUP(Q$1,Services!$A$1:$B$22,2,0)="Exclude"),"",IF($D182=1,IF(OR(price_limit="",price_limit="No Limit"),IF(Q182="Yes",1,2),IF(SUMIFS(WhatIf!$G:$G,WhatIf!$A:$A,Q$1,WhatIf!$B:$B,Q182)&lt;=price_limit,IF(Q182="Yes",1,2),"")),""))</f>
        <v/>
      </c>
      <c r="BG182" s="67" t="str">
        <f>IF(OR(R182="",VLOOKUP(R$1,Services!$A$1:$B$22,2,0)="Exclude"),"",IF($D182=1,IF(OR(price_limit="",price_limit="No Limit"),IF(R182="Yes",1,2),IF(SUMIFS(WhatIf!$G:$G,WhatIf!$A:$A,R$1,WhatIf!$B:$B,R182)&lt;=price_limit,IF(R182="Yes",1,2),"")),""))</f>
        <v/>
      </c>
      <c r="BH182" s="67" t="str">
        <f>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4"/>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x14ac:dyDescent="0.3">
      <c r="A183" s="19" t="s">
        <v>911</v>
      </c>
      <c r="C183" s="4" t="s">
        <v>280</v>
      </c>
      <c r="D183" s="3" t="str">
        <f t="shared" ca="1" si="16"/>
        <v/>
      </c>
      <c r="R183" s="5" t="s">
        <v>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3"/>
        <v/>
      </c>
      <c r="AT183" s="67" t="str">
        <f>IF(OR(E183="",VLOOKUP(E$1,Services!$A$1:$B$22,2,0)="Exclude"),"",IF($D183=1,IF(OR(price_limit="",price_limit="No Limit"),IF(E183="Yes",1,2),IF(SUMIFS(WhatIf!$G:$G,WhatIf!$A:$A,E$1,WhatIf!$B:$B,E183)&lt;=price_limit,IF(E183="Yes",1,2),"")),""))</f>
        <v/>
      </c>
      <c r="AU183" s="67" t="str">
        <f>IF(OR(F183="",VLOOKUP(F$1,Services!$A$1:$B$22,2,0)="Exclude"),"",IF($D183=1,IF(OR(price_limit="",price_limit="No Limit"),IF(F183="Yes",1,2),IF(SUMIFS(WhatIf!$G:$G,WhatIf!$A:$A,F$1,WhatIf!$B:$B,F183)&lt;=price_limit,IF(F183="Yes",1,2),"")),""))</f>
        <v/>
      </c>
      <c r="AV183" s="67" t="str">
        <f>IF(OR(G183="",VLOOKUP(G$1,Services!$A$1:$B$22,2,0)="Exclude"),"",IF($D183=1,IF(OR(price_limit="",price_limit="No Limit"),IF(G183="Yes",1,2),IF(SUMIFS(WhatIf!$G:$G,WhatIf!$A:$A,G$1,WhatIf!$B:$B,G183)&lt;=price_limit,IF(G183="Yes",1,2),"")),""))</f>
        <v/>
      </c>
      <c r="AW183" s="67" t="str">
        <f>IF(OR(H183="",VLOOKUP(H$1,Services!$A$1:$B$22,2,0)="Exclude"),"",IF($D183=1,IF(OR(price_limit="",price_limit="No Limit"),IF(H183="Yes",1,2),IF(SUMIFS(WhatIf!$G:$G,WhatIf!$A:$A,H$1,WhatIf!$B:$B,H183)&lt;=price_limit,IF(H183="Yes",1,2),"")),""))</f>
        <v/>
      </c>
      <c r="AX183" s="67" t="str">
        <f>IF(OR(I183="",VLOOKUP(I$1,Services!$A$1:$B$22,2,0)="Exclude"),"",IF($D183=1,IF(OR(price_limit="",price_limit="No Limit"),IF(I183="Yes",1,2),IF(SUMIFS(WhatIf!$G:$G,WhatIf!$A:$A,I$1,WhatIf!$B:$B,I183)&lt;=price_limit,IF(I183="Yes",1,2),"")),""))</f>
        <v/>
      </c>
      <c r="AY183" s="67" t="str">
        <f>IF(OR(J183="",VLOOKUP(J$1,Services!$A$1:$B$22,2,0)="Exclude"),"",IF($D183=1,IF(OR(price_limit="",price_limit="No Limit"),IF(J183="Yes",1,2),IF(SUMIFS(WhatIf!$G:$G,WhatIf!$A:$A,J$1,WhatIf!$B:$B,J183)&lt;=price_limit,IF(J183="Yes",1,2),"")),""))</f>
        <v/>
      </c>
      <c r="AZ183" s="67" t="str">
        <f>IF(OR(K183="",VLOOKUP(K$1,Services!$A$1:$B$22,2,0)="Exclude"),"",IF($D183=1,IF(OR(price_limit="",price_limit="No Limit"),IF(K183="Yes",1,2),IF(SUMIFS(WhatIf!$G:$G,WhatIf!$A:$A,K$1,WhatIf!$B:$B,K183)&lt;=price_limit,IF(K183="Yes",1,2),"")),""))</f>
        <v/>
      </c>
      <c r="BA183" s="67" t="str">
        <f>IF(OR(L183="",VLOOKUP(L$1,Services!$A$1:$B$22,2,0)="Exclude"),"",IF($D183=1,IF(OR(price_limit="",price_limit="No Limit"),IF(L183="Yes",1,2),IF(SUMIFS(WhatIf!$G:$G,WhatIf!$A:$A,L$1,WhatIf!$B:$B,L183)&lt;=price_limit,IF(L183="Yes",1,2),"")),""))</f>
        <v/>
      </c>
      <c r="BB183" s="67" t="str">
        <f>IF(OR(M183="",VLOOKUP(M$1,Services!$A$1:$B$22,2,0)="Exclude"),"",IF($D183=1,IF(OR(price_limit="",price_limit="No Limit"),IF(M183="Yes",1,2),IF(SUMIFS(WhatIf!$G:$G,WhatIf!$A:$A,M$1,WhatIf!$B:$B,M183)&lt;=price_limit,IF(M183="Yes",1,2),"")),""))</f>
        <v/>
      </c>
      <c r="BC183" s="67" t="str">
        <f>IF(OR(N183="",VLOOKUP(N$1,Services!$A$1:$B$22,2,0)="Exclude"),"",IF($D183=1,IF(OR(price_limit="",price_limit="No Limit"),IF(N183="Yes",1,2),IF(SUMIFS(WhatIf!$G:$G,WhatIf!$A:$A,N$1,WhatIf!$B:$B,N183)&lt;=price_limit,IF(N183="Yes",1,2),"")),""))</f>
        <v/>
      </c>
      <c r="BD183" s="67" t="str">
        <f>IF(OR(O183="",VLOOKUP(O$1,Services!$A$1:$B$22,2,0)="Exclude"),"",IF($D183=1,IF(OR(price_limit="",price_limit="No Limit"),IF(O183="Yes",1,2),IF(SUMIFS(WhatIf!$G:$G,WhatIf!$A:$A,O$1,WhatIf!$B:$B,O183)&lt;=price_limit,IF(O183="Yes",1,2),"")),""))</f>
        <v/>
      </c>
      <c r="BE183" s="67" t="str">
        <f>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 ca="1">IF(OR(R183="",VLOOKUP(R$1,Services!$A$1:$B$22,2,0)="Exclude"),"",IF($D183=1,IF(OR(price_limit="",price_limit="No Limit"),IF(R183="Yes",1,2),IF(SUMIFS(WhatIf!$G:$G,WhatIf!$A:$A,R$1,WhatIf!$B:$B,R183)&lt;=price_limit,IF(R183="Yes",1,2),"")),""))</f>
        <v/>
      </c>
      <c r="BH183" s="67" t="str">
        <f>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4"/>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x14ac:dyDescent="0.3">
      <c r="A184" s="19" t="s">
        <v>375</v>
      </c>
      <c r="B184" s="4" t="s">
        <v>395</v>
      </c>
      <c r="C184" s="4" t="s">
        <v>207</v>
      </c>
      <c r="D184" s="3" t="str">
        <f t="shared" ca="1" si="16"/>
        <v/>
      </c>
      <c r="H184" s="6"/>
      <c r="I184" s="6"/>
      <c r="O184" s="6"/>
      <c r="P184" s="6"/>
      <c r="Q184" s="6" t="s">
        <v>306</v>
      </c>
      <c r="R184" s="6" t="s">
        <v>807</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3"/>
        <v/>
      </c>
      <c r="AT184" s="67" t="str">
        <f>IF(OR(E184="",VLOOKUP(E$1,Services!$A$1:$B$22,2,0)="Exclude"),"",IF($D184=1,IF(OR(price_limit="",price_limit="No Limit"),IF(E184="Yes",1,2),IF(SUMIFS(WhatIf!$G:$G,WhatIf!$A:$A,E$1,WhatIf!$B:$B,E184)&lt;=price_limit,IF(E184="Yes",1,2),"")),""))</f>
        <v/>
      </c>
      <c r="AU184" s="67" t="str">
        <f>IF(OR(F184="",VLOOKUP(F$1,Services!$A$1:$B$22,2,0)="Exclude"),"",IF($D184=1,IF(OR(price_limit="",price_limit="No Limit"),IF(F184="Yes",1,2),IF(SUMIFS(WhatIf!$G:$G,WhatIf!$A:$A,F$1,WhatIf!$B:$B,F184)&lt;=price_limit,IF(F184="Yes",1,2),"")),""))</f>
        <v/>
      </c>
      <c r="AV184" s="67" t="str">
        <f>IF(OR(G184="",VLOOKUP(G$1,Services!$A$1:$B$22,2,0)="Exclude"),"",IF($D184=1,IF(OR(price_limit="",price_limit="No Limit"),IF(G184="Yes",1,2),IF(SUMIFS(WhatIf!$G:$G,WhatIf!$A:$A,G$1,WhatIf!$B:$B,G184)&lt;=price_limit,IF(G184="Yes",1,2),"")),""))</f>
        <v/>
      </c>
      <c r="AW184" s="67" t="str">
        <f>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IF(OR(L184="",VLOOKUP(L$1,Services!$A$1:$B$22,2,0)="Exclude"),"",IF($D184=1,IF(OR(price_limit="",price_limit="No Limit"),IF(L184="Yes",1,2),IF(SUMIFS(WhatIf!$G:$G,WhatIf!$A:$A,L$1,WhatIf!$B:$B,L184)&lt;=price_limit,IF(L184="Yes",1,2),"")),""))</f>
        <v/>
      </c>
      <c r="BB184" s="67" t="str">
        <f>IF(OR(M184="",VLOOKUP(M$1,Services!$A$1:$B$22,2,0)="Exclude"),"",IF($D184=1,IF(OR(price_limit="",price_limit="No Limit"),IF(M184="Yes",1,2),IF(SUMIFS(WhatIf!$G:$G,WhatIf!$A:$A,M$1,WhatIf!$B:$B,M184)&lt;=price_limit,IF(M184="Yes",1,2),"")),""))</f>
        <v/>
      </c>
      <c r="BC184" s="67" t="str">
        <f>IF(OR(N184="",VLOOKUP(N$1,Services!$A$1:$B$22,2,0)="Exclude"),"",IF($D184=1,IF(OR(price_limit="",price_limit="No Limit"),IF(N184="Yes",1,2),IF(SUMIFS(WhatIf!$G:$G,WhatIf!$A:$A,N$1,WhatIf!$B:$B,N184)&lt;=price_limit,IF(N184="Yes",1,2),"")),""))</f>
        <v/>
      </c>
      <c r="BD184" s="67" t="str">
        <f>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 ca="1">IF(OR(R184="",VLOOKUP(R$1,Services!$A$1:$B$22,2,0)="Exclude"),"",IF($D184=1,IF(OR(price_limit="",price_limit="No Limit"),IF(R184="Yes",1,2),IF(SUMIFS(WhatIf!$G:$G,WhatIf!$A:$A,R$1,WhatIf!$B:$B,R184)&lt;=price_limit,IF(R184="Yes",1,2),"")),""))</f>
        <v/>
      </c>
      <c r="BH184" s="67" t="str">
        <f>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4"/>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12.45" customHeight="1" x14ac:dyDescent="0.3">
      <c r="A185" s="19" t="s">
        <v>40</v>
      </c>
      <c r="B185" s="4" t="s">
        <v>784</v>
      </c>
      <c r="C185" s="4" t="s">
        <v>207</v>
      </c>
      <c r="D185" s="3" t="str">
        <f t="shared" ca="1" si="16"/>
        <v/>
      </c>
      <c r="F185" s="5" t="s">
        <v>495</v>
      </c>
      <c r="G185" s="5" t="s">
        <v>495</v>
      </c>
      <c r="H185" s="6"/>
      <c r="I185" s="6" t="s">
        <v>1</v>
      </c>
      <c r="L185" s="5" t="s">
        <v>1</v>
      </c>
      <c r="M185" s="5" t="s">
        <v>1</v>
      </c>
      <c r="O185" s="6" t="s">
        <v>1</v>
      </c>
      <c r="P185" s="6" t="s">
        <v>1</v>
      </c>
      <c r="Q185" s="6" t="s">
        <v>305</v>
      </c>
      <c r="R185" s="6" t="s">
        <v>1</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3"/>
        <v/>
      </c>
      <c r="AT185" s="67" t="str">
        <f>IF(OR(E185="",VLOOKUP(E$1,Services!$A$1:$B$22,2,0)="Exclude"),"",IF($D185=1,IF(OR(price_limit="",price_limit="No Limit"),IF(E185="Yes",1,2),IF(SUMIFS(WhatIf!$G:$G,WhatIf!$A:$A,E$1,WhatIf!$B:$B,E185)&lt;=price_limit,IF(E185="Yes",1,2),"")),""))</f>
        <v/>
      </c>
      <c r="AU185" s="67" t="str">
        <f ca="1">IF(OR(F185="",VLOOKUP(F$1,Services!$A$1:$B$22,2,0)="Exclude"),"",IF($D185=1,IF(OR(price_limit="",price_limit="No Limit"),IF(F185="Yes",1,2),IF(SUMIFS(WhatIf!$G:$G,WhatIf!$A:$A,F$1,WhatIf!$B:$B,F185)&lt;=price_limit,IF(F185="Yes",1,2),"")),""))</f>
        <v/>
      </c>
      <c r="AV185" s="67" t="str">
        <f ca="1">IF(OR(G185="",VLOOKUP(G$1,Services!$A$1:$B$22,2,0)="Exclude"),"",IF($D185=1,IF(OR(price_limit="",price_limit="No Limit"),IF(G185="Yes",1,2),IF(SUMIFS(WhatIf!$G:$G,WhatIf!$A:$A,G$1,WhatIf!$B:$B,G185)&lt;=price_limit,IF(G185="Yes",1,2),"")),""))</f>
        <v/>
      </c>
      <c r="AW185" s="67" t="str">
        <f>IF(OR(H185="",VLOOKUP(H$1,Services!$A$1:$B$22,2,0)="Exclude"),"",IF($D185=1,IF(OR(price_limit="",price_limit="No Limit"),IF(H185="Yes",1,2),IF(SUMIFS(WhatIf!$G:$G,WhatIf!$A:$A,H$1,WhatIf!$B:$B,H185)&lt;=price_limit,IF(H185="Yes",1,2),"")),""))</f>
        <v/>
      </c>
      <c r="AX185" s="67" t="str">
        <f ca="1">IF(OR(I185="",VLOOKUP(I$1,Services!$A$1:$B$22,2,0)="Exclude"),"",IF($D185=1,IF(OR(price_limit="",price_limit="No Limit"),IF(I185="Yes",1,2),IF(SUMIFS(WhatIf!$G:$G,WhatIf!$A:$A,I$1,WhatIf!$B:$B,I185)&lt;=price_limit,IF(I185="Yes",1,2),"")),""))</f>
        <v/>
      </c>
      <c r="AY185" s="67" t="str">
        <f>IF(OR(J185="",VLOOKUP(J$1,Services!$A$1:$B$22,2,0)="Exclude"),"",IF($D185=1,IF(OR(price_limit="",price_limit="No Limit"),IF(J185="Yes",1,2),IF(SUMIFS(WhatIf!$G:$G,WhatIf!$A:$A,J$1,WhatIf!$B:$B,J185)&lt;=price_limit,IF(J185="Yes",1,2),"")),""))</f>
        <v/>
      </c>
      <c r="AZ185" s="67" t="str">
        <f>IF(OR(K185="",VLOOKUP(K$1,Services!$A$1:$B$22,2,0)="Exclude"),"",IF($D185=1,IF(OR(price_limit="",price_limit="No Limit"),IF(K185="Yes",1,2),IF(SUMIFS(WhatIf!$G:$G,WhatIf!$A:$A,K$1,WhatIf!$B:$B,K185)&lt;=price_limit,IF(K185="Yes",1,2),"")),""))</f>
        <v/>
      </c>
      <c r="BA185" s="67" t="str">
        <f ca="1">IF(OR(L185="",VLOOKUP(L$1,Services!$A$1:$B$22,2,0)="Exclude"),"",IF($D185=1,IF(OR(price_limit="",price_limit="No Limit"),IF(L185="Yes",1,2),IF(SUMIFS(WhatIf!$G:$G,WhatIf!$A:$A,L$1,WhatIf!$B:$B,L185)&lt;=price_limit,IF(L185="Yes",1,2),"")),""))</f>
        <v/>
      </c>
      <c r="BB185" s="67" t="str">
        <f ca="1">IF(OR(M185="",VLOOKUP(M$1,Services!$A$1:$B$22,2,0)="Exclude"),"",IF($D185=1,IF(OR(price_limit="",price_limit="No Limit"),IF(M185="Yes",1,2),IF(SUMIFS(WhatIf!$G:$G,WhatIf!$A:$A,M$1,WhatIf!$B:$B,M185)&lt;=price_limit,IF(M185="Yes",1,2),"")),""))</f>
        <v/>
      </c>
      <c r="BC185" s="67" t="str">
        <f>IF(OR(N185="",VLOOKUP(N$1,Services!$A$1:$B$22,2,0)="Exclude"),"",IF($D185=1,IF(OR(price_limit="",price_limit="No Limit"),IF(N185="Yes",1,2),IF(SUMIFS(WhatIf!$G:$G,WhatIf!$A:$A,N$1,WhatIf!$B:$B,N185)&lt;=price_limit,IF(N185="Yes",1,2),"")),""))</f>
        <v/>
      </c>
      <c r="BD185" s="67" t="str">
        <f ca="1">IF(OR(O185="",VLOOKUP(O$1,Services!$A$1:$B$22,2,0)="Exclude"),"",IF($D185=1,IF(OR(price_limit="",price_limit="No Limit"),IF(O185="Yes",1,2),IF(SUMIFS(WhatIf!$G:$G,WhatIf!$A:$A,O$1,WhatIf!$B:$B,O185)&lt;=price_limit,IF(O185="Yes",1,2),"")),""))</f>
        <v/>
      </c>
      <c r="BE185" s="67" t="str">
        <f ca="1">IF(OR(P185="",VLOOKUP(P$1,Services!$A$1:$B$22,2,0)="Exclude"),"",IF($D185=1,IF(OR(price_limit="",price_limit="No Limit"),IF(P185="Yes",1,2),IF(SUMIFS(WhatIf!$G:$G,WhatIf!$A:$A,P$1,WhatIf!$B:$B,P185)&lt;=price_limit,IF(P185="Yes",1,2),"")),""))</f>
        <v/>
      </c>
      <c r="BF185" s="67" t="str">
        <f>IF(OR(Q185="",VLOOKUP(Q$1,Services!$A$1:$B$22,2,0)="Exclude"),"",IF($D185=1,IF(OR(price_limit="",price_limit="No Limit"),IF(Q185="Yes",1,2),IF(SUMIFS(WhatIf!$G:$G,WhatIf!$A:$A,Q$1,WhatIf!$B:$B,Q185)&lt;=price_limit,IF(Q185="Yes",1,2),"")),""))</f>
        <v/>
      </c>
      <c r="BG185" s="67" t="str">
        <f ca="1">IF(OR(R185="",VLOOKUP(R$1,Services!$A$1:$B$22,2,0)="Exclude"),"",IF($D185=1,IF(OR(price_limit="",price_limit="No Limit"),IF(R185="Yes",1,2),IF(SUMIFS(WhatIf!$G:$G,WhatIf!$A:$A,R$1,WhatIf!$B:$B,R185)&lt;=price_limit,IF(R185="Yes",1,2),"")),""))</f>
        <v/>
      </c>
      <c r="BH185" s="67" t="str">
        <f>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4"/>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12.45" customHeight="1" x14ac:dyDescent="0.3">
      <c r="A186" s="19" t="s">
        <v>262</v>
      </c>
      <c r="B186" s="4" t="s">
        <v>387</v>
      </c>
      <c r="C186" s="4" t="s">
        <v>207</v>
      </c>
      <c r="D186" s="3" t="str">
        <f t="shared" ca="1" si="16"/>
        <v/>
      </c>
      <c r="H186" s="5" t="s">
        <v>487</v>
      </c>
      <c r="I186" s="5" t="s">
        <v>487</v>
      </c>
      <c r="J186" s="5" t="s">
        <v>487</v>
      </c>
      <c r="K186" s="5" t="s">
        <v>487</v>
      </c>
      <c r="L186" s="5" t="s">
        <v>487</v>
      </c>
      <c r="M186" s="5" t="s">
        <v>487</v>
      </c>
      <c r="N186" s="5" t="s">
        <v>1</v>
      </c>
      <c r="R186" s="5" t="s">
        <v>929</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3"/>
        <v/>
      </c>
      <c r="AT186" s="67" t="str">
        <f>IF(OR(E186="",VLOOKUP(E$1,Services!$A$1:$B$22,2,0)="Exclude"),"",IF($D186=1,IF(OR(price_limit="",price_limit="No Limit"),IF(E186="Yes",1,2),IF(SUMIFS(WhatIf!$G:$G,WhatIf!$A:$A,E$1,WhatIf!$B:$B,E186)&lt;=price_limit,IF(E186="Yes",1,2),"")),""))</f>
        <v/>
      </c>
      <c r="AU186" s="67" t="str">
        <f>IF(OR(F186="",VLOOKUP(F$1,Services!$A$1:$B$22,2,0)="Exclude"),"",IF($D186=1,IF(OR(price_limit="",price_limit="No Limit"),IF(F186="Yes",1,2),IF(SUMIFS(WhatIf!$G:$G,WhatIf!$A:$A,F$1,WhatIf!$B:$B,F186)&lt;=price_limit,IF(F186="Yes",1,2),"")),""))</f>
        <v/>
      </c>
      <c r="AV186" s="67" t="str">
        <f>IF(OR(G186="",VLOOKUP(G$1,Services!$A$1:$B$22,2,0)="Exclude"),"",IF($D186=1,IF(OR(price_limit="",price_limit="No Limit"),IF(G186="Yes",1,2),IF(SUMIFS(WhatIf!$G:$G,WhatIf!$A:$A,G$1,WhatIf!$B:$B,G186)&lt;=price_limit,IF(G186="Yes",1,2),"")),""))</f>
        <v/>
      </c>
      <c r="AW186" s="67" t="str">
        <f ca="1">IF(OR(H186="",VLOOKUP(H$1,Services!$A$1:$B$22,2,0)="Exclude"),"",IF($D186=1,IF(OR(price_limit="",price_limit="No Limit"),IF(H186="Yes",1,2),IF(SUMIFS(WhatIf!$G:$G,WhatIf!$A:$A,H$1,WhatIf!$B:$B,H186)&lt;=price_limit,IF(H186="Yes",1,2),"")),""))</f>
        <v/>
      </c>
      <c r="AX186" s="67" t="str">
        <f ca="1">IF(OR(I186="",VLOOKUP(I$1,Services!$A$1:$B$22,2,0)="Exclude"),"",IF($D186=1,IF(OR(price_limit="",price_limit="No Limit"),IF(I186="Yes",1,2),IF(SUMIFS(WhatIf!$G:$G,WhatIf!$A:$A,I$1,WhatIf!$B:$B,I186)&lt;=price_limit,IF(I186="Yes",1,2),"")),""))</f>
        <v/>
      </c>
      <c r="AY186" s="67" t="str">
        <f ca="1">IF(OR(J186="",VLOOKUP(J$1,Services!$A$1:$B$22,2,0)="Exclude"),"",IF($D186=1,IF(OR(price_limit="",price_limit="No Limit"),IF(J186="Yes",1,2),IF(SUMIFS(WhatIf!$G:$G,WhatIf!$A:$A,J$1,WhatIf!$B:$B,J186)&lt;=price_limit,IF(J186="Yes",1,2),"")),""))</f>
        <v/>
      </c>
      <c r="AZ186" s="67" t="str">
        <f ca="1">IF(OR(K186="",VLOOKUP(K$1,Services!$A$1:$B$22,2,0)="Exclude"),"",IF($D186=1,IF(OR(price_limit="",price_limit="No Limit"),IF(K186="Yes",1,2),IF(SUMIFS(WhatIf!$G:$G,WhatIf!$A:$A,K$1,WhatIf!$B:$B,K186)&lt;=price_limit,IF(K186="Yes",1,2),"")),""))</f>
        <v/>
      </c>
      <c r="BA186" s="67" t="str">
        <f ca="1">IF(OR(L186="",VLOOKUP(L$1,Services!$A$1:$B$22,2,0)="Exclude"),"",IF($D186=1,IF(OR(price_limit="",price_limit="No Limit"),IF(L186="Yes",1,2),IF(SUMIFS(WhatIf!$G:$G,WhatIf!$A:$A,L$1,WhatIf!$B:$B,L186)&lt;=price_limit,IF(L186="Yes",1,2),"")),""))</f>
        <v/>
      </c>
      <c r="BB186" s="67" t="str">
        <f ca="1">IF(OR(M186="",VLOOKUP(M$1,Services!$A$1:$B$22,2,0)="Exclude"),"",IF($D186=1,IF(OR(price_limit="",price_limit="No Limit"),IF(M186="Yes",1,2),IF(SUMIFS(WhatIf!$G:$G,WhatIf!$A:$A,M$1,WhatIf!$B:$B,M186)&lt;=price_limit,IF(M186="Yes",1,2),"")),""))</f>
        <v/>
      </c>
      <c r="BC186" s="67" t="str">
        <f ca="1">IF(OR(N186="",VLOOKUP(N$1,Services!$A$1:$B$22,2,0)="Exclude"),"",IF($D186=1,IF(OR(price_limit="",price_limit="No Limit"),IF(N186="Yes",1,2),IF(SUMIFS(WhatIf!$G:$G,WhatIf!$A:$A,N$1,WhatIf!$B:$B,N186)&lt;=price_limit,IF(N186="Yes",1,2),"")),""))</f>
        <v/>
      </c>
      <c r="BD186" s="67" t="str">
        <f>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 ca="1">IF(OR(R186="",VLOOKUP(R$1,Services!$A$1:$B$22,2,0)="Exclude"),"",IF($D186=1,IF(OR(price_limit="",price_limit="No Limit"),IF(R186="Yes",1,2),IF(SUMIFS(WhatIf!$G:$G,WhatIf!$A:$A,R$1,WhatIf!$B:$B,R186)&lt;=price_limit,IF(R186="Yes",1,2),"")),""))</f>
        <v/>
      </c>
      <c r="BH186" s="67" t="str">
        <f>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IF(OR(U186="",VLOOKUP(U$1,Services!$A$1:$B$22,2,0)="Exclude"),"",IF($D186=1,IF(OR(price_limit="",price_limit="No Limit"),IF(U186="Yes",1,2),IF(SUMIFS(WhatIf!$G:$G,WhatIf!$A:$A,U$1,WhatIf!$B:$B,U186)&lt;=price_limit,IF(U186="Yes",1,2),"")),""))</f>
        <v/>
      </c>
      <c r="BK186" s="67" t="str">
        <f>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IF(OR(X186="",VLOOKUP(X$1,Services!$A$1:$B$22,2,0)="Exclude"),"",IF($D186=1,IF(OR(price_limit="",price_limit="No Limit"),IF(X186="Yes",1,2),IF(SUMIFS(WhatIf!$G:$G,WhatIf!$A:$A,X$1,WhatIf!$B:$B,X186)&lt;=price_limit,IF(X186="Yes",1,2),"")),""))</f>
        <v/>
      </c>
      <c r="BN186" s="3">
        <f t="shared" si="14"/>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37.299999999999997" customHeight="1" x14ac:dyDescent="0.3">
      <c r="A187" s="19" t="s">
        <v>376</v>
      </c>
      <c r="B187" s="4" t="s">
        <v>237</v>
      </c>
      <c r="C187" s="4" t="s">
        <v>207</v>
      </c>
      <c r="D187" s="3" t="str">
        <f t="shared" ca="1" si="16"/>
        <v/>
      </c>
      <c r="R187" s="5" t="s">
        <v>929</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3"/>
        <v/>
      </c>
      <c r="AT187" s="67" t="str">
        <f>IF(OR(E187="",VLOOKUP(E$1,Services!$A$1:$B$22,2,0)="Exclude"),"",IF($D187=1,IF(OR(price_limit="",price_limit="No Limit"),IF(E187="Yes",1,2),IF(SUMIFS(WhatIf!$G:$G,WhatIf!$A:$A,E$1,WhatIf!$B:$B,E187)&lt;=price_limit,IF(E187="Yes",1,2),"")),""))</f>
        <v/>
      </c>
      <c r="AU187" s="67" t="str">
        <f>IF(OR(F187="",VLOOKUP(F$1,Services!$A$1:$B$22,2,0)="Exclude"),"",IF($D187=1,IF(OR(price_limit="",price_limit="No Limit"),IF(F187="Yes",1,2),IF(SUMIFS(WhatIf!$G:$G,WhatIf!$A:$A,F$1,WhatIf!$B:$B,F187)&lt;=price_limit,IF(F187="Yes",1,2),"")),""))</f>
        <v/>
      </c>
      <c r="AV187" s="67" t="str">
        <f>IF(OR(G187="",VLOOKUP(G$1,Services!$A$1:$B$22,2,0)="Exclude"),"",IF($D187=1,IF(OR(price_limit="",price_limit="No Limit"),IF(G187="Yes",1,2),IF(SUMIFS(WhatIf!$G:$G,WhatIf!$A:$A,G$1,WhatIf!$B:$B,G187)&lt;=price_limit,IF(G187="Yes",1,2),"")),""))</f>
        <v/>
      </c>
      <c r="AW187" s="67" t="str">
        <f>IF(OR(H187="",VLOOKUP(H$1,Services!$A$1:$B$22,2,0)="Exclude"),"",IF($D187=1,IF(OR(price_limit="",price_limit="No Limit"),IF(H187="Yes",1,2),IF(SUMIFS(WhatIf!$G:$G,WhatIf!$A:$A,H$1,WhatIf!$B:$B,H187)&lt;=price_limit,IF(H187="Yes",1,2),"")),""))</f>
        <v/>
      </c>
      <c r="AX187" s="67" t="str">
        <f>IF(OR(I187="",VLOOKUP(I$1,Services!$A$1:$B$22,2,0)="Exclude"),"",IF($D187=1,IF(OR(price_limit="",price_limit="No Limit"),IF(I187="Yes",1,2),IF(SUMIFS(WhatIf!$G:$G,WhatIf!$A:$A,I$1,WhatIf!$B:$B,I187)&lt;=price_limit,IF(I187="Yes",1,2),"")),""))</f>
        <v/>
      </c>
      <c r="AY187" s="67" t="str">
        <f>IF(OR(J187="",VLOOKUP(J$1,Services!$A$1:$B$22,2,0)="Exclude"),"",IF($D187=1,IF(OR(price_limit="",price_limit="No Limit"),IF(J187="Yes",1,2),IF(SUMIFS(WhatIf!$G:$G,WhatIf!$A:$A,J$1,WhatIf!$B:$B,J187)&lt;=price_limit,IF(J187="Yes",1,2),"")),""))</f>
        <v/>
      </c>
      <c r="AZ187" s="67" t="str">
        <f>IF(OR(K187="",VLOOKUP(K$1,Services!$A$1:$B$22,2,0)="Exclude"),"",IF($D187=1,IF(OR(price_limit="",price_limit="No Limit"),IF(K187="Yes",1,2),IF(SUMIFS(WhatIf!$G:$G,WhatIf!$A:$A,K$1,WhatIf!$B:$B,K187)&lt;=price_limit,IF(K187="Yes",1,2),"")),""))</f>
        <v/>
      </c>
      <c r="BA187" s="67" t="str">
        <f>IF(OR(L187="",VLOOKUP(L$1,Services!$A$1:$B$22,2,0)="Exclude"),"",IF($D187=1,IF(OR(price_limit="",price_limit="No Limit"),IF(L187="Yes",1,2),IF(SUMIFS(WhatIf!$G:$G,WhatIf!$A:$A,L$1,WhatIf!$B:$B,L187)&lt;=price_limit,IF(L187="Yes",1,2),"")),""))</f>
        <v/>
      </c>
      <c r="BB187" s="67" t="str">
        <f>IF(OR(M187="",VLOOKUP(M$1,Services!$A$1:$B$22,2,0)="Exclude"),"",IF($D187=1,IF(OR(price_limit="",price_limit="No Limit"),IF(M187="Yes",1,2),IF(SUMIFS(WhatIf!$G:$G,WhatIf!$A:$A,M$1,WhatIf!$B:$B,M187)&lt;=price_limit,IF(M187="Yes",1,2),"")),""))</f>
        <v/>
      </c>
      <c r="BC187" s="67" t="str">
        <f>IF(OR(N187="",VLOOKUP(N$1,Services!$A$1:$B$22,2,0)="Exclude"),"",IF($D187=1,IF(OR(price_limit="",price_limit="No Limit"),IF(N187="Yes",1,2),IF(SUMIFS(WhatIf!$G:$G,WhatIf!$A:$A,N$1,WhatIf!$B:$B,N187)&lt;=price_limit,IF(N187="Yes",1,2),"")),""))</f>
        <v/>
      </c>
      <c r="BD187" s="67" t="str">
        <f>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 ca="1">IF(OR(R187="",VLOOKUP(R$1,Services!$A$1:$B$22,2,0)="Exclude"),"",IF($D187=1,IF(OR(price_limit="",price_limit="No Limit"),IF(R187="Yes",1,2),IF(SUMIFS(WhatIf!$G:$G,WhatIf!$A:$A,R$1,WhatIf!$B:$B,R187)&lt;=price_limit,IF(R187="Yes",1,2),"")),""))</f>
        <v/>
      </c>
      <c r="BH187" s="67" t="str">
        <f>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IF(OR(U187="",VLOOKUP(U$1,Services!$A$1:$B$22,2,0)="Exclude"),"",IF($D187=1,IF(OR(price_limit="",price_limit="No Limit"),IF(U187="Yes",1,2),IF(SUMIFS(WhatIf!$G:$G,WhatIf!$A:$A,U$1,WhatIf!$B:$B,U187)&lt;=price_limit,IF(U187="Yes",1,2),"")),""))</f>
        <v/>
      </c>
      <c r="BK187" s="67" t="str">
        <f>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IF(OR(X187="",VLOOKUP(X$1,Services!$A$1:$B$22,2,0)="Exclude"),"",IF($D187=1,IF(OR(price_limit="",price_limit="No Limit"),IF(X187="Yes",1,2),IF(SUMIFS(WhatIf!$G:$G,WhatIf!$A:$A,X$1,WhatIf!$B:$B,X187)&lt;=price_limit,IF(X187="Yes",1,2),"")),""))</f>
        <v/>
      </c>
      <c r="BN187" s="3">
        <f t="shared" si="14"/>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2.45" customHeight="1" x14ac:dyDescent="0.3">
      <c r="A188" s="19" t="s">
        <v>915</v>
      </c>
      <c r="B188" s="4" t="s">
        <v>917</v>
      </c>
      <c r="C188" s="4" t="s">
        <v>280</v>
      </c>
      <c r="D188" s="3" t="str">
        <f t="shared" ca="1" si="16"/>
        <v/>
      </c>
      <c r="E188" s="5" t="s">
        <v>1</v>
      </c>
      <c r="F188" s="5" t="s">
        <v>501</v>
      </c>
      <c r="G188" s="5" t="s">
        <v>501</v>
      </c>
      <c r="L188" s="5" t="s">
        <v>1</v>
      </c>
      <c r="M188" s="5" t="s">
        <v>1</v>
      </c>
      <c r="N188" s="5" t="s">
        <v>1</v>
      </c>
      <c r="R188" s="5" t="s">
        <v>807</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3"/>
        <v/>
      </c>
      <c r="AT188" s="67" t="str">
        <f ca="1">IF(OR(E188="",VLOOKUP(E$1,Services!$A$1:$B$22,2,0)="Exclude"),"",IF($D188=1,IF(OR(price_limit="",price_limit="No Limit"),IF(E188="Yes",1,2),IF(SUMIFS(WhatIf!$G:$G,WhatIf!$A:$A,E$1,WhatIf!$B:$B,E188)&lt;=price_limit,IF(E188="Yes",1,2),"")),""))</f>
        <v/>
      </c>
      <c r="AU188" s="67" t="str">
        <f ca="1">IF(OR(F188="",VLOOKUP(F$1,Services!$A$1:$B$22,2,0)="Exclude"),"",IF($D188=1,IF(OR(price_limit="",price_limit="No Limit"),IF(F188="Yes",1,2),IF(SUMIFS(WhatIf!$G:$G,WhatIf!$A:$A,F$1,WhatIf!$B:$B,F188)&lt;=price_limit,IF(F188="Yes",1,2),"")),""))</f>
        <v/>
      </c>
      <c r="AV188" s="67" t="str">
        <f ca="1">IF(OR(G188="",VLOOKUP(G$1,Services!$A$1:$B$22,2,0)="Exclude"),"",IF($D188=1,IF(OR(price_limit="",price_limit="No Limit"),IF(G188="Yes",1,2),IF(SUMIFS(WhatIf!$G:$G,WhatIf!$A:$A,G$1,WhatIf!$B:$B,G188)&lt;=price_limit,IF(G188="Yes",1,2),"")),""))</f>
        <v/>
      </c>
      <c r="AW188" s="67" t="str">
        <f>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 ca="1">IF(OR(L188="",VLOOKUP(L$1,Services!$A$1:$B$22,2,0)="Exclude"),"",IF($D188=1,IF(OR(price_limit="",price_limit="No Limit"),IF(L188="Yes",1,2),IF(SUMIFS(WhatIf!$G:$G,WhatIf!$A:$A,L$1,WhatIf!$B:$B,L188)&lt;=price_limit,IF(L188="Yes",1,2),"")),""))</f>
        <v/>
      </c>
      <c r="BB188" s="67" t="str">
        <f ca="1">IF(OR(M188="",VLOOKUP(M$1,Services!$A$1:$B$22,2,0)="Exclude"),"",IF($D188=1,IF(OR(price_limit="",price_limit="No Limit"),IF(M188="Yes",1,2),IF(SUMIFS(WhatIf!$G:$G,WhatIf!$A:$A,M$1,WhatIf!$B:$B,M188)&lt;=price_limit,IF(M188="Yes",1,2),"")),""))</f>
        <v/>
      </c>
      <c r="BC188" s="67" t="str">
        <f ca="1">IF(OR(N188="",VLOOKUP(N$1,Services!$A$1:$B$22,2,0)="Exclude"),"",IF($D188=1,IF(OR(price_limit="",price_limit="No Limit"),IF(N188="Yes",1,2),IF(SUMIFS(WhatIf!$G:$G,WhatIf!$A:$A,N$1,WhatIf!$B:$B,N188)&lt;=price_limit,IF(N188="Yes",1,2),"")),""))</f>
        <v/>
      </c>
      <c r="BD188" s="67" t="str">
        <f>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 ca="1">IF(OR(R188="",VLOOKUP(R$1,Services!$A$1:$B$22,2,0)="Exclude"),"",IF($D188=1,IF(OR(price_limit="",price_limit="No Limit"),IF(R188="Yes",1,2),IF(SUMIFS(WhatIf!$G:$G,WhatIf!$A:$A,R$1,WhatIf!$B:$B,R188)&lt;=price_limit,IF(R188="Yes",1,2),"")),""))</f>
        <v/>
      </c>
      <c r="BH188" s="67" t="str">
        <f>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IF(OR(X188="",VLOOKUP(X$1,Services!$A$1:$B$22,2,0)="Exclude"),"",IF($D188=1,IF(OR(price_limit="",price_limit="No Limit"),IF(X188="Yes",1,2),IF(SUMIFS(WhatIf!$G:$G,WhatIf!$A:$A,X$1,WhatIf!$B:$B,X188)&lt;=price_limit,IF(X188="Yes",1,2),"")),""))</f>
        <v/>
      </c>
      <c r="BN188" s="3">
        <f t="shared" si="14"/>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x14ac:dyDescent="0.3">
      <c r="A189" s="19" t="s">
        <v>509</v>
      </c>
      <c r="C189" s="4" t="s">
        <v>450</v>
      </c>
      <c r="D189" s="3" t="str">
        <f t="shared" ca="1" si="16"/>
        <v/>
      </c>
      <c r="F189" s="5" t="s">
        <v>509</v>
      </c>
      <c r="G189" s="5" t="s">
        <v>509</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3"/>
        <v/>
      </c>
      <c r="AT189" s="67" t="str">
        <f>IF(OR(E189="",VLOOKUP(E$1,Services!$A$1:$B$22,2,0)="Exclude"),"",IF($D189=1,IF(OR(price_limit="",price_limit="No Limit"),IF(E189="Yes",1,2),IF(SUMIFS(WhatIf!$G:$G,WhatIf!$A:$A,E$1,WhatIf!$B:$B,E189)&lt;=price_limit,IF(E189="Yes",1,2),"")),""))</f>
        <v/>
      </c>
      <c r="AU189" s="67" t="str">
        <f ca="1">IF(OR(F189="",VLOOKUP(F$1,Services!$A$1:$B$22,2,0)="Exclude"),"",IF($D189=1,IF(OR(price_limit="",price_limit="No Limit"),IF(F189="Yes",1,2),IF(SUMIFS(WhatIf!$G:$G,WhatIf!$A:$A,F$1,WhatIf!$B:$B,F189)&lt;=price_limit,IF(F189="Yes",1,2),"")),""))</f>
        <v/>
      </c>
      <c r="AV189" s="67" t="str">
        <f ca="1">IF(OR(G189="",VLOOKUP(G$1,Services!$A$1:$B$22,2,0)="Exclude"),"",IF($D189=1,IF(OR(price_limit="",price_limit="No Limit"),IF(G189="Yes",1,2),IF(SUMIFS(WhatIf!$G:$G,WhatIf!$A:$A,G$1,WhatIf!$B:$B,G189)&lt;=price_limit,IF(G189="Yes",1,2),"")),""))</f>
        <v/>
      </c>
      <c r="AW189" s="67" t="str">
        <f>IF(OR(H189="",VLOOKUP(H$1,Services!$A$1:$B$22,2,0)="Exclude"),"",IF($D189=1,IF(OR(price_limit="",price_limit="No Limit"),IF(H189="Yes",1,2),IF(SUMIFS(WhatIf!$G:$G,WhatIf!$A:$A,H$1,WhatIf!$B:$B,H189)&lt;=price_limit,IF(H189="Yes",1,2),"")),""))</f>
        <v/>
      </c>
      <c r="AX189" s="67" t="str">
        <f>IF(OR(I189="",VLOOKUP(I$1,Services!$A$1:$B$22,2,0)="Exclude"),"",IF($D189=1,IF(OR(price_limit="",price_limit="No Limit"),IF(I189="Yes",1,2),IF(SUMIFS(WhatIf!$G:$G,WhatIf!$A:$A,I$1,WhatIf!$B:$B,I189)&lt;=price_limit,IF(I189="Yes",1,2),"")),""))</f>
        <v/>
      </c>
      <c r="AY189" s="67" t="str">
        <f>IF(OR(J189="",VLOOKUP(J$1,Services!$A$1:$B$22,2,0)="Exclude"),"",IF($D189=1,IF(OR(price_limit="",price_limit="No Limit"),IF(J189="Yes",1,2),IF(SUMIFS(WhatIf!$G:$G,WhatIf!$A:$A,J$1,WhatIf!$B:$B,J189)&lt;=price_limit,IF(J189="Yes",1,2),"")),""))</f>
        <v/>
      </c>
      <c r="AZ189" s="67" t="str">
        <f>IF(OR(K189="",VLOOKUP(K$1,Services!$A$1:$B$22,2,0)="Exclude"),"",IF($D189=1,IF(OR(price_limit="",price_limit="No Limit"),IF(K189="Yes",1,2),IF(SUMIFS(WhatIf!$G:$G,WhatIf!$A:$A,K$1,WhatIf!$B:$B,K189)&lt;=price_limit,IF(K189="Yes",1,2),"")),""))</f>
        <v/>
      </c>
      <c r="BA189" s="67" t="str">
        <f>IF(OR(L189="",VLOOKUP(L$1,Services!$A$1:$B$22,2,0)="Exclude"),"",IF($D189=1,IF(OR(price_limit="",price_limit="No Limit"),IF(L189="Yes",1,2),IF(SUMIFS(WhatIf!$G:$G,WhatIf!$A:$A,L$1,WhatIf!$B:$B,L189)&lt;=price_limit,IF(L189="Yes",1,2),"")),""))</f>
        <v/>
      </c>
      <c r="BB189" s="67" t="str">
        <f>IF(OR(M189="",VLOOKUP(M$1,Services!$A$1:$B$22,2,0)="Exclude"),"",IF($D189=1,IF(OR(price_limit="",price_limit="No Limit"),IF(M189="Yes",1,2),IF(SUMIFS(WhatIf!$G:$G,WhatIf!$A:$A,M$1,WhatIf!$B:$B,M189)&lt;=price_limit,IF(M189="Yes",1,2),"")),""))</f>
        <v/>
      </c>
      <c r="BC189" s="67" t="str">
        <f>IF(OR(N189="",VLOOKUP(N$1,Services!$A$1:$B$22,2,0)="Exclude"),"",IF($D189=1,IF(OR(price_limit="",price_limit="No Limit"),IF(N189="Yes",1,2),IF(SUMIFS(WhatIf!$G:$G,WhatIf!$A:$A,N$1,WhatIf!$B:$B,N189)&lt;=price_limit,IF(N189="Yes",1,2),"")),""))</f>
        <v/>
      </c>
      <c r="BD189" s="67" t="str">
        <f>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IF(OR(R189="",VLOOKUP(R$1,Services!$A$1:$B$22,2,0)="Exclude"),"",IF($D189=1,IF(OR(price_limit="",price_limit="No Limit"),IF(R189="Yes",1,2),IF(SUMIFS(WhatIf!$G:$G,WhatIf!$A:$A,R$1,WhatIf!$B:$B,R189)&lt;=price_limit,IF(R189="Yes",1,2),"")),""))</f>
        <v/>
      </c>
      <c r="BH189" s="67" t="str">
        <f>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4"/>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13.3" customHeight="1" x14ac:dyDescent="0.3">
      <c r="A190" s="19" t="s">
        <v>178</v>
      </c>
      <c r="B190" s="4" t="s">
        <v>117</v>
      </c>
      <c r="C190" s="4" t="s">
        <v>443</v>
      </c>
      <c r="D190" s="3" t="str">
        <f t="shared" ca="1" si="16"/>
        <v/>
      </c>
      <c r="E190" s="5" t="s">
        <v>1</v>
      </c>
      <c r="F190" s="5" t="s">
        <v>499</v>
      </c>
      <c r="G190" s="5" t="s">
        <v>499</v>
      </c>
      <c r="H190" s="5" t="s">
        <v>1</v>
      </c>
      <c r="I190" s="5" t="s">
        <v>1</v>
      </c>
      <c r="J190" s="5" t="s">
        <v>1</v>
      </c>
      <c r="K190" s="5" t="s">
        <v>1</v>
      </c>
      <c r="L190" s="5" t="s">
        <v>1</v>
      </c>
      <c r="M190" s="5" t="s">
        <v>1</v>
      </c>
      <c r="O190" s="6"/>
      <c r="P190" s="6"/>
      <c r="Q190" s="6" t="s">
        <v>305</v>
      </c>
      <c r="R190" s="6" t="s">
        <v>1</v>
      </c>
      <c r="S190" s="5" t="s">
        <v>1</v>
      </c>
      <c r="U190" s="5" t="s">
        <v>1</v>
      </c>
      <c r="V190" s="5" t="s">
        <v>1</v>
      </c>
      <c r="X190" s="5" t="s">
        <v>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3"/>
        <v/>
      </c>
      <c r="AT190" s="67" t="str">
        <f ca="1">IF(OR(E190="",VLOOKUP(E$1,Services!$A$1:$B$22,2,0)="Exclude"),"",IF($D190=1,IF(OR(price_limit="",price_limit="No Limit"),IF(E190="Yes",1,2),IF(SUMIFS(WhatIf!$G:$G,WhatIf!$A:$A,E$1,WhatIf!$B:$B,E190)&lt;=price_limit,IF(E190="Yes",1,2),"")),""))</f>
        <v/>
      </c>
      <c r="AU190" s="67" t="str">
        <f ca="1">IF(OR(F190="",VLOOKUP(F$1,Services!$A$1:$B$22,2,0)="Exclude"),"",IF($D190=1,IF(OR(price_limit="",price_limit="No Limit"),IF(F190="Yes",1,2),IF(SUMIFS(WhatIf!$G:$G,WhatIf!$A:$A,F$1,WhatIf!$B:$B,F190)&lt;=price_limit,IF(F190="Yes",1,2),"")),""))</f>
        <v/>
      </c>
      <c r="AV190" s="67" t="str">
        <f ca="1">IF(OR(G190="",VLOOKUP(G$1,Services!$A$1:$B$22,2,0)="Exclude"),"",IF($D190=1,IF(OR(price_limit="",price_limit="No Limit"),IF(G190="Yes",1,2),IF(SUMIFS(WhatIf!$G:$G,WhatIf!$A:$A,G$1,WhatIf!$B:$B,G190)&lt;=price_limit,IF(G190="Yes",1,2),"")),""))</f>
        <v/>
      </c>
      <c r="AW190" s="67" t="str">
        <f ca="1">IF(OR(H190="",VLOOKUP(H$1,Services!$A$1:$B$22,2,0)="Exclude"),"",IF($D190=1,IF(OR(price_limit="",price_limit="No Limit"),IF(H190="Yes",1,2),IF(SUMIFS(WhatIf!$G:$G,WhatIf!$A:$A,H$1,WhatIf!$B:$B,H190)&lt;=price_limit,IF(H190="Yes",1,2),"")),""))</f>
        <v/>
      </c>
      <c r="AX190" s="67" t="str">
        <f ca="1">IF(OR(I190="",VLOOKUP(I$1,Services!$A$1:$B$22,2,0)="Exclude"),"",IF($D190=1,IF(OR(price_limit="",price_limit="No Limit"),IF(I190="Yes",1,2),IF(SUMIFS(WhatIf!$G:$G,WhatIf!$A:$A,I$1,WhatIf!$B:$B,I190)&lt;=price_limit,IF(I190="Yes",1,2),"")),""))</f>
        <v/>
      </c>
      <c r="AY190" s="67" t="str">
        <f ca="1">IF(OR(J190="",VLOOKUP(J$1,Services!$A$1:$B$22,2,0)="Exclude"),"",IF($D190=1,IF(OR(price_limit="",price_limit="No Limit"),IF(J190="Yes",1,2),IF(SUMIFS(WhatIf!$G:$G,WhatIf!$A:$A,J$1,WhatIf!$B:$B,J190)&lt;=price_limit,IF(J190="Yes",1,2),"")),""))</f>
        <v/>
      </c>
      <c r="AZ190" s="67" t="str">
        <f ca="1">IF(OR(K190="",VLOOKUP(K$1,Services!$A$1:$B$22,2,0)="Exclude"),"",IF($D190=1,IF(OR(price_limit="",price_limit="No Limit"),IF(K190="Yes",1,2),IF(SUMIFS(WhatIf!$G:$G,WhatIf!$A:$A,K$1,WhatIf!$B:$B,K190)&lt;=price_limit,IF(K190="Yes",1,2),"")),""))</f>
        <v/>
      </c>
      <c r="BA190" s="67" t="str">
        <f ca="1">IF(OR(L190="",VLOOKUP(L$1,Services!$A$1:$B$22,2,0)="Exclude"),"",IF($D190=1,IF(OR(price_limit="",price_limit="No Limit"),IF(L190="Yes",1,2),IF(SUMIFS(WhatIf!$G:$G,WhatIf!$A:$A,L$1,WhatIf!$B:$B,L190)&lt;=price_limit,IF(L190="Yes",1,2),"")),""))</f>
        <v/>
      </c>
      <c r="BB190" s="67" t="str">
        <f ca="1">IF(OR(M190="",VLOOKUP(M$1,Services!$A$1:$B$22,2,0)="Exclude"),"",IF($D190=1,IF(OR(price_limit="",price_limit="No Limit"),IF(M190="Yes",1,2),IF(SUMIFS(WhatIf!$G:$G,WhatIf!$A:$A,M$1,WhatIf!$B:$B,M190)&lt;=price_limit,IF(M190="Yes",1,2),"")),""))</f>
        <v/>
      </c>
      <c r="BC190" s="67" t="str">
        <f>IF(OR(N190="",VLOOKUP(N$1,Services!$A$1:$B$22,2,0)="Exclude"),"",IF($D190=1,IF(OR(price_limit="",price_limit="No Limit"),IF(N190="Yes",1,2),IF(SUMIFS(WhatIf!$G:$G,WhatIf!$A:$A,N$1,WhatIf!$B:$B,N190)&lt;=price_limit,IF(N190="Yes",1,2),"")),""))</f>
        <v/>
      </c>
      <c r="BD190" s="67" t="str">
        <f>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IF(OR(Q190="",VLOOKUP(Q$1,Services!$A$1:$B$22,2,0)="Exclude"),"",IF($D190=1,IF(OR(price_limit="",price_limit="No Limit"),IF(Q190="Yes",1,2),IF(SUMIFS(WhatIf!$G:$G,WhatIf!$A:$A,Q$1,WhatIf!$B:$B,Q190)&lt;=price_limit,IF(Q190="Yes",1,2),"")),""))</f>
        <v/>
      </c>
      <c r="BG190" s="67" t="str">
        <f ca="1">IF(OR(R190="",VLOOKUP(R$1,Services!$A$1:$B$22,2,0)="Exclude"),"",IF($D190=1,IF(OR(price_limit="",price_limit="No Limit"),IF(R190="Yes",1,2),IF(SUMIFS(WhatIf!$G:$G,WhatIf!$A:$A,R$1,WhatIf!$B:$B,R190)&lt;=price_limit,IF(R190="Yes",1,2),"")),""))</f>
        <v/>
      </c>
      <c r="BH190" s="67" t="str">
        <f ca="1">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 ca="1">IF(OR(U190="",VLOOKUP(U$1,Services!$A$1:$B$22,2,0)="Exclude"),"",IF($D190=1,IF(OR(price_limit="",price_limit="No Limit"),IF(U190="Yes",1,2),IF(SUMIFS(WhatIf!$G:$G,WhatIf!$A:$A,U$1,WhatIf!$B:$B,U190)&lt;=price_limit,IF(U190="Yes",1,2),"")),""))</f>
        <v/>
      </c>
      <c r="BK190" s="67" t="str">
        <f ca="1">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 ca="1">IF(OR(X190="",VLOOKUP(X$1,Services!$A$1:$B$22,2,0)="Exclude"),"",IF($D190=1,IF(OR(price_limit="",price_limit="No Limit"),IF(X190="Yes",1,2),IF(SUMIFS(WhatIf!$G:$G,WhatIf!$A:$A,X$1,WhatIf!$B:$B,X190)&lt;=price_limit,IF(X190="Yes",1,2),"")),""))</f>
        <v/>
      </c>
      <c r="BN190" s="3">
        <f t="shared" si="14"/>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24.9" x14ac:dyDescent="0.3">
      <c r="A191" s="19" t="s">
        <v>118</v>
      </c>
      <c r="B191" s="4" t="s">
        <v>237</v>
      </c>
      <c r="C191" s="4" t="s">
        <v>443</v>
      </c>
      <c r="D191" s="3" t="str">
        <f t="shared" ca="1" si="16"/>
        <v/>
      </c>
      <c r="E191" s="5" t="s">
        <v>1</v>
      </c>
      <c r="F191" s="5" t="s">
        <v>499</v>
      </c>
      <c r="G191" s="5" t="s">
        <v>499</v>
      </c>
      <c r="Q191" s="5" t="s">
        <v>306</v>
      </c>
      <c r="R191" s="5" t="s">
        <v>1</v>
      </c>
      <c r="U191" s="5" t="s">
        <v>1</v>
      </c>
      <c r="V191" s="5" t="s">
        <v>1</v>
      </c>
      <c r="X191" s="5" t="s">
        <v>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3"/>
        <v/>
      </c>
      <c r="AT191" s="67" t="str">
        <f ca="1">IF(OR(E191="",VLOOKUP(E$1,Services!$A$1:$B$22,2,0)="Exclude"),"",IF($D191=1,IF(OR(price_limit="",price_limit="No Limit"),IF(E191="Yes",1,2),IF(SUMIFS(WhatIf!$G:$G,WhatIf!$A:$A,E$1,WhatIf!$B:$B,E191)&lt;=price_limit,IF(E191="Yes",1,2),"")),""))</f>
        <v/>
      </c>
      <c r="AU191" s="67" t="str">
        <f ca="1">IF(OR(F191="",VLOOKUP(F$1,Services!$A$1:$B$22,2,0)="Exclude"),"",IF($D191=1,IF(OR(price_limit="",price_limit="No Limit"),IF(F191="Yes",1,2),IF(SUMIFS(WhatIf!$G:$G,WhatIf!$A:$A,F$1,WhatIf!$B:$B,F191)&lt;=price_limit,IF(F191="Yes",1,2),"")),""))</f>
        <v/>
      </c>
      <c r="AV191" s="67" t="str">
        <f ca="1">IF(OR(G191="",VLOOKUP(G$1,Services!$A$1:$B$22,2,0)="Exclude"),"",IF($D191=1,IF(OR(price_limit="",price_limit="No Limit"),IF(G191="Yes",1,2),IF(SUMIFS(WhatIf!$G:$G,WhatIf!$A:$A,G$1,WhatIf!$B:$B,G191)&lt;=price_limit,IF(G191="Yes",1,2),"")),""))</f>
        <v/>
      </c>
      <c r="AW191" s="67" t="str">
        <f>IF(OR(H191="",VLOOKUP(H$1,Services!$A$1:$B$22,2,0)="Exclude"),"",IF($D191=1,IF(OR(price_limit="",price_limit="No Limit"),IF(H191="Yes",1,2),IF(SUMIFS(WhatIf!$G:$G,WhatIf!$A:$A,H$1,WhatIf!$B:$B,H191)&lt;=price_limit,IF(H191="Yes",1,2),"")),""))</f>
        <v/>
      </c>
      <c r="AX191" s="67" t="str">
        <f>IF(OR(I191="",VLOOKUP(I$1,Services!$A$1:$B$22,2,0)="Exclude"),"",IF($D191=1,IF(OR(price_limit="",price_limit="No Limit"),IF(I191="Yes",1,2),IF(SUMIFS(WhatIf!$G:$G,WhatIf!$A:$A,I$1,WhatIf!$B:$B,I191)&lt;=price_limit,IF(I191="Yes",1,2),"")),""))</f>
        <v/>
      </c>
      <c r="AY191" s="67" t="str">
        <f>IF(OR(J191="",VLOOKUP(J$1,Services!$A$1:$B$22,2,0)="Exclude"),"",IF($D191=1,IF(OR(price_limit="",price_limit="No Limit"),IF(J191="Yes",1,2),IF(SUMIFS(WhatIf!$G:$G,WhatIf!$A:$A,J$1,WhatIf!$B:$B,J191)&lt;=price_limit,IF(J191="Yes",1,2),"")),""))</f>
        <v/>
      </c>
      <c r="AZ191" s="67" t="str">
        <f>IF(OR(K191="",VLOOKUP(K$1,Services!$A$1:$B$22,2,0)="Exclude"),"",IF($D191=1,IF(OR(price_limit="",price_limit="No Limit"),IF(K191="Yes",1,2),IF(SUMIFS(WhatIf!$G:$G,WhatIf!$A:$A,K$1,WhatIf!$B:$B,K191)&lt;=price_limit,IF(K191="Yes",1,2),"")),""))</f>
        <v/>
      </c>
      <c r="BA191" s="67" t="str">
        <f>IF(OR(L191="",VLOOKUP(L$1,Services!$A$1:$B$22,2,0)="Exclude"),"",IF($D191=1,IF(OR(price_limit="",price_limit="No Limit"),IF(L191="Yes",1,2),IF(SUMIFS(WhatIf!$G:$G,WhatIf!$A:$A,L$1,WhatIf!$B:$B,L191)&lt;=price_limit,IF(L191="Yes",1,2),"")),""))</f>
        <v/>
      </c>
      <c r="BB191" s="67" t="str">
        <f>IF(OR(M191="",VLOOKUP(M$1,Services!$A$1:$B$22,2,0)="Exclude"),"",IF($D191=1,IF(OR(price_limit="",price_limit="No Limit"),IF(M191="Yes",1,2),IF(SUMIFS(WhatIf!$G:$G,WhatIf!$A:$A,M$1,WhatIf!$B:$B,M191)&lt;=price_limit,IF(M191="Yes",1,2),"")),""))</f>
        <v/>
      </c>
      <c r="BC191" s="67" t="str">
        <f>IF(OR(N191="",VLOOKUP(N$1,Services!$A$1:$B$22,2,0)="Exclude"),"",IF($D191=1,IF(OR(price_limit="",price_limit="No Limit"),IF(N191="Yes",1,2),IF(SUMIFS(WhatIf!$G:$G,WhatIf!$A:$A,N$1,WhatIf!$B:$B,N191)&lt;=price_limit,IF(N191="Yes",1,2),"")),""))</f>
        <v/>
      </c>
      <c r="BD191" s="67" t="str">
        <f>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IF(OR(Q191="",VLOOKUP(Q$1,Services!$A$1:$B$22,2,0)="Exclude"),"",IF($D191=1,IF(OR(price_limit="",price_limit="No Limit"),IF(Q191="Yes",1,2),IF(SUMIFS(WhatIf!$G:$G,WhatIf!$A:$A,Q$1,WhatIf!$B:$B,Q191)&lt;=price_limit,IF(Q191="Yes",1,2),"")),""))</f>
        <v/>
      </c>
      <c r="BG191" s="67" t="str">
        <f ca="1">IF(OR(R191="",VLOOKUP(R$1,Services!$A$1:$B$22,2,0)="Exclude"),"",IF($D191=1,IF(OR(price_limit="",price_limit="No Limit"),IF(R191="Yes",1,2),IF(SUMIFS(WhatIf!$G:$G,WhatIf!$A:$A,R$1,WhatIf!$B:$B,R191)&lt;=price_limit,IF(R191="Yes",1,2),"")),""))</f>
        <v/>
      </c>
      <c r="BH191" s="67" t="str">
        <f>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 ca="1">IF(OR(U191="",VLOOKUP(U$1,Services!$A$1:$B$22,2,0)="Exclude"),"",IF($D191=1,IF(OR(price_limit="",price_limit="No Limit"),IF(U191="Yes",1,2),IF(SUMIFS(WhatIf!$G:$G,WhatIf!$A:$A,U$1,WhatIf!$B:$B,U191)&lt;=price_limit,IF(U191="Yes",1,2),"")),""))</f>
        <v/>
      </c>
      <c r="BK191" s="67" t="str">
        <f ca="1">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 ca="1">IF(OR(X191="",VLOOKUP(X$1,Services!$A$1:$B$22,2,0)="Exclude"),"",IF($D191=1,IF(OR(price_limit="",price_limit="No Limit"),IF(X191="Yes",1,2),IF(SUMIFS(WhatIf!$G:$G,WhatIf!$A:$A,X$1,WhatIf!$B:$B,X191)&lt;=price_limit,IF(X191="Yes",1,2),"")),""))</f>
        <v/>
      </c>
      <c r="BN191" s="3">
        <f t="shared" si="14"/>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24.9" x14ac:dyDescent="0.3">
      <c r="A192" s="19" t="s">
        <v>119</v>
      </c>
      <c r="B192" s="4" t="s">
        <v>235</v>
      </c>
      <c r="C192" s="4" t="s">
        <v>443</v>
      </c>
      <c r="D192" s="3" t="str">
        <f t="shared" ca="1" si="16"/>
        <v/>
      </c>
      <c r="E192" s="5" t="s">
        <v>1</v>
      </c>
      <c r="F192" s="5" t="s">
        <v>499</v>
      </c>
      <c r="G192" s="5" t="s">
        <v>499</v>
      </c>
      <c r="J192" s="5" t="s">
        <v>1</v>
      </c>
      <c r="Q192" s="5" t="s">
        <v>306</v>
      </c>
      <c r="R192" s="5" t="s">
        <v>1</v>
      </c>
      <c r="S192" s="5" t="s">
        <v>1</v>
      </c>
      <c r="U192" s="5" t="s">
        <v>1</v>
      </c>
      <c r="V192" s="5" t="s">
        <v>1</v>
      </c>
      <c r="X192" s="5" t="s">
        <v>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3"/>
        <v/>
      </c>
      <c r="AT192" s="67" t="str">
        <f ca="1">IF(OR(E192="",VLOOKUP(E$1,Services!$A$1:$B$22,2,0)="Exclude"),"",IF($D192=1,IF(OR(price_limit="",price_limit="No Limit"),IF(E192="Yes",1,2),IF(SUMIFS(WhatIf!$G:$G,WhatIf!$A:$A,E$1,WhatIf!$B:$B,E192)&lt;=price_limit,IF(E192="Yes",1,2),"")),""))</f>
        <v/>
      </c>
      <c r="AU192" s="67" t="str">
        <f ca="1">IF(OR(F192="",VLOOKUP(F$1,Services!$A$1:$B$22,2,0)="Exclude"),"",IF($D192=1,IF(OR(price_limit="",price_limit="No Limit"),IF(F192="Yes",1,2),IF(SUMIFS(WhatIf!$G:$G,WhatIf!$A:$A,F$1,WhatIf!$B:$B,F192)&lt;=price_limit,IF(F192="Yes",1,2),"")),""))</f>
        <v/>
      </c>
      <c r="AV192" s="67" t="str">
        <f ca="1">IF(OR(G192="",VLOOKUP(G$1,Services!$A$1:$B$22,2,0)="Exclude"),"",IF($D192=1,IF(OR(price_limit="",price_limit="No Limit"),IF(G192="Yes",1,2),IF(SUMIFS(WhatIf!$G:$G,WhatIf!$A:$A,G$1,WhatIf!$B:$B,G192)&lt;=price_limit,IF(G192="Yes",1,2),"")),""))</f>
        <v/>
      </c>
      <c r="AW192" s="67" t="str">
        <f>IF(OR(H192="",VLOOKUP(H$1,Services!$A$1:$B$22,2,0)="Exclude"),"",IF($D192=1,IF(OR(price_limit="",price_limit="No Limit"),IF(H192="Yes",1,2),IF(SUMIFS(WhatIf!$G:$G,WhatIf!$A:$A,H$1,WhatIf!$B:$B,H192)&lt;=price_limit,IF(H192="Yes",1,2),"")),""))</f>
        <v/>
      </c>
      <c r="AX192" s="67" t="str">
        <f>IF(OR(I192="",VLOOKUP(I$1,Services!$A$1:$B$22,2,0)="Exclude"),"",IF($D192=1,IF(OR(price_limit="",price_limit="No Limit"),IF(I192="Yes",1,2),IF(SUMIFS(WhatIf!$G:$G,WhatIf!$A:$A,I$1,WhatIf!$B:$B,I192)&lt;=price_limit,IF(I192="Yes",1,2),"")),""))</f>
        <v/>
      </c>
      <c r="AY192" s="67" t="str">
        <f ca="1">IF(OR(J192="",VLOOKUP(J$1,Services!$A$1:$B$22,2,0)="Exclude"),"",IF($D192=1,IF(OR(price_limit="",price_limit="No Limit"),IF(J192="Yes",1,2),IF(SUMIFS(WhatIf!$G:$G,WhatIf!$A:$A,J$1,WhatIf!$B:$B,J192)&lt;=price_limit,IF(J192="Yes",1,2),"")),""))</f>
        <v/>
      </c>
      <c r="AZ192" s="67" t="str">
        <f>IF(OR(K192="",VLOOKUP(K$1,Services!$A$1:$B$22,2,0)="Exclude"),"",IF($D192=1,IF(OR(price_limit="",price_limit="No Limit"),IF(K192="Yes",1,2),IF(SUMIFS(WhatIf!$G:$G,WhatIf!$A:$A,K$1,WhatIf!$B:$B,K192)&lt;=price_limit,IF(K192="Yes",1,2),"")),""))</f>
        <v/>
      </c>
      <c r="BA192" s="67" t="str">
        <f>IF(OR(L192="",VLOOKUP(L$1,Services!$A$1:$B$22,2,0)="Exclude"),"",IF($D192=1,IF(OR(price_limit="",price_limit="No Limit"),IF(L192="Yes",1,2),IF(SUMIFS(WhatIf!$G:$G,WhatIf!$A:$A,L$1,WhatIf!$B:$B,L192)&lt;=price_limit,IF(L192="Yes",1,2),"")),""))</f>
        <v/>
      </c>
      <c r="BB192" s="67" t="str">
        <f>IF(OR(M192="",VLOOKUP(M$1,Services!$A$1:$B$22,2,0)="Exclude"),"",IF($D192=1,IF(OR(price_limit="",price_limit="No Limit"),IF(M192="Yes",1,2),IF(SUMIFS(WhatIf!$G:$G,WhatIf!$A:$A,M$1,WhatIf!$B:$B,M192)&lt;=price_limit,IF(M192="Yes",1,2),"")),""))</f>
        <v/>
      </c>
      <c r="BC192" s="67" t="str">
        <f>IF(OR(N192="",VLOOKUP(N$1,Services!$A$1:$B$22,2,0)="Exclude"),"",IF($D192=1,IF(OR(price_limit="",price_limit="No Limit"),IF(N192="Yes",1,2),IF(SUMIFS(WhatIf!$G:$G,WhatIf!$A:$A,N$1,WhatIf!$B:$B,N192)&lt;=price_limit,IF(N192="Yes",1,2),"")),""))</f>
        <v/>
      </c>
      <c r="BD192" s="67" t="str">
        <f>IF(OR(O192="",VLOOKUP(O$1,Services!$A$1:$B$22,2,0)="Exclude"),"",IF($D192=1,IF(OR(price_limit="",price_limit="No Limit"),IF(O192="Yes",1,2),IF(SUMIFS(WhatIf!$G:$G,WhatIf!$A:$A,O$1,WhatIf!$B:$B,O192)&lt;=price_limit,IF(O192="Yes",1,2),"")),""))</f>
        <v/>
      </c>
      <c r="BE192" s="67" t="str">
        <f>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 ca="1">IF(OR(R192="",VLOOKUP(R$1,Services!$A$1:$B$22,2,0)="Exclude"),"",IF($D192=1,IF(OR(price_limit="",price_limit="No Limit"),IF(R192="Yes",1,2),IF(SUMIFS(WhatIf!$G:$G,WhatIf!$A:$A,R$1,WhatIf!$B:$B,R192)&lt;=price_limit,IF(R192="Yes",1,2),"")),""))</f>
        <v/>
      </c>
      <c r="BH192" s="67" t="str">
        <f ca="1">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 ca="1">IF(OR(U192="",VLOOKUP(U$1,Services!$A$1:$B$22,2,0)="Exclude"),"",IF($D192=1,IF(OR(price_limit="",price_limit="No Limit"),IF(U192="Yes",1,2),IF(SUMIFS(WhatIf!$G:$G,WhatIf!$A:$A,U$1,WhatIf!$B:$B,U192)&lt;=price_limit,IF(U192="Yes",1,2),"")),""))</f>
        <v/>
      </c>
      <c r="BK192" s="67" t="str">
        <f ca="1">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 ca="1">IF(OR(X192="",VLOOKUP(X$1,Services!$A$1:$B$22,2,0)="Exclude"),"",IF($D192=1,IF(OR(price_limit="",price_limit="No Limit"),IF(X192="Yes",1,2),IF(SUMIFS(WhatIf!$G:$G,WhatIf!$A:$A,X$1,WhatIf!$B:$B,X192)&lt;=price_limit,IF(X192="Yes",1,2),"")),""))</f>
        <v/>
      </c>
      <c r="BN192" s="3">
        <f t="shared" si="14"/>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12.45" customHeight="1" x14ac:dyDescent="0.3">
      <c r="A193" s="19" t="s">
        <v>706</v>
      </c>
      <c r="C193" s="4" t="s">
        <v>443</v>
      </c>
      <c r="D193" s="3" t="str">
        <f t="shared" ca="1" si="16"/>
        <v/>
      </c>
      <c r="F193" s="5" t="s">
        <v>706</v>
      </c>
      <c r="G193" s="5" t="s">
        <v>706</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3"/>
        <v/>
      </c>
      <c r="AT193" s="67" t="str">
        <f>IF(OR(E193="",VLOOKUP(E$1,Services!$A$1:$B$22,2,0)="Exclude"),"",IF($D193=1,IF(OR(price_limit="",price_limit="No Limit"),IF(E193="Yes",1,2),IF(SUMIFS(WhatIf!$G:$G,WhatIf!$A:$A,E$1,WhatIf!$B:$B,E193)&lt;=price_limit,IF(E193="Yes",1,2),"")),""))</f>
        <v/>
      </c>
      <c r="AU193" s="67" t="str">
        <f ca="1">IF(OR(F193="",VLOOKUP(F$1,Services!$A$1:$B$22,2,0)="Exclude"),"",IF($D193=1,IF(OR(price_limit="",price_limit="No Limit"),IF(F193="Yes",1,2),IF(SUMIFS(WhatIf!$G:$G,WhatIf!$A:$A,F$1,WhatIf!$B:$B,F193)&lt;=price_limit,IF(F193="Yes",1,2),"")),""))</f>
        <v/>
      </c>
      <c r="AV193" s="67" t="str">
        <f ca="1">IF(OR(G193="",VLOOKUP(G$1,Services!$A$1:$B$22,2,0)="Exclude"),"",IF($D193=1,IF(OR(price_limit="",price_limit="No Limit"),IF(G193="Yes",1,2),IF(SUMIFS(WhatIf!$G:$G,WhatIf!$A:$A,G$1,WhatIf!$B:$B,G193)&lt;=price_limit,IF(G193="Yes",1,2),"")),""))</f>
        <v/>
      </c>
      <c r="AW193" s="67" t="str">
        <f>IF(OR(H193="",VLOOKUP(H$1,Services!$A$1:$B$22,2,0)="Exclude"),"",IF($D193=1,IF(OR(price_limit="",price_limit="No Limit"),IF(H193="Yes",1,2),IF(SUMIFS(WhatIf!$G:$G,WhatIf!$A:$A,H$1,WhatIf!$B:$B,H193)&lt;=price_limit,IF(H193="Yes",1,2),"")),""))</f>
        <v/>
      </c>
      <c r="AX193" s="67" t="str">
        <f>IF(OR(I193="",VLOOKUP(I$1,Services!$A$1:$B$22,2,0)="Exclude"),"",IF($D193=1,IF(OR(price_limit="",price_limit="No Limit"),IF(I193="Yes",1,2),IF(SUMIFS(WhatIf!$G:$G,WhatIf!$A:$A,I$1,WhatIf!$B:$B,I193)&lt;=price_limit,IF(I193="Yes",1,2),"")),""))</f>
        <v/>
      </c>
      <c r="AY193" s="67" t="str">
        <f>IF(OR(J193="",VLOOKUP(J$1,Services!$A$1:$B$22,2,0)="Exclude"),"",IF($D193=1,IF(OR(price_limit="",price_limit="No Limit"),IF(J193="Yes",1,2),IF(SUMIFS(WhatIf!$G:$G,WhatIf!$A:$A,J$1,WhatIf!$B:$B,J193)&lt;=price_limit,IF(J193="Yes",1,2),"")),""))</f>
        <v/>
      </c>
      <c r="AZ193" s="67" t="str">
        <f>IF(OR(K193="",VLOOKUP(K$1,Services!$A$1:$B$22,2,0)="Exclude"),"",IF($D193=1,IF(OR(price_limit="",price_limit="No Limit"),IF(K193="Yes",1,2),IF(SUMIFS(WhatIf!$G:$G,WhatIf!$A:$A,K$1,WhatIf!$B:$B,K193)&lt;=price_limit,IF(K193="Yes",1,2),"")),""))</f>
        <v/>
      </c>
      <c r="BA193" s="67" t="str">
        <f>IF(OR(L193="",VLOOKUP(L$1,Services!$A$1:$B$22,2,0)="Exclude"),"",IF($D193=1,IF(OR(price_limit="",price_limit="No Limit"),IF(L193="Yes",1,2),IF(SUMIFS(WhatIf!$G:$G,WhatIf!$A:$A,L$1,WhatIf!$B:$B,L193)&lt;=price_limit,IF(L193="Yes",1,2),"")),""))</f>
        <v/>
      </c>
      <c r="BB193" s="67" t="str">
        <f>IF(OR(M193="",VLOOKUP(M$1,Services!$A$1:$B$22,2,0)="Exclude"),"",IF($D193=1,IF(OR(price_limit="",price_limit="No Limit"),IF(M193="Yes",1,2),IF(SUMIFS(WhatIf!$G:$G,WhatIf!$A:$A,M$1,WhatIf!$B:$B,M193)&lt;=price_limit,IF(M193="Yes",1,2),"")),""))</f>
        <v/>
      </c>
      <c r="BC193" s="67" t="str">
        <f>IF(OR(N193="",VLOOKUP(N$1,Services!$A$1:$B$22,2,0)="Exclude"),"",IF($D193=1,IF(OR(price_limit="",price_limit="No Limit"),IF(N193="Yes",1,2),IF(SUMIFS(WhatIf!$G:$G,WhatIf!$A:$A,N$1,WhatIf!$B:$B,N193)&lt;=price_limit,IF(N193="Yes",1,2),"")),""))</f>
        <v/>
      </c>
      <c r="BD193" s="67" t="str">
        <f>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si="14"/>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x14ac:dyDescent="0.3">
      <c r="A194" s="19" t="s">
        <v>41</v>
      </c>
      <c r="B194" s="4" t="s">
        <v>225</v>
      </c>
      <c r="C194" s="4" t="s">
        <v>446</v>
      </c>
      <c r="D194" s="3" t="str">
        <f t="shared" ca="1" si="16"/>
        <v/>
      </c>
      <c r="F194" s="6"/>
      <c r="G194" s="6"/>
      <c r="H194" s="12" t="s">
        <v>1</v>
      </c>
      <c r="I194" s="12" t="s">
        <v>1</v>
      </c>
      <c r="O194" s="6"/>
      <c r="P194" s="6" t="s">
        <v>41</v>
      </c>
      <c r="Q194" s="6" t="s">
        <v>41</v>
      </c>
      <c r="R194" s="6"/>
      <c r="S194" s="5" t="s">
        <v>41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7">IF(SUM(Y194:AR194)&gt;0,1,"")</f>
        <v/>
      </c>
      <c r="AT194" s="67" t="str">
        <f>IF(OR(E194="",VLOOKUP(E$1,Services!$A$1:$B$22,2,0)="Exclude"),"",IF($D194=1,IF(OR(price_limit="",price_limit="No Limit"),IF(E194="Yes",1,2),IF(SUMIFS(WhatIf!$G:$G,WhatIf!$A:$A,E$1,WhatIf!$B:$B,E194)&lt;=price_limit,IF(E194="Yes",1,2),"")),""))</f>
        <v/>
      </c>
      <c r="AU194" s="67" t="str">
        <f>IF(OR(F194="",VLOOKUP(F$1,Services!$A$1:$B$22,2,0)="Exclude"),"",IF($D194=1,IF(OR(price_limit="",price_limit="No Limit"),IF(F194="Yes",1,2),IF(SUMIFS(WhatIf!$G:$G,WhatIf!$A:$A,F$1,WhatIf!$B:$B,F194)&lt;=price_limit,IF(F194="Yes",1,2),"")),""))</f>
        <v/>
      </c>
      <c r="AV194" s="67" t="str">
        <f>IF(OR(G194="",VLOOKUP(G$1,Services!$A$1:$B$22,2,0)="Exclude"),"",IF($D194=1,IF(OR(price_limit="",price_limit="No Limit"),IF(G194="Yes",1,2),IF(SUMIFS(WhatIf!$G:$G,WhatIf!$A:$A,G$1,WhatIf!$B:$B,G194)&lt;=price_limit,IF(G194="Yes",1,2),"")),""))</f>
        <v/>
      </c>
      <c r="AW194" s="67" t="str">
        <f ca="1">IF(OR(H194="",VLOOKUP(H$1,Services!$A$1:$B$22,2,0)="Exclude"),"",IF($D194=1,IF(OR(price_limit="",price_limit="No Limit"),IF(H194="Yes",1,2),IF(SUMIFS(WhatIf!$G:$G,WhatIf!$A:$A,H$1,WhatIf!$B:$B,H194)&lt;=price_limit,IF(H194="Yes",1,2),"")),""))</f>
        <v/>
      </c>
      <c r="AX194" s="67" t="str">
        <f ca="1">IF(OR(I194="",VLOOKUP(I$1,Services!$A$1:$B$22,2,0)="Exclude"),"",IF($D194=1,IF(OR(price_limit="",price_limit="No Limit"),IF(I194="Yes",1,2),IF(SUMIFS(WhatIf!$G:$G,WhatIf!$A:$A,I$1,WhatIf!$B:$B,I194)&lt;=price_limit,IF(I194="Yes",1,2),"")),""))</f>
        <v/>
      </c>
      <c r="AY194" s="67" t="str">
        <f>IF(OR(J194="",VLOOKUP(J$1,Services!$A$1:$B$22,2,0)="Exclude"),"",IF($D194=1,IF(OR(price_limit="",price_limit="No Limit"),IF(J194="Yes",1,2),IF(SUMIFS(WhatIf!$G:$G,WhatIf!$A:$A,J$1,WhatIf!$B:$B,J194)&lt;=price_limit,IF(J194="Yes",1,2),"")),""))</f>
        <v/>
      </c>
      <c r="AZ194" s="67" t="str">
        <f>IF(OR(K194="",VLOOKUP(K$1,Services!$A$1:$B$22,2,0)="Exclude"),"",IF($D194=1,IF(OR(price_limit="",price_limit="No Limit"),IF(K194="Yes",1,2),IF(SUMIFS(WhatIf!$G:$G,WhatIf!$A:$A,K$1,WhatIf!$B:$B,K194)&lt;=price_limit,IF(K194="Yes",1,2),"")),""))</f>
        <v/>
      </c>
      <c r="BA194" s="67" t="str">
        <f>IF(OR(L194="",VLOOKUP(L$1,Services!$A$1:$B$22,2,0)="Exclude"),"",IF($D194=1,IF(OR(price_limit="",price_limit="No Limit"),IF(L194="Yes",1,2),IF(SUMIFS(WhatIf!$G:$G,WhatIf!$A:$A,L$1,WhatIf!$B:$B,L194)&lt;=price_limit,IF(L194="Yes",1,2),"")),""))</f>
        <v/>
      </c>
      <c r="BB194" s="67" t="str">
        <f>IF(OR(M194="",VLOOKUP(M$1,Services!$A$1:$B$22,2,0)="Exclude"),"",IF($D194=1,IF(OR(price_limit="",price_limit="No Limit"),IF(M194="Yes",1,2),IF(SUMIFS(WhatIf!$G:$G,WhatIf!$A:$A,M$1,WhatIf!$B:$B,M194)&lt;=price_limit,IF(M194="Yes",1,2),"")),""))</f>
        <v/>
      </c>
      <c r="BC194" s="67" t="str">
        <f>IF(OR(N194="",VLOOKUP(N$1,Services!$A$1:$B$22,2,0)="Exclude"),"",IF($D194=1,IF(OR(price_limit="",price_limit="No Limit"),IF(N194="Yes",1,2),IF(SUMIFS(WhatIf!$G:$G,WhatIf!$A:$A,N$1,WhatIf!$B:$B,N194)&lt;=price_limit,IF(N194="Yes",1,2),"")),""))</f>
        <v/>
      </c>
      <c r="BD194" s="67" t="str">
        <f>IF(OR(O194="",VLOOKUP(O$1,Services!$A$1:$B$22,2,0)="Exclude"),"",IF($D194=1,IF(OR(price_limit="",price_limit="No Limit"),IF(O194="Yes",1,2),IF(SUMIFS(WhatIf!$G:$G,WhatIf!$A:$A,O$1,WhatIf!$B:$B,O194)&lt;=price_limit,IF(O194="Yes",1,2),"")),""))</f>
        <v/>
      </c>
      <c r="BE194" s="67" t="str">
        <f ca="1">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 ca="1">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IF(OR(X194="",VLOOKUP(X$1,Services!$A$1:$B$22,2,0)="Exclude"),"",IF($D194=1,IF(OR(price_limit="",price_limit="No Limit"),IF(X194="Yes",1,2),IF(SUMIFS(WhatIf!$G:$G,WhatIf!$A:$A,X$1,WhatIf!$B:$B,X194)&lt;=price_limit,IF(X194="Yes",1,2),"")),""))</f>
        <v/>
      </c>
      <c r="BN194" s="3">
        <f t="shared" ref="BN194:BN257" si="18">MAX(BO194:BQ194)</f>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12.45" customHeight="1" x14ac:dyDescent="0.3">
      <c r="A195" s="19" t="s">
        <v>245</v>
      </c>
      <c r="B195" s="4" t="s">
        <v>237</v>
      </c>
      <c r="C195" s="4" t="s">
        <v>446</v>
      </c>
      <c r="D195" s="3" t="str">
        <f t="shared" ca="1" si="16"/>
        <v/>
      </c>
      <c r="F195" s="6"/>
      <c r="G195" s="6"/>
      <c r="H195" s="12"/>
      <c r="I195" s="12"/>
      <c r="O195" s="6"/>
      <c r="P195" s="6"/>
      <c r="Q195" s="12" t="s">
        <v>245</v>
      </c>
      <c r="R195" s="6"/>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7"/>
        <v/>
      </c>
      <c r="AT195" s="67" t="str">
        <f>IF(OR(E195="",VLOOKUP(E$1,Services!$A$1:$B$22,2,0)="Exclude"),"",IF($D195=1,IF(OR(price_limit="",price_limit="No Limit"),IF(E195="Yes",1,2),IF(SUMIFS(WhatIf!$G:$G,WhatIf!$A:$A,E$1,WhatIf!$B:$B,E195)&lt;=price_limit,IF(E195="Yes",1,2),"")),""))</f>
        <v/>
      </c>
      <c r="AU195" s="67" t="str">
        <f>IF(OR(F195="",VLOOKUP(F$1,Services!$A$1:$B$22,2,0)="Exclude"),"",IF($D195=1,IF(OR(price_limit="",price_limit="No Limit"),IF(F195="Yes",1,2),IF(SUMIFS(WhatIf!$G:$G,WhatIf!$A:$A,F$1,WhatIf!$B:$B,F195)&lt;=price_limit,IF(F195="Yes",1,2),"")),""))</f>
        <v/>
      </c>
      <c r="AV195" s="67" t="str">
        <f>IF(OR(G195="",VLOOKUP(G$1,Services!$A$1:$B$22,2,0)="Exclude"),"",IF($D195=1,IF(OR(price_limit="",price_limit="No Limit"),IF(G195="Yes",1,2),IF(SUMIFS(WhatIf!$G:$G,WhatIf!$A:$A,G$1,WhatIf!$B:$B,G195)&lt;=price_limit,IF(G195="Yes",1,2),"")),""))</f>
        <v/>
      </c>
      <c r="AW195" s="67" t="str">
        <f>IF(OR(H195="",VLOOKUP(H$1,Services!$A$1:$B$22,2,0)="Exclude"),"",IF($D195=1,IF(OR(price_limit="",price_limit="No Limit"),IF(H195="Yes",1,2),IF(SUMIFS(WhatIf!$G:$G,WhatIf!$A:$A,H$1,WhatIf!$B:$B,H195)&lt;=price_limit,IF(H195="Yes",1,2),"")),""))</f>
        <v/>
      </c>
      <c r="AX195" s="67" t="str">
        <f>IF(OR(I195="",VLOOKUP(I$1,Services!$A$1:$B$22,2,0)="Exclude"),"",IF($D195=1,IF(OR(price_limit="",price_limit="No Limit"),IF(I195="Yes",1,2),IF(SUMIFS(WhatIf!$G:$G,WhatIf!$A:$A,I$1,WhatIf!$B:$B,I195)&lt;=price_limit,IF(I195="Yes",1,2),"")),""))</f>
        <v/>
      </c>
      <c r="AY195" s="67" t="str">
        <f>IF(OR(J195="",VLOOKUP(J$1,Services!$A$1:$B$22,2,0)="Exclude"),"",IF($D195=1,IF(OR(price_limit="",price_limit="No Limit"),IF(J195="Yes",1,2),IF(SUMIFS(WhatIf!$G:$G,WhatIf!$A:$A,J$1,WhatIf!$B:$B,J195)&lt;=price_limit,IF(J195="Yes",1,2),"")),""))</f>
        <v/>
      </c>
      <c r="AZ195" s="67" t="str">
        <f>IF(OR(K195="",VLOOKUP(K$1,Services!$A$1:$B$22,2,0)="Exclude"),"",IF($D195=1,IF(OR(price_limit="",price_limit="No Limit"),IF(K195="Yes",1,2),IF(SUMIFS(WhatIf!$G:$G,WhatIf!$A:$A,K$1,WhatIf!$B:$B,K195)&lt;=price_limit,IF(K195="Yes",1,2),"")),""))</f>
        <v/>
      </c>
      <c r="BA195" s="67" t="str">
        <f>IF(OR(L195="",VLOOKUP(L$1,Services!$A$1:$B$22,2,0)="Exclude"),"",IF($D195=1,IF(OR(price_limit="",price_limit="No Limit"),IF(L195="Yes",1,2),IF(SUMIFS(WhatIf!$G:$G,WhatIf!$A:$A,L$1,WhatIf!$B:$B,L195)&lt;=price_limit,IF(L195="Yes",1,2),"")),""))</f>
        <v/>
      </c>
      <c r="BB195" s="67" t="str">
        <f>IF(OR(M195="",VLOOKUP(M$1,Services!$A$1:$B$22,2,0)="Exclude"),"",IF($D195=1,IF(OR(price_limit="",price_limit="No Limit"),IF(M195="Yes",1,2),IF(SUMIFS(WhatIf!$G:$G,WhatIf!$A:$A,M$1,WhatIf!$B:$B,M195)&lt;=price_limit,IF(M195="Yes",1,2),"")),""))</f>
        <v/>
      </c>
      <c r="BC195" s="67" t="str">
        <f>IF(OR(N195="",VLOOKUP(N$1,Services!$A$1:$B$22,2,0)="Exclude"),"",IF($D195=1,IF(OR(price_limit="",price_limit="No Limit"),IF(N195="Yes",1,2),IF(SUMIFS(WhatIf!$G:$G,WhatIf!$A:$A,N$1,WhatIf!$B:$B,N195)&lt;=price_limit,IF(N195="Yes",1,2),"")),""))</f>
        <v/>
      </c>
      <c r="BD195" s="67" t="str">
        <f>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IF(OR(U195="",VLOOKUP(U$1,Services!$A$1:$B$22,2,0)="Exclude"),"",IF($D195=1,IF(OR(price_limit="",price_limit="No Limit"),IF(U195="Yes",1,2),IF(SUMIFS(WhatIf!$G:$G,WhatIf!$A:$A,U$1,WhatIf!$B:$B,U195)&lt;=price_limit,IF(U195="Yes",1,2),"")),""))</f>
        <v/>
      </c>
      <c r="BK195" s="67" t="str">
        <f>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IF(OR(X195="",VLOOKUP(X$1,Services!$A$1:$B$22,2,0)="Exclude"),"",IF($D195=1,IF(OR(price_limit="",price_limit="No Limit"),IF(X195="Yes",1,2),IF(SUMIFS(WhatIf!$G:$G,WhatIf!$A:$A,X$1,WhatIf!$B:$B,X195)&lt;=price_limit,IF(X195="Yes",1,2),"")),""))</f>
        <v/>
      </c>
      <c r="BN195" s="3">
        <f t="shared" si="18"/>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x14ac:dyDescent="0.3">
      <c r="A196" s="19" t="s">
        <v>483</v>
      </c>
      <c r="B196" s="4" t="s">
        <v>237</v>
      </c>
      <c r="C196" s="4" t="s">
        <v>446</v>
      </c>
      <c r="D196" s="3" t="str">
        <f t="shared" ca="1" si="16"/>
        <v/>
      </c>
      <c r="H196" s="5" t="s">
        <v>1</v>
      </c>
      <c r="I196" s="5" t="s">
        <v>1</v>
      </c>
      <c r="S196" s="5" t="s">
        <v>41</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7"/>
        <v/>
      </c>
      <c r="AT196" s="67" t="str">
        <f>IF(OR(E196="",VLOOKUP(E$1,Services!$A$1:$B$22,2,0)="Exclude"),"",IF($D196=1,IF(OR(price_limit="",price_limit="No Limit"),IF(E196="Yes",1,2),IF(SUMIFS(WhatIf!$G:$G,WhatIf!$A:$A,E$1,WhatIf!$B:$B,E196)&lt;=price_limit,IF(E196="Yes",1,2),"")),""))</f>
        <v/>
      </c>
      <c r="AU196" s="67" t="str">
        <f>IF(OR(F196="",VLOOKUP(F$1,Services!$A$1:$B$22,2,0)="Exclude"),"",IF($D196=1,IF(OR(price_limit="",price_limit="No Limit"),IF(F196="Yes",1,2),IF(SUMIFS(WhatIf!$G:$G,WhatIf!$A:$A,F$1,WhatIf!$B:$B,F196)&lt;=price_limit,IF(F196="Yes",1,2),"")),""))</f>
        <v/>
      </c>
      <c r="AV196" s="67" t="str">
        <f>IF(OR(G196="",VLOOKUP(G$1,Services!$A$1:$B$22,2,0)="Exclude"),"",IF($D196=1,IF(OR(price_limit="",price_limit="No Limit"),IF(G196="Yes",1,2),IF(SUMIFS(WhatIf!$G:$G,WhatIf!$A:$A,G$1,WhatIf!$B:$B,G196)&lt;=price_limit,IF(G196="Yes",1,2),"")),""))</f>
        <v/>
      </c>
      <c r="AW196" s="67" t="str">
        <f ca="1">IF(OR(H196="",VLOOKUP(H$1,Services!$A$1:$B$22,2,0)="Exclude"),"",IF($D196=1,IF(OR(price_limit="",price_limit="No Limit"),IF(H196="Yes",1,2),IF(SUMIFS(WhatIf!$G:$G,WhatIf!$A:$A,H$1,WhatIf!$B:$B,H196)&lt;=price_limit,IF(H196="Yes",1,2),"")),""))</f>
        <v/>
      </c>
      <c r="AX196" s="67" t="str">
        <f ca="1">IF(OR(I196="",VLOOKUP(I$1,Services!$A$1:$B$22,2,0)="Exclude"),"",IF($D196=1,IF(OR(price_limit="",price_limit="No Limit"),IF(I196="Yes",1,2),IF(SUMIFS(WhatIf!$G:$G,WhatIf!$A:$A,I$1,WhatIf!$B:$B,I196)&lt;=price_limit,IF(I196="Yes",1,2),"")),""))</f>
        <v/>
      </c>
      <c r="AY196" s="67" t="str">
        <f>IF(OR(J196="",VLOOKUP(J$1,Services!$A$1:$B$22,2,0)="Exclude"),"",IF($D196=1,IF(OR(price_limit="",price_limit="No Limit"),IF(J196="Yes",1,2),IF(SUMIFS(WhatIf!$G:$G,WhatIf!$A:$A,J$1,WhatIf!$B:$B,J196)&lt;=price_limit,IF(J196="Yes",1,2),"")),""))</f>
        <v/>
      </c>
      <c r="AZ196" s="67" t="str">
        <f>IF(OR(K196="",VLOOKUP(K$1,Services!$A$1:$B$22,2,0)="Exclude"),"",IF($D196=1,IF(OR(price_limit="",price_limit="No Limit"),IF(K196="Yes",1,2),IF(SUMIFS(WhatIf!$G:$G,WhatIf!$A:$A,K$1,WhatIf!$B:$B,K196)&lt;=price_limit,IF(K196="Yes",1,2),"")),""))</f>
        <v/>
      </c>
      <c r="BA196" s="67" t="str">
        <f>IF(OR(L196="",VLOOKUP(L$1,Services!$A$1:$B$22,2,0)="Exclude"),"",IF($D196=1,IF(OR(price_limit="",price_limit="No Limit"),IF(L196="Yes",1,2),IF(SUMIFS(WhatIf!$G:$G,WhatIf!$A:$A,L$1,WhatIf!$B:$B,L196)&lt;=price_limit,IF(L196="Yes",1,2),"")),""))</f>
        <v/>
      </c>
      <c r="BB196" s="67" t="str">
        <f>IF(OR(M196="",VLOOKUP(M$1,Services!$A$1:$B$22,2,0)="Exclude"),"",IF($D196=1,IF(OR(price_limit="",price_limit="No Limit"),IF(M196="Yes",1,2),IF(SUMIFS(WhatIf!$G:$G,WhatIf!$A:$A,M$1,WhatIf!$B:$B,M196)&lt;=price_limit,IF(M196="Yes",1,2),"")),""))</f>
        <v/>
      </c>
      <c r="BC196" s="67" t="str">
        <f>IF(OR(N196="",VLOOKUP(N$1,Services!$A$1:$B$22,2,0)="Exclude"),"",IF($D196=1,IF(OR(price_limit="",price_limit="No Limit"),IF(N196="Yes",1,2),IF(SUMIFS(WhatIf!$G:$G,WhatIf!$A:$A,N$1,WhatIf!$B:$B,N196)&lt;=price_limit,IF(N196="Yes",1,2),"")),""))</f>
        <v/>
      </c>
      <c r="BD196" s="67" t="str">
        <f>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 ca="1">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IF(OR(U196="",VLOOKUP(U$1,Services!$A$1:$B$22,2,0)="Exclude"),"",IF($D196=1,IF(OR(price_limit="",price_limit="No Limit"),IF(U196="Yes",1,2),IF(SUMIFS(WhatIf!$G:$G,WhatIf!$A:$A,U$1,WhatIf!$B:$B,U196)&lt;=price_limit,IF(U196="Yes",1,2),"")),""))</f>
        <v/>
      </c>
      <c r="BK196" s="67" t="str">
        <f>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IF(OR(X196="",VLOOKUP(X$1,Services!$A$1:$B$22,2,0)="Exclude"),"",IF($D196=1,IF(OR(price_limit="",price_limit="No Limit"),IF(X196="Yes",1,2),IF(SUMIFS(WhatIf!$G:$G,WhatIf!$A:$A,X$1,WhatIf!$B:$B,X196)&lt;=price_limit,IF(X196="Yes",1,2),"")),""))</f>
        <v/>
      </c>
      <c r="BN196" s="3">
        <f t="shared" si="18"/>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x14ac:dyDescent="0.3">
      <c r="A197" s="19" t="s">
        <v>484</v>
      </c>
      <c r="B197" s="4" t="s">
        <v>237</v>
      </c>
      <c r="C197" s="4" t="s">
        <v>446</v>
      </c>
      <c r="D197" s="3" t="str">
        <f t="shared" ca="1" si="16"/>
        <v/>
      </c>
      <c r="H197" s="5" t="s">
        <v>1</v>
      </c>
      <c r="I197" s="5" t="s">
        <v>1</v>
      </c>
      <c r="S197" s="5" t="s">
        <v>41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7"/>
        <v/>
      </c>
      <c r="AT197" s="67" t="str">
        <f>IF(OR(E197="",VLOOKUP(E$1,Services!$A$1:$B$22,2,0)="Exclude"),"",IF($D197=1,IF(OR(price_limit="",price_limit="No Limit"),IF(E197="Yes",1,2),IF(SUMIFS(WhatIf!$G:$G,WhatIf!$A:$A,E$1,WhatIf!$B:$B,E197)&lt;=price_limit,IF(E197="Yes",1,2),"")),""))</f>
        <v/>
      </c>
      <c r="AU197" s="67" t="str">
        <f>IF(OR(F197="",VLOOKUP(F$1,Services!$A$1:$B$22,2,0)="Exclude"),"",IF($D197=1,IF(OR(price_limit="",price_limit="No Limit"),IF(F197="Yes",1,2),IF(SUMIFS(WhatIf!$G:$G,WhatIf!$A:$A,F$1,WhatIf!$B:$B,F197)&lt;=price_limit,IF(F197="Yes",1,2),"")),""))</f>
        <v/>
      </c>
      <c r="AV197" s="67" t="str">
        <f>IF(OR(G197="",VLOOKUP(G$1,Services!$A$1:$B$22,2,0)="Exclude"),"",IF($D197=1,IF(OR(price_limit="",price_limit="No Limit"),IF(G197="Yes",1,2),IF(SUMIFS(WhatIf!$G:$G,WhatIf!$A:$A,G$1,WhatIf!$B:$B,G197)&lt;=price_limit,IF(G197="Yes",1,2),"")),""))</f>
        <v/>
      </c>
      <c r="AW197" s="67" t="str">
        <f ca="1">IF(OR(H197="",VLOOKUP(H$1,Services!$A$1:$B$22,2,0)="Exclude"),"",IF($D197=1,IF(OR(price_limit="",price_limit="No Limit"),IF(H197="Yes",1,2),IF(SUMIFS(WhatIf!$G:$G,WhatIf!$A:$A,H$1,WhatIf!$B:$B,H197)&lt;=price_limit,IF(H197="Yes",1,2),"")),""))</f>
        <v/>
      </c>
      <c r="AX197" s="67" t="str">
        <f ca="1">IF(OR(I197="",VLOOKUP(I$1,Services!$A$1:$B$22,2,0)="Exclude"),"",IF($D197=1,IF(OR(price_limit="",price_limit="No Limit"),IF(I197="Yes",1,2),IF(SUMIFS(WhatIf!$G:$G,WhatIf!$A:$A,I$1,WhatIf!$B:$B,I197)&lt;=price_limit,IF(I197="Yes",1,2),"")),""))</f>
        <v/>
      </c>
      <c r="AY197" s="67" t="str">
        <f>IF(OR(J197="",VLOOKUP(J$1,Services!$A$1:$B$22,2,0)="Exclude"),"",IF($D197=1,IF(OR(price_limit="",price_limit="No Limit"),IF(J197="Yes",1,2),IF(SUMIFS(WhatIf!$G:$G,WhatIf!$A:$A,J$1,WhatIf!$B:$B,J197)&lt;=price_limit,IF(J197="Yes",1,2),"")),""))</f>
        <v/>
      </c>
      <c r="AZ197" s="67" t="str">
        <f>IF(OR(K197="",VLOOKUP(K$1,Services!$A$1:$B$22,2,0)="Exclude"),"",IF($D197=1,IF(OR(price_limit="",price_limit="No Limit"),IF(K197="Yes",1,2),IF(SUMIFS(WhatIf!$G:$G,WhatIf!$A:$A,K$1,WhatIf!$B:$B,K197)&lt;=price_limit,IF(K197="Yes",1,2),"")),""))</f>
        <v/>
      </c>
      <c r="BA197" s="67" t="str">
        <f>IF(OR(L197="",VLOOKUP(L$1,Services!$A$1:$B$22,2,0)="Exclude"),"",IF($D197=1,IF(OR(price_limit="",price_limit="No Limit"),IF(L197="Yes",1,2),IF(SUMIFS(WhatIf!$G:$G,WhatIf!$A:$A,L$1,WhatIf!$B:$B,L197)&lt;=price_limit,IF(L197="Yes",1,2),"")),""))</f>
        <v/>
      </c>
      <c r="BB197" s="67" t="str">
        <f>IF(OR(M197="",VLOOKUP(M$1,Services!$A$1:$B$22,2,0)="Exclude"),"",IF($D197=1,IF(OR(price_limit="",price_limit="No Limit"),IF(M197="Yes",1,2),IF(SUMIFS(WhatIf!$G:$G,WhatIf!$A:$A,M$1,WhatIf!$B:$B,M197)&lt;=price_limit,IF(M197="Yes",1,2),"")),""))</f>
        <v/>
      </c>
      <c r="BC197" s="67" t="str">
        <f>IF(OR(N197="",VLOOKUP(N$1,Services!$A$1:$B$22,2,0)="Exclude"),"",IF($D197=1,IF(OR(price_limit="",price_limit="No Limit"),IF(N197="Yes",1,2),IF(SUMIFS(WhatIf!$G:$G,WhatIf!$A:$A,N$1,WhatIf!$B:$B,N197)&lt;=price_limit,IF(N197="Yes",1,2),"")),""))</f>
        <v/>
      </c>
      <c r="BD197" s="67" t="str">
        <f>IF(OR(O197="",VLOOKUP(O$1,Services!$A$1:$B$22,2,0)="Exclude"),"",IF($D197=1,IF(OR(price_limit="",price_limit="No Limit"),IF(O197="Yes",1,2),IF(SUMIFS(WhatIf!$G:$G,WhatIf!$A:$A,O$1,WhatIf!$B:$B,O197)&lt;=price_limit,IF(O197="Yes",1,2),"")),""))</f>
        <v/>
      </c>
      <c r="BE197" s="67" t="str">
        <f>IF(OR(P197="",VLOOKUP(P$1,Services!$A$1:$B$22,2,0)="Exclude"),"",IF($D197=1,IF(OR(price_limit="",price_limit="No Limit"),IF(P197="Yes",1,2),IF(SUMIFS(WhatIf!$G:$G,WhatIf!$A:$A,P$1,WhatIf!$B:$B,P197)&lt;=price_limit,IF(P197="Yes",1,2),"")),""))</f>
        <v/>
      </c>
      <c r="BF197" s="67" t="str">
        <f>IF(OR(Q197="",VLOOKUP(Q$1,Services!$A$1:$B$22,2,0)="Exclude"),"",IF($D197=1,IF(OR(price_limit="",price_limit="No Limit"),IF(Q197="Yes",1,2),IF(SUMIFS(WhatIf!$G:$G,WhatIf!$A:$A,Q$1,WhatIf!$B:$B,Q197)&lt;=price_limit,IF(Q197="Yes",1,2),"")),""))</f>
        <v/>
      </c>
      <c r="BG197" s="67" t="str">
        <f>IF(OR(R197="",VLOOKUP(R$1,Services!$A$1:$B$22,2,0)="Exclude"),"",IF($D197=1,IF(OR(price_limit="",price_limit="No Limit"),IF(R197="Yes",1,2),IF(SUMIFS(WhatIf!$G:$G,WhatIf!$A:$A,R$1,WhatIf!$B:$B,R197)&lt;=price_limit,IF(R197="Yes",1,2),"")),""))</f>
        <v/>
      </c>
      <c r="BH197" s="67" t="str">
        <f ca="1">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IF(OR(X197="",VLOOKUP(X$1,Services!$A$1:$B$22,2,0)="Exclude"),"",IF($D197=1,IF(OR(price_limit="",price_limit="No Limit"),IF(X197="Yes",1,2),IF(SUMIFS(WhatIf!$G:$G,WhatIf!$A:$A,X$1,WhatIf!$B:$B,X197)&lt;=price_limit,IF(X197="Yes",1,2),"")),""))</f>
        <v/>
      </c>
      <c r="BN197" s="3">
        <f t="shared" si="18"/>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3">
      <c r="A198" s="19" t="s">
        <v>392</v>
      </c>
      <c r="B198" s="4" t="s">
        <v>237</v>
      </c>
      <c r="C198" s="4" t="s">
        <v>445</v>
      </c>
      <c r="D198" s="3" t="str">
        <f t="shared" ca="1" si="16"/>
        <v/>
      </c>
      <c r="F198" s="5" t="s">
        <v>500</v>
      </c>
      <c r="G198" s="5" t="s">
        <v>500</v>
      </c>
      <c r="X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7"/>
        <v/>
      </c>
      <c r="AT198" s="67" t="str">
        <f>IF(OR(E198="",VLOOKUP(E$1,Services!$A$1:$B$22,2,0)="Exclude"),"",IF($D198=1,IF(OR(price_limit="",price_limit="No Limit"),IF(E198="Yes",1,2),IF(SUMIFS(WhatIf!$G:$G,WhatIf!$A:$A,E$1,WhatIf!$B:$B,E198)&lt;=price_limit,IF(E198="Yes",1,2),"")),""))</f>
        <v/>
      </c>
      <c r="AU198" s="67" t="str">
        <f ca="1">IF(OR(F198="",VLOOKUP(F$1,Services!$A$1:$B$22,2,0)="Exclude"),"",IF($D198=1,IF(OR(price_limit="",price_limit="No Limit"),IF(F198="Yes",1,2),IF(SUMIFS(WhatIf!$G:$G,WhatIf!$A:$A,F$1,WhatIf!$B:$B,F198)&lt;=price_limit,IF(F198="Yes",1,2),"")),""))</f>
        <v/>
      </c>
      <c r="AV198" s="67" t="str">
        <f ca="1">IF(OR(G198="",VLOOKUP(G$1,Services!$A$1:$B$22,2,0)="Exclude"),"",IF($D198=1,IF(OR(price_limit="",price_limit="No Limit"),IF(G198="Yes",1,2),IF(SUMIFS(WhatIf!$G:$G,WhatIf!$A:$A,G$1,WhatIf!$B:$B,G198)&lt;=price_limit,IF(G198="Yes",1,2),"")),""))</f>
        <v/>
      </c>
      <c r="AW198" s="67" t="str">
        <f>IF(OR(H198="",VLOOKUP(H$1,Services!$A$1:$B$22,2,0)="Exclude"),"",IF($D198=1,IF(OR(price_limit="",price_limit="No Limit"),IF(H198="Yes",1,2),IF(SUMIFS(WhatIf!$G:$G,WhatIf!$A:$A,H$1,WhatIf!$B:$B,H198)&lt;=price_limit,IF(H198="Yes",1,2),"")),""))</f>
        <v/>
      </c>
      <c r="AX198" s="67" t="str">
        <f>IF(OR(I198="",VLOOKUP(I$1,Services!$A$1:$B$22,2,0)="Exclude"),"",IF($D198=1,IF(OR(price_limit="",price_limit="No Limit"),IF(I198="Yes",1,2),IF(SUMIFS(WhatIf!$G:$G,WhatIf!$A:$A,I$1,WhatIf!$B:$B,I198)&lt;=price_limit,IF(I198="Yes",1,2),"")),""))</f>
        <v/>
      </c>
      <c r="AY198" s="67" t="str">
        <f>IF(OR(J198="",VLOOKUP(J$1,Services!$A$1:$B$22,2,0)="Exclude"),"",IF($D198=1,IF(OR(price_limit="",price_limit="No Limit"),IF(J198="Yes",1,2),IF(SUMIFS(WhatIf!$G:$G,WhatIf!$A:$A,J$1,WhatIf!$B:$B,J198)&lt;=price_limit,IF(J198="Yes",1,2),"")),""))</f>
        <v/>
      </c>
      <c r="AZ198" s="67" t="str">
        <f>IF(OR(K198="",VLOOKUP(K$1,Services!$A$1:$B$22,2,0)="Exclude"),"",IF($D198=1,IF(OR(price_limit="",price_limit="No Limit"),IF(K198="Yes",1,2),IF(SUMIFS(WhatIf!$G:$G,WhatIf!$A:$A,K$1,WhatIf!$B:$B,K198)&lt;=price_limit,IF(K198="Yes",1,2),"")),""))</f>
        <v/>
      </c>
      <c r="BA198" s="67" t="str">
        <f>IF(OR(L198="",VLOOKUP(L$1,Services!$A$1:$B$22,2,0)="Exclude"),"",IF($D198=1,IF(OR(price_limit="",price_limit="No Limit"),IF(L198="Yes",1,2),IF(SUMIFS(WhatIf!$G:$G,WhatIf!$A:$A,L$1,WhatIf!$B:$B,L198)&lt;=price_limit,IF(L198="Yes",1,2),"")),""))</f>
        <v/>
      </c>
      <c r="BB198" s="67" t="str">
        <f>IF(OR(M198="",VLOOKUP(M$1,Services!$A$1:$B$22,2,0)="Exclude"),"",IF($D198=1,IF(OR(price_limit="",price_limit="No Limit"),IF(M198="Yes",1,2),IF(SUMIFS(WhatIf!$G:$G,WhatIf!$A:$A,M$1,WhatIf!$B:$B,M198)&lt;=price_limit,IF(M198="Yes",1,2),"")),""))</f>
        <v/>
      </c>
      <c r="BC198" s="67" t="str">
        <f>IF(OR(N198="",VLOOKUP(N$1,Services!$A$1:$B$22,2,0)="Exclude"),"",IF($D198=1,IF(OR(price_limit="",price_limit="No Limit"),IF(N198="Yes",1,2),IF(SUMIFS(WhatIf!$G:$G,WhatIf!$A:$A,N$1,WhatIf!$B:$B,N198)&lt;=price_limit,IF(N198="Yes",1,2),"")),""))</f>
        <v/>
      </c>
      <c r="BD198" s="67" t="str">
        <f>IF(OR(O198="",VLOOKUP(O$1,Services!$A$1:$B$22,2,0)="Exclude"),"",IF($D198=1,IF(OR(price_limit="",price_limit="No Limit"),IF(O198="Yes",1,2),IF(SUMIFS(WhatIf!$G:$G,WhatIf!$A:$A,O$1,WhatIf!$B:$B,O198)&lt;=price_limit,IF(O198="Yes",1,2),"")),""))</f>
        <v/>
      </c>
      <c r="BE198" s="67" t="str">
        <f>IF(OR(P198="",VLOOKUP(P$1,Services!$A$1:$B$22,2,0)="Exclude"),"",IF($D198=1,IF(OR(price_limit="",price_limit="No Limit"),IF(P198="Yes",1,2),IF(SUMIFS(WhatIf!$G:$G,WhatIf!$A:$A,P$1,WhatIf!$B:$B,P198)&lt;=price_limit,IF(P198="Yes",1,2),"")),""))</f>
        <v/>
      </c>
      <c r="BF198" s="67" t="str">
        <f>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 ca="1">IF(OR(X198="",VLOOKUP(X$1,Services!$A$1:$B$22,2,0)="Exclude"),"",IF($D198=1,IF(OR(price_limit="",price_limit="No Limit"),IF(X198="Yes",1,2),IF(SUMIFS(WhatIf!$G:$G,WhatIf!$A:$A,X$1,WhatIf!$B:$B,X198)&lt;=price_limit,IF(X198="Yes",1,2),"")),""))</f>
        <v/>
      </c>
      <c r="BN198" s="3">
        <f t="shared" si="18"/>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12.45" customHeight="1" x14ac:dyDescent="0.3">
      <c r="A199" s="19" t="s">
        <v>510</v>
      </c>
      <c r="C199" s="4" t="s">
        <v>198</v>
      </c>
      <c r="D199" s="3" t="str">
        <f t="shared" ca="1" si="16"/>
        <v/>
      </c>
      <c r="F199" s="5" t="s">
        <v>510</v>
      </c>
      <c r="G199" s="5" t="s">
        <v>510</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7"/>
        <v/>
      </c>
      <c r="AT199" s="67" t="str">
        <f>IF(OR(E199="",VLOOKUP(E$1,Services!$A$1:$B$22,2,0)="Exclude"),"",IF($D199=1,IF(OR(price_limit="",price_limit="No Limit"),IF(E199="Yes",1,2),IF(SUMIFS(WhatIf!$G:$G,WhatIf!$A:$A,E$1,WhatIf!$B:$B,E199)&lt;=price_limit,IF(E199="Yes",1,2),"")),""))</f>
        <v/>
      </c>
      <c r="AU199" s="67" t="str">
        <f ca="1">IF(OR(F199="",VLOOKUP(F$1,Services!$A$1:$B$22,2,0)="Exclude"),"",IF($D199=1,IF(OR(price_limit="",price_limit="No Limit"),IF(F199="Yes",1,2),IF(SUMIFS(WhatIf!$G:$G,WhatIf!$A:$A,F$1,WhatIf!$B:$B,F199)&lt;=price_limit,IF(F199="Yes",1,2),"")),""))</f>
        <v/>
      </c>
      <c r="AV199" s="67" t="str">
        <f ca="1">IF(OR(G199="",VLOOKUP(G$1,Services!$A$1:$B$22,2,0)="Exclude"),"",IF($D199=1,IF(OR(price_limit="",price_limit="No Limit"),IF(G199="Yes",1,2),IF(SUMIFS(WhatIf!$G:$G,WhatIf!$A:$A,G$1,WhatIf!$B:$B,G199)&lt;=price_limit,IF(G199="Yes",1,2),"")),""))</f>
        <v/>
      </c>
      <c r="AW199" s="67" t="str">
        <f>IF(OR(H199="",VLOOKUP(H$1,Services!$A$1:$B$22,2,0)="Exclude"),"",IF($D199=1,IF(OR(price_limit="",price_limit="No Limit"),IF(H199="Yes",1,2),IF(SUMIFS(WhatIf!$G:$G,WhatIf!$A:$A,H$1,WhatIf!$B:$B,H199)&lt;=price_limit,IF(H199="Yes",1,2),"")),""))</f>
        <v/>
      </c>
      <c r="AX199" s="67" t="str">
        <f>IF(OR(I199="",VLOOKUP(I$1,Services!$A$1:$B$22,2,0)="Exclude"),"",IF($D199=1,IF(OR(price_limit="",price_limit="No Limit"),IF(I199="Yes",1,2),IF(SUMIFS(WhatIf!$G:$G,WhatIf!$A:$A,I$1,WhatIf!$B:$B,I199)&lt;=price_limit,IF(I199="Yes",1,2),"")),""))</f>
        <v/>
      </c>
      <c r="AY199" s="67" t="str">
        <f>IF(OR(J199="",VLOOKUP(J$1,Services!$A$1:$B$22,2,0)="Exclude"),"",IF($D199=1,IF(OR(price_limit="",price_limit="No Limit"),IF(J199="Yes",1,2),IF(SUMIFS(WhatIf!$G:$G,WhatIf!$A:$A,J$1,WhatIf!$B:$B,J199)&lt;=price_limit,IF(J199="Yes",1,2),"")),""))</f>
        <v/>
      </c>
      <c r="AZ199" s="67" t="str">
        <f>IF(OR(K199="",VLOOKUP(K$1,Services!$A$1:$B$22,2,0)="Exclude"),"",IF($D199=1,IF(OR(price_limit="",price_limit="No Limit"),IF(K199="Yes",1,2),IF(SUMIFS(WhatIf!$G:$G,WhatIf!$A:$A,K$1,WhatIf!$B:$B,K199)&lt;=price_limit,IF(K199="Yes",1,2),"")),""))</f>
        <v/>
      </c>
      <c r="BA199" s="67" t="str">
        <f>IF(OR(L199="",VLOOKUP(L$1,Services!$A$1:$B$22,2,0)="Exclude"),"",IF($D199=1,IF(OR(price_limit="",price_limit="No Limit"),IF(L199="Yes",1,2),IF(SUMIFS(WhatIf!$G:$G,WhatIf!$A:$A,L$1,WhatIf!$B:$B,L199)&lt;=price_limit,IF(L199="Yes",1,2),"")),""))</f>
        <v/>
      </c>
      <c r="BB199" s="67" t="str">
        <f>IF(OR(M199="",VLOOKUP(M$1,Services!$A$1:$B$22,2,0)="Exclude"),"",IF($D199=1,IF(OR(price_limit="",price_limit="No Limit"),IF(M199="Yes",1,2),IF(SUMIFS(WhatIf!$G:$G,WhatIf!$A:$A,M$1,WhatIf!$B:$B,M199)&lt;=price_limit,IF(M199="Yes",1,2),"")),""))</f>
        <v/>
      </c>
      <c r="BC199" s="67" t="str">
        <f>IF(OR(N199="",VLOOKUP(N$1,Services!$A$1:$B$22,2,0)="Exclude"),"",IF($D199=1,IF(OR(price_limit="",price_limit="No Limit"),IF(N199="Yes",1,2),IF(SUMIFS(WhatIf!$G:$G,WhatIf!$A:$A,N$1,WhatIf!$B:$B,N199)&lt;=price_limit,IF(N199="Yes",1,2),"")),""))</f>
        <v/>
      </c>
      <c r="BD199" s="67" t="str">
        <f>IF(OR(O199="",VLOOKUP(O$1,Services!$A$1:$B$22,2,0)="Exclude"),"",IF($D199=1,IF(OR(price_limit="",price_limit="No Limit"),IF(O199="Yes",1,2),IF(SUMIFS(WhatIf!$G:$G,WhatIf!$A:$A,O$1,WhatIf!$B:$B,O199)&lt;=price_limit,IF(O199="Yes",1,2),"")),""))</f>
        <v/>
      </c>
      <c r="BE199" s="67" t="str">
        <f>IF(OR(P199="",VLOOKUP(P$1,Services!$A$1:$B$22,2,0)="Exclude"),"",IF($D199=1,IF(OR(price_limit="",price_limit="No Limit"),IF(P199="Yes",1,2),IF(SUMIFS(WhatIf!$G:$G,WhatIf!$A:$A,P$1,WhatIf!$B:$B,P199)&lt;=price_limit,IF(P199="Yes",1,2),"")),""))</f>
        <v/>
      </c>
      <c r="BF199" s="67" t="str">
        <f>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IF(OR(X199="",VLOOKUP(X$1,Services!$A$1:$B$22,2,0)="Exclude"),"",IF($D199=1,IF(OR(price_limit="",price_limit="No Limit"),IF(X199="Yes",1,2),IF(SUMIFS(WhatIf!$G:$G,WhatIf!$A:$A,X$1,WhatIf!$B:$B,X199)&lt;=price_limit,IF(X199="Yes",1,2),"")),""))</f>
        <v/>
      </c>
      <c r="BN199" s="3">
        <f t="shared" si="18"/>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12.45" customHeight="1" x14ac:dyDescent="0.3">
      <c r="A200" s="19" t="s">
        <v>42</v>
      </c>
      <c r="B200" s="4" t="s">
        <v>237</v>
      </c>
      <c r="C200" s="4" t="s">
        <v>198</v>
      </c>
      <c r="D200" s="3" t="str">
        <f t="shared" ca="1" si="16"/>
        <v/>
      </c>
      <c r="E200" s="5" t="s">
        <v>1</v>
      </c>
      <c r="F200" s="5" t="s">
        <v>1</v>
      </c>
      <c r="G200" s="5" t="s">
        <v>1</v>
      </c>
      <c r="J200" s="5" t="s">
        <v>1</v>
      </c>
      <c r="K200" s="5" t="s">
        <v>1</v>
      </c>
      <c r="L200" s="5" t="s">
        <v>1</v>
      </c>
      <c r="M200" s="5" t="s">
        <v>1</v>
      </c>
      <c r="O200" s="6" t="s">
        <v>1</v>
      </c>
      <c r="P200" s="6" t="s">
        <v>1</v>
      </c>
      <c r="Q200" s="6" t="s">
        <v>1</v>
      </c>
      <c r="R200" s="6" t="s">
        <v>1</v>
      </c>
      <c r="S200" s="5" t="s">
        <v>1</v>
      </c>
      <c r="V200" s="5" t="s">
        <v>1</v>
      </c>
      <c r="X200" s="5" t="s">
        <v>1</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7"/>
        <v/>
      </c>
      <c r="AT200" s="67" t="str">
        <f ca="1">IF(OR(E200="",VLOOKUP(E$1,Services!$A$1:$B$22,2,0)="Exclude"),"",IF($D200=1,IF(OR(price_limit="",price_limit="No Limit"),IF(E200="Yes",1,2),IF(SUMIFS(WhatIf!$G:$G,WhatIf!$A:$A,E$1,WhatIf!$B:$B,E200)&lt;=price_limit,IF(E200="Yes",1,2),"")),""))</f>
        <v/>
      </c>
      <c r="AU200" s="67" t="str">
        <f ca="1">IF(OR(F200="",VLOOKUP(F$1,Services!$A$1:$B$22,2,0)="Exclude"),"",IF($D200=1,IF(OR(price_limit="",price_limit="No Limit"),IF(F200="Yes",1,2),IF(SUMIFS(WhatIf!$G:$G,WhatIf!$A:$A,F$1,WhatIf!$B:$B,F200)&lt;=price_limit,IF(F200="Yes",1,2),"")),""))</f>
        <v/>
      </c>
      <c r="AV200" s="67" t="str">
        <f ca="1">IF(OR(G200="",VLOOKUP(G$1,Services!$A$1:$B$22,2,0)="Exclude"),"",IF($D200=1,IF(OR(price_limit="",price_limit="No Limit"),IF(G200="Yes",1,2),IF(SUMIFS(WhatIf!$G:$G,WhatIf!$A:$A,G$1,WhatIf!$B:$B,G200)&lt;=price_limit,IF(G200="Yes",1,2),"")),""))</f>
        <v/>
      </c>
      <c r="AW200" s="67" t="str">
        <f>IF(OR(H200="",VLOOKUP(H$1,Services!$A$1:$B$22,2,0)="Exclude"),"",IF($D200=1,IF(OR(price_limit="",price_limit="No Limit"),IF(H200="Yes",1,2),IF(SUMIFS(WhatIf!$G:$G,WhatIf!$A:$A,H$1,WhatIf!$B:$B,H200)&lt;=price_limit,IF(H200="Yes",1,2),"")),""))</f>
        <v/>
      </c>
      <c r="AX200" s="67" t="str">
        <f>IF(OR(I200="",VLOOKUP(I$1,Services!$A$1:$B$22,2,0)="Exclude"),"",IF($D200=1,IF(OR(price_limit="",price_limit="No Limit"),IF(I200="Yes",1,2),IF(SUMIFS(WhatIf!$G:$G,WhatIf!$A:$A,I$1,WhatIf!$B:$B,I200)&lt;=price_limit,IF(I200="Yes",1,2),"")),""))</f>
        <v/>
      </c>
      <c r="AY200" s="67" t="str">
        <f ca="1">IF(OR(J200="",VLOOKUP(J$1,Services!$A$1:$B$22,2,0)="Exclude"),"",IF($D200=1,IF(OR(price_limit="",price_limit="No Limit"),IF(J200="Yes",1,2),IF(SUMIFS(WhatIf!$G:$G,WhatIf!$A:$A,J$1,WhatIf!$B:$B,J200)&lt;=price_limit,IF(J200="Yes",1,2),"")),""))</f>
        <v/>
      </c>
      <c r="AZ200" s="67" t="str">
        <f ca="1">IF(OR(K200="",VLOOKUP(K$1,Services!$A$1:$B$22,2,0)="Exclude"),"",IF($D200=1,IF(OR(price_limit="",price_limit="No Limit"),IF(K200="Yes",1,2),IF(SUMIFS(WhatIf!$G:$G,WhatIf!$A:$A,K$1,WhatIf!$B:$B,K200)&lt;=price_limit,IF(K200="Yes",1,2),"")),""))</f>
        <v/>
      </c>
      <c r="BA200" s="67" t="str">
        <f ca="1">IF(OR(L200="",VLOOKUP(L$1,Services!$A$1:$B$22,2,0)="Exclude"),"",IF($D200=1,IF(OR(price_limit="",price_limit="No Limit"),IF(L200="Yes",1,2),IF(SUMIFS(WhatIf!$G:$G,WhatIf!$A:$A,L$1,WhatIf!$B:$B,L200)&lt;=price_limit,IF(L200="Yes",1,2),"")),""))</f>
        <v/>
      </c>
      <c r="BB200" s="67" t="str">
        <f ca="1">IF(OR(M200="",VLOOKUP(M$1,Services!$A$1:$B$22,2,0)="Exclude"),"",IF($D200=1,IF(OR(price_limit="",price_limit="No Limit"),IF(M200="Yes",1,2),IF(SUMIFS(WhatIf!$G:$G,WhatIf!$A:$A,M$1,WhatIf!$B:$B,M200)&lt;=price_limit,IF(M200="Yes",1,2),"")),""))</f>
        <v/>
      </c>
      <c r="BC200" s="67" t="str">
        <f>IF(OR(N200="",VLOOKUP(N$1,Services!$A$1:$B$22,2,0)="Exclude"),"",IF($D200=1,IF(OR(price_limit="",price_limit="No Limit"),IF(N200="Yes",1,2),IF(SUMIFS(WhatIf!$G:$G,WhatIf!$A:$A,N$1,WhatIf!$B:$B,N200)&lt;=price_limit,IF(N200="Yes",1,2),"")),""))</f>
        <v/>
      </c>
      <c r="BD200" s="67" t="str">
        <f ca="1">IF(OR(O200="",VLOOKUP(O$1,Services!$A$1:$B$22,2,0)="Exclude"),"",IF($D200=1,IF(OR(price_limit="",price_limit="No Limit"),IF(O200="Yes",1,2),IF(SUMIFS(WhatIf!$G:$G,WhatIf!$A:$A,O$1,WhatIf!$B:$B,O200)&lt;=price_limit,IF(O200="Yes",1,2),"")),""))</f>
        <v/>
      </c>
      <c r="BE200" s="67" t="str">
        <f ca="1">IF(OR(P200="",VLOOKUP(P$1,Services!$A$1:$B$22,2,0)="Exclude"),"",IF($D200=1,IF(OR(price_limit="",price_limit="No Limit"),IF(P200="Yes",1,2),IF(SUMIFS(WhatIf!$G:$G,WhatIf!$A:$A,P$1,WhatIf!$B:$B,P200)&lt;=price_limit,IF(P200="Yes",1,2),"")),""))</f>
        <v/>
      </c>
      <c r="BF200" s="67" t="str">
        <f>IF(OR(Q200="",VLOOKUP(Q$1,Services!$A$1:$B$22,2,0)="Exclude"),"",IF($D200=1,IF(OR(price_limit="",price_limit="No Limit"),IF(Q200="Yes",1,2),IF(SUMIFS(WhatIf!$G:$G,WhatIf!$A:$A,Q$1,WhatIf!$B:$B,Q200)&lt;=price_limit,IF(Q200="Yes",1,2),"")),""))</f>
        <v/>
      </c>
      <c r="BG200" s="67" t="str">
        <f ca="1">IF(OR(R200="",VLOOKUP(R$1,Services!$A$1:$B$22,2,0)="Exclude"),"",IF($D200=1,IF(OR(price_limit="",price_limit="No Limit"),IF(R200="Yes",1,2),IF(SUMIFS(WhatIf!$G:$G,WhatIf!$A:$A,R$1,WhatIf!$B:$B,R200)&lt;=price_limit,IF(R200="Yes",1,2),"")),""))</f>
        <v/>
      </c>
      <c r="BH200" s="67" t="str">
        <f ca="1">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 ca="1">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 ca="1">IF(OR(X200="",VLOOKUP(X$1,Services!$A$1:$B$22,2,0)="Exclude"),"",IF($D200=1,IF(OR(price_limit="",price_limit="No Limit"),IF(X200="Yes",1,2),IF(SUMIFS(WhatIf!$G:$G,WhatIf!$A:$A,X$1,WhatIf!$B:$B,X200)&lt;=price_limit,IF(X200="Yes",1,2),"")),""))</f>
        <v/>
      </c>
      <c r="BN200" s="3">
        <f t="shared" si="18"/>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37.299999999999997" x14ac:dyDescent="0.3">
      <c r="A201" s="19" t="s">
        <v>43</v>
      </c>
      <c r="B201" s="4" t="s">
        <v>296</v>
      </c>
      <c r="C201" s="4" t="s">
        <v>280</v>
      </c>
      <c r="D201" s="3" t="str">
        <f t="shared" ca="1" si="16"/>
        <v/>
      </c>
      <c r="E201" s="5" t="s">
        <v>1</v>
      </c>
      <c r="F201" s="5" t="s">
        <v>1</v>
      </c>
      <c r="G201" s="5" t="s">
        <v>1</v>
      </c>
      <c r="J201" s="5" t="s">
        <v>1</v>
      </c>
      <c r="K201" s="5" t="s">
        <v>1</v>
      </c>
      <c r="L201" s="5" t="s">
        <v>1</v>
      </c>
      <c r="M201" s="5" t="s">
        <v>1</v>
      </c>
      <c r="N201" s="5" t="s">
        <v>1</v>
      </c>
      <c r="O201" s="6"/>
      <c r="P201" s="6" t="s">
        <v>1</v>
      </c>
      <c r="Q201" s="6"/>
      <c r="R201" s="6" t="s">
        <v>1</v>
      </c>
      <c r="S201" s="5" t="s">
        <v>1</v>
      </c>
      <c r="V201" s="5" t="s">
        <v>1</v>
      </c>
      <c r="X201" s="5" t="s">
        <v>1</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7"/>
        <v/>
      </c>
      <c r="AT201" s="67" t="str">
        <f ca="1">IF(OR(E201="",VLOOKUP(E$1,Services!$A$1:$B$22,2,0)="Exclude"),"",IF($D201=1,IF(OR(price_limit="",price_limit="No Limit"),IF(E201="Yes",1,2),IF(SUMIFS(WhatIf!$G:$G,WhatIf!$A:$A,E$1,WhatIf!$B:$B,E201)&lt;=price_limit,IF(E201="Yes",1,2),"")),""))</f>
        <v/>
      </c>
      <c r="AU201" s="67" t="str">
        <f ca="1">IF(OR(F201="",VLOOKUP(F$1,Services!$A$1:$B$22,2,0)="Exclude"),"",IF($D201=1,IF(OR(price_limit="",price_limit="No Limit"),IF(F201="Yes",1,2),IF(SUMIFS(WhatIf!$G:$G,WhatIf!$A:$A,F$1,WhatIf!$B:$B,F201)&lt;=price_limit,IF(F201="Yes",1,2),"")),""))</f>
        <v/>
      </c>
      <c r="AV201" s="67" t="str">
        <f ca="1">IF(OR(G201="",VLOOKUP(G$1,Services!$A$1:$B$22,2,0)="Exclude"),"",IF($D201=1,IF(OR(price_limit="",price_limit="No Limit"),IF(G201="Yes",1,2),IF(SUMIFS(WhatIf!$G:$G,WhatIf!$A:$A,G$1,WhatIf!$B:$B,G201)&lt;=price_limit,IF(G201="Yes",1,2),"")),""))</f>
        <v/>
      </c>
      <c r="AW201" s="67" t="str">
        <f>IF(OR(H201="",VLOOKUP(H$1,Services!$A$1:$B$22,2,0)="Exclude"),"",IF($D201=1,IF(OR(price_limit="",price_limit="No Limit"),IF(H201="Yes",1,2),IF(SUMIFS(WhatIf!$G:$G,WhatIf!$A:$A,H$1,WhatIf!$B:$B,H201)&lt;=price_limit,IF(H201="Yes",1,2),"")),""))</f>
        <v/>
      </c>
      <c r="AX201" s="67" t="str">
        <f>IF(OR(I201="",VLOOKUP(I$1,Services!$A$1:$B$22,2,0)="Exclude"),"",IF($D201=1,IF(OR(price_limit="",price_limit="No Limit"),IF(I201="Yes",1,2),IF(SUMIFS(WhatIf!$G:$G,WhatIf!$A:$A,I$1,WhatIf!$B:$B,I201)&lt;=price_limit,IF(I201="Yes",1,2),"")),""))</f>
        <v/>
      </c>
      <c r="AY201" s="67" t="str">
        <f ca="1">IF(OR(J201="",VLOOKUP(J$1,Services!$A$1:$B$22,2,0)="Exclude"),"",IF($D201=1,IF(OR(price_limit="",price_limit="No Limit"),IF(J201="Yes",1,2),IF(SUMIFS(WhatIf!$G:$G,WhatIf!$A:$A,J$1,WhatIf!$B:$B,J201)&lt;=price_limit,IF(J201="Yes",1,2),"")),""))</f>
        <v/>
      </c>
      <c r="AZ201" s="67" t="str">
        <f ca="1">IF(OR(K201="",VLOOKUP(K$1,Services!$A$1:$B$22,2,0)="Exclude"),"",IF($D201=1,IF(OR(price_limit="",price_limit="No Limit"),IF(K201="Yes",1,2),IF(SUMIFS(WhatIf!$G:$G,WhatIf!$A:$A,K$1,WhatIf!$B:$B,K201)&lt;=price_limit,IF(K201="Yes",1,2),"")),""))</f>
        <v/>
      </c>
      <c r="BA201" s="67" t="str">
        <f ca="1">IF(OR(L201="",VLOOKUP(L$1,Services!$A$1:$B$22,2,0)="Exclude"),"",IF($D201=1,IF(OR(price_limit="",price_limit="No Limit"),IF(L201="Yes",1,2),IF(SUMIFS(WhatIf!$G:$G,WhatIf!$A:$A,L$1,WhatIf!$B:$B,L201)&lt;=price_limit,IF(L201="Yes",1,2),"")),""))</f>
        <v/>
      </c>
      <c r="BB201" s="67" t="str">
        <f ca="1">IF(OR(M201="",VLOOKUP(M$1,Services!$A$1:$B$22,2,0)="Exclude"),"",IF($D201=1,IF(OR(price_limit="",price_limit="No Limit"),IF(M201="Yes",1,2),IF(SUMIFS(WhatIf!$G:$G,WhatIf!$A:$A,M$1,WhatIf!$B:$B,M201)&lt;=price_limit,IF(M201="Yes",1,2),"")),""))</f>
        <v/>
      </c>
      <c r="BC201" s="67" t="str">
        <f ca="1">IF(OR(N201="",VLOOKUP(N$1,Services!$A$1:$B$22,2,0)="Exclude"),"",IF($D201=1,IF(OR(price_limit="",price_limit="No Limit"),IF(N201="Yes",1,2),IF(SUMIFS(WhatIf!$G:$G,WhatIf!$A:$A,N$1,WhatIf!$B:$B,N201)&lt;=price_limit,IF(N201="Yes",1,2),"")),""))</f>
        <v/>
      </c>
      <c r="BD201" s="67" t="str">
        <f>IF(OR(O201="",VLOOKUP(O$1,Services!$A$1:$B$22,2,0)="Exclude"),"",IF($D201=1,IF(OR(price_limit="",price_limit="No Limit"),IF(O201="Yes",1,2),IF(SUMIFS(WhatIf!$G:$G,WhatIf!$A:$A,O$1,WhatIf!$B:$B,O201)&lt;=price_limit,IF(O201="Yes",1,2),"")),""))</f>
        <v/>
      </c>
      <c r="BE201" s="67" t="str">
        <f ca="1">IF(OR(P201="",VLOOKUP(P$1,Services!$A$1:$B$22,2,0)="Exclude"),"",IF($D201=1,IF(OR(price_limit="",price_limit="No Limit"),IF(P201="Yes",1,2),IF(SUMIFS(WhatIf!$G:$G,WhatIf!$A:$A,P$1,WhatIf!$B:$B,P201)&lt;=price_limit,IF(P201="Yes",1,2),"")),""))</f>
        <v/>
      </c>
      <c r="BF201" s="67" t="str">
        <f>IF(OR(Q201="",VLOOKUP(Q$1,Services!$A$1:$B$22,2,0)="Exclude"),"",IF($D201=1,IF(OR(price_limit="",price_limit="No Limit"),IF(Q201="Yes",1,2),IF(SUMIFS(WhatIf!$G:$G,WhatIf!$A:$A,Q$1,WhatIf!$B:$B,Q201)&lt;=price_limit,IF(Q201="Yes",1,2),"")),""))</f>
        <v/>
      </c>
      <c r="BG201" s="67" t="str">
        <f ca="1">IF(OR(R201="",VLOOKUP(R$1,Services!$A$1:$B$22,2,0)="Exclude"),"",IF($D201=1,IF(OR(price_limit="",price_limit="No Limit"),IF(R201="Yes",1,2),IF(SUMIFS(WhatIf!$G:$G,WhatIf!$A:$A,R$1,WhatIf!$B:$B,R201)&lt;=price_limit,IF(R201="Yes",1,2),"")),""))</f>
        <v/>
      </c>
      <c r="BH201" s="67" t="str">
        <f ca="1">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 ca="1">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 ca="1">IF(OR(X201="",VLOOKUP(X$1,Services!$A$1:$B$22,2,0)="Exclude"),"",IF($D201=1,IF(OR(price_limit="",price_limit="No Limit"),IF(X201="Yes",1,2),IF(SUMIFS(WhatIf!$G:$G,WhatIf!$A:$A,X$1,WhatIf!$B:$B,X201)&lt;=price_limit,IF(X201="Yes",1,2),"")),""))</f>
        <v/>
      </c>
      <c r="BN201" s="3">
        <f t="shared" si="18"/>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ht="12.45" customHeight="1" x14ac:dyDescent="0.4">
      <c r="A202" s="19" t="s">
        <v>263</v>
      </c>
      <c r="B202" s="4" t="s">
        <v>333</v>
      </c>
      <c r="C202" s="4" t="s">
        <v>206</v>
      </c>
      <c r="D202" s="3" t="str">
        <f t="shared" ca="1" si="16"/>
        <v/>
      </c>
      <c r="F202" s="5" t="s">
        <v>793</v>
      </c>
      <c r="G202" s="5" t="s">
        <v>793</v>
      </c>
      <c r="H202" s="5" t="s">
        <v>282</v>
      </c>
      <c r="I202" s="5" t="s">
        <v>282</v>
      </c>
      <c r="J202" s="5" t="s">
        <v>282</v>
      </c>
      <c r="K202" s="5" t="s">
        <v>282</v>
      </c>
      <c r="L202" s="5" t="s">
        <v>282</v>
      </c>
      <c r="M202" s="5" t="s">
        <v>282</v>
      </c>
      <c r="N202" s="5" t="s">
        <v>1</v>
      </c>
      <c r="P202" s="9" t="s">
        <v>282</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7"/>
        <v/>
      </c>
      <c r="AT202" s="67" t="str">
        <f>IF(OR(E202="",VLOOKUP(E$1,Services!$A$1:$B$22,2,0)="Exclude"),"",IF($D202=1,IF(OR(price_limit="",price_limit="No Limit"),IF(E202="Yes",1,2),IF(SUMIFS(WhatIf!$G:$G,WhatIf!$A:$A,E$1,WhatIf!$B:$B,E202)&lt;=price_limit,IF(E202="Yes",1,2),"")),""))</f>
        <v/>
      </c>
      <c r="AU202" s="67" t="str">
        <f ca="1">IF(OR(F202="",VLOOKUP(F$1,Services!$A$1:$B$22,2,0)="Exclude"),"",IF($D202=1,IF(OR(price_limit="",price_limit="No Limit"),IF(F202="Yes",1,2),IF(SUMIFS(WhatIf!$G:$G,WhatIf!$A:$A,F$1,WhatIf!$B:$B,F202)&lt;=price_limit,IF(F202="Yes",1,2),"")),""))</f>
        <v/>
      </c>
      <c r="AV202" s="67" t="str">
        <f ca="1">IF(OR(G202="",VLOOKUP(G$1,Services!$A$1:$B$22,2,0)="Exclude"),"",IF($D202=1,IF(OR(price_limit="",price_limit="No Limit"),IF(G202="Yes",1,2),IF(SUMIFS(WhatIf!$G:$G,WhatIf!$A:$A,G$1,WhatIf!$B:$B,G202)&lt;=price_limit,IF(G202="Yes",1,2),"")),""))</f>
        <v/>
      </c>
      <c r="AW202" s="67" t="str">
        <f ca="1">IF(OR(H202="",VLOOKUP(H$1,Services!$A$1:$B$22,2,0)="Exclude"),"",IF($D202=1,IF(OR(price_limit="",price_limit="No Limit"),IF(H202="Yes",1,2),IF(SUMIFS(WhatIf!$G:$G,WhatIf!$A:$A,H$1,WhatIf!$B:$B,H202)&lt;=price_limit,IF(H202="Yes",1,2),"")),""))</f>
        <v/>
      </c>
      <c r="AX202" s="67" t="str">
        <f ca="1">IF(OR(I202="",VLOOKUP(I$1,Services!$A$1:$B$22,2,0)="Exclude"),"",IF($D202=1,IF(OR(price_limit="",price_limit="No Limit"),IF(I202="Yes",1,2),IF(SUMIFS(WhatIf!$G:$G,WhatIf!$A:$A,I$1,WhatIf!$B:$B,I202)&lt;=price_limit,IF(I202="Yes",1,2),"")),""))</f>
        <v/>
      </c>
      <c r="AY202" s="67" t="str">
        <f ca="1">IF(OR(J202="",VLOOKUP(J$1,Services!$A$1:$B$22,2,0)="Exclude"),"",IF($D202=1,IF(OR(price_limit="",price_limit="No Limit"),IF(J202="Yes",1,2),IF(SUMIFS(WhatIf!$G:$G,WhatIf!$A:$A,J$1,WhatIf!$B:$B,J202)&lt;=price_limit,IF(J202="Yes",1,2),"")),""))</f>
        <v/>
      </c>
      <c r="AZ202" s="67" t="str">
        <f ca="1">IF(OR(K202="",VLOOKUP(K$1,Services!$A$1:$B$22,2,0)="Exclude"),"",IF($D202=1,IF(OR(price_limit="",price_limit="No Limit"),IF(K202="Yes",1,2),IF(SUMIFS(WhatIf!$G:$G,WhatIf!$A:$A,K$1,WhatIf!$B:$B,K202)&lt;=price_limit,IF(K202="Yes",1,2),"")),""))</f>
        <v/>
      </c>
      <c r="BA202" s="67" t="str">
        <f ca="1">IF(OR(L202="",VLOOKUP(L$1,Services!$A$1:$B$22,2,0)="Exclude"),"",IF($D202=1,IF(OR(price_limit="",price_limit="No Limit"),IF(L202="Yes",1,2),IF(SUMIFS(WhatIf!$G:$G,WhatIf!$A:$A,L$1,WhatIf!$B:$B,L202)&lt;=price_limit,IF(L202="Yes",1,2),"")),""))</f>
        <v/>
      </c>
      <c r="BB202" s="67" t="str">
        <f ca="1">IF(OR(M202="",VLOOKUP(M$1,Services!$A$1:$B$22,2,0)="Exclude"),"",IF($D202=1,IF(OR(price_limit="",price_limit="No Limit"),IF(M202="Yes",1,2),IF(SUMIFS(WhatIf!$G:$G,WhatIf!$A:$A,M$1,WhatIf!$B:$B,M202)&lt;=price_limit,IF(M202="Yes",1,2),"")),""))</f>
        <v/>
      </c>
      <c r="BC202" s="67" t="str">
        <f ca="1">IF(OR(N202="",VLOOKUP(N$1,Services!$A$1:$B$22,2,0)="Exclude"),"",IF($D202=1,IF(OR(price_limit="",price_limit="No Limit"),IF(N202="Yes",1,2),IF(SUMIFS(WhatIf!$G:$G,WhatIf!$A:$A,N$1,WhatIf!$B:$B,N202)&lt;=price_limit,IF(N202="Yes",1,2),"")),""))</f>
        <v/>
      </c>
      <c r="BD202" s="67" t="str">
        <f>IF(OR(O202="",VLOOKUP(O$1,Services!$A$1:$B$22,2,0)="Exclude"),"",IF($D202=1,IF(OR(price_limit="",price_limit="No Limit"),IF(O202="Yes",1,2),IF(SUMIFS(WhatIf!$G:$G,WhatIf!$A:$A,O$1,WhatIf!$B:$B,O202)&lt;=price_limit,IF(O202="Yes",1,2),"")),""))</f>
        <v/>
      </c>
      <c r="BE202" s="67" t="str">
        <f ca="1">IF(OR(P202="",VLOOKUP(P$1,Services!$A$1:$B$22,2,0)="Exclude"),"",IF($D202=1,IF(OR(price_limit="",price_limit="No Limit"),IF(P202="Yes",1,2),IF(SUMIFS(WhatIf!$G:$G,WhatIf!$A:$A,P$1,WhatIf!$B:$B,P202)&lt;=price_limit,IF(P202="Yes",1,2),"")),""))</f>
        <v/>
      </c>
      <c r="BF202" s="67" t="str">
        <f>IF(OR(Q202="",VLOOKUP(Q$1,Services!$A$1:$B$22,2,0)="Exclude"),"",IF($D202=1,IF(OR(price_limit="",price_limit="No Limit"),IF(Q202="Yes",1,2),IF(SUMIFS(WhatIf!$G:$G,WhatIf!$A:$A,Q$1,WhatIf!$B:$B,Q202)&lt;=price_limit,IF(Q202="Yes",1,2),"")),""))</f>
        <v/>
      </c>
      <c r="BG202" s="67" t="str">
        <f>IF(OR(R202="",VLOOKUP(R$1,Services!$A$1:$B$22,2,0)="Exclude"),"",IF($D202=1,IF(OR(price_limit="",price_limit="No Limit"),IF(R202="Yes",1,2),IF(SUMIFS(WhatIf!$G:$G,WhatIf!$A:$A,R$1,WhatIf!$B:$B,R202)&lt;=price_limit,IF(R202="Yes",1,2),"")),""))</f>
        <v/>
      </c>
      <c r="BH202" s="67" t="str">
        <f>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IF(OR(X202="",VLOOKUP(X$1,Services!$A$1:$B$22,2,0)="Exclude"),"",IF($D202=1,IF(OR(price_limit="",price_limit="No Limit"),IF(X202="Yes",1,2),IF(SUMIFS(WhatIf!$G:$G,WhatIf!$A:$A,X$1,WhatIf!$B:$B,X202)&lt;=price_limit,IF(X202="Yes",1,2),"")),""))</f>
        <v/>
      </c>
      <c r="BN202" s="3">
        <f t="shared" si="18"/>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264</v>
      </c>
      <c r="B203" s="4" t="s">
        <v>237</v>
      </c>
      <c r="C203" s="4" t="s">
        <v>206</v>
      </c>
      <c r="D203" s="3" t="str">
        <f t="shared" ca="1" si="16"/>
        <v/>
      </c>
      <c r="H203" s="5" t="s">
        <v>282</v>
      </c>
      <c r="I203" s="5" t="s">
        <v>282</v>
      </c>
      <c r="J203" s="5" t="s">
        <v>282</v>
      </c>
      <c r="K203" s="5" t="s">
        <v>282</v>
      </c>
      <c r="L203" s="5" t="s">
        <v>282</v>
      </c>
      <c r="M203" s="5" t="s">
        <v>282</v>
      </c>
      <c r="N203" s="5" t="s">
        <v>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7"/>
        <v/>
      </c>
      <c r="AT203" s="67" t="str">
        <f>IF(OR(E203="",VLOOKUP(E$1,Services!$A$1:$B$22,2,0)="Exclude"),"",IF($D203=1,IF(OR(price_limit="",price_limit="No Limit"),IF(E203="Yes",1,2),IF(SUMIFS(WhatIf!$G:$G,WhatIf!$A:$A,E$1,WhatIf!$B:$B,E203)&lt;=price_limit,IF(E203="Yes",1,2),"")),""))</f>
        <v/>
      </c>
      <c r="AU203" s="67" t="str">
        <f>IF(OR(F203="",VLOOKUP(F$1,Services!$A$1:$B$22,2,0)="Exclude"),"",IF($D203=1,IF(OR(price_limit="",price_limit="No Limit"),IF(F203="Yes",1,2),IF(SUMIFS(WhatIf!$G:$G,WhatIf!$A:$A,F$1,WhatIf!$B:$B,F203)&lt;=price_limit,IF(F203="Yes",1,2),"")),""))</f>
        <v/>
      </c>
      <c r="AV203" s="67" t="str">
        <f>IF(OR(G203="",VLOOKUP(G$1,Services!$A$1:$B$22,2,0)="Exclude"),"",IF($D203=1,IF(OR(price_limit="",price_limit="No Limit"),IF(G203="Yes",1,2),IF(SUMIFS(WhatIf!$G:$G,WhatIf!$A:$A,G$1,WhatIf!$B:$B,G203)&lt;=price_limit,IF(G203="Yes",1,2),"")),""))</f>
        <v/>
      </c>
      <c r="AW203" s="67" t="str">
        <f ca="1">IF(OR(H203="",VLOOKUP(H$1,Services!$A$1:$B$22,2,0)="Exclude"),"",IF($D203=1,IF(OR(price_limit="",price_limit="No Limit"),IF(H203="Yes",1,2),IF(SUMIFS(WhatIf!$G:$G,WhatIf!$A:$A,H$1,WhatIf!$B:$B,H203)&lt;=price_limit,IF(H203="Yes",1,2),"")),""))</f>
        <v/>
      </c>
      <c r="AX203" s="67" t="str">
        <f ca="1">IF(OR(I203="",VLOOKUP(I$1,Services!$A$1:$B$22,2,0)="Exclude"),"",IF($D203=1,IF(OR(price_limit="",price_limit="No Limit"),IF(I203="Yes",1,2),IF(SUMIFS(WhatIf!$G:$G,WhatIf!$A:$A,I$1,WhatIf!$B:$B,I203)&lt;=price_limit,IF(I203="Yes",1,2),"")),""))</f>
        <v/>
      </c>
      <c r="AY203" s="67" t="str">
        <f ca="1">IF(OR(J203="",VLOOKUP(J$1,Services!$A$1:$B$22,2,0)="Exclude"),"",IF($D203=1,IF(OR(price_limit="",price_limit="No Limit"),IF(J203="Yes",1,2),IF(SUMIFS(WhatIf!$G:$G,WhatIf!$A:$A,J$1,WhatIf!$B:$B,J203)&lt;=price_limit,IF(J203="Yes",1,2),"")),""))</f>
        <v/>
      </c>
      <c r="AZ203" s="67" t="str">
        <f ca="1">IF(OR(K203="",VLOOKUP(K$1,Services!$A$1:$B$22,2,0)="Exclude"),"",IF($D203=1,IF(OR(price_limit="",price_limit="No Limit"),IF(K203="Yes",1,2),IF(SUMIFS(WhatIf!$G:$G,WhatIf!$A:$A,K$1,WhatIf!$B:$B,K203)&lt;=price_limit,IF(K203="Yes",1,2),"")),""))</f>
        <v/>
      </c>
      <c r="BA203" s="67" t="str">
        <f ca="1">IF(OR(L203="",VLOOKUP(L$1,Services!$A$1:$B$22,2,0)="Exclude"),"",IF($D203=1,IF(OR(price_limit="",price_limit="No Limit"),IF(L203="Yes",1,2),IF(SUMIFS(WhatIf!$G:$G,WhatIf!$A:$A,L$1,WhatIf!$B:$B,L203)&lt;=price_limit,IF(L203="Yes",1,2),"")),""))</f>
        <v/>
      </c>
      <c r="BB203" s="67" t="str">
        <f ca="1">IF(OR(M203="",VLOOKUP(M$1,Services!$A$1:$B$22,2,0)="Exclude"),"",IF($D203=1,IF(OR(price_limit="",price_limit="No Limit"),IF(M203="Yes",1,2),IF(SUMIFS(WhatIf!$G:$G,WhatIf!$A:$A,M$1,WhatIf!$B:$B,M203)&lt;=price_limit,IF(M203="Yes",1,2),"")),""))</f>
        <v/>
      </c>
      <c r="BC203" s="67" t="str">
        <f ca="1">IF(OR(N203="",VLOOKUP(N$1,Services!$A$1:$B$22,2,0)="Exclude"),"",IF($D203=1,IF(OR(price_limit="",price_limit="No Limit"),IF(N203="Yes",1,2),IF(SUMIFS(WhatIf!$G:$G,WhatIf!$A:$A,N$1,WhatIf!$B:$B,N203)&lt;=price_limit,IF(N203="Yes",1,2),"")),""))</f>
        <v/>
      </c>
      <c r="BD203" s="67" t="str">
        <f>IF(OR(O203="",VLOOKUP(O$1,Services!$A$1:$B$22,2,0)="Exclude"),"",IF($D203=1,IF(OR(price_limit="",price_limit="No Limit"),IF(O203="Yes",1,2),IF(SUMIFS(WhatIf!$G:$G,WhatIf!$A:$A,O$1,WhatIf!$B:$B,O203)&lt;=price_limit,IF(O203="Yes",1,2),"")),""))</f>
        <v/>
      </c>
      <c r="BE203" s="67" t="str">
        <f>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IF(OR(R203="",VLOOKUP(R$1,Services!$A$1:$B$22,2,0)="Exclude"),"",IF($D203=1,IF(OR(price_limit="",price_limit="No Limit"),IF(R203="Yes",1,2),IF(SUMIFS(WhatIf!$G:$G,WhatIf!$A:$A,R$1,WhatIf!$B:$B,R203)&lt;=price_limit,IF(R203="Yes",1,2),"")),""))</f>
        <v/>
      </c>
      <c r="BH203" s="67" t="str">
        <f>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IF(OR(X203="",VLOOKUP(X$1,Services!$A$1:$B$22,2,0)="Exclude"),"",IF($D203=1,IF(OR(price_limit="",price_limit="No Limit"),IF(X203="Yes",1,2),IF(SUMIFS(WhatIf!$G:$G,WhatIf!$A:$A,X$1,WhatIf!$B:$B,X203)&lt;=price_limit,IF(X203="Yes",1,2),"")),""))</f>
        <v/>
      </c>
      <c r="BN203" s="3">
        <f t="shared" si="18"/>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750</v>
      </c>
      <c r="C204" s="4" t="s">
        <v>207</v>
      </c>
      <c r="D204" s="3" t="str">
        <f t="shared" ca="1" si="16"/>
        <v/>
      </c>
      <c r="Q204" s="5" t="s">
        <v>754</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7"/>
        <v/>
      </c>
      <c r="AT204" s="67" t="str">
        <f>IF(OR(E204="",VLOOKUP(E$1,Services!$A$1:$B$22,2,0)="Exclude"),"",IF($D204=1,IF(OR(price_limit="",price_limit="No Limit"),IF(E204="Yes",1,2),IF(SUMIFS(WhatIf!$G:$G,WhatIf!$A:$A,E$1,WhatIf!$B:$B,E204)&lt;=price_limit,IF(E204="Yes",1,2),"")),""))</f>
        <v/>
      </c>
      <c r="AU204" s="67" t="str">
        <f>IF(OR(F204="",VLOOKUP(F$1,Services!$A$1:$B$22,2,0)="Exclude"),"",IF($D204=1,IF(OR(price_limit="",price_limit="No Limit"),IF(F204="Yes",1,2),IF(SUMIFS(WhatIf!$G:$G,WhatIf!$A:$A,F$1,WhatIf!$B:$B,F204)&lt;=price_limit,IF(F204="Yes",1,2),"")),""))</f>
        <v/>
      </c>
      <c r="AV204" s="67" t="str">
        <f>IF(OR(G204="",VLOOKUP(G$1,Services!$A$1:$B$22,2,0)="Exclude"),"",IF($D204=1,IF(OR(price_limit="",price_limit="No Limit"),IF(G204="Yes",1,2),IF(SUMIFS(WhatIf!$G:$G,WhatIf!$A:$A,G$1,WhatIf!$B:$B,G204)&lt;=price_limit,IF(G204="Yes",1,2),"")),""))</f>
        <v/>
      </c>
      <c r="AW204" s="67" t="str">
        <f>IF(OR(H204="",VLOOKUP(H$1,Services!$A$1:$B$22,2,0)="Exclude"),"",IF($D204=1,IF(OR(price_limit="",price_limit="No Limit"),IF(H204="Yes",1,2),IF(SUMIFS(WhatIf!$G:$G,WhatIf!$A:$A,H$1,WhatIf!$B:$B,H204)&lt;=price_limit,IF(H204="Yes",1,2),"")),""))</f>
        <v/>
      </c>
      <c r="AX204" s="67" t="str">
        <f>IF(OR(I204="",VLOOKUP(I$1,Services!$A$1:$B$22,2,0)="Exclude"),"",IF($D204=1,IF(OR(price_limit="",price_limit="No Limit"),IF(I204="Yes",1,2),IF(SUMIFS(WhatIf!$G:$G,WhatIf!$A:$A,I$1,WhatIf!$B:$B,I204)&lt;=price_limit,IF(I204="Yes",1,2),"")),""))</f>
        <v/>
      </c>
      <c r="AY204" s="67" t="str">
        <f>IF(OR(J204="",VLOOKUP(J$1,Services!$A$1:$B$22,2,0)="Exclude"),"",IF($D204=1,IF(OR(price_limit="",price_limit="No Limit"),IF(J204="Yes",1,2),IF(SUMIFS(WhatIf!$G:$G,WhatIf!$A:$A,J$1,WhatIf!$B:$B,J204)&lt;=price_limit,IF(J204="Yes",1,2),"")),""))</f>
        <v/>
      </c>
      <c r="AZ204" s="67" t="str">
        <f>IF(OR(K204="",VLOOKUP(K$1,Services!$A$1:$B$22,2,0)="Exclude"),"",IF($D204=1,IF(OR(price_limit="",price_limit="No Limit"),IF(K204="Yes",1,2),IF(SUMIFS(WhatIf!$G:$G,WhatIf!$A:$A,K$1,WhatIf!$B:$B,K204)&lt;=price_limit,IF(K204="Yes",1,2),"")),""))</f>
        <v/>
      </c>
      <c r="BA204" s="67" t="str">
        <f>IF(OR(L204="",VLOOKUP(L$1,Services!$A$1:$B$22,2,0)="Exclude"),"",IF($D204=1,IF(OR(price_limit="",price_limit="No Limit"),IF(L204="Yes",1,2),IF(SUMIFS(WhatIf!$G:$G,WhatIf!$A:$A,L$1,WhatIf!$B:$B,L204)&lt;=price_limit,IF(L204="Yes",1,2),"")),""))</f>
        <v/>
      </c>
      <c r="BB204" s="67" t="str">
        <f>IF(OR(M204="",VLOOKUP(M$1,Services!$A$1:$B$22,2,0)="Exclude"),"",IF($D204=1,IF(OR(price_limit="",price_limit="No Limit"),IF(M204="Yes",1,2),IF(SUMIFS(WhatIf!$G:$G,WhatIf!$A:$A,M$1,WhatIf!$B:$B,M204)&lt;=price_limit,IF(M204="Yes",1,2),"")),""))</f>
        <v/>
      </c>
      <c r="BC204" s="67" t="str">
        <f>IF(OR(N204="",VLOOKUP(N$1,Services!$A$1:$B$22,2,0)="Exclude"),"",IF($D204=1,IF(OR(price_limit="",price_limit="No Limit"),IF(N204="Yes",1,2),IF(SUMIFS(WhatIf!$G:$G,WhatIf!$A:$A,N$1,WhatIf!$B:$B,N204)&lt;=price_limit,IF(N204="Yes",1,2),"")),""))</f>
        <v/>
      </c>
      <c r="BD204" s="67" t="str">
        <f>IF(OR(O204="",VLOOKUP(O$1,Services!$A$1:$B$22,2,0)="Exclude"),"",IF($D204=1,IF(OR(price_limit="",price_limit="No Limit"),IF(O204="Yes",1,2),IF(SUMIFS(WhatIf!$G:$G,WhatIf!$A:$A,O$1,WhatIf!$B:$B,O204)&lt;=price_limit,IF(O204="Yes",1,2),"")),""))</f>
        <v/>
      </c>
      <c r="BE204" s="67" t="str">
        <f>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IF(OR(X204="",VLOOKUP(X$1,Services!$A$1:$B$22,2,0)="Exclude"),"",IF($D204=1,IF(OR(price_limit="",price_limit="No Limit"),IF(X204="Yes",1,2),IF(SUMIFS(WhatIf!$G:$G,WhatIf!$A:$A,X$1,WhatIf!$B:$B,X204)&lt;=price_limit,IF(X204="Yes",1,2),"")),""))</f>
        <v/>
      </c>
      <c r="BN204" s="3">
        <f t="shared" si="18"/>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x14ac:dyDescent="0.3">
      <c r="A205" s="19" t="s">
        <v>44</v>
      </c>
      <c r="B205" s="4" t="s">
        <v>237</v>
      </c>
      <c r="C205" s="4" t="s">
        <v>214</v>
      </c>
      <c r="D205" s="3" t="str">
        <f t="shared" ca="1" si="16"/>
        <v/>
      </c>
      <c r="F205" s="5" t="s">
        <v>498</v>
      </c>
      <c r="G205" s="5" t="s">
        <v>1</v>
      </c>
      <c r="H205" s="5" t="s">
        <v>1</v>
      </c>
      <c r="I205" s="5" t="s">
        <v>1</v>
      </c>
      <c r="J205" s="5" t="s">
        <v>1</v>
      </c>
      <c r="K205" s="5" t="s">
        <v>1</v>
      </c>
      <c r="L205" s="5" t="s">
        <v>1</v>
      </c>
      <c r="M205" s="5" t="s">
        <v>1</v>
      </c>
      <c r="N205" s="5" t="s">
        <v>1</v>
      </c>
      <c r="O205" s="6" t="s">
        <v>1</v>
      </c>
      <c r="P205" s="6" t="s">
        <v>1</v>
      </c>
      <c r="Q205" s="6" t="s">
        <v>1</v>
      </c>
      <c r="R205" s="6" t="s">
        <v>1</v>
      </c>
      <c r="S205" s="5" t="s">
        <v>1</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17"/>
        <v/>
      </c>
      <c r="AT205" s="67" t="str">
        <f>IF(OR(E205="",VLOOKUP(E$1,Services!$A$1:$B$22,2,0)="Exclude"),"",IF($D205=1,IF(OR(price_limit="",price_limit="No Limit"),IF(E205="Yes",1,2),IF(SUMIFS(WhatIf!$G:$G,WhatIf!$A:$A,E$1,WhatIf!$B:$B,E205)&lt;=price_limit,IF(E205="Yes",1,2),"")),""))</f>
        <v/>
      </c>
      <c r="AU205" s="67" t="str">
        <f ca="1">IF(OR(F205="",VLOOKUP(F$1,Services!$A$1:$B$22,2,0)="Exclude"),"",IF($D205=1,IF(OR(price_limit="",price_limit="No Limit"),IF(F205="Yes",1,2),IF(SUMIFS(WhatIf!$G:$G,WhatIf!$A:$A,F$1,WhatIf!$B:$B,F205)&lt;=price_limit,IF(F205="Yes",1,2),"")),""))</f>
        <v/>
      </c>
      <c r="AV205" s="67" t="str">
        <f ca="1">IF(OR(G205="",VLOOKUP(G$1,Services!$A$1:$B$22,2,0)="Exclude"),"",IF($D205=1,IF(OR(price_limit="",price_limit="No Limit"),IF(G205="Yes",1,2),IF(SUMIFS(WhatIf!$G:$G,WhatIf!$A:$A,G$1,WhatIf!$B:$B,G205)&lt;=price_limit,IF(G205="Yes",1,2),"")),""))</f>
        <v/>
      </c>
      <c r="AW205" s="67" t="str">
        <f ca="1">IF(OR(H205="",VLOOKUP(H$1,Services!$A$1:$B$22,2,0)="Exclude"),"",IF($D205=1,IF(OR(price_limit="",price_limit="No Limit"),IF(H205="Yes",1,2),IF(SUMIFS(WhatIf!$G:$G,WhatIf!$A:$A,H$1,WhatIf!$B:$B,H205)&lt;=price_limit,IF(H205="Yes",1,2),"")),""))</f>
        <v/>
      </c>
      <c r="AX205" s="67" t="str">
        <f ca="1">IF(OR(I205="",VLOOKUP(I$1,Services!$A$1:$B$22,2,0)="Exclude"),"",IF($D205=1,IF(OR(price_limit="",price_limit="No Limit"),IF(I205="Yes",1,2),IF(SUMIFS(WhatIf!$G:$G,WhatIf!$A:$A,I$1,WhatIf!$B:$B,I205)&lt;=price_limit,IF(I205="Yes",1,2),"")),""))</f>
        <v/>
      </c>
      <c r="AY205" s="67" t="str">
        <f ca="1">IF(OR(J205="",VLOOKUP(J$1,Services!$A$1:$B$22,2,0)="Exclude"),"",IF($D205=1,IF(OR(price_limit="",price_limit="No Limit"),IF(J205="Yes",1,2),IF(SUMIFS(WhatIf!$G:$G,WhatIf!$A:$A,J$1,WhatIf!$B:$B,J205)&lt;=price_limit,IF(J205="Yes",1,2),"")),""))</f>
        <v/>
      </c>
      <c r="AZ205" s="67" t="str">
        <f ca="1">IF(OR(K205="",VLOOKUP(K$1,Services!$A$1:$B$22,2,0)="Exclude"),"",IF($D205=1,IF(OR(price_limit="",price_limit="No Limit"),IF(K205="Yes",1,2),IF(SUMIFS(WhatIf!$G:$G,WhatIf!$A:$A,K$1,WhatIf!$B:$B,K205)&lt;=price_limit,IF(K205="Yes",1,2),"")),""))</f>
        <v/>
      </c>
      <c r="BA205" s="67" t="str">
        <f ca="1">IF(OR(L205="",VLOOKUP(L$1,Services!$A$1:$B$22,2,0)="Exclude"),"",IF($D205=1,IF(OR(price_limit="",price_limit="No Limit"),IF(L205="Yes",1,2),IF(SUMIFS(WhatIf!$G:$G,WhatIf!$A:$A,L$1,WhatIf!$B:$B,L205)&lt;=price_limit,IF(L205="Yes",1,2),"")),""))</f>
        <v/>
      </c>
      <c r="BB205" s="67" t="str">
        <f ca="1">IF(OR(M205="",VLOOKUP(M$1,Services!$A$1:$B$22,2,0)="Exclude"),"",IF($D205=1,IF(OR(price_limit="",price_limit="No Limit"),IF(M205="Yes",1,2),IF(SUMIFS(WhatIf!$G:$G,WhatIf!$A:$A,M$1,WhatIf!$B:$B,M205)&lt;=price_limit,IF(M205="Yes",1,2),"")),""))</f>
        <v/>
      </c>
      <c r="BC205" s="67" t="str">
        <f ca="1">IF(OR(N205="",VLOOKUP(N$1,Services!$A$1:$B$22,2,0)="Exclude"),"",IF($D205=1,IF(OR(price_limit="",price_limit="No Limit"),IF(N205="Yes",1,2),IF(SUMIFS(WhatIf!$G:$G,WhatIf!$A:$A,N$1,WhatIf!$B:$B,N205)&lt;=price_limit,IF(N205="Yes",1,2),"")),""))</f>
        <v/>
      </c>
      <c r="BD205" s="67" t="str">
        <f ca="1">IF(OR(O205="",VLOOKUP(O$1,Services!$A$1:$B$22,2,0)="Exclude"),"",IF($D205=1,IF(OR(price_limit="",price_limit="No Limit"),IF(O205="Yes",1,2),IF(SUMIFS(WhatIf!$G:$G,WhatIf!$A:$A,O$1,WhatIf!$B:$B,O205)&lt;=price_limit,IF(O205="Yes",1,2),"")),""))</f>
        <v/>
      </c>
      <c r="BE205" s="67" t="str">
        <f ca="1">IF(OR(P205="",VLOOKUP(P$1,Services!$A$1:$B$22,2,0)="Exclude"),"",IF($D205=1,IF(OR(price_limit="",price_limit="No Limit"),IF(P205="Yes",1,2),IF(SUMIFS(WhatIf!$G:$G,WhatIf!$A:$A,P$1,WhatIf!$B:$B,P205)&lt;=price_limit,IF(P205="Yes",1,2),"")),""))</f>
        <v/>
      </c>
      <c r="BF205" s="67" t="str">
        <f>IF(OR(Q205="",VLOOKUP(Q$1,Services!$A$1:$B$22,2,0)="Exclude"),"",IF($D205=1,IF(OR(price_limit="",price_limit="No Limit"),IF(Q205="Yes",1,2),IF(SUMIFS(WhatIf!$G:$G,WhatIf!$A:$A,Q$1,WhatIf!$B:$B,Q205)&lt;=price_limit,IF(Q205="Yes",1,2),"")),""))</f>
        <v/>
      </c>
      <c r="BG205" s="67" t="str">
        <f ca="1">IF(OR(R205="",VLOOKUP(R$1,Services!$A$1:$B$22,2,0)="Exclude"),"",IF($D205=1,IF(OR(price_limit="",price_limit="No Limit"),IF(R205="Yes",1,2),IF(SUMIFS(WhatIf!$G:$G,WhatIf!$A:$A,R$1,WhatIf!$B:$B,R205)&lt;=price_limit,IF(R205="Yes",1,2),"")),""))</f>
        <v/>
      </c>
      <c r="BH205" s="67" t="str">
        <f ca="1">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18"/>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x14ac:dyDescent="0.3">
      <c r="A206" s="19" t="s">
        <v>511</v>
      </c>
      <c r="C206" s="4" t="s">
        <v>454</v>
      </c>
      <c r="D206" s="3" t="str">
        <f t="shared" ca="1" si="16"/>
        <v/>
      </c>
      <c r="F206" s="5" t="s">
        <v>511</v>
      </c>
      <c r="G206" s="5" t="s">
        <v>511</v>
      </c>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17"/>
        <v/>
      </c>
      <c r="AT206" s="67" t="str">
        <f>IF(OR(E206="",VLOOKUP(E$1,Services!$A$1:$B$22,2,0)="Exclude"),"",IF($D206=1,IF(OR(price_limit="",price_limit="No Limit"),IF(E206="Yes",1,2),IF(SUMIFS(WhatIf!$G:$G,WhatIf!$A:$A,E$1,WhatIf!$B:$B,E206)&lt;=price_limit,IF(E206="Yes",1,2),"")),""))</f>
        <v/>
      </c>
      <c r="AU206" s="67" t="str">
        <f ca="1">IF(OR(F206="",VLOOKUP(F$1,Services!$A$1:$B$22,2,0)="Exclude"),"",IF($D206=1,IF(OR(price_limit="",price_limit="No Limit"),IF(F206="Yes",1,2),IF(SUMIFS(WhatIf!$G:$G,WhatIf!$A:$A,F$1,WhatIf!$B:$B,F206)&lt;=price_limit,IF(F206="Yes",1,2),"")),""))</f>
        <v/>
      </c>
      <c r="AV206" s="67" t="str">
        <f ca="1">IF(OR(G206="",VLOOKUP(G$1,Services!$A$1:$B$22,2,0)="Exclude"),"",IF($D206=1,IF(OR(price_limit="",price_limit="No Limit"),IF(G206="Yes",1,2),IF(SUMIFS(WhatIf!$G:$G,WhatIf!$A:$A,G$1,WhatIf!$B:$B,G206)&lt;=price_limit,IF(G206="Yes",1,2),"")),""))</f>
        <v/>
      </c>
      <c r="AW206" s="67" t="str">
        <f>IF(OR(H206="",VLOOKUP(H$1,Services!$A$1:$B$22,2,0)="Exclude"),"",IF($D206=1,IF(OR(price_limit="",price_limit="No Limit"),IF(H206="Yes",1,2),IF(SUMIFS(WhatIf!$G:$G,WhatIf!$A:$A,H$1,WhatIf!$B:$B,H206)&lt;=price_limit,IF(H206="Yes",1,2),"")),""))</f>
        <v/>
      </c>
      <c r="AX206" s="67" t="str">
        <f>IF(OR(I206="",VLOOKUP(I$1,Services!$A$1:$B$22,2,0)="Exclude"),"",IF($D206=1,IF(OR(price_limit="",price_limit="No Limit"),IF(I206="Yes",1,2),IF(SUMIFS(WhatIf!$G:$G,WhatIf!$A:$A,I$1,WhatIf!$B:$B,I206)&lt;=price_limit,IF(I206="Yes",1,2),"")),""))</f>
        <v/>
      </c>
      <c r="AY206" s="67" t="str">
        <f>IF(OR(J206="",VLOOKUP(J$1,Services!$A$1:$B$22,2,0)="Exclude"),"",IF($D206=1,IF(OR(price_limit="",price_limit="No Limit"),IF(J206="Yes",1,2),IF(SUMIFS(WhatIf!$G:$G,WhatIf!$A:$A,J$1,WhatIf!$B:$B,J206)&lt;=price_limit,IF(J206="Yes",1,2),"")),""))</f>
        <v/>
      </c>
      <c r="AZ206" s="67" t="str">
        <f>IF(OR(K206="",VLOOKUP(K$1,Services!$A$1:$B$22,2,0)="Exclude"),"",IF($D206=1,IF(OR(price_limit="",price_limit="No Limit"),IF(K206="Yes",1,2),IF(SUMIFS(WhatIf!$G:$G,WhatIf!$A:$A,K$1,WhatIf!$B:$B,K206)&lt;=price_limit,IF(K206="Yes",1,2),"")),""))</f>
        <v/>
      </c>
      <c r="BA206" s="67" t="str">
        <f>IF(OR(L206="",VLOOKUP(L$1,Services!$A$1:$B$22,2,0)="Exclude"),"",IF($D206=1,IF(OR(price_limit="",price_limit="No Limit"),IF(L206="Yes",1,2),IF(SUMIFS(WhatIf!$G:$G,WhatIf!$A:$A,L$1,WhatIf!$B:$B,L206)&lt;=price_limit,IF(L206="Yes",1,2),"")),""))</f>
        <v/>
      </c>
      <c r="BB206" s="67" t="str">
        <f>IF(OR(M206="",VLOOKUP(M$1,Services!$A$1:$B$22,2,0)="Exclude"),"",IF($D206=1,IF(OR(price_limit="",price_limit="No Limit"),IF(M206="Yes",1,2),IF(SUMIFS(WhatIf!$G:$G,WhatIf!$A:$A,M$1,WhatIf!$B:$B,M206)&lt;=price_limit,IF(M206="Yes",1,2),"")),""))</f>
        <v/>
      </c>
      <c r="BC206" s="67" t="str">
        <f>IF(OR(N206="",VLOOKUP(N$1,Services!$A$1:$B$22,2,0)="Exclude"),"",IF($D206=1,IF(OR(price_limit="",price_limit="No Limit"),IF(N206="Yes",1,2),IF(SUMIFS(WhatIf!$G:$G,WhatIf!$A:$A,N$1,WhatIf!$B:$B,N206)&lt;=price_limit,IF(N206="Yes",1,2),"")),""))</f>
        <v/>
      </c>
      <c r="BD206" s="67" t="str">
        <f>IF(OR(O206="",VLOOKUP(O$1,Services!$A$1:$B$22,2,0)="Exclude"),"",IF($D206=1,IF(OR(price_limit="",price_limit="No Limit"),IF(O206="Yes",1,2),IF(SUMIFS(WhatIf!$G:$G,WhatIf!$A:$A,O$1,WhatIf!$B:$B,O206)&lt;=price_limit,IF(O206="Yes",1,2),"")),""))</f>
        <v/>
      </c>
      <c r="BE206" s="67" t="str">
        <f>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18"/>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726</v>
      </c>
      <c r="C207" s="4" t="s">
        <v>198</v>
      </c>
      <c r="D207" s="3" t="str">
        <f t="shared" ca="1" si="16"/>
        <v/>
      </c>
      <c r="T207" s="5" t="s">
        <v>244</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17"/>
        <v/>
      </c>
      <c r="AT207" s="67" t="str">
        <f>IF(OR(E207="",VLOOKUP(E$1,Services!$A$1:$B$22,2,0)="Exclude"),"",IF($D207=1,IF(OR(price_limit="",price_limit="No Limit"),IF(E207="Yes",1,2),IF(SUMIFS(WhatIf!$G:$G,WhatIf!$A:$A,E$1,WhatIf!$B:$B,E207)&lt;=price_limit,IF(E207="Yes",1,2),"")),""))</f>
        <v/>
      </c>
      <c r="AU207" s="67" t="str">
        <f>IF(OR(F207="",VLOOKUP(F$1,Services!$A$1:$B$22,2,0)="Exclude"),"",IF($D207=1,IF(OR(price_limit="",price_limit="No Limit"),IF(F207="Yes",1,2),IF(SUMIFS(WhatIf!$G:$G,WhatIf!$A:$A,F$1,WhatIf!$B:$B,F207)&lt;=price_limit,IF(F207="Yes",1,2),"")),""))</f>
        <v/>
      </c>
      <c r="AV207" s="67" t="str">
        <f>IF(OR(G207="",VLOOKUP(G$1,Services!$A$1:$B$22,2,0)="Exclude"),"",IF($D207=1,IF(OR(price_limit="",price_limit="No Limit"),IF(G207="Yes",1,2),IF(SUMIFS(WhatIf!$G:$G,WhatIf!$A:$A,G$1,WhatIf!$B:$B,G207)&lt;=price_limit,IF(G207="Yes",1,2),"")),""))</f>
        <v/>
      </c>
      <c r="AW207" s="67" t="str">
        <f>IF(OR(H207="",VLOOKUP(H$1,Services!$A$1:$B$22,2,0)="Exclude"),"",IF($D207=1,IF(OR(price_limit="",price_limit="No Limit"),IF(H207="Yes",1,2),IF(SUMIFS(WhatIf!$G:$G,WhatIf!$A:$A,H$1,WhatIf!$B:$B,H207)&lt;=price_limit,IF(H207="Yes",1,2),"")),""))</f>
        <v/>
      </c>
      <c r="AX207" s="67" t="str">
        <f>IF(OR(I207="",VLOOKUP(I$1,Services!$A$1:$B$22,2,0)="Exclude"),"",IF($D207=1,IF(OR(price_limit="",price_limit="No Limit"),IF(I207="Yes",1,2),IF(SUMIFS(WhatIf!$G:$G,WhatIf!$A:$A,I$1,WhatIf!$B:$B,I207)&lt;=price_limit,IF(I207="Yes",1,2),"")),""))</f>
        <v/>
      </c>
      <c r="AY207" s="67" t="str">
        <f>IF(OR(J207="",VLOOKUP(J$1,Services!$A$1:$B$22,2,0)="Exclude"),"",IF($D207=1,IF(OR(price_limit="",price_limit="No Limit"),IF(J207="Yes",1,2),IF(SUMIFS(WhatIf!$G:$G,WhatIf!$A:$A,J$1,WhatIf!$B:$B,J207)&lt;=price_limit,IF(J207="Yes",1,2),"")),""))</f>
        <v/>
      </c>
      <c r="AZ207" s="67" t="str">
        <f>IF(OR(K207="",VLOOKUP(K$1,Services!$A$1:$B$22,2,0)="Exclude"),"",IF($D207=1,IF(OR(price_limit="",price_limit="No Limit"),IF(K207="Yes",1,2),IF(SUMIFS(WhatIf!$G:$G,WhatIf!$A:$A,K$1,WhatIf!$B:$B,K207)&lt;=price_limit,IF(K207="Yes",1,2),"")),""))</f>
        <v/>
      </c>
      <c r="BA207" s="67" t="str">
        <f>IF(OR(L207="",VLOOKUP(L$1,Services!$A$1:$B$22,2,0)="Exclude"),"",IF($D207=1,IF(OR(price_limit="",price_limit="No Limit"),IF(L207="Yes",1,2),IF(SUMIFS(WhatIf!$G:$G,WhatIf!$A:$A,L$1,WhatIf!$B:$B,L207)&lt;=price_limit,IF(L207="Yes",1,2),"")),""))</f>
        <v/>
      </c>
      <c r="BB207" s="67" t="str">
        <f>IF(OR(M207="",VLOOKUP(M$1,Services!$A$1:$B$22,2,0)="Exclude"),"",IF($D207=1,IF(OR(price_limit="",price_limit="No Limit"),IF(M207="Yes",1,2),IF(SUMIFS(WhatIf!$G:$G,WhatIf!$A:$A,M$1,WhatIf!$B:$B,M207)&lt;=price_limit,IF(M207="Yes",1,2),"")),""))</f>
        <v/>
      </c>
      <c r="BC207" s="67" t="str">
        <f>IF(OR(N207="",VLOOKUP(N$1,Services!$A$1:$B$22,2,0)="Exclude"),"",IF($D207=1,IF(OR(price_limit="",price_limit="No Limit"),IF(N207="Yes",1,2),IF(SUMIFS(WhatIf!$G:$G,WhatIf!$A:$A,N$1,WhatIf!$B:$B,N207)&lt;=price_limit,IF(N207="Yes",1,2),"")),""))</f>
        <v/>
      </c>
      <c r="BD207" s="67" t="str">
        <f>IF(OR(O207="",VLOOKUP(O$1,Services!$A$1:$B$22,2,0)="Exclude"),"",IF($D207=1,IF(OR(price_limit="",price_limit="No Limit"),IF(O207="Yes",1,2),IF(SUMIFS(WhatIf!$G:$G,WhatIf!$A:$A,O$1,WhatIf!$B:$B,O207)&lt;=price_limit,IF(O207="Yes",1,2),"")),""))</f>
        <v/>
      </c>
      <c r="BE207" s="67" t="str">
        <f>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 ca="1">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18"/>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ht="37.299999999999997" x14ac:dyDescent="0.3">
      <c r="A208" s="19" t="s">
        <v>858</v>
      </c>
      <c r="C208" s="4" t="s">
        <v>843</v>
      </c>
      <c r="P208" s="5" t="s">
        <v>857</v>
      </c>
      <c r="Y208" s="3" t="str">
        <f>IF(AND($D208=1,ISNUMBER(MATCH(E$1&amp;E208&amp;"x",WhatIf!$H:$H,0))),1,"")</f>
        <v/>
      </c>
      <c r="Z208" s="3" t="str">
        <f>IF(AND($D208=1,ISNUMBER(MATCH(F$1&amp;F208&amp;"x",WhatIf!$H:$H,0))),1,"")</f>
        <v/>
      </c>
      <c r="AA208" s="3" t="str">
        <f>IF(AND($D208=1,ISNUMBER(MATCH(G$1&amp;G208&amp;"x",WhatIf!$H:$H,0))),1,"")</f>
        <v/>
      </c>
      <c r="AB208" s="3" t="str">
        <f>IF(AND($D208=1,ISNUMBER(MATCH(H$1&amp;H208&amp;"x",WhatIf!$H:$H,0))),1,"")</f>
        <v/>
      </c>
      <c r="AC208" s="3" t="str">
        <f>IF(AND($D208=1,ISNUMBER(MATCH(I$1&amp;I208&amp;"x",WhatIf!$H:$H,0))),1,"")</f>
        <v/>
      </c>
      <c r="AD208" s="3" t="str">
        <f>IF(AND($D208=1,ISNUMBER(MATCH(J$1&amp;J208&amp;"x",WhatIf!$H:$H,0))),1,"")</f>
        <v/>
      </c>
      <c r="AE208" s="3" t="str">
        <f>IF(AND($D208=1,ISNUMBER(MATCH(K$1&amp;K208&amp;"x",WhatIf!$H:$H,0))),1,"")</f>
        <v/>
      </c>
      <c r="AF208" s="3" t="str">
        <f>IF(AND($D208=1,ISNUMBER(MATCH(L$1&amp;L208&amp;"x",WhatIf!$H:$H,0))),1,"")</f>
        <v/>
      </c>
      <c r="AG208" s="3" t="str">
        <f>IF(AND($D208=1,ISNUMBER(MATCH(M$1&amp;M208&amp;"x",WhatIf!$H:$H,0))),1,"")</f>
        <v/>
      </c>
      <c r="AH208" s="3" t="str">
        <f>IF(AND($D208=1,ISNUMBER(MATCH(N$1&amp;N208&amp;"x",WhatIf!$H:$H,0))),1,"")</f>
        <v/>
      </c>
      <c r="AI208" s="3" t="str">
        <f>IF(AND($D208=1,ISNUMBER(MATCH(O$1&amp;O208&amp;"x",WhatIf!$H:$H,0))),1,"")</f>
        <v/>
      </c>
      <c r="AJ208" s="3" t="str">
        <f>IF(AND($D208=1,ISNUMBER(MATCH(P$1&amp;P208&amp;"x",WhatIf!$H:$H,0))),1,"")</f>
        <v/>
      </c>
      <c r="AK208" s="3" t="str">
        <f>IF(AND($D208=1,ISNUMBER(MATCH(Q$1&amp;Q208&amp;"x",WhatIf!$H:$H,0))),1,"")</f>
        <v/>
      </c>
      <c r="AL208" s="3" t="str">
        <f>IF(AND($D208=1,ISNUMBER(MATCH(R$1&amp;R208&amp;"x",WhatIf!$H:$H,0))),1,"")</f>
        <v/>
      </c>
      <c r="AM208" s="3" t="str">
        <f>IF(AND($D208=1,ISNUMBER(MATCH(S$1&amp;S208&amp;"x",WhatIf!$H:$H,0))),1,"")</f>
        <v/>
      </c>
      <c r="AN208" s="3" t="str">
        <f>IF(AND($D208=1,ISNUMBER(MATCH(T$1&amp;T208&amp;"x",WhatIf!$H:$H,0))),1,"")</f>
        <v/>
      </c>
      <c r="AO208" s="3" t="str">
        <f>IF(AND($D208=1,ISNUMBER(MATCH(U$1&amp;U208&amp;"x",WhatIf!$H:$H,0))),1,"")</f>
        <v/>
      </c>
      <c r="AP208" s="3" t="str">
        <f>IF(AND($D208=1,ISNUMBER(MATCH(V$1&amp;V208&amp;"x",WhatIf!$H:$H,0))),1,"")</f>
        <v/>
      </c>
      <c r="AQ208" s="3" t="str">
        <f>IF(AND($D208=1,ISNUMBER(MATCH(W$1&amp;W208&amp;"x",WhatIf!$H:$H,0))),1,"")</f>
        <v/>
      </c>
      <c r="AR208" s="3" t="str">
        <f>IF(AND($D208=1,ISNUMBER(MATCH(X$1&amp;X208&amp;"x",WhatIf!$H:$H,0))),1,"")</f>
        <v/>
      </c>
      <c r="AS208" s="3" t="str">
        <f t="shared" si="17"/>
        <v/>
      </c>
      <c r="AT208" s="67" t="str">
        <f>IF(OR(E208="",VLOOKUP(E$1,Services!$A$1:$B$22,2,0)="Exclude"),"",IF($D208=1,IF(OR(price_limit="",price_limit="No Limit"),IF(E208="Yes",1,2),IF(SUMIFS(WhatIf!$G:$G,WhatIf!$A:$A,E$1,WhatIf!$B:$B,E208)&lt;=price_limit,IF(E208="Yes",1,2),"")),""))</f>
        <v/>
      </c>
      <c r="AU208" s="67" t="str">
        <f>IF(OR(F208="",VLOOKUP(F$1,Services!$A$1:$B$22,2,0)="Exclude"),"",IF($D208=1,IF(OR(price_limit="",price_limit="No Limit"),IF(F208="Yes",1,2),IF(SUMIFS(WhatIf!$G:$G,WhatIf!$A:$A,F$1,WhatIf!$B:$B,F208)&lt;=price_limit,IF(F208="Yes",1,2),"")),""))</f>
        <v/>
      </c>
      <c r="AV208" s="67" t="str">
        <f>IF(OR(G208="",VLOOKUP(G$1,Services!$A$1:$B$22,2,0)="Exclude"),"",IF($D208=1,IF(OR(price_limit="",price_limit="No Limit"),IF(G208="Yes",1,2),IF(SUMIFS(WhatIf!$G:$G,WhatIf!$A:$A,G$1,WhatIf!$B:$B,G208)&lt;=price_limit,IF(G208="Yes",1,2),"")),""))</f>
        <v/>
      </c>
      <c r="AW208" s="67" t="str">
        <f>IF(OR(H208="",VLOOKUP(H$1,Services!$A$1:$B$22,2,0)="Exclude"),"",IF($D208=1,IF(OR(price_limit="",price_limit="No Limit"),IF(H208="Yes",1,2),IF(SUMIFS(WhatIf!$G:$G,WhatIf!$A:$A,H$1,WhatIf!$B:$B,H208)&lt;=price_limit,IF(H208="Yes",1,2),"")),""))</f>
        <v/>
      </c>
      <c r="AX208" s="67" t="str">
        <f>IF(OR(I208="",VLOOKUP(I$1,Services!$A$1:$B$22,2,0)="Exclude"),"",IF($D208=1,IF(OR(price_limit="",price_limit="No Limit"),IF(I208="Yes",1,2),IF(SUMIFS(WhatIf!$G:$G,WhatIf!$A:$A,I$1,WhatIf!$B:$B,I208)&lt;=price_limit,IF(I208="Yes",1,2),"")),""))</f>
        <v/>
      </c>
      <c r="AY208" s="67" t="str">
        <f>IF(OR(J208="",VLOOKUP(J$1,Services!$A$1:$B$22,2,0)="Exclude"),"",IF($D208=1,IF(OR(price_limit="",price_limit="No Limit"),IF(J208="Yes",1,2),IF(SUMIFS(WhatIf!$G:$G,WhatIf!$A:$A,J$1,WhatIf!$B:$B,J208)&lt;=price_limit,IF(J208="Yes",1,2),"")),""))</f>
        <v/>
      </c>
      <c r="AZ208" s="67" t="str">
        <f>IF(OR(K208="",VLOOKUP(K$1,Services!$A$1:$B$22,2,0)="Exclude"),"",IF($D208=1,IF(OR(price_limit="",price_limit="No Limit"),IF(K208="Yes",1,2),IF(SUMIFS(WhatIf!$G:$G,WhatIf!$A:$A,K$1,WhatIf!$B:$B,K208)&lt;=price_limit,IF(K208="Yes",1,2),"")),""))</f>
        <v/>
      </c>
      <c r="BA208" s="67" t="str">
        <f>IF(OR(L208="",VLOOKUP(L$1,Services!$A$1:$B$22,2,0)="Exclude"),"",IF($D208=1,IF(OR(price_limit="",price_limit="No Limit"),IF(L208="Yes",1,2),IF(SUMIFS(WhatIf!$G:$G,WhatIf!$A:$A,L$1,WhatIf!$B:$B,L208)&lt;=price_limit,IF(L208="Yes",1,2),"")),""))</f>
        <v/>
      </c>
      <c r="BB208" s="67" t="str">
        <f>IF(OR(M208="",VLOOKUP(M$1,Services!$A$1:$B$22,2,0)="Exclude"),"",IF($D208=1,IF(OR(price_limit="",price_limit="No Limit"),IF(M208="Yes",1,2),IF(SUMIFS(WhatIf!$G:$G,WhatIf!$A:$A,M$1,WhatIf!$B:$B,M208)&lt;=price_limit,IF(M208="Yes",1,2),"")),""))</f>
        <v/>
      </c>
      <c r="BC208" s="67" t="str">
        <f>IF(OR(N208="",VLOOKUP(N$1,Services!$A$1:$B$22,2,0)="Exclude"),"",IF($D208=1,IF(OR(price_limit="",price_limit="No Limit"),IF(N208="Yes",1,2),IF(SUMIFS(WhatIf!$G:$G,WhatIf!$A:$A,N$1,WhatIf!$B:$B,N208)&lt;=price_limit,IF(N208="Yes",1,2),"")),""))</f>
        <v/>
      </c>
      <c r="BD208" s="67" t="str">
        <f>IF(OR(O208="",VLOOKUP(O$1,Services!$A$1:$B$22,2,0)="Exclude"),"",IF($D208=1,IF(OR(price_limit="",price_limit="No Limit"),IF(O208="Yes",1,2),IF(SUMIFS(WhatIf!$G:$G,WhatIf!$A:$A,O$1,WhatIf!$B:$B,O208)&lt;=price_limit,IF(O208="Yes",1,2),"")),""))</f>
        <v/>
      </c>
      <c r="BE208" s="67" t="str">
        <f>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18"/>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923</v>
      </c>
      <c r="C209" s="4" t="s">
        <v>843</v>
      </c>
      <c r="P209" s="5" t="s">
        <v>924</v>
      </c>
      <c r="Y209" s="3" t="str">
        <f>IF(AND($D209=1,ISNUMBER(MATCH(E$1&amp;E209&amp;"x",WhatIf!$H:$H,0))),1,"")</f>
        <v/>
      </c>
      <c r="Z209" s="3" t="str">
        <f>IF(AND($D209=1,ISNUMBER(MATCH(F$1&amp;F209&amp;"x",WhatIf!$H:$H,0))),1,"")</f>
        <v/>
      </c>
      <c r="AA209" s="3" t="str">
        <f>IF(AND($D209=1,ISNUMBER(MATCH(G$1&amp;G209&amp;"x",WhatIf!$H:$H,0))),1,"")</f>
        <v/>
      </c>
      <c r="AB209" s="3" t="str">
        <f>IF(AND($D209=1,ISNUMBER(MATCH(H$1&amp;H209&amp;"x",WhatIf!$H:$H,0))),1,"")</f>
        <v/>
      </c>
      <c r="AC209" s="3" t="str">
        <f>IF(AND($D209=1,ISNUMBER(MATCH(I$1&amp;I209&amp;"x",WhatIf!$H:$H,0))),1,"")</f>
        <v/>
      </c>
      <c r="AD209" s="3" t="str">
        <f>IF(AND($D209=1,ISNUMBER(MATCH(J$1&amp;J209&amp;"x",WhatIf!$H:$H,0))),1,"")</f>
        <v/>
      </c>
      <c r="AE209" s="3" t="str">
        <f>IF(AND($D209=1,ISNUMBER(MATCH(K$1&amp;K209&amp;"x",WhatIf!$H:$H,0))),1,"")</f>
        <v/>
      </c>
      <c r="AF209" s="3" t="str">
        <f>IF(AND($D209=1,ISNUMBER(MATCH(L$1&amp;L209&amp;"x",WhatIf!$H:$H,0))),1,"")</f>
        <v/>
      </c>
      <c r="AG209" s="3" t="str">
        <f>IF(AND($D209=1,ISNUMBER(MATCH(M$1&amp;M209&amp;"x",WhatIf!$H:$H,0))),1,"")</f>
        <v/>
      </c>
      <c r="AH209" s="3" t="str">
        <f>IF(AND($D209=1,ISNUMBER(MATCH(N$1&amp;N209&amp;"x",WhatIf!$H:$H,0))),1,"")</f>
        <v/>
      </c>
      <c r="AI209" s="3" t="str">
        <f>IF(AND($D209=1,ISNUMBER(MATCH(O$1&amp;O209&amp;"x",WhatIf!$H:$H,0))),1,"")</f>
        <v/>
      </c>
      <c r="AJ209" s="3" t="str">
        <f>IF(AND($D209=1,ISNUMBER(MATCH(P$1&amp;P209&amp;"x",WhatIf!$H:$H,0))),1,"")</f>
        <v/>
      </c>
      <c r="AK209" s="3" t="str">
        <f>IF(AND($D209=1,ISNUMBER(MATCH(Q$1&amp;Q209&amp;"x",WhatIf!$H:$H,0))),1,"")</f>
        <v/>
      </c>
      <c r="AL209" s="3" t="str">
        <f>IF(AND($D209=1,ISNUMBER(MATCH(R$1&amp;R209&amp;"x",WhatIf!$H:$H,0))),1,"")</f>
        <v/>
      </c>
      <c r="AM209" s="3" t="str">
        <f>IF(AND($D209=1,ISNUMBER(MATCH(S$1&amp;S209&amp;"x",WhatIf!$H:$H,0))),1,"")</f>
        <v/>
      </c>
      <c r="AN209" s="3" t="str">
        <f>IF(AND($D209=1,ISNUMBER(MATCH(T$1&amp;T209&amp;"x",WhatIf!$H:$H,0))),1,"")</f>
        <v/>
      </c>
      <c r="AO209" s="3" t="str">
        <f>IF(AND($D209=1,ISNUMBER(MATCH(U$1&amp;U209&amp;"x",WhatIf!$H:$H,0))),1,"")</f>
        <v/>
      </c>
      <c r="AP209" s="3" t="str">
        <f>IF(AND($D209=1,ISNUMBER(MATCH(V$1&amp;V209&amp;"x",WhatIf!$H:$H,0))),1,"")</f>
        <v/>
      </c>
      <c r="AQ209" s="3" t="str">
        <f>IF(AND($D209=1,ISNUMBER(MATCH(W$1&amp;W209&amp;"x",WhatIf!$H:$H,0))),1,"")</f>
        <v/>
      </c>
      <c r="AR209" s="3" t="str">
        <f>IF(AND($D209=1,ISNUMBER(MATCH(X$1&amp;X209&amp;"x",WhatIf!$H:$H,0))),1,"")</f>
        <v/>
      </c>
      <c r="AS209" s="3" t="str">
        <f t="shared" si="17"/>
        <v/>
      </c>
      <c r="AT209" s="67" t="str">
        <f>IF(OR(E209="",VLOOKUP(E$1,Services!$A$1:$B$22,2,0)="Exclude"),"",IF($D209=1,IF(OR(price_limit="",price_limit="No Limit"),IF(E209="Yes",1,2),IF(SUMIFS(WhatIf!$G:$G,WhatIf!$A:$A,E$1,WhatIf!$B:$B,E209)&lt;=price_limit,IF(E209="Yes",1,2),"")),""))</f>
        <v/>
      </c>
      <c r="AU209" s="67" t="str">
        <f>IF(OR(F209="",VLOOKUP(F$1,Services!$A$1:$B$22,2,0)="Exclude"),"",IF($D209=1,IF(OR(price_limit="",price_limit="No Limit"),IF(F209="Yes",1,2),IF(SUMIFS(WhatIf!$G:$G,WhatIf!$A:$A,F$1,WhatIf!$B:$B,F209)&lt;=price_limit,IF(F209="Yes",1,2),"")),""))</f>
        <v/>
      </c>
      <c r="AV209" s="67" t="str">
        <f>IF(OR(G209="",VLOOKUP(G$1,Services!$A$1:$B$22,2,0)="Exclude"),"",IF($D209=1,IF(OR(price_limit="",price_limit="No Limit"),IF(G209="Yes",1,2),IF(SUMIFS(WhatIf!$G:$G,WhatIf!$A:$A,G$1,WhatIf!$B:$B,G209)&lt;=price_limit,IF(G209="Yes",1,2),"")),""))</f>
        <v/>
      </c>
      <c r="AW209" s="67" t="str">
        <f>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IF(OR(K209="",VLOOKUP(K$1,Services!$A$1:$B$22,2,0)="Exclude"),"",IF($D209=1,IF(OR(price_limit="",price_limit="No Limit"),IF(K209="Yes",1,2),IF(SUMIFS(WhatIf!$G:$G,WhatIf!$A:$A,K$1,WhatIf!$B:$B,K209)&lt;=price_limit,IF(K209="Yes",1,2),"")),""))</f>
        <v/>
      </c>
      <c r="BA209" s="67" t="str">
        <f>IF(OR(L209="",VLOOKUP(L$1,Services!$A$1:$B$22,2,0)="Exclude"),"",IF($D209=1,IF(OR(price_limit="",price_limit="No Limit"),IF(L209="Yes",1,2),IF(SUMIFS(WhatIf!$G:$G,WhatIf!$A:$A,L$1,WhatIf!$B:$B,L209)&lt;=price_limit,IF(L209="Yes",1,2),"")),""))</f>
        <v/>
      </c>
      <c r="BB209" s="67" t="str">
        <f>IF(OR(M209="",VLOOKUP(M$1,Services!$A$1:$B$22,2,0)="Exclude"),"",IF($D209=1,IF(OR(price_limit="",price_limit="No Limit"),IF(M209="Yes",1,2),IF(SUMIFS(WhatIf!$G:$G,WhatIf!$A:$A,M$1,WhatIf!$B:$B,M209)&lt;=price_limit,IF(M209="Yes",1,2),"")),""))</f>
        <v/>
      </c>
      <c r="BC209" s="67" t="str">
        <f>IF(OR(N209="",VLOOKUP(N$1,Services!$A$1:$B$22,2,0)="Exclude"),"",IF($D209=1,IF(OR(price_limit="",price_limit="No Limit"),IF(N209="Yes",1,2),IF(SUMIFS(WhatIf!$G:$G,WhatIf!$A:$A,N$1,WhatIf!$B:$B,N209)&lt;=price_limit,IF(N209="Yes",1,2),"")),""))</f>
        <v/>
      </c>
      <c r="BD209" s="67" t="str">
        <f>IF(OR(O209="",VLOOKUP(O$1,Services!$A$1:$B$22,2,0)="Exclude"),"",IF($D209=1,IF(OR(price_limit="",price_limit="No Limit"),IF(O209="Yes",1,2),IF(SUMIFS(WhatIf!$G:$G,WhatIf!$A:$A,O$1,WhatIf!$B:$B,O209)&lt;=price_limit,IF(O209="Yes",1,2),"")),""))</f>
        <v/>
      </c>
      <c r="BE209" s="67" t="str">
        <f>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18"/>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ht="24.9" x14ac:dyDescent="0.3">
      <c r="A210" s="19" t="s">
        <v>859</v>
      </c>
      <c r="C210" s="4" t="s">
        <v>843</v>
      </c>
      <c r="P210" s="5" t="s">
        <v>856</v>
      </c>
      <c r="Y210" s="3" t="str">
        <f>IF(AND($D210=1,ISNUMBER(MATCH(E$1&amp;E210&amp;"x",WhatIf!$H:$H,0))),1,"")</f>
        <v/>
      </c>
      <c r="Z210" s="3" t="str">
        <f>IF(AND($D210=1,ISNUMBER(MATCH(F$1&amp;F210&amp;"x",WhatIf!$H:$H,0))),1,"")</f>
        <v/>
      </c>
      <c r="AA210" s="3" t="str">
        <f>IF(AND($D210=1,ISNUMBER(MATCH(G$1&amp;G210&amp;"x",WhatIf!$H:$H,0))),1,"")</f>
        <v/>
      </c>
      <c r="AB210" s="3" t="str">
        <f>IF(AND($D210=1,ISNUMBER(MATCH(H$1&amp;H210&amp;"x",WhatIf!$H:$H,0))),1,"")</f>
        <v/>
      </c>
      <c r="AC210" s="3" t="str">
        <f>IF(AND($D210=1,ISNUMBER(MATCH(I$1&amp;I210&amp;"x",WhatIf!$H:$H,0))),1,"")</f>
        <v/>
      </c>
      <c r="AD210" s="3" t="str">
        <f>IF(AND($D210=1,ISNUMBER(MATCH(J$1&amp;J210&amp;"x",WhatIf!$H:$H,0))),1,"")</f>
        <v/>
      </c>
      <c r="AE210" s="3" t="str">
        <f>IF(AND($D210=1,ISNUMBER(MATCH(K$1&amp;K210&amp;"x",WhatIf!$H:$H,0))),1,"")</f>
        <v/>
      </c>
      <c r="AF210" s="3" t="str">
        <f>IF(AND($D210=1,ISNUMBER(MATCH(L$1&amp;L210&amp;"x",WhatIf!$H:$H,0))),1,"")</f>
        <v/>
      </c>
      <c r="AG210" s="3" t="str">
        <f>IF(AND($D210=1,ISNUMBER(MATCH(M$1&amp;M210&amp;"x",WhatIf!$H:$H,0))),1,"")</f>
        <v/>
      </c>
      <c r="AH210" s="3" t="str">
        <f>IF(AND($D210=1,ISNUMBER(MATCH(N$1&amp;N210&amp;"x",WhatIf!$H:$H,0))),1,"")</f>
        <v/>
      </c>
      <c r="AI210" s="3" t="str">
        <f>IF(AND($D210=1,ISNUMBER(MATCH(O$1&amp;O210&amp;"x",WhatIf!$H:$H,0))),1,"")</f>
        <v/>
      </c>
      <c r="AJ210" s="3" t="str">
        <f>IF(AND($D210=1,ISNUMBER(MATCH(P$1&amp;P210&amp;"x",WhatIf!$H:$H,0))),1,"")</f>
        <v/>
      </c>
      <c r="AK210" s="3" t="str">
        <f>IF(AND($D210=1,ISNUMBER(MATCH(Q$1&amp;Q210&amp;"x",WhatIf!$H:$H,0))),1,"")</f>
        <v/>
      </c>
      <c r="AL210" s="3" t="str">
        <f>IF(AND($D210=1,ISNUMBER(MATCH(R$1&amp;R210&amp;"x",WhatIf!$H:$H,0))),1,"")</f>
        <v/>
      </c>
      <c r="AM210" s="3" t="str">
        <f>IF(AND($D210=1,ISNUMBER(MATCH(S$1&amp;S210&amp;"x",WhatIf!$H:$H,0))),1,"")</f>
        <v/>
      </c>
      <c r="AN210" s="3" t="str">
        <f>IF(AND($D210=1,ISNUMBER(MATCH(T$1&amp;T210&amp;"x",WhatIf!$H:$H,0))),1,"")</f>
        <v/>
      </c>
      <c r="AO210" s="3" t="str">
        <f>IF(AND($D210=1,ISNUMBER(MATCH(U$1&amp;U210&amp;"x",WhatIf!$H:$H,0))),1,"")</f>
        <v/>
      </c>
      <c r="AP210" s="3" t="str">
        <f>IF(AND($D210=1,ISNUMBER(MATCH(V$1&amp;V210&amp;"x",WhatIf!$H:$H,0))),1,"")</f>
        <v/>
      </c>
      <c r="AQ210" s="3" t="str">
        <f>IF(AND($D210=1,ISNUMBER(MATCH(W$1&amp;W210&amp;"x",WhatIf!$H:$H,0))),1,"")</f>
        <v/>
      </c>
      <c r="AR210" s="3" t="str">
        <f>IF(AND($D210=1,ISNUMBER(MATCH(X$1&amp;X210&amp;"x",WhatIf!$H:$H,0))),1,"")</f>
        <v/>
      </c>
      <c r="AS210" s="3" t="str">
        <f t="shared" si="17"/>
        <v/>
      </c>
      <c r="AT210" s="67" t="str">
        <f>IF(OR(E210="",VLOOKUP(E$1,Services!$A$1:$B$22,2,0)="Exclude"),"",IF($D210=1,IF(OR(price_limit="",price_limit="No Limit"),IF(E210="Yes",1,2),IF(SUMIFS(WhatIf!$G:$G,WhatIf!$A:$A,E$1,WhatIf!$B:$B,E210)&lt;=price_limit,IF(E210="Yes",1,2),"")),""))</f>
        <v/>
      </c>
      <c r="AU210" s="67" t="str">
        <f>IF(OR(F210="",VLOOKUP(F$1,Services!$A$1:$B$22,2,0)="Exclude"),"",IF($D210=1,IF(OR(price_limit="",price_limit="No Limit"),IF(F210="Yes",1,2),IF(SUMIFS(WhatIf!$G:$G,WhatIf!$A:$A,F$1,WhatIf!$B:$B,F210)&lt;=price_limit,IF(F210="Yes",1,2),"")),""))</f>
        <v/>
      </c>
      <c r="AV210" s="67" t="str">
        <f>IF(OR(G210="",VLOOKUP(G$1,Services!$A$1:$B$22,2,0)="Exclude"),"",IF($D210=1,IF(OR(price_limit="",price_limit="No Limit"),IF(G210="Yes",1,2),IF(SUMIFS(WhatIf!$G:$G,WhatIf!$A:$A,G$1,WhatIf!$B:$B,G210)&lt;=price_limit,IF(G210="Yes",1,2),"")),""))</f>
        <v/>
      </c>
      <c r="AW210" s="67" t="str">
        <f>IF(OR(H210="",VLOOKUP(H$1,Services!$A$1:$B$22,2,0)="Exclude"),"",IF($D210=1,IF(OR(price_limit="",price_limit="No Limit"),IF(H210="Yes",1,2),IF(SUMIFS(WhatIf!$G:$G,WhatIf!$A:$A,H$1,WhatIf!$B:$B,H210)&lt;=price_limit,IF(H210="Yes",1,2),"")),""))</f>
        <v/>
      </c>
      <c r="AX210" s="67" t="str">
        <f>IF(OR(I210="",VLOOKUP(I$1,Services!$A$1:$B$22,2,0)="Exclude"),"",IF($D210=1,IF(OR(price_limit="",price_limit="No Limit"),IF(I210="Yes",1,2),IF(SUMIFS(WhatIf!$G:$G,WhatIf!$A:$A,I$1,WhatIf!$B:$B,I210)&lt;=price_limit,IF(I210="Yes",1,2),"")),""))</f>
        <v/>
      </c>
      <c r="AY210" s="67" t="str">
        <f>IF(OR(J210="",VLOOKUP(J$1,Services!$A$1:$B$22,2,0)="Exclude"),"",IF($D210=1,IF(OR(price_limit="",price_limit="No Limit"),IF(J210="Yes",1,2),IF(SUMIFS(WhatIf!$G:$G,WhatIf!$A:$A,J$1,WhatIf!$B:$B,J210)&lt;=price_limit,IF(J210="Yes",1,2),"")),""))</f>
        <v/>
      </c>
      <c r="AZ210" s="67" t="str">
        <f>IF(OR(K210="",VLOOKUP(K$1,Services!$A$1:$B$22,2,0)="Exclude"),"",IF($D210=1,IF(OR(price_limit="",price_limit="No Limit"),IF(K210="Yes",1,2),IF(SUMIFS(WhatIf!$G:$G,WhatIf!$A:$A,K$1,WhatIf!$B:$B,K210)&lt;=price_limit,IF(K210="Yes",1,2),"")),""))</f>
        <v/>
      </c>
      <c r="BA210" s="67" t="str">
        <f>IF(OR(L210="",VLOOKUP(L$1,Services!$A$1:$B$22,2,0)="Exclude"),"",IF($D210=1,IF(OR(price_limit="",price_limit="No Limit"),IF(L210="Yes",1,2),IF(SUMIFS(WhatIf!$G:$G,WhatIf!$A:$A,L$1,WhatIf!$B:$B,L210)&lt;=price_limit,IF(L210="Yes",1,2),"")),""))</f>
        <v/>
      </c>
      <c r="BB210" s="67" t="str">
        <f>IF(OR(M210="",VLOOKUP(M$1,Services!$A$1:$B$22,2,0)="Exclude"),"",IF($D210=1,IF(OR(price_limit="",price_limit="No Limit"),IF(M210="Yes",1,2),IF(SUMIFS(WhatIf!$G:$G,WhatIf!$A:$A,M$1,WhatIf!$B:$B,M210)&lt;=price_limit,IF(M210="Yes",1,2),"")),""))</f>
        <v/>
      </c>
      <c r="BC210" s="67" t="str">
        <f>IF(OR(N210="",VLOOKUP(N$1,Services!$A$1:$B$22,2,0)="Exclude"),"",IF($D210=1,IF(OR(price_limit="",price_limit="No Limit"),IF(N210="Yes",1,2),IF(SUMIFS(WhatIf!$G:$G,WhatIf!$A:$A,N$1,WhatIf!$B:$B,N210)&lt;=price_limit,IF(N210="Yes",1,2),"")),""))</f>
        <v/>
      </c>
      <c r="BD210" s="67" t="str">
        <f>IF(OR(O210="",VLOOKUP(O$1,Services!$A$1:$B$22,2,0)="Exclude"),"",IF($D210=1,IF(OR(price_limit="",price_limit="No Limit"),IF(O210="Yes",1,2),IF(SUMIFS(WhatIf!$G:$G,WhatIf!$A:$A,O$1,WhatIf!$B:$B,O210)&lt;=price_limit,IF(O210="Yes",1,2),"")),""))</f>
        <v/>
      </c>
      <c r="BE210" s="67" t="str">
        <f>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18"/>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45</v>
      </c>
      <c r="B211" s="4" t="s">
        <v>237</v>
      </c>
      <c r="C211" s="4" t="s">
        <v>280</v>
      </c>
      <c r="D211" s="3" t="str">
        <f t="shared" ref="D211:D242" ca="1" si="19">IF(BR211=0,"",IF(BR211&lt;=VALUE(MID(marker_pick,1,1)),1,""))</f>
        <v/>
      </c>
      <c r="E211" s="5" t="s">
        <v>1</v>
      </c>
      <c r="F211" s="5" t="s">
        <v>1</v>
      </c>
      <c r="G211" s="5" t="s">
        <v>1</v>
      </c>
      <c r="K211" s="5" t="s">
        <v>1</v>
      </c>
      <c r="L211" s="5" t="s">
        <v>1</v>
      </c>
      <c r="M211" s="5" t="s">
        <v>1</v>
      </c>
      <c r="O211" s="6" t="s">
        <v>1</v>
      </c>
      <c r="P211" s="6"/>
      <c r="Q211" s="6" t="s">
        <v>305</v>
      </c>
      <c r="R211" s="6" t="s">
        <v>1</v>
      </c>
      <c r="S211" s="5" t="s">
        <v>1</v>
      </c>
      <c r="X211" s="5" t="s">
        <v>1</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7"/>
        <v/>
      </c>
      <c r="AT211" s="67" t="str">
        <f ca="1">IF(OR(E211="",VLOOKUP(E$1,Services!$A$1:$B$22,2,0)="Exclude"),"",IF($D211=1,IF(OR(price_limit="",price_limit="No Limit"),IF(E211="Yes",1,2),IF(SUMIFS(WhatIf!$G:$G,WhatIf!$A:$A,E$1,WhatIf!$B:$B,E211)&lt;=price_limit,IF(E211="Yes",1,2),"")),""))</f>
        <v/>
      </c>
      <c r="AU211" s="67" t="str">
        <f ca="1">IF(OR(F211="",VLOOKUP(F$1,Services!$A$1:$B$22,2,0)="Exclude"),"",IF($D211=1,IF(OR(price_limit="",price_limit="No Limit"),IF(F211="Yes",1,2),IF(SUMIFS(WhatIf!$G:$G,WhatIf!$A:$A,F$1,WhatIf!$B:$B,F211)&lt;=price_limit,IF(F211="Yes",1,2),"")),""))</f>
        <v/>
      </c>
      <c r="AV211" s="67" t="str">
        <f ca="1">IF(OR(G211="",VLOOKUP(G$1,Services!$A$1:$B$22,2,0)="Exclude"),"",IF($D211=1,IF(OR(price_limit="",price_limit="No Limit"),IF(G211="Yes",1,2),IF(SUMIFS(WhatIf!$G:$G,WhatIf!$A:$A,G$1,WhatIf!$B:$B,G211)&lt;=price_limit,IF(G211="Yes",1,2),"")),""))</f>
        <v/>
      </c>
      <c r="AW211" s="67" t="str">
        <f>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 ca="1">IF(OR(K211="",VLOOKUP(K$1,Services!$A$1:$B$22,2,0)="Exclude"),"",IF($D211=1,IF(OR(price_limit="",price_limit="No Limit"),IF(K211="Yes",1,2),IF(SUMIFS(WhatIf!$G:$G,WhatIf!$A:$A,K$1,WhatIf!$B:$B,K211)&lt;=price_limit,IF(K211="Yes",1,2),"")),""))</f>
        <v/>
      </c>
      <c r="BA211" s="67" t="str">
        <f ca="1">IF(OR(L211="",VLOOKUP(L$1,Services!$A$1:$B$22,2,0)="Exclude"),"",IF($D211=1,IF(OR(price_limit="",price_limit="No Limit"),IF(L211="Yes",1,2),IF(SUMIFS(WhatIf!$G:$G,WhatIf!$A:$A,L$1,WhatIf!$B:$B,L211)&lt;=price_limit,IF(L211="Yes",1,2),"")),""))</f>
        <v/>
      </c>
      <c r="BB211" s="67" t="str">
        <f ca="1">IF(OR(M211="",VLOOKUP(M$1,Services!$A$1:$B$22,2,0)="Exclude"),"",IF($D211=1,IF(OR(price_limit="",price_limit="No Limit"),IF(M211="Yes",1,2),IF(SUMIFS(WhatIf!$G:$G,WhatIf!$A:$A,M$1,WhatIf!$B:$B,M211)&lt;=price_limit,IF(M211="Yes",1,2),"")),""))</f>
        <v/>
      </c>
      <c r="BC211" s="67" t="str">
        <f>IF(OR(N211="",VLOOKUP(N$1,Services!$A$1:$B$22,2,0)="Exclude"),"",IF($D211=1,IF(OR(price_limit="",price_limit="No Limit"),IF(N211="Yes",1,2),IF(SUMIFS(WhatIf!$G:$G,WhatIf!$A:$A,N$1,WhatIf!$B:$B,N211)&lt;=price_limit,IF(N211="Yes",1,2),"")),""))</f>
        <v/>
      </c>
      <c r="BD211" s="67" t="str">
        <f ca="1">IF(OR(O211="",VLOOKUP(O$1,Services!$A$1:$B$22,2,0)="Exclude"),"",IF($D211=1,IF(OR(price_limit="",price_limit="No Limit"),IF(O211="Yes",1,2),IF(SUMIFS(WhatIf!$G:$G,WhatIf!$A:$A,O$1,WhatIf!$B:$B,O211)&lt;=price_limit,IF(O211="Yes",1,2),"")),""))</f>
        <v/>
      </c>
      <c r="BE211" s="67" t="str">
        <f>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 ca="1">IF(OR(R211="",VLOOKUP(R$1,Services!$A$1:$B$22,2,0)="Exclude"),"",IF($D211=1,IF(OR(price_limit="",price_limit="No Limit"),IF(R211="Yes",1,2),IF(SUMIFS(WhatIf!$G:$G,WhatIf!$A:$A,R$1,WhatIf!$B:$B,R211)&lt;=price_limit,IF(R211="Yes",1,2),"")),""))</f>
        <v/>
      </c>
      <c r="BH211" s="67" t="str">
        <f ca="1">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 ca="1">IF(OR(X211="",VLOOKUP(X$1,Services!$A$1:$B$22,2,0)="Exclude"),"",IF($D211=1,IF(OR(price_limit="",price_limit="No Limit"),IF(X211="Yes",1,2),IF(SUMIFS(WhatIf!$G:$G,WhatIf!$A:$A,X$1,WhatIf!$B:$B,X211)&lt;=price_limit,IF(X211="Yes",1,2),"")),""))</f>
        <v/>
      </c>
      <c r="BN211" s="3">
        <f t="shared" si="18"/>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x14ac:dyDescent="0.3">
      <c r="A212" s="19" t="s">
        <v>652</v>
      </c>
      <c r="C212" s="4" t="s">
        <v>447</v>
      </c>
      <c r="D212" s="3" t="str">
        <f t="shared" ca="1" si="19"/>
        <v/>
      </c>
      <c r="T212" s="5" t="s">
        <v>244</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7"/>
        <v/>
      </c>
      <c r="AT212" s="67" t="str">
        <f>IF(OR(E212="",VLOOKUP(E$1,Services!$A$1:$B$22,2,0)="Exclude"),"",IF($D212=1,IF(OR(price_limit="",price_limit="No Limit"),IF(E212="Yes",1,2),IF(SUMIFS(WhatIf!$G:$G,WhatIf!$A:$A,E$1,WhatIf!$B:$B,E212)&lt;=price_limit,IF(E212="Yes",1,2),"")),""))</f>
        <v/>
      </c>
      <c r="AU212" s="67" t="str">
        <f>IF(OR(F212="",VLOOKUP(F$1,Services!$A$1:$B$22,2,0)="Exclude"),"",IF($D212=1,IF(OR(price_limit="",price_limit="No Limit"),IF(F212="Yes",1,2),IF(SUMIFS(WhatIf!$G:$G,WhatIf!$A:$A,F$1,WhatIf!$B:$B,F212)&lt;=price_limit,IF(F212="Yes",1,2),"")),""))</f>
        <v/>
      </c>
      <c r="AV212" s="67" t="str">
        <f>IF(OR(G212="",VLOOKUP(G$1,Services!$A$1:$B$22,2,0)="Exclude"),"",IF($D212=1,IF(OR(price_limit="",price_limit="No Limit"),IF(G212="Yes",1,2),IF(SUMIFS(WhatIf!$G:$G,WhatIf!$A:$A,G$1,WhatIf!$B:$B,G212)&lt;=price_limit,IF(G212="Yes",1,2),"")),""))</f>
        <v/>
      </c>
      <c r="AW212" s="67" t="str">
        <f>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IF(OR(K212="",VLOOKUP(K$1,Services!$A$1:$B$22,2,0)="Exclude"),"",IF($D212=1,IF(OR(price_limit="",price_limit="No Limit"),IF(K212="Yes",1,2),IF(SUMIFS(WhatIf!$G:$G,WhatIf!$A:$A,K$1,WhatIf!$B:$B,K212)&lt;=price_limit,IF(K212="Yes",1,2),"")),""))</f>
        <v/>
      </c>
      <c r="BA212" s="67" t="str">
        <f>IF(OR(L212="",VLOOKUP(L$1,Services!$A$1:$B$22,2,0)="Exclude"),"",IF($D212=1,IF(OR(price_limit="",price_limit="No Limit"),IF(L212="Yes",1,2),IF(SUMIFS(WhatIf!$G:$G,WhatIf!$A:$A,L$1,WhatIf!$B:$B,L212)&lt;=price_limit,IF(L212="Yes",1,2),"")),""))</f>
        <v/>
      </c>
      <c r="BB212" s="67" t="str">
        <f>IF(OR(M212="",VLOOKUP(M$1,Services!$A$1:$B$22,2,0)="Exclude"),"",IF($D212=1,IF(OR(price_limit="",price_limit="No Limit"),IF(M212="Yes",1,2),IF(SUMIFS(WhatIf!$G:$G,WhatIf!$A:$A,M$1,WhatIf!$B:$B,M212)&lt;=price_limit,IF(M212="Yes",1,2),"")),""))</f>
        <v/>
      </c>
      <c r="BC212" s="67" t="str">
        <f>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 ca="1">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18"/>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637</v>
      </c>
      <c r="C213" s="4" t="s">
        <v>280</v>
      </c>
      <c r="D213" s="3" t="str">
        <f t="shared" ca="1" si="19"/>
        <v/>
      </c>
      <c r="T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7"/>
        <v/>
      </c>
      <c r="AT213" s="67" t="str">
        <f>IF(OR(E213="",VLOOKUP(E$1,Services!$A$1:$B$22,2,0)="Exclude"),"",IF($D213=1,IF(OR(price_limit="",price_limit="No Limit"),IF(E213="Yes",1,2),IF(SUMIFS(WhatIf!$G:$G,WhatIf!$A:$A,E$1,WhatIf!$B:$B,E213)&lt;=price_limit,IF(E213="Yes",1,2),"")),""))</f>
        <v/>
      </c>
      <c r="AU213" s="67" t="str">
        <f>IF(OR(F213="",VLOOKUP(F$1,Services!$A$1:$B$22,2,0)="Exclude"),"",IF($D213=1,IF(OR(price_limit="",price_limit="No Limit"),IF(F213="Yes",1,2),IF(SUMIFS(WhatIf!$G:$G,WhatIf!$A:$A,F$1,WhatIf!$B:$B,F213)&lt;=price_limit,IF(F213="Yes",1,2),"")),""))</f>
        <v/>
      </c>
      <c r="AV213" s="67" t="str">
        <f>IF(OR(G213="",VLOOKUP(G$1,Services!$A$1:$B$22,2,0)="Exclude"),"",IF($D213=1,IF(OR(price_limit="",price_limit="No Limit"),IF(G213="Yes",1,2),IF(SUMIFS(WhatIf!$G:$G,WhatIf!$A:$A,G$1,WhatIf!$B:$B,G213)&lt;=price_limit,IF(G213="Yes",1,2),"")),""))</f>
        <v/>
      </c>
      <c r="AW213" s="67" t="str">
        <f>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IF(OR(K213="",VLOOKUP(K$1,Services!$A$1:$B$22,2,0)="Exclude"),"",IF($D213=1,IF(OR(price_limit="",price_limit="No Limit"),IF(K213="Yes",1,2),IF(SUMIFS(WhatIf!$G:$G,WhatIf!$A:$A,K$1,WhatIf!$B:$B,K213)&lt;=price_limit,IF(K213="Yes",1,2),"")),""))</f>
        <v/>
      </c>
      <c r="BA213" s="67" t="str">
        <f>IF(OR(L213="",VLOOKUP(L$1,Services!$A$1:$B$22,2,0)="Exclude"),"",IF($D213=1,IF(OR(price_limit="",price_limit="No Limit"),IF(L213="Yes",1,2),IF(SUMIFS(WhatIf!$G:$G,WhatIf!$A:$A,L$1,WhatIf!$B:$B,L213)&lt;=price_limit,IF(L213="Yes",1,2),"")),""))</f>
        <v/>
      </c>
      <c r="BB213" s="67" t="str">
        <f>IF(OR(M213="",VLOOKUP(M$1,Services!$A$1:$B$22,2,0)="Exclude"),"",IF($D213=1,IF(OR(price_limit="",price_limit="No Limit"),IF(M213="Yes",1,2),IF(SUMIFS(WhatIf!$G:$G,WhatIf!$A:$A,M$1,WhatIf!$B:$B,M213)&lt;=price_limit,IF(M213="Yes",1,2),"")),""))</f>
        <v/>
      </c>
      <c r="BC213" s="67" t="str">
        <f>IF(OR(N213="",VLOOKUP(N$1,Services!$A$1:$B$22,2,0)="Exclude"),"",IF($D213=1,IF(OR(price_limit="",price_limit="No Limit"),IF(N213="Yes",1,2),IF(SUMIFS(WhatIf!$G:$G,WhatIf!$A:$A,N$1,WhatIf!$B:$B,N213)&lt;=price_limit,IF(N213="Yes",1,2),"")),""))</f>
        <v/>
      </c>
      <c r="BD213" s="67" t="str">
        <f>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 ca="1">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18"/>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ht="24.9" x14ac:dyDescent="0.3">
      <c r="A214" s="19" t="s">
        <v>795</v>
      </c>
      <c r="B214" s="4" t="s">
        <v>237</v>
      </c>
      <c r="C214" s="4" t="s">
        <v>206</v>
      </c>
      <c r="D214" s="3" t="str">
        <f t="shared" ca="1" si="19"/>
        <v/>
      </c>
      <c r="F214" s="5" t="s">
        <v>793</v>
      </c>
      <c r="G214" s="5" t="s">
        <v>793</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7"/>
        <v/>
      </c>
      <c r="AT214" s="67" t="str">
        <f>IF(OR(E214="",VLOOKUP(E$1,Services!$A$1:$B$22,2,0)="Exclude"),"",IF($D214=1,IF(OR(price_limit="",price_limit="No Limit"),IF(E214="Yes",1,2),IF(SUMIFS(WhatIf!$G:$G,WhatIf!$A:$A,E$1,WhatIf!$B:$B,E214)&lt;=price_limit,IF(E214="Yes",1,2),"")),""))</f>
        <v/>
      </c>
      <c r="AU214" s="67" t="str">
        <f ca="1">IF(OR(F214="",VLOOKUP(F$1,Services!$A$1:$B$22,2,0)="Exclude"),"",IF($D214=1,IF(OR(price_limit="",price_limit="No Limit"),IF(F214="Yes",1,2),IF(SUMIFS(WhatIf!$G:$G,WhatIf!$A:$A,F$1,WhatIf!$B:$B,F214)&lt;=price_limit,IF(F214="Yes",1,2),"")),""))</f>
        <v/>
      </c>
      <c r="AV214" s="67" t="str">
        <f ca="1">IF(OR(G214="",VLOOKUP(G$1,Services!$A$1:$B$22,2,0)="Exclude"),"",IF($D214=1,IF(OR(price_limit="",price_limit="No Limit"),IF(G214="Yes",1,2),IF(SUMIFS(WhatIf!$G:$G,WhatIf!$A:$A,G$1,WhatIf!$B:$B,G214)&lt;=price_limit,IF(G214="Yes",1,2),"")),""))</f>
        <v/>
      </c>
      <c r="AW214" s="67" t="str">
        <f>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IF(OR(K214="",VLOOKUP(K$1,Services!$A$1:$B$22,2,0)="Exclude"),"",IF($D214=1,IF(OR(price_limit="",price_limit="No Limit"),IF(K214="Yes",1,2),IF(SUMIFS(WhatIf!$G:$G,WhatIf!$A:$A,K$1,WhatIf!$B:$B,K214)&lt;=price_limit,IF(K214="Yes",1,2),"")),""))</f>
        <v/>
      </c>
      <c r="BA214" s="67" t="str">
        <f>IF(OR(L214="",VLOOKUP(L$1,Services!$A$1:$B$22,2,0)="Exclude"),"",IF($D214=1,IF(OR(price_limit="",price_limit="No Limit"),IF(L214="Yes",1,2),IF(SUMIFS(WhatIf!$G:$G,WhatIf!$A:$A,L$1,WhatIf!$B:$B,L214)&lt;=price_limit,IF(L214="Yes",1,2),"")),""))</f>
        <v/>
      </c>
      <c r="BB214" s="67" t="str">
        <f>IF(OR(M214="",VLOOKUP(M$1,Services!$A$1:$B$22,2,0)="Exclude"),"",IF($D214=1,IF(OR(price_limit="",price_limit="No Limit"),IF(M214="Yes",1,2),IF(SUMIFS(WhatIf!$G:$G,WhatIf!$A:$A,M$1,WhatIf!$B:$B,M214)&lt;=price_limit,IF(M214="Yes",1,2),"")),""))</f>
        <v/>
      </c>
      <c r="BC214" s="67" t="str">
        <f>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IF(OR(Q214="",VLOOKUP(Q$1,Services!$A$1:$B$22,2,0)="Exclude"),"",IF($D214=1,IF(OR(price_limit="",price_limit="No Limit"),IF(Q214="Yes",1,2),IF(SUMIFS(WhatIf!$G:$G,WhatIf!$A:$A,Q$1,WhatIf!$B:$B,Q214)&lt;=price_limit,IF(Q214="Yes",1,2),"")),""))</f>
        <v/>
      </c>
      <c r="BG214" s="67" t="str">
        <f>IF(OR(R214="",VLOOKUP(R$1,Services!$A$1:$B$22,2,0)="Exclude"),"",IF($D214=1,IF(OR(price_limit="",price_limit="No Limit"),IF(R214="Yes",1,2),IF(SUMIFS(WhatIf!$G:$G,WhatIf!$A:$A,R$1,WhatIf!$B:$B,R214)&lt;=price_limit,IF(R214="Yes",1,2),"")),""))</f>
        <v/>
      </c>
      <c r="BH214" s="67" t="str">
        <f>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18"/>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397</v>
      </c>
      <c r="C215" s="4" t="s">
        <v>280</v>
      </c>
      <c r="D215" s="3" t="str">
        <f t="shared" ca="1" si="19"/>
        <v/>
      </c>
      <c r="R215" s="6" t="s">
        <v>807</v>
      </c>
      <c r="V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7"/>
        <v/>
      </c>
      <c r="AT215" s="67" t="str">
        <f>IF(OR(E215="",VLOOKUP(E$1,Services!$A$1:$B$22,2,0)="Exclude"),"",IF($D215=1,IF(OR(price_limit="",price_limit="No Limit"),IF(E215="Yes",1,2),IF(SUMIFS(WhatIf!$G:$G,WhatIf!$A:$A,E$1,WhatIf!$B:$B,E215)&lt;=price_limit,IF(E215="Yes",1,2),"")),""))</f>
        <v/>
      </c>
      <c r="AU215" s="67" t="str">
        <f>IF(OR(F215="",VLOOKUP(F$1,Services!$A$1:$B$22,2,0)="Exclude"),"",IF($D215=1,IF(OR(price_limit="",price_limit="No Limit"),IF(F215="Yes",1,2),IF(SUMIFS(WhatIf!$G:$G,WhatIf!$A:$A,F$1,WhatIf!$B:$B,F215)&lt;=price_limit,IF(F215="Yes",1,2),"")),""))</f>
        <v/>
      </c>
      <c r="AV215" s="67" t="str">
        <f>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IF(OR(K215="",VLOOKUP(K$1,Services!$A$1:$B$22,2,0)="Exclude"),"",IF($D215=1,IF(OR(price_limit="",price_limit="No Limit"),IF(K215="Yes",1,2),IF(SUMIFS(WhatIf!$G:$G,WhatIf!$A:$A,K$1,WhatIf!$B:$B,K215)&lt;=price_limit,IF(K215="Yes",1,2),"")),""))</f>
        <v/>
      </c>
      <c r="BA215" s="67" t="str">
        <f>IF(OR(L215="",VLOOKUP(L$1,Services!$A$1:$B$22,2,0)="Exclude"),"",IF($D215=1,IF(OR(price_limit="",price_limit="No Limit"),IF(L215="Yes",1,2),IF(SUMIFS(WhatIf!$G:$G,WhatIf!$A:$A,L$1,WhatIf!$B:$B,L215)&lt;=price_limit,IF(L215="Yes",1,2),"")),""))</f>
        <v/>
      </c>
      <c r="BB215" s="67" t="str">
        <f>IF(OR(M215="",VLOOKUP(M$1,Services!$A$1:$B$22,2,0)="Exclude"),"",IF($D215=1,IF(OR(price_limit="",price_limit="No Limit"),IF(M215="Yes",1,2),IF(SUMIFS(WhatIf!$G:$G,WhatIf!$A:$A,M$1,WhatIf!$B:$B,M215)&lt;=price_limit,IF(M215="Yes",1,2),"")),""))</f>
        <v/>
      </c>
      <c r="BC215" s="67" t="str">
        <f>IF(OR(N215="",VLOOKUP(N$1,Services!$A$1:$B$22,2,0)="Exclude"),"",IF($D215=1,IF(OR(price_limit="",price_limit="No Limit"),IF(N215="Yes",1,2),IF(SUMIFS(WhatIf!$G:$G,WhatIf!$A:$A,N$1,WhatIf!$B:$B,N215)&lt;=price_limit,IF(N215="Yes",1,2),"")),""))</f>
        <v/>
      </c>
      <c r="BD215" s="67" t="str">
        <f>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 ca="1">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 ca="1">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18"/>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ht="24.9" x14ac:dyDescent="0.3">
      <c r="A216" s="19" t="s">
        <v>768</v>
      </c>
      <c r="B216" s="4" t="s">
        <v>237</v>
      </c>
      <c r="C216" s="4" t="s">
        <v>206</v>
      </c>
      <c r="D216" s="3" t="str">
        <f t="shared" ca="1" si="19"/>
        <v/>
      </c>
      <c r="F216" s="5" t="s">
        <v>793</v>
      </c>
      <c r="G216" s="5" t="s">
        <v>793</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7"/>
        <v/>
      </c>
      <c r="AT216" s="67" t="str">
        <f>IF(OR(E216="",VLOOKUP(E$1,Services!$A$1:$B$22,2,0)="Exclude"),"",IF($D216=1,IF(OR(price_limit="",price_limit="No Limit"),IF(E216="Yes",1,2),IF(SUMIFS(WhatIf!$G:$G,WhatIf!$A:$A,E$1,WhatIf!$B:$B,E216)&lt;=price_limit,IF(E216="Yes",1,2),"")),""))</f>
        <v/>
      </c>
      <c r="AU216" s="67" t="str">
        <f ca="1">IF(OR(F216="",VLOOKUP(F$1,Services!$A$1:$B$22,2,0)="Exclude"),"",IF($D216=1,IF(OR(price_limit="",price_limit="No Limit"),IF(F216="Yes",1,2),IF(SUMIFS(WhatIf!$G:$G,WhatIf!$A:$A,F$1,WhatIf!$B:$B,F216)&lt;=price_limit,IF(F216="Yes",1,2),"")),""))</f>
        <v/>
      </c>
      <c r="AV216" s="67" t="str">
        <f ca="1">IF(OR(G216="",VLOOKUP(G$1,Services!$A$1:$B$22,2,0)="Exclude"),"",IF($D216=1,IF(OR(price_limit="",price_limit="No Limit"),IF(G216="Yes",1,2),IF(SUMIFS(WhatIf!$G:$G,WhatIf!$A:$A,G$1,WhatIf!$B:$B,G216)&lt;=price_limit,IF(G216="Yes",1,2),"")),""))</f>
        <v/>
      </c>
      <c r="AW216" s="67" t="str">
        <f>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IF(OR(L216="",VLOOKUP(L$1,Services!$A$1:$B$22,2,0)="Exclude"),"",IF($D216=1,IF(OR(price_limit="",price_limit="No Limit"),IF(L216="Yes",1,2),IF(SUMIFS(WhatIf!$G:$G,WhatIf!$A:$A,L$1,WhatIf!$B:$B,L216)&lt;=price_limit,IF(L216="Yes",1,2),"")),""))</f>
        <v/>
      </c>
      <c r="BB216" s="67" t="str">
        <f>IF(OR(M216="",VLOOKUP(M$1,Services!$A$1:$B$22,2,0)="Exclude"),"",IF($D216=1,IF(OR(price_limit="",price_limit="No Limit"),IF(M216="Yes",1,2),IF(SUMIFS(WhatIf!$G:$G,WhatIf!$A:$A,M$1,WhatIf!$B:$B,M216)&lt;=price_limit,IF(M216="Yes",1,2),"")),""))</f>
        <v/>
      </c>
      <c r="BC216" s="67" t="str">
        <f>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18"/>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24.9" x14ac:dyDescent="0.3">
      <c r="A217" s="19" t="s">
        <v>46</v>
      </c>
      <c r="B217" s="4" t="s">
        <v>289</v>
      </c>
      <c r="C217" s="4" t="s">
        <v>280</v>
      </c>
      <c r="D217" s="3" t="str">
        <f t="shared" ca="1" si="19"/>
        <v/>
      </c>
      <c r="E217" s="5" t="s">
        <v>1</v>
      </c>
      <c r="F217" s="5" t="s">
        <v>1</v>
      </c>
      <c r="G217" s="5" t="s">
        <v>1</v>
      </c>
      <c r="J217" s="5" t="s">
        <v>1</v>
      </c>
      <c r="K217" s="5" t="s">
        <v>1</v>
      </c>
      <c r="L217" s="5" t="s">
        <v>1</v>
      </c>
      <c r="M217" s="5" t="s">
        <v>1</v>
      </c>
      <c r="O217" s="6" t="s">
        <v>1</v>
      </c>
      <c r="P217" s="6" t="s">
        <v>1</v>
      </c>
      <c r="Q217" s="6" t="s">
        <v>1</v>
      </c>
      <c r="R217" s="6" t="s">
        <v>1</v>
      </c>
      <c r="S217" s="5" t="s">
        <v>1</v>
      </c>
      <c r="V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7"/>
        <v/>
      </c>
      <c r="AT217" s="67" t="str">
        <f ca="1">IF(OR(E217="",VLOOKUP(E$1,Services!$A$1:$B$22,2,0)="Exclude"),"",IF($D217=1,IF(OR(price_limit="",price_limit="No Limit"),IF(E217="Yes",1,2),IF(SUMIFS(WhatIf!$G:$G,WhatIf!$A:$A,E$1,WhatIf!$B:$B,E217)&lt;=price_limit,IF(E217="Yes",1,2),"")),""))</f>
        <v/>
      </c>
      <c r="AU217" s="67" t="str">
        <f ca="1">IF(OR(F217="",VLOOKUP(F$1,Services!$A$1:$B$22,2,0)="Exclude"),"",IF($D217=1,IF(OR(price_limit="",price_limit="No Limit"),IF(F217="Yes",1,2),IF(SUMIFS(WhatIf!$G:$G,WhatIf!$A:$A,F$1,WhatIf!$B:$B,F217)&lt;=price_limit,IF(F217="Yes",1,2),"")),""))</f>
        <v/>
      </c>
      <c r="AV217" s="67" t="str">
        <f ca="1">IF(OR(G217="",VLOOKUP(G$1,Services!$A$1:$B$22,2,0)="Exclude"),"",IF($D217=1,IF(OR(price_limit="",price_limit="No Limit"),IF(G217="Yes",1,2),IF(SUMIFS(WhatIf!$G:$G,WhatIf!$A:$A,G$1,WhatIf!$B:$B,G217)&lt;=price_limit,IF(G217="Yes",1,2),"")),""))</f>
        <v/>
      </c>
      <c r="AW217" s="67" t="str">
        <f>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 ca="1">IF(OR(J217="",VLOOKUP(J$1,Services!$A$1:$B$22,2,0)="Exclude"),"",IF($D217=1,IF(OR(price_limit="",price_limit="No Limit"),IF(J217="Yes",1,2),IF(SUMIFS(WhatIf!$G:$G,WhatIf!$A:$A,J$1,WhatIf!$B:$B,J217)&lt;=price_limit,IF(J217="Yes",1,2),"")),""))</f>
        <v/>
      </c>
      <c r="AZ217" s="67" t="str">
        <f ca="1">IF(OR(K217="",VLOOKUP(K$1,Services!$A$1:$B$22,2,0)="Exclude"),"",IF($D217=1,IF(OR(price_limit="",price_limit="No Limit"),IF(K217="Yes",1,2),IF(SUMIFS(WhatIf!$G:$G,WhatIf!$A:$A,K$1,WhatIf!$B:$B,K217)&lt;=price_limit,IF(K217="Yes",1,2),"")),""))</f>
        <v/>
      </c>
      <c r="BA217" s="67" t="str">
        <f ca="1">IF(OR(L217="",VLOOKUP(L$1,Services!$A$1:$B$22,2,0)="Exclude"),"",IF($D217=1,IF(OR(price_limit="",price_limit="No Limit"),IF(L217="Yes",1,2),IF(SUMIFS(WhatIf!$G:$G,WhatIf!$A:$A,L$1,WhatIf!$B:$B,L217)&lt;=price_limit,IF(L217="Yes",1,2),"")),""))</f>
        <v/>
      </c>
      <c r="BB217" s="67" t="str">
        <f ca="1">IF(OR(M217="",VLOOKUP(M$1,Services!$A$1:$B$22,2,0)="Exclude"),"",IF($D217=1,IF(OR(price_limit="",price_limit="No Limit"),IF(M217="Yes",1,2),IF(SUMIFS(WhatIf!$G:$G,WhatIf!$A:$A,M$1,WhatIf!$B:$B,M217)&lt;=price_limit,IF(M217="Yes",1,2),"")),""))</f>
        <v/>
      </c>
      <c r="BC217" s="67" t="str">
        <f>IF(OR(N217="",VLOOKUP(N$1,Services!$A$1:$B$22,2,0)="Exclude"),"",IF($D217=1,IF(OR(price_limit="",price_limit="No Limit"),IF(N217="Yes",1,2),IF(SUMIFS(WhatIf!$G:$G,WhatIf!$A:$A,N$1,WhatIf!$B:$B,N217)&lt;=price_limit,IF(N217="Yes",1,2),"")),""))</f>
        <v/>
      </c>
      <c r="BD217" s="67" t="str">
        <f ca="1">IF(OR(O217="",VLOOKUP(O$1,Services!$A$1:$B$22,2,0)="Exclude"),"",IF($D217=1,IF(OR(price_limit="",price_limit="No Limit"),IF(O217="Yes",1,2),IF(SUMIFS(WhatIf!$G:$G,WhatIf!$A:$A,O$1,WhatIf!$B:$B,O217)&lt;=price_limit,IF(O217="Yes",1,2),"")),""))</f>
        <v/>
      </c>
      <c r="BE217" s="67" t="str">
        <f ca="1">IF(OR(P217="",VLOOKUP(P$1,Services!$A$1:$B$22,2,0)="Exclude"),"",IF($D217=1,IF(OR(price_limit="",price_limit="No Limit"),IF(P217="Yes",1,2),IF(SUMIFS(WhatIf!$G:$G,WhatIf!$A:$A,P$1,WhatIf!$B:$B,P217)&lt;=price_limit,IF(P217="Yes",1,2),"")),""))</f>
        <v/>
      </c>
      <c r="BF217" s="67" t="str">
        <f>IF(OR(Q217="",VLOOKUP(Q$1,Services!$A$1:$B$22,2,0)="Exclude"),"",IF($D217=1,IF(OR(price_limit="",price_limit="No Limit"),IF(Q217="Yes",1,2),IF(SUMIFS(WhatIf!$G:$G,WhatIf!$A:$A,Q$1,WhatIf!$B:$B,Q217)&lt;=price_limit,IF(Q217="Yes",1,2),"")),""))</f>
        <v/>
      </c>
      <c r="BG217" s="67" t="str">
        <f ca="1">IF(OR(R217="",VLOOKUP(R$1,Services!$A$1:$B$22,2,0)="Exclude"),"",IF($D217=1,IF(OR(price_limit="",price_limit="No Limit"),IF(R217="Yes",1,2),IF(SUMIFS(WhatIf!$G:$G,WhatIf!$A:$A,R$1,WhatIf!$B:$B,R217)&lt;=price_limit,IF(R217="Yes",1,2),"")),""))</f>
        <v/>
      </c>
      <c r="BH217" s="67" t="str">
        <f ca="1">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 ca="1">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si="18"/>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x14ac:dyDescent="0.3">
      <c r="A218" s="19" t="s">
        <v>266</v>
      </c>
      <c r="B218" s="4" t="s">
        <v>237</v>
      </c>
      <c r="C218" s="4" t="s">
        <v>206</v>
      </c>
      <c r="D218" s="3" t="str">
        <f t="shared" ca="1" si="19"/>
        <v/>
      </c>
      <c r="H218" s="5" t="s">
        <v>282</v>
      </c>
      <c r="I218" s="5" t="s">
        <v>282</v>
      </c>
      <c r="J218" s="5" t="s">
        <v>282</v>
      </c>
      <c r="K218" s="5" t="s">
        <v>282</v>
      </c>
      <c r="L218" s="5" t="s">
        <v>282</v>
      </c>
      <c r="M218" s="5" t="s">
        <v>282</v>
      </c>
      <c r="N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7"/>
        <v/>
      </c>
      <c r="AT218" s="67" t="str">
        <f>IF(OR(E218="",VLOOKUP(E$1,Services!$A$1:$B$22,2,0)="Exclude"),"",IF($D218=1,IF(OR(price_limit="",price_limit="No Limit"),IF(E218="Yes",1,2),IF(SUMIFS(WhatIf!$G:$G,WhatIf!$A:$A,E$1,WhatIf!$B:$B,E218)&lt;=price_limit,IF(E218="Yes",1,2),"")),""))</f>
        <v/>
      </c>
      <c r="AU218" s="67" t="str">
        <f>IF(OR(F218="",VLOOKUP(F$1,Services!$A$1:$B$22,2,0)="Exclude"),"",IF($D218=1,IF(OR(price_limit="",price_limit="No Limit"),IF(F218="Yes",1,2),IF(SUMIFS(WhatIf!$G:$G,WhatIf!$A:$A,F$1,WhatIf!$B:$B,F218)&lt;=price_limit,IF(F218="Yes",1,2),"")),""))</f>
        <v/>
      </c>
      <c r="AV218" s="67" t="str">
        <f>IF(OR(G218="",VLOOKUP(G$1,Services!$A$1:$B$22,2,0)="Exclude"),"",IF($D218=1,IF(OR(price_limit="",price_limit="No Limit"),IF(G218="Yes",1,2),IF(SUMIFS(WhatIf!$G:$G,WhatIf!$A:$A,G$1,WhatIf!$B:$B,G218)&lt;=price_limit,IF(G218="Yes",1,2),"")),""))</f>
        <v/>
      </c>
      <c r="AW218" s="67" t="str">
        <f ca="1">IF(OR(H218="",VLOOKUP(H$1,Services!$A$1:$B$22,2,0)="Exclude"),"",IF($D218=1,IF(OR(price_limit="",price_limit="No Limit"),IF(H218="Yes",1,2),IF(SUMIFS(WhatIf!$G:$G,WhatIf!$A:$A,H$1,WhatIf!$B:$B,H218)&lt;=price_limit,IF(H218="Yes",1,2),"")),""))</f>
        <v/>
      </c>
      <c r="AX218" s="67" t="str">
        <f ca="1">IF(OR(I218="",VLOOKUP(I$1,Services!$A$1:$B$22,2,0)="Exclude"),"",IF($D218=1,IF(OR(price_limit="",price_limit="No Limit"),IF(I218="Yes",1,2),IF(SUMIFS(WhatIf!$G:$G,WhatIf!$A:$A,I$1,WhatIf!$B:$B,I218)&lt;=price_limit,IF(I218="Yes",1,2),"")),""))</f>
        <v/>
      </c>
      <c r="AY218" s="67" t="str">
        <f ca="1">IF(OR(J218="",VLOOKUP(J$1,Services!$A$1:$B$22,2,0)="Exclude"),"",IF($D218=1,IF(OR(price_limit="",price_limit="No Limit"),IF(J218="Yes",1,2),IF(SUMIFS(WhatIf!$G:$G,WhatIf!$A:$A,J$1,WhatIf!$B:$B,J218)&lt;=price_limit,IF(J218="Yes",1,2),"")),""))</f>
        <v/>
      </c>
      <c r="AZ218" s="67" t="str">
        <f ca="1">IF(OR(K218="",VLOOKUP(K$1,Services!$A$1:$B$22,2,0)="Exclude"),"",IF($D218=1,IF(OR(price_limit="",price_limit="No Limit"),IF(K218="Yes",1,2),IF(SUMIFS(WhatIf!$G:$G,WhatIf!$A:$A,K$1,WhatIf!$B:$B,K218)&lt;=price_limit,IF(K218="Yes",1,2),"")),""))</f>
        <v/>
      </c>
      <c r="BA218" s="67" t="str">
        <f ca="1">IF(OR(L218="",VLOOKUP(L$1,Services!$A$1:$B$22,2,0)="Exclude"),"",IF($D218=1,IF(OR(price_limit="",price_limit="No Limit"),IF(L218="Yes",1,2),IF(SUMIFS(WhatIf!$G:$G,WhatIf!$A:$A,L$1,WhatIf!$B:$B,L218)&lt;=price_limit,IF(L218="Yes",1,2),"")),""))</f>
        <v/>
      </c>
      <c r="BB218" s="67" t="str">
        <f ca="1">IF(OR(M218="",VLOOKUP(M$1,Services!$A$1:$B$22,2,0)="Exclude"),"",IF($D218=1,IF(OR(price_limit="",price_limit="No Limit"),IF(M218="Yes",1,2),IF(SUMIFS(WhatIf!$G:$G,WhatIf!$A:$A,M$1,WhatIf!$B:$B,M218)&lt;=price_limit,IF(M218="Yes",1,2),"")),""))</f>
        <v/>
      </c>
      <c r="BC218" s="67" t="str">
        <f ca="1">IF(OR(N218="",VLOOKUP(N$1,Services!$A$1:$B$22,2,0)="Exclude"),"",IF($D218=1,IF(OR(price_limit="",price_limit="No Limit"),IF(N218="Yes",1,2),IF(SUMIFS(WhatIf!$G:$G,WhatIf!$A:$A,N$1,WhatIf!$B:$B,N218)&lt;=price_limit,IF(N218="Yes",1,2),"")),""))</f>
        <v/>
      </c>
      <c r="BD218" s="67" t="str">
        <f>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18"/>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x14ac:dyDescent="0.3">
      <c r="A219" s="19" t="s">
        <v>579</v>
      </c>
      <c r="C219" s="4" t="s">
        <v>280</v>
      </c>
      <c r="D219" s="3" t="str">
        <f t="shared" ca="1" si="19"/>
        <v/>
      </c>
      <c r="K219" s="5" t="s">
        <v>1</v>
      </c>
      <c r="L219" s="5" t="s">
        <v>1</v>
      </c>
      <c r="M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7"/>
        <v/>
      </c>
      <c r="AT219" s="67" t="str">
        <f>IF(OR(E219="",VLOOKUP(E$1,Services!$A$1:$B$22,2,0)="Exclude"),"",IF($D219=1,IF(OR(price_limit="",price_limit="No Limit"),IF(E219="Yes",1,2),IF(SUMIFS(WhatIf!$G:$G,WhatIf!$A:$A,E$1,WhatIf!$B:$B,E219)&lt;=price_limit,IF(E219="Yes",1,2),"")),""))</f>
        <v/>
      </c>
      <c r="AU219" s="67" t="str">
        <f>IF(OR(F219="",VLOOKUP(F$1,Services!$A$1:$B$22,2,0)="Exclude"),"",IF($D219=1,IF(OR(price_limit="",price_limit="No Limit"),IF(F219="Yes",1,2),IF(SUMIFS(WhatIf!$G:$G,WhatIf!$A:$A,F$1,WhatIf!$B:$B,F219)&lt;=price_limit,IF(F219="Yes",1,2),"")),""))</f>
        <v/>
      </c>
      <c r="AV219" s="67" t="str">
        <f>IF(OR(G219="",VLOOKUP(G$1,Services!$A$1:$B$22,2,0)="Exclude"),"",IF($D219=1,IF(OR(price_limit="",price_limit="No Limit"),IF(G219="Yes",1,2),IF(SUMIFS(WhatIf!$G:$G,WhatIf!$A:$A,G$1,WhatIf!$B:$B,G219)&lt;=price_limit,IF(G219="Yes",1,2),"")),""))</f>
        <v/>
      </c>
      <c r="AW219" s="67" t="str">
        <f>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 ca="1">IF(OR(K219="",VLOOKUP(K$1,Services!$A$1:$B$22,2,0)="Exclude"),"",IF($D219=1,IF(OR(price_limit="",price_limit="No Limit"),IF(K219="Yes",1,2),IF(SUMIFS(WhatIf!$G:$G,WhatIf!$A:$A,K$1,WhatIf!$B:$B,K219)&lt;=price_limit,IF(K219="Yes",1,2),"")),""))</f>
        <v/>
      </c>
      <c r="BA219" s="67" t="str">
        <f ca="1">IF(OR(L219="",VLOOKUP(L$1,Services!$A$1:$B$22,2,0)="Exclude"),"",IF($D219=1,IF(OR(price_limit="",price_limit="No Limit"),IF(L219="Yes",1,2),IF(SUMIFS(WhatIf!$G:$G,WhatIf!$A:$A,L$1,WhatIf!$B:$B,L219)&lt;=price_limit,IF(L219="Yes",1,2),"")),""))</f>
        <v/>
      </c>
      <c r="BB219" s="67" t="str">
        <f ca="1">IF(OR(M219="",VLOOKUP(M$1,Services!$A$1:$B$22,2,0)="Exclude"),"",IF($D219=1,IF(OR(price_limit="",price_limit="No Limit"),IF(M219="Yes",1,2),IF(SUMIFS(WhatIf!$G:$G,WhatIf!$A:$A,M$1,WhatIf!$B:$B,M219)&lt;=price_limit,IF(M219="Yes",1,2),"")),""))</f>
        <v/>
      </c>
      <c r="BC219" s="67" t="str">
        <f>IF(OR(N219="",VLOOKUP(N$1,Services!$A$1:$B$22,2,0)="Exclude"),"",IF($D219=1,IF(OR(price_limit="",price_limit="No Limit"),IF(N219="Yes",1,2),IF(SUMIFS(WhatIf!$G:$G,WhatIf!$A:$A,N$1,WhatIf!$B:$B,N219)&lt;=price_limit,IF(N219="Yes",1,2),"")),""))</f>
        <v/>
      </c>
      <c r="BD219" s="67" t="str">
        <f>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IF(OR(Q219="",VLOOKUP(Q$1,Services!$A$1:$B$22,2,0)="Exclude"),"",IF($D219=1,IF(OR(price_limit="",price_limit="No Limit"),IF(Q219="Yes",1,2),IF(SUMIFS(WhatIf!$G:$G,WhatIf!$A:$A,Q$1,WhatIf!$B:$B,Q219)&lt;=price_limit,IF(Q219="Yes",1,2),"")),""))</f>
        <v/>
      </c>
      <c r="BG219" s="67" t="str">
        <f>IF(OR(R219="",VLOOKUP(R$1,Services!$A$1:$B$22,2,0)="Exclude"),"",IF($D219=1,IF(OR(price_limit="",price_limit="No Limit"),IF(R219="Yes",1,2),IF(SUMIFS(WhatIf!$G:$G,WhatIf!$A:$A,R$1,WhatIf!$B:$B,R219)&lt;=price_limit,IF(R219="Yes",1,2),"")),""))</f>
        <v/>
      </c>
      <c r="BH219" s="67" t="str">
        <f>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IF(OR(X219="",VLOOKUP(X$1,Services!$A$1:$B$22,2,0)="Exclude"),"",IF($D219=1,IF(OR(price_limit="",price_limit="No Limit"),IF(X219="Yes",1,2),IF(SUMIFS(WhatIf!$G:$G,WhatIf!$A:$A,X$1,WhatIf!$B:$B,X219)&lt;=price_limit,IF(X219="Yes",1,2),"")),""))</f>
        <v/>
      </c>
      <c r="BN219" s="3">
        <f t="shared" si="18"/>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ht="24.9" x14ac:dyDescent="0.3">
      <c r="A220" s="19" t="s">
        <v>334</v>
      </c>
      <c r="B220" s="4" t="s">
        <v>711</v>
      </c>
      <c r="C220" s="4" t="s">
        <v>214</v>
      </c>
      <c r="D220" s="3" t="str">
        <f t="shared" ca="1" si="19"/>
        <v/>
      </c>
      <c r="E220" s="5" t="s">
        <v>1</v>
      </c>
      <c r="F220" s="5" t="s">
        <v>498</v>
      </c>
      <c r="G220" s="5" t="s">
        <v>498</v>
      </c>
      <c r="Q220" s="5" t="s">
        <v>305</v>
      </c>
      <c r="T220" s="5" t="s">
        <v>244</v>
      </c>
      <c r="V220" s="5" t="s">
        <v>572</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7"/>
        <v/>
      </c>
      <c r="AT220" s="67" t="str">
        <f ca="1">IF(OR(E220="",VLOOKUP(E$1,Services!$A$1:$B$22,2,0)="Exclude"),"",IF($D220=1,IF(OR(price_limit="",price_limit="No Limit"),IF(E220="Yes",1,2),IF(SUMIFS(WhatIf!$G:$G,WhatIf!$A:$A,E$1,WhatIf!$B:$B,E220)&lt;=price_limit,IF(E220="Yes",1,2),"")),""))</f>
        <v/>
      </c>
      <c r="AU220" s="67" t="str">
        <f ca="1">IF(OR(F220="",VLOOKUP(F$1,Services!$A$1:$B$22,2,0)="Exclude"),"",IF($D220=1,IF(OR(price_limit="",price_limit="No Limit"),IF(F220="Yes",1,2),IF(SUMIFS(WhatIf!$G:$G,WhatIf!$A:$A,F$1,WhatIf!$B:$B,F220)&lt;=price_limit,IF(F220="Yes",1,2),"")),""))</f>
        <v/>
      </c>
      <c r="AV220" s="67" t="str">
        <f ca="1">IF(OR(G220="",VLOOKUP(G$1,Services!$A$1:$B$22,2,0)="Exclude"),"",IF($D220=1,IF(OR(price_limit="",price_limit="No Limit"),IF(G220="Yes",1,2),IF(SUMIFS(WhatIf!$G:$G,WhatIf!$A:$A,G$1,WhatIf!$B:$B,G220)&lt;=price_limit,IF(G220="Yes",1,2),"")),""))</f>
        <v/>
      </c>
      <c r="AW220" s="67" t="str">
        <f>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IF(OR(L220="",VLOOKUP(L$1,Services!$A$1:$B$22,2,0)="Exclude"),"",IF($D220=1,IF(OR(price_limit="",price_limit="No Limit"),IF(L220="Yes",1,2),IF(SUMIFS(WhatIf!$G:$G,WhatIf!$A:$A,L$1,WhatIf!$B:$B,L220)&lt;=price_limit,IF(L220="Yes",1,2),"")),""))</f>
        <v/>
      </c>
      <c r="BB220" s="67" t="str">
        <f>IF(OR(M220="",VLOOKUP(M$1,Services!$A$1:$B$22,2,0)="Exclude"),"",IF($D220=1,IF(OR(price_limit="",price_limit="No Limit"),IF(M220="Yes",1,2),IF(SUMIFS(WhatIf!$G:$G,WhatIf!$A:$A,M$1,WhatIf!$B:$B,M220)&lt;=price_limit,IF(M220="Yes",1,2),"")),""))</f>
        <v/>
      </c>
      <c r="BC220" s="67" t="str">
        <f>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IF(OR(Q220="",VLOOKUP(Q$1,Services!$A$1:$B$22,2,0)="Exclude"),"",IF($D220=1,IF(OR(price_limit="",price_limit="No Limit"),IF(Q220="Yes",1,2),IF(SUMIFS(WhatIf!$G:$G,WhatIf!$A:$A,Q$1,WhatIf!$B:$B,Q220)&lt;=price_limit,IF(Q220="Yes",1,2),"")),""))</f>
        <v/>
      </c>
      <c r="BG220" s="67" t="str">
        <f>IF(OR(R220="",VLOOKUP(R$1,Services!$A$1:$B$22,2,0)="Exclude"),"",IF($D220=1,IF(OR(price_limit="",price_limit="No Limit"),IF(R220="Yes",1,2),IF(SUMIFS(WhatIf!$G:$G,WhatIf!$A:$A,R$1,WhatIf!$B:$B,R220)&lt;=price_limit,IF(R220="Yes",1,2),"")),""))</f>
        <v/>
      </c>
      <c r="BH220" s="67" t="str">
        <f>IF(OR(S220="",VLOOKUP(S$1,Services!$A$1:$B$22,2,0)="Exclude"),"",IF($D220=1,IF(OR(price_limit="",price_limit="No Limit"),IF(S220="Yes",1,2),IF(SUMIFS(WhatIf!$G:$G,WhatIf!$A:$A,S$1,WhatIf!$B:$B,S220)&lt;=price_limit,IF(S220="Yes",1,2),"")),""))</f>
        <v/>
      </c>
      <c r="BI220" s="67" t="str">
        <f ca="1">IF(OR(T220="",VLOOKUP(T$1,Services!$A$1:$B$22,2,0)="Exclude"),"",IF($D220=1,IF(OR(price_limit="",price_limit="No Limit"),IF(T220="Yes",1,2),IF(SUMIFS(WhatIf!$G:$G,WhatIf!$A:$A,T$1,WhatIf!$B:$B,T220)&lt;=price_limit,IF(T220="Yes",1,2),"")),""))</f>
        <v/>
      </c>
      <c r="BJ220" s="67" t="str">
        <f>IF(OR(U220="",VLOOKUP(U$1,Services!$A$1:$B$22,2,0)="Exclude"),"",IF($D220=1,IF(OR(price_limit="",price_limit="No Limit"),IF(U220="Yes",1,2),IF(SUMIFS(WhatIf!$G:$G,WhatIf!$A:$A,U$1,WhatIf!$B:$B,U220)&lt;=price_limit,IF(U220="Yes",1,2),"")),""))</f>
        <v/>
      </c>
      <c r="BK220" s="67" t="str">
        <f ca="1">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IF(OR(X220="",VLOOKUP(X$1,Services!$A$1:$B$22,2,0)="Exclude"),"",IF($D220=1,IF(OR(price_limit="",price_limit="No Limit"),IF(X220="Yes",1,2),IF(SUMIFS(WhatIf!$G:$G,WhatIf!$A:$A,X$1,WhatIf!$B:$B,X220)&lt;=price_limit,IF(X220="Yes",1,2),"")),""))</f>
        <v/>
      </c>
      <c r="BN220" s="3">
        <f t="shared" si="18"/>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ht="24.9" x14ac:dyDescent="0.3">
      <c r="A221" s="19" t="s">
        <v>47</v>
      </c>
      <c r="B221" s="4" t="s">
        <v>275</v>
      </c>
      <c r="C221" s="4" t="s">
        <v>198</v>
      </c>
      <c r="D221" s="3" t="str">
        <f t="shared" ca="1" si="19"/>
        <v/>
      </c>
      <c r="E221" s="5" t="s">
        <v>1</v>
      </c>
      <c r="F221" s="5" t="s">
        <v>1</v>
      </c>
      <c r="G221" s="5" t="s">
        <v>1</v>
      </c>
      <c r="J221" s="5" t="s">
        <v>1</v>
      </c>
      <c r="K221" s="5" t="s">
        <v>1</v>
      </c>
      <c r="L221" s="5" t="s">
        <v>1</v>
      </c>
      <c r="M221" s="5" t="s">
        <v>1</v>
      </c>
      <c r="N221" s="5" t="s">
        <v>1</v>
      </c>
      <c r="O221" s="6"/>
      <c r="P221" s="6" t="s">
        <v>1</v>
      </c>
      <c r="Q221" s="6"/>
      <c r="R221" s="6" t="s">
        <v>1</v>
      </c>
      <c r="S221" s="5" t="s">
        <v>1</v>
      </c>
      <c r="V221" s="5" t="s">
        <v>1</v>
      </c>
      <c r="X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7"/>
        <v/>
      </c>
      <c r="AT221" s="67" t="str">
        <f ca="1">IF(OR(E221="",VLOOKUP(E$1,Services!$A$1:$B$22,2,0)="Exclude"),"",IF($D221=1,IF(OR(price_limit="",price_limit="No Limit"),IF(E221="Yes",1,2),IF(SUMIFS(WhatIf!$G:$G,WhatIf!$A:$A,E$1,WhatIf!$B:$B,E221)&lt;=price_limit,IF(E221="Yes",1,2),"")),""))</f>
        <v/>
      </c>
      <c r="AU221" s="67" t="str">
        <f ca="1">IF(OR(F221="",VLOOKUP(F$1,Services!$A$1:$B$22,2,0)="Exclude"),"",IF($D221=1,IF(OR(price_limit="",price_limit="No Limit"),IF(F221="Yes",1,2),IF(SUMIFS(WhatIf!$G:$G,WhatIf!$A:$A,F$1,WhatIf!$B:$B,F221)&lt;=price_limit,IF(F221="Yes",1,2),"")),""))</f>
        <v/>
      </c>
      <c r="AV221" s="67" t="str">
        <f ca="1">IF(OR(G221="",VLOOKUP(G$1,Services!$A$1:$B$22,2,0)="Exclude"),"",IF($D221=1,IF(OR(price_limit="",price_limit="No Limit"),IF(G221="Yes",1,2),IF(SUMIFS(WhatIf!$G:$G,WhatIf!$A:$A,G$1,WhatIf!$B:$B,G221)&lt;=price_limit,IF(G221="Yes",1,2),"")),""))</f>
        <v/>
      </c>
      <c r="AW221" s="67" t="str">
        <f>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 ca="1">IF(OR(J221="",VLOOKUP(J$1,Services!$A$1:$B$22,2,0)="Exclude"),"",IF($D221=1,IF(OR(price_limit="",price_limit="No Limit"),IF(J221="Yes",1,2),IF(SUMIFS(WhatIf!$G:$G,WhatIf!$A:$A,J$1,WhatIf!$B:$B,J221)&lt;=price_limit,IF(J221="Yes",1,2),"")),""))</f>
        <v/>
      </c>
      <c r="AZ221" s="67" t="str">
        <f ca="1">IF(OR(K221="",VLOOKUP(K$1,Services!$A$1:$B$22,2,0)="Exclude"),"",IF($D221=1,IF(OR(price_limit="",price_limit="No Limit"),IF(K221="Yes",1,2),IF(SUMIFS(WhatIf!$G:$G,WhatIf!$A:$A,K$1,WhatIf!$B:$B,K221)&lt;=price_limit,IF(K221="Yes",1,2),"")),""))</f>
        <v/>
      </c>
      <c r="BA221" s="67" t="str">
        <f ca="1">IF(OR(L221="",VLOOKUP(L$1,Services!$A$1:$B$22,2,0)="Exclude"),"",IF($D221=1,IF(OR(price_limit="",price_limit="No Limit"),IF(L221="Yes",1,2),IF(SUMIFS(WhatIf!$G:$G,WhatIf!$A:$A,L$1,WhatIf!$B:$B,L221)&lt;=price_limit,IF(L221="Yes",1,2),"")),""))</f>
        <v/>
      </c>
      <c r="BB221" s="67" t="str">
        <f ca="1">IF(OR(M221="",VLOOKUP(M$1,Services!$A$1:$B$22,2,0)="Exclude"),"",IF($D221=1,IF(OR(price_limit="",price_limit="No Limit"),IF(M221="Yes",1,2),IF(SUMIFS(WhatIf!$G:$G,WhatIf!$A:$A,M$1,WhatIf!$B:$B,M221)&lt;=price_limit,IF(M221="Yes",1,2),"")),""))</f>
        <v/>
      </c>
      <c r="BC221" s="67" t="str">
        <f ca="1">IF(OR(N221="",VLOOKUP(N$1,Services!$A$1:$B$22,2,0)="Exclude"),"",IF($D221=1,IF(OR(price_limit="",price_limit="No Limit"),IF(N221="Yes",1,2),IF(SUMIFS(WhatIf!$G:$G,WhatIf!$A:$A,N$1,WhatIf!$B:$B,N221)&lt;=price_limit,IF(N221="Yes",1,2),"")),""))</f>
        <v/>
      </c>
      <c r="BD221" s="67" t="str">
        <f>IF(OR(O221="",VLOOKUP(O$1,Services!$A$1:$B$22,2,0)="Exclude"),"",IF($D221=1,IF(OR(price_limit="",price_limit="No Limit"),IF(O221="Yes",1,2),IF(SUMIFS(WhatIf!$G:$G,WhatIf!$A:$A,O$1,WhatIf!$B:$B,O221)&lt;=price_limit,IF(O221="Yes",1,2),"")),""))</f>
        <v/>
      </c>
      <c r="BE221" s="67" t="str">
        <f ca="1">IF(OR(P221="",VLOOKUP(P$1,Services!$A$1:$B$22,2,0)="Exclude"),"",IF($D221=1,IF(OR(price_limit="",price_limit="No Limit"),IF(P221="Yes",1,2),IF(SUMIFS(WhatIf!$G:$G,WhatIf!$A:$A,P$1,WhatIf!$B:$B,P221)&lt;=price_limit,IF(P221="Yes",1,2),"")),""))</f>
        <v/>
      </c>
      <c r="BF221" s="67" t="str">
        <f>IF(OR(Q221="",VLOOKUP(Q$1,Services!$A$1:$B$22,2,0)="Exclude"),"",IF($D221=1,IF(OR(price_limit="",price_limit="No Limit"),IF(Q221="Yes",1,2),IF(SUMIFS(WhatIf!$G:$G,WhatIf!$A:$A,Q$1,WhatIf!$B:$B,Q221)&lt;=price_limit,IF(Q221="Yes",1,2),"")),""))</f>
        <v/>
      </c>
      <c r="BG221" s="67" t="str">
        <f ca="1">IF(OR(R221="",VLOOKUP(R$1,Services!$A$1:$B$22,2,0)="Exclude"),"",IF($D221=1,IF(OR(price_limit="",price_limit="No Limit"),IF(R221="Yes",1,2),IF(SUMIFS(WhatIf!$G:$G,WhatIf!$A:$A,R$1,WhatIf!$B:$B,R221)&lt;=price_limit,IF(R221="Yes",1,2),"")),""))</f>
        <v/>
      </c>
      <c r="BH221" s="67" t="str">
        <f ca="1">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 ca="1">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 ca="1">IF(OR(X221="",VLOOKUP(X$1,Services!$A$1:$B$22,2,0)="Exclude"),"",IF($D221=1,IF(OR(price_limit="",price_limit="No Limit"),IF(X221="Yes",1,2),IF(SUMIFS(WhatIf!$G:$G,WhatIf!$A:$A,X$1,WhatIf!$B:$B,X221)&lt;=price_limit,IF(X221="Yes",1,2),"")),""))</f>
        <v/>
      </c>
      <c r="BN221" s="3">
        <f t="shared" si="18"/>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24.9" x14ac:dyDescent="0.3">
      <c r="A222" s="19" t="s">
        <v>48</v>
      </c>
      <c r="B222" s="4" t="s">
        <v>335</v>
      </c>
      <c r="C222" s="4" t="s">
        <v>445</v>
      </c>
      <c r="D222" s="3" t="str">
        <f t="shared" ca="1" si="19"/>
        <v/>
      </c>
      <c r="E222" s="5" t="s">
        <v>1</v>
      </c>
      <c r="F222" s="5" t="s">
        <v>499</v>
      </c>
      <c r="G222" s="5" t="s">
        <v>499</v>
      </c>
      <c r="H222" s="6"/>
      <c r="I222" s="6"/>
      <c r="L222" s="5" t="s">
        <v>1</v>
      </c>
      <c r="M222" s="5" t="s">
        <v>1</v>
      </c>
      <c r="O222" s="6"/>
      <c r="P222" s="6" t="s">
        <v>280</v>
      </c>
      <c r="Q222" s="6"/>
      <c r="R222" s="6" t="s">
        <v>1</v>
      </c>
      <c r="S222" s="5" t="s">
        <v>1</v>
      </c>
      <c r="V222" s="5" t="s">
        <v>1</v>
      </c>
      <c r="X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7"/>
        <v/>
      </c>
      <c r="AT222" s="67" t="str">
        <f ca="1">IF(OR(E222="",VLOOKUP(E$1,Services!$A$1:$B$22,2,0)="Exclude"),"",IF($D222=1,IF(OR(price_limit="",price_limit="No Limit"),IF(E222="Yes",1,2),IF(SUMIFS(WhatIf!$G:$G,WhatIf!$A:$A,E$1,WhatIf!$B:$B,E222)&lt;=price_limit,IF(E222="Yes",1,2),"")),""))</f>
        <v/>
      </c>
      <c r="AU222" s="67" t="str">
        <f ca="1">IF(OR(F222="",VLOOKUP(F$1,Services!$A$1:$B$22,2,0)="Exclude"),"",IF($D222=1,IF(OR(price_limit="",price_limit="No Limit"),IF(F222="Yes",1,2),IF(SUMIFS(WhatIf!$G:$G,WhatIf!$A:$A,F$1,WhatIf!$B:$B,F222)&lt;=price_limit,IF(F222="Yes",1,2),"")),""))</f>
        <v/>
      </c>
      <c r="AV222" s="67" t="str">
        <f ca="1">IF(OR(G222="",VLOOKUP(G$1,Services!$A$1:$B$22,2,0)="Exclude"),"",IF($D222=1,IF(OR(price_limit="",price_limit="No Limit"),IF(G222="Yes",1,2),IF(SUMIFS(WhatIf!$G:$G,WhatIf!$A:$A,G$1,WhatIf!$B:$B,G222)&lt;=price_limit,IF(G222="Yes",1,2),"")),""))</f>
        <v/>
      </c>
      <c r="AW222" s="67" t="str">
        <f>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IF(OR(K222="",VLOOKUP(K$1,Services!$A$1:$B$22,2,0)="Exclude"),"",IF($D222=1,IF(OR(price_limit="",price_limit="No Limit"),IF(K222="Yes",1,2),IF(SUMIFS(WhatIf!$G:$G,WhatIf!$A:$A,K$1,WhatIf!$B:$B,K222)&lt;=price_limit,IF(K222="Yes",1,2),"")),""))</f>
        <v/>
      </c>
      <c r="BA222" s="67" t="str">
        <f ca="1">IF(OR(L222="",VLOOKUP(L$1,Services!$A$1:$B$22,2,0)="Exclude"),"",IF($D222=1,IF(OR(price_limit="",price_limit="No Limit"),IF(L222="Yes",1,2),IF(SUMIFS(WhatIf!$G:$G,WhatIf!$A:$A,L$1,WhatIf!$B:$B,L222)&lt;=price_limit,IF(L222="Yes",1,2),"")),""))</f>
        <v/>
      </c>
      <c r="BB222" s="67" t="str">
        <f ca="1">IF(OR(M222="",VLOOKUP(M$1,Services!$A$1:$B$22,2,0)="Exclude"),"",IF($D222=1,IF(OR(price_limit="",price_limit="No Limit"),IF(M222="Yes",1,2),IF(SUMIFS(WhatIf!$G:$G,WhatIf!$A:$A,M$1,WhatIf!$B:$B,M222)&lt;=price_limit,IF(M222="Yes",1,2),"")),""))</f>
        <v/>
      </c>
      <c r="BC222" s="67" t="str">
        <f>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 ca="1">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 ca="1">IF(OR(R222="",VLOOKUP(R$1,Services!$A$1:$B$22,2,0)="Exclude"),"",IF($D222=1,IF(OR(price_limit="",price_limit="No Limit"),IF(R222="Yes",1,2),IF(SUMIFS(WhatIf!$G:$G,WhatIf!$A:$A,R$1,WhatIf!$B:$B,R222)&lt;=price_limit,IF(R222="Yes",1,2),"")),""))</f>
        <v/>
      </c>
      <c r="BH222" s="67" t="str">
        <f ca="1">IF(OR(S222="",VLOOKUP(S$1,Services!$A$1:$B$22,2,0)="Exclude"),"",IF($D222=1,IF(OR(price_limit="",price_limit="No Limit"),IF(S222="Yes",1,2),IF(SUMIFS(WhatIf!$G:$G,WhatIf!$A:$A,S$1,WhatIf!$B:$B,S222)&lt;=price_limit,IF(S222="Yes",1,2),"")),""))</f>
        <v/>
      </c>
      <c r="BI222" s="67" t="str">
        <f>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 ca="1">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 ca="1">IF(OR(X222="",VLOOKUP(X$1,Services!$A$1:$B$22,2,0)="Exclude"),"",IF($D222=1,IF(OR(price_limit="",price_limit="No Limit"),IF(X222="Yes",1,2),IF(SUMIFS(WhatIf!$G:$G,WhatIf!$A:$A,X$1,WhatIf!$B:$B,X222)&lt;=price_limit,IF(X222="Yes",1,2),"")),""))</f>
        <v/>
      </c>
      <c r="BN222" s="3">
        <f t="shared" si="18"/>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x14ac:dyDescent="0.3">
      <c r="A223" s="19" t="s">
        <v>870</v>
      </c>
      <c r="B223" s="4" t="s">
        <v>237</v>
      </c>
      <c r="C223" s="4" t="s">
        <v>280</v>
      </c>
      <c r="D223" s="3" t="str">
        <f t="shared" ca="1" si="19"/>
        <v/>
      </c>
      <c r="U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7"/>
        <v/>
      </c>
      <c r="AT223" s="67" t="str">
        <f>IF(OR(E223="",VLOOKUP(E$1,Services!$A$1:$B$22,2,0)="Exclude"),"",IF($D223=1,IF(OR(price_limit="",price_limit="No Limit"),IF(E223="Yes",1,2),IF(SUMIFS(WhatIf!$G:$G,WhatIf!$A:$A,E$1,WhatIf!$B:$B,E223)&lt;=price_limit,IF(E223="Yes",1,2),"")),""))</f>
        <v/>
      </c>
      <c r="AU223" s="67" t="str">
        <f>IF(OR(F223="",VLOOKUP(F$1,Services!$A$1:$B$22,2,0)="Exclude"),"",IF($D223=1,IF(OR(price_limit="",price_limit="No Limit"),IF(F223="Yes",1,2),IF(SUMIFS(WhatIf!$G:$G,WhatIf!$A:$A,F$1,WhatIf!$B:$B,F223)&lt;=price_limit,IF(F223="Yes",1,2),"")),""))</f>
        <v/>
      </c>
      <c r="AV223" s="67" t="str">
        <f>IF(OR(G223="",VLOOKUP(G$1,Services!$A$1:$B$22,2,0)="Exclude"),"",IF($D223=1,IF(OR(price_limit="",price_limit="No Limit"),IF(G223="Yes",1,2),IF(SUMIFS(WhatIf!$G:$G,WhatIf!$A:$A,G$1,WhatIf!$B:$B,G223)&lt;=price_limit,IF(G223="Yes",1,2),"")),""))</f>
        <v/>
      </c>
      <c r="AW223" s="67" t="str">
        <f>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IF(OR(L223="",VLOOKUP(L$1,Services!$A$1:$B$22,2,0)="Exclude"),"",IF($D223=1,IF(OR(price_limit="",price_limit="No Limit"),IF(L223="Yes",1,2),IF(SUMIFS(WhatIf!$G:$G,WhatIf!$A:$A,L$1,WhatIf!$B:$B,L223)&lt;=price_limit,IF(L223="Yes",1,2),"")),""))</f>
        <v/>
      </c>
      <c r="BB223" s="67" t="str">
        <f>IF(OR(M223="",VLOOKUP(M$1,Services!$A$1:$B$22,2,0)="Exclude"),"",IF($D223=1,IF(OR(price_limit="",price_limit="No Limit"),IF(M223="Yes",1,2),IF(SUMIFS(WhatIf!$G:$G,WhatIf!$A:$A,M$1,WhatIf!$B:$B,M223)&lt;=price_limit,IF(M223="Yes",1,2),"")),""))</f>
        <v/>
      </c>
      <c r="BC223" s="67" t="str">
        <f>IF(OR(N223="",VLOOKUP(N$1,Services!$A$1:$B$22,2,0)="Exclude"),"",IF($D223=1,IF(OR(price_limit="",price_limit="No Limit"),IF(N223="Yes",1,2),IF(SUMIFS(WhatIf!$G:$G,WhatIf!$A:$A,N$1,WhatIf!$B:$B,N223)&lt;=price_limit,IF(N223="Yes",1,2),"")),""))</f>
        <v/>
      </c>
      <c r="BD223" s="67" t="str">
        <f>IF(OR(O223="",VLOOKUP(O$1,Services!$A$1:$B$22,2,0)="Exclude"),"",IF($D223=1,IF(OR(price_limit="",price_limit="No Limit"),IF(O223="Yes",1,2),IF(SUMIFS(WhatIf!$G:$G,WhatIf!$A:$A,O$1,WhatIf!$B:$B,O223)&lt;=price_limit,IF(O223="Yes",1,2),"")),""))</f>
        <v/>
      </c>
      <c r="BE223" s="67" t="str">
        <f>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IF(OR(R223="",VLOOKUP(R$1,Services!$A$1:$B$22,2,0)="Exclude"),"",IF($D223=1,IF(OR(price_limit="",price_limit="No Limit"),IF(R223="Yes",1,2),IF(SUMIFS(WhatIf!$G:$G,WhatIf!$A:$A,R$1,WhatIf!$B:$B,R223)&lt;=price_limit,IF(R223="Yes",1,2),"")),""))</f>
        <v/>
      </c>
      <c r="BH223" s="67" t="str">
        <f>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 ca="1">IF(OR(U223="",VLOOKUP(U$1,Services!$A$1:$B$22,2,0)="Exclude"),"",IF($D223=1,IF(OR(price_limit="",price_limit="No Limit"),IF(U223="Yes",1,2),IF(SUMIFS(WhatIf!$G:$G,WhatIf!$A:$A,U$1,WhatIf!$B:$B,U223)&lt;=price_limit,IF(U223="Yes",1,2),"")),""))</f>
        <v/>
      </c>
      <c r="BK223" s="67" t="str">
        <f>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IF(OR(X223="",VLOOKUP(X$1,Services!$A$1:$B$22,2,0)="Exclude"),"",IF($D223=1,IF(OR(price_limit="",price_limit="No Limit"),IF(X223="Yes",1,2),IF(SUMIFS(WhatIf!$G:$G,WhatIf!$A:$A,X$1,WhatIf!$B:$B,X223)&lt;=price_limit,IF(X223="Yes",1,2),"")),""))</f>
        <v/>
      </c>
      <c r="BN223" s="3">
        <f t="shared" si="18"/>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37.299999999999997" x14ac:dyDescent="0.3">
      <c r="A224" s="19" t="s">
        <v>865</v>
      </c>
      <c r="C224" s="4" t="s">
        <v>280</v>
      </c>
      <c r="D224" s="3" t="str">
        <f t="shared" ca="1" si="19"/>
        <v/>
      </c>
      <c r="F224" s="5" t="s">
        <v>865</v>
      </c>
      <c r="G224" s="5" t="s">
        <v>865</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7"/>
        <v/>
      </c>
      <c r="AT224" s="67" t="str">
        <f>IF(OR(E224="",VLOOKUP(E$1,Services!$A$1:$B$22,2,0)="Exclude"),"",IF($D224=1,IF(OR(price_limit="",price_limit="No Limit"),IF(E224="Yes",1,2),IF(SUMIFS(WhatIf!$G:$G,WhatIf!$A:$A,E$1,WhatIf!$B:$B,E224)&lt;=price_limit,IF(E224="Yes",1,2),"")),""))</f>
        <v/>
      </c>
      <c r="AU224" s="67" t="str">
        <f ca="1">IF(OR(F224="",VLOOKUP(F$1,Services!$A$1:$B$22,2,0)="Exclude"),"",IF($D224=1,IF(OR(price_limit="",price_limit="No Limit"),IF(F224="Yes",1,2),IF(SUMIFS(WhatIf!$G:$G,WhatIf!$A:$A,F$1,WhatIf!$B:$B,F224)&lt;=price_limit,IF(F224="Yes",1,2),"")),""))</f>
        <v/>
      </c>
      <c r="AV224" s="67" t="str">
        <f ca="1">IF(OR(G224="",VLOOKUP(G$1,Services!$A$1:$B$22,2,0)="Exclude"),"",IF($D224=1,IF(OR(price_limit="",price_limit="No Limit"),IF(G224="Yes",1,2),IF(SUMIFS(WhatIf!$G:$G,WhatIf!$A:$A,G$1,WhatIf!$B:$B,G224)&lt;=price_limit,IF(G224="Yes",1,2),"")),""))</f>
        <v/>
      </c>
      <c r="AW224" s="67" t="str">
        <f>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IF(OR(M224="",VLOOKUP(M$1,Services!$A$1:$B$22,2,0)="Exclude"),"",IF($D224=1,IF(OR(price_limit="",price_limit="No Limit"),IF(M224="Yes",1,2),IF(SUMIFS(WhatIf!$G:$G,WhatIf!$A:$A,M$1,WhatIf!$B:$B,M224)&lt;=price_limit,IF(M224="Yes",1,2),"")),""))</f>
        <v/>
      </c>
      <c r="BC224" s="67" t="str">
        <f>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IF(OR(R224="",VLOOKUP(R$1,Services!$A$1:$B$22,2,0)="Exclude"),"",IF($D224=1,IF(OR(price_limit="",price_limit="No Limit"),IF(R224="Yes",1,2),IF(SUMIFS(WhatIf!$G:$G,WhatIf!$A:$A,R$1,WhatIf!$B:$B,R224)&lt;=price_limit,IF(R224="Yes",1,2),"")),""))</f>
        <v/>
      </c>
      <c r="BH224" s="67" t="str">
        <f>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t="str">
        <f>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IF(OR(X224="",VLOOKUP(X$1,Services!$A$1:$B$22,2,0)="Exclude"),"",IF($D224=1,IF(OR(price_limit="",price_limit="No Limit"),IF(X224="Yes",1,2),IF(SUMIFS(WhatIf!$G:$G,WhatIf!$A:$A,X$1,WhatIf!$B:$B,X224)&lt;=price_limit,IF(X224="Yes",1,2),"")),""))</f>
        <v/>
      </c>
      <c r="BN224" s="3">
        <f t="shared" si="18"/>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120</v>
      </c>
      <c r="B225" s="4" t="s">
        <v>237</v>
      </c>
      <c r="C225" s="4" t="s">
        <v>214</v>
      </c>
      <c r="D225" s="3" t="str">
        <f t="shared" ca="1" si="19"/>
        <v/>
      </c>
      <c r="F225" s="5" t="s">
        <v>1</v>
      </c>
      <c r="G225" s="5" t="s">
        <v>1</v>
      </c>
      <c r="O225" s="5" t="s">
        <v>1</v>
      </c>
      <c r="R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7"/>
        <v/>
      </c>
      <c r="AT225" s="67" t="str">
        <f>IF(OR(E225="",VLOOKUP(E$1,Services!$A$1:$B$22,2,0)="Exclude"),"",IF($D225=1,IF(OR(price_limit="",price_limit="No Limit"),IF(E225="Yes",1,2),IF(SUMIFS(WhatIf!$G:$G,WhatIf!$A:$A,E$1,WhatIf!$B:$B,E225)&lt;=price_limit,IF(E225="Yes",1,2),"")),""))</f>
        <v/>
      </c>
      <c r="AU225" s="67" t="str">
        <f ca="1">IF(OR(F225="",VLOOKUP(F$1,Services!$A$1:$B$22,2,0)="Exclude"),"",IF($D225=1,IF(OR(price_limit="",price_limit="No Limit"),IF(F225="Yes",1,2),IF(SUMIFS(WhatIf!$G:$G,WhatIf!$A:$A,F$1,WhatIf!$B:$B,F225)&lt;=price_limit,IF(F225="Yes",1,2),"")),""))</f>
        <v/>
      </c>
      <c r="AV225" s="67" t="str">
        <f ca="1">IF(OR(G225="",VLOOKUP(G$1,Services!$A$1:$B$22,2,0)="Exclude"),"",IF($D225=1,IF(OR(price_limit="",price_limit="No Limit"),IF(G225="Yes",1,2),IF(SUMIFS(WhatIf!$G:$G,WhatIf!$A:$A,G$1,WhatIf!$B:$B,G225)&lt;=price_limit,IF(G225="Yes",1,2),"")),""))</f>
        <v/>
      </c>
      <c r="AW225" s="67" t="str">
        <f>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IF(OR(M225="",VLOOKUP(M$1,Services!$A$1:$B$22,2,0)="Exclude"),"",IF($D225=1,IF(OR(price_limit="",price_limit="No Limit"),IF(M225="Yes",1,2),IF(SUMIFS(WhatIf!$G:$G,WhatIf!$A:$A,M$1,WhatIf!$B:$B,M225)&lt;=price_limit,IF(M225="Yes",1,2),"")),""))</f>
        <v/>
      </c>
      <c r="BC225" s="67" t="str">
        <f>IF(OR(N225="",VLOOKUP(N$1,Services!$A$1:$B$22,2,0)="Exclude"),"",IF($D225=1,IF(OR(price_limit="",price_limit="No Limit"),IF(N225="Yes",1,2),IF(SUMIFS(WhatIf!$G:$G,WhatIf!$A:$A,N$1,WhatIf!$B:$B,N225)&lt;=price_limit,IF(N225="Yes",1,2),"")),""))</f>
        <v/>
      </c>
      <c r="BD225" s="67" t="str">
        <f ca="1">IF(OR(O225="",VLOOKUP(O$1,Services!$A$1:$B$22,2,0)="Exclude"),"",IF($D225=1,IF(OR(price_limit="",price_limit="No Limit"),IF(O225="Yes",1,2),IF(SUMIFS(WhatIf!$G:$G,WhatIf!$A:$A,O$1,WhatIf!$B:$B,O225)&lt;=price_limit,IF(O225="Yes",1,2),"")),""))</f>
        <v/>
      </c>
      <c r="BE225" s="67" t="str">
        <f>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 ca="1">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t="str">
        <f>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18"/>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24.9" x14ac:dyDescent="0.3">
      <c r="A226" s="19" t="s">
        <v>121</v>
      </c>
      <c r="B226" s="4" t="s">
        <v>237</v>
      </c>
      <c r="C226" s="4" t="s">
        <v>198</v>
      </c>
      <c r="D226" s="3" t="str">
        <f t="shared" ca="1" si="19"/>
        <v/>
      </c>
      <c r="E226" s="5" t="s">
        <v>1</v>
      </c>
      <c r="F226" s="5" t="s">
        <v>496</v>
      </c>
      <c r="G226" s="5" t="s">
        <v>496</v>
      </c>
      <c r="H226" s="6"/>
      <c r="I226" s="6"/>
      <c r="L226" s="5" t="s">
        <v>1</v>
      </c>
      <c r="M226" s="5" t="s">
        <v>1</v>
      </c>
      <c r="R226" s="6" t="s">
        <v>807</v>
      </c>
      <c r="X226" s="5" t="s">
        <v>1</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7"/>
        <v/>
      </c>
      <c r="AT226" s="67" t="str">
        <f ca="1">IF(OR(E226="",VLOOKUP(E$1,Services!$A$1:$B$22,2,0)="Exclude"),"",IF($D226=1,IF(OR(price_limit="",price_limit="No Limit"),IF(E226="Yes",1,2),IF(SUMIFS(WhatIf!$G:$G,WhatIf!$A:$A,E$1,WhatIf!$B:$B,E226)&lt;=price_limit,IF(E226="Yes",1,2),"")),""))</f>
        <v/>
      </c>
      <c r="AU226" s="67" t="str">
        <f ca="1">IF(OR(F226="",VLOOKUP(F$1,Services!$A$1:$B$22,2,0)="Exclude"),"",IF($D226=1,IF(OR(price_limit="",price_limit="No Limit"),IF(F226="Yes",1,2),IF(SUMIFS(WhatIf!$G:$G,WhatIf!$A:$A,F$1,WhatIf!$B:$B,F226)&lt;=price_limit,IF(F226="Yes",1,2),"")),""))</f>
        <v/>
      </c>
      <c r="AV226" s="67" t="str">
        <f ca="1">IF(OR(G226="",VLOOKUP(G$1,Services!$A$1:$B$22,2,0)="Exclude"),"",IF($D226=1,IF(OR(price_limit="",price_limit="No Limit"),IF(G226="Yes",1,2),IF(SUMIFS(WhatIf!$G:$G,WhatIf!$A:$A,G$1,WhatIf!$B:$B,G226)&lt;=price_limit,IF(G226="Yes",1,2),"")),""))</f>
        <v/>
      </c>
      <c r="AW226" s="67" t="str">
        <f>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 ca="1">IF(OR(L226="",VLOOKUP(L$1,Services!$A$1:$B$22,2,0)="Exclude"),"",IF($D226=1,IF(OR(price_limit="",price_limit="No Limit"),IF(L226="Yes",1,2),IF(SUMIFS(WhatIf!$G:$G,WhatIf!$A:$A,L$1,WhatIf!$B:$B,L226)&lt;=price_limit,IF(L226="Yes",1,2),"")),""))</f>
        <v/>
      </c>
      <c r="BB226" s="67" t="str">
        <f ca="1">IF(OR(M226="",VLOOKUP(M$1,Services!$A$1:$B$22,2,0)="Exclude"),"",IF($D226=1,IF(OR(price_limit="",price_limit="No Limit"),IF(M226="Yes",1,2),IF(SUMIFS(WhatIf!$G:$G,WhatIf!$A:$A,M$1,WhatIf!$B:$B,M226)&lt;=price_limit,IF(M226="Yes",1,2),"")),""))</f>
        <v/>
      </c>
      <c r="BC226" s="67" t="str">
        <f>IF(OR(N226="",VLOOKUP(N$1,Services!$A$1:$B$22,2,0)="Exclude"),"",IF($D226=1,IF(OR(price_limit="",price_limit="No Limit"),IF(N226="Yes",1,2),IF(SUMIFS(WhatIf!$G:$G,WhatIf!$A:$A,N$1,WhatIf!$B:$B,N226)&lt;=price_limit,IF(N226="Yes",1,2),"")),""))</f>
        <v/>
      </c>
      <c r="BD226" s="67" t="str">
        <f>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 ca="1">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 ca="1">IF(OR(X226="",VLOOKUP(X$1,Services!$A$1:$B$22,2,0)="Exclude"),"",IF($D226=1,IF(OR(price_limit="",price_limit="No Limit"),IF(X226="Yes",1,2),IF(SUMIFS(WhatIf!$G:$G,WhatIf!$A:$A,X$1,WhatIf!$B:$B,X226)&lt;=price_limit,IF(X226="Yes",1,2),"")),""))</f>
        <v/>
      </c>
      <c r="BN226" s="3">
        <f t="shared" si="18"/>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ht="24.9" x14ac:dyDescent="0.3">
      <c r="A227" s="19" t="s">
        <v>122</v>
      </c>
      <c r="B227" s="4" t="s">
        <v>237</v>
      </c>
      <c r="C227" s="4" t="s">
        <v>448</v>
      </c>
      <c r="D227" s="3" t="str">
        <f t="shared" ca="1" si="19"/>
        <v/>
      </c>
      <c r="F227" s="5" t="s">
        <v>495</v>
      </c>
      <c r="G227" s="5" t="s">
        <v>495</v>
      </c>
      <c r="I227" s="5" t="s">
        <v>1</v>
      </c>
      <c r="Q227" s="6" t="s">
        <v>806</v>
      </c>
      <c r="V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7"/>
        <v/>
      </c>
      <c r="AT227" s="67" t="str">
        <f>IF(OR(E227="",VLOOKUP(E$1,Services!$A$1:$B$22,2,0)="Exclude"),"",IF($D227=1,IF(OR(price_limit="",price_limit="No Limit"),IF(E227="Yes",1,2),IF(SUMIFS(WhatIf!$G:$G,WhatIf!$A:$A,E$1,WhatIf!$B:$B,E227)&lt;=price_limit,IF(E227="Yes",1,2),"")),""))</f>
        <v/>
      </c>
      <c r="AU227" s="67" t="str">
        <f ca="1">IF(OR(F227="",VLOOKUP(F$1,Services!$A$1:$B$22,2,0)="Exclude"),"",IF($D227=1,IF(OR(price_limit="",price_limit="No Limit"),IF(F227="Yes",1,2),IF(SUMIFS(WhatIf!$G:$G,WhatIf!$A:$A,F$1,WhatIf!$B:$B,F227)&lt;=price_limit,IF(F227="Yes",1,2),"")),""))</f>
        <v/>
      </c>
      <c r="AV227" s="67" t="str">
        <f ca="1">IF(OR(G227="",VLOOKUP(G$1,Services!$A$1:$B$22,2,0)="Exclude"),"",IF($D227=1,IF(OR(price_limit="",price_limit="No Limit"),IF(G227="Yes",1,2),IF(SUMIFS(WhatIf!$G:$G,WhatIf!$A:$A,G$1,WhatIf!$B:$B,G227)&lt;=price_limit,IF(G227="Yes",1,2),"")),""))</f>
        <v/>
      </c>
      <c r="AW227" s="67" t="str">
        <f>IF(OR(H227="",VLOOKUP(H$1,Services!$A$1:$B$22,2,0)="Exclude"),"",IF($D227=1,IF(OR(price_limit="",price_limit="No Limit"),IF(H227="Yes",1,2),IF(SUMIFS(WhatIf!$G:$G,WhatIf!$A:$A,H$1,WhatIf!$B:$B,H227)&lt;=price_limit,IF(H227="Yes",1,2),"")),""))</f>
        <v/>
      </c>
      <c r="AX227" s="67" t="str">
        <f ca="1">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IF(OR(K227="",VLOOKUP(K$1,Services!$A$1:$B$22,2,0)="Exclude"),"",IF($D227=1,IF(OR(price_limit="",price_limit="No Limit"),IF(K227="Yes",1,2),IF(SUMIFS(WhatIf!$G:$G,WhatIf!$A:$A,K$1,WhatIf!$B:$B,K227)&lt;=price_limit,IF(K227="Yes",1,2),"")),""))</f>
        <v/>
      </c>
      <c r="BA227" s="67" t="str">
        <f>IF(OR(L227="",VLOOKUP(L$1,Services!$A$1:$B$22,2,0)="Exclude"),"",IF($D227=1,IF(OR(price_limit="",price_limit="No Limit"),IF(L227="Yes",1,2),IF(SUMIFS(WhatIf!$G:$G,WhatIf!$A:$A,L$1,WhatIf!$B:$B,L227)&lt;=price_limit,IF(L227="Yes",1,2),"")),""))</f>
        <v/>
      </c>
      <c r="BB227" s="67" t="str">
        <f>IF(OR(M227="",VLOOKUP(M$1,Services!$A$1:$B$22,2,0)="Exclude"),"",IF($D227=1,IF(OR(price_limit="",price_limit="No Limit"),IF(M227="Yes",1,2),IF(SUMIFS(WhatIf!$G:$G,WhatIf!$A:$A,M$1,WhatIf!$B:$B,M227)&lt;=price_limit,IF(M227="Yes",1,2),"")),""))</f>
        <v/>
      </c>
      <c r="BC227" s="67" t="str">
        <f>IF(OR(N227="",VLOOKUP(N$1,Services!$A$1:$B$22,2,0)="Exclude"),"",IF($D227=1,IF(OR(price_limit="",price_limit="No Limit"),IF(N227="Yes",1,2),IF(SUMIFS(WhatIf!$G:$G,WhatIf!$A:$A,N$1,WhatIf!$B:$B,N227)&lt;=price_limit,IF(N227="Yes",1,2),"")),""))</f>
        <v/>
      </c>
      <c r="BD227" s="67" t="str">
        <f>IF(OR(O227="",VLOOKUP(O$1,Services!$A$1:$B$22,2,0)="Exclude"),"",IF($D227=1,IF(OR(price_limit="",price_limit="No Limit"),IF(O227="Yes",1,2),IF(SUMIFS(WhatIf!$G:$G,WhatIf!$A:$A,O$1,WhatIf!$B:$B,O227)&lt;=price_limit,IF(O227="Yes",1,2),"")),""))</f>
        <v/>
      </c>
      <c r="BE227" s="67" t="str">
        <f>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IF(OR(R227="",VLOOKUP(R$1,Services!$A$1:$B$22,2,0)="Exclude"),"",IF($D227=1,IF(OR(price_limit="",price_limit="No Limit"),IF(R227="Yes",1,2),IF(SUMIFS(WhatIf!$G:$G,WhatIf!$A:$A,R$1,WhatIf!$B:$B,R227)&lt;=price_limit,IF(R227="Yes",1,2),"")),""))</f>
        <v/>
      </c>
      <c r="BH227" s="67" t="str">
        <f>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 ca="1">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IF(OR(X227="",VLOOKUP(X$1,Services!$A$1:$B$22,2,0)="Exclude"),"",IF($D227=1,IF(OR(price_limit="",price_limit="No Limit"),IF(X227="Yes",1,2),IF(SUMIFS(WhatIf!$G:$G,WhatIf!$A:$A,X$1,WhatIf!$B:$B,X227)&lt;=price_limit,IF(X227="Yes",1,2),"")),""))</f>
        <v/>
      </c>
      <c r="BN227" s="3">
        <f t="shared" si="18"/>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x14ac:dyDescent="0.3">
      <c r="A228" s="19" t="s">
        <v>300</v>
      </c>
      <c r="B228" s="4" t="s">
        <v>157</v>
      </c>
      <c r="C228" s="4" t="s">
        <v>207</v>
      </c>
      <c r="D228" s="3" t="str">
        <f t="shared" ca="1" si="19"/>
        <v/>
      </c>
      <c r="O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7"/>
        <v/>
      </c>
      <c r="AT228" s="67" t="str">
        <f>IF(OR(E228="",VLOOKUP(E$1,Services!$A$1:$B$22,2,0)="Exclude"),"",IF($D228=1,IF(OR(price_limit="",price_limit="No Limit"),IF(E228="Yes",1,2),IF(SUMIFS(WhatIf!$G:$G,WhatIf!$A:$A,E$1,WhatIf!$B:$B,E228)&lt;=price_limit,IF(E228="Yes",1,2),"")),""))</f>
        <v/>
      </c>
      <c r="AU228" s="67" t="str">
        <f>IF(OR(F228="",VLOOKUP(F$1,Services!$A$1:$B$22,2,0)="Exclude"),"",IF($D228=1,IF(OR(price_limit="",price_limit="No Limit"),IF(F228="Yes",1,2),IF(SUMIFS(WhatIf!$G:$G,WhatIf!$A:$A,F$1,WhatIf!$B:$B,F228)&lt;=price_limit,IF(F228="Yes",1,2),"")),""))</f>
        <v/>
      </c>
      <c r="AV228" s="67" t="str">
        <f>IF(OR(G228="",VLOOKUP(G$1,Services!$A$1:$B$22,2,0)="Exclude"),"",IF($D228=1,IF(OR(price_limit="",price_limit="No Limit"),IF(G228="Yes",1,2),IF(SUMIFS(WhatIf!$G:$G,WhatIf!$A:$A,G$1,WhatIf!$B:$B,G228)&lt;=price_limit,IF(G228="Yes",1,2),"")),""))</f>
        <v/>
      </c>
      <c r="AW228" s="67" t="str">
        <f>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IF(OR(M228="",VLOOKUP(M$1,Services!$A$1:$B$22,2,0)="Exclude"),"",IF($D228=1,IF(OR(price_limit="",price_limit="No Limit"),IF(M228="Yes",1,2),IF(SUMIFS(WhatIf!$G:$G,WhatIf!$A:$A,M$1,WhatIf!$B:$B,M228)&lt;=price_limit,IF(M228="Yes",1,2),"")),""))</f>
        <v/>
      </c>
      <c r="BC228" s="67" t="str">
        <f>IF(OR(N228="",VLOOKUP(N$1,Services!$A$1:$B$22,2,0)="Exclude"),"",IF($D228=1,IF(OR(price_limit="",price_limit="No Limit"),IF(N228="Yes",1,2),IF(SUMIFS(WhatIf!$G:$G,WhatIf!$A:$A,N$1,WhatIf!$B:$B,N228)&lt;=price_limit,IF(N228="Yes",1,2),"")),""))</f>
        <v/>
      </c>
      <c r="BD228" s="67" t="str">
        <f ca="1">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IF(OR(X228="",VLOOKUP(X$1,Services!$A$1:$B$22,2,0)="Exclude"),"",IF($D228=1,IF(OR(price_limit="",price_limit="No Limit"),IF(X228="Yes",1,2),IF(SUMIFS(WhatIf!$G:$G,WhatIf!$A:$A,X$1,WhatIf!$B:$B,X228)&lt;=price_limit,IF(X228="Yes",1,2),"")),""))</f>
        <v/>
      </c>
      <c r="BN228" s="3">
        <f t="shared" si="18"/>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732</v>
      </c>
      <c r="C229" s="4" t="s">
        <v>445</v>
      </c>
      <c r="D229" s="3" t="str">
        <f t="shared" ca="1" si="19"/>
        <v/>
      </c>
      <c r="F229" s="5" t="s">
        <v>732</v>
      </c>
      <c r="G229" s="5" t="s">
        <v>732</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7"/>
        <v/>
      </c>
      <c r="AT229" s="67" t="str">
        <f>IF(OR(E229="",VLOOKUP(E$1,Services!$A$1:$B$22,2,0)="Exclude"),"",IF($D229=1,IF(OR(price_limit="",price_limit="No Limit"),IF(E229="Yes",1,2),IF(SUMIFS(WhatIf!$G:$G,WhatIf!$A:$A,E$1,WhatIf!$B:$B,E229)&lt;=price_limit,IF(E229="Yes",1,2),"")),""))</f>
        <v/>
      </c>
      <c r="AU229" s="67" t="str">
        <f ca="1">IF(OR(F229="",VLOOKUP(F$1,Services!$A$1:$B$22,2,0)="Exclude"),"",IF($D229=1,IF(OR(price_limit="",price_limit="No Limit"),IF(F229="Yes",1,2),IF(SUMIFS(WhatIf!$G:$G,WhatIf!$A:$A,F$1,WhatIf!$B:$B,F229)&lt;=price_limit,IF(F229="Yes",1,2),"")),""))</f>
        <v/>
      </c>
      <c r="AV229" s="67" t="str">
        <f ca="1">IF(OR(G229="",VLOOKUP(G$1,Services!$A$1:$B$22,2,0)="Exclude"),"",IF($D229=1,IF(OR(price_limit="",price_limit="No Limit"),IF(G229="Yes",1,2),IF(SUMIFS(WhatIf!$G:$G,WhatIf!$A:$A,G$1,WhatIf!$B:$B,G229)&lt;=price_limit,IF(G229="Yes",1,2),"")),""))</f>
        <v/>
      </c>
      <c r="AW229" s="67" t="str">
        <f>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18"/>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892</v>
      </c>
      <c r="C230" s="4" t="s">
        <v>450</v>
      </c>
      <c r="D230" s="3" t="str">
        <f t="shared" ca="1" si="19"/>
        <v/>
      </c>
      <c r="R230" s="5" t="s">
        <v>928</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7"/>
        <v/>
      </c>
      <c r="AT230" s="67" t="str">
        <f>IF(OR(E230="",VLOOKUP(E$1,Services!$A$1:$B$22,2,0)="Exclude"),"",IF($D230=1,IF(OR(price_limit="",price_limit="No Limit"),IF(E230="Yes",1,2),IF(SUMIFS(WhatIf!$G:$G,WhatIf!$A:$A,E$1,WhatIf!$B:$B,E230)&lt;=price_limit,IF(E230="Yes",1,2),"")),""))</f>
        <v/>
      </c>
      <c r="AU230" s="67" t="str">
        <f>IF(OR(F230="",VLOOKUP(F$1,Services!$A$1:$B$22,2,0)="Exclude"),"",IF($D230=1,IF(OR(price_limit="",price_limit="No Limit"),IF(F230="Yes",1,2),IF(SUMIFS(WhatIf!$G:$G,WhatIf!$A:$A,F$1,WhatIf!$B:$B,F230)&lt;=price_limit,IF(F230="Yes",1,2),"")),""))</f>
        <v/>
      </c>
      <c r="AV230" s="67" t="str">
        <f>IF(OR(G230="",VLOOKUP(G$1,Services!$A$1:$B$22,2,0)="Exclude"),"",IF($D230=1,IF(OR(price_limit="",price_limit="No Limit"),IF(G230="Yes",1,2),IF(SUMIFS(WhatIf!$G:$G,WhatIf!$A:$A,G$1,WhatIf!$B:$B,G230)&lt;=price_limit,IF(G230="Yes",1,2),"")),""))</f>
        <v/>
      </c>
      <c r="AW230" s="67" t="str">
        <f>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 ca="1">IF(OR(R230="",VLOOKUP(R$1,Services!$A$1:$B$22,2,0)="Exclude"),"",IF($D230=1,IF(OR(price_limit="",price_limit="No Limit"),IF(R230="Yes",1,2),IF(SUMIFS(WhatIf!$G:$G,WhatIf!$A:$A,R$1,WhatIf!$B:$B,R230)&lt;=price_limit,IF(R230="Yes",1,2),"")),""))</f>
        <v/>
      </c>
      <c r="BH230" s="67" t="str">
        <f>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18"/>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876</v>
      </c>
      <c r="B231" s="4" t="s">
        <v>913</v>
      </c>
      <c r="C231" s="4" t="s">
        <v>207</v>
      </c>
      <c r="D231" s="3" t="str">
        <f t="shared" ca="1" si="19"/>
        <v/>
      </c>
      <c r="R231" s="5" t="s">
        <v>932</v>
      </c>
      <c r="V231" s="5" t="s">
        <v>1</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7"/>
        <v/>
      </c>
      <c r="AT231" s="67" t="str">
        <f>IF(OR(E231="",VLOOKUP(E$1,Services!$A$1:$B$22,2,0)="Exclude"),"",IF($D231=1,IF(OR(price_limit="",price_limit="No Limit"),IF(E231="Yes",1,2),IF(SUMIFS(WhatIf!$G:$G,WhatIf!$A:$A,E$1,WhatIf!$B:$B,E231)&lt;=price_limit,IF(E231="Yes",1,2),"")),""))</f>
        <v/>
      </c>
      <c r="AU231" s="67" t="str">
        <f>IF(OR(F231="",VLOOKUP(F$1,Services!$A$1:$B$22,2,0)="Exclude"),"",IF($D231=1,IF(OR(price_limit="",price_limit="No Limit"),IF(F231="Yes",1,2),IF(SUMIFS(WhatIf!$G:$G,WhatIf!$A:$A,F$1,WhatIf!$B:$B,F231)&lt;=price_limit,IF(F231="Yes",1,2),"")),""))</f>
        <v/>
      </c>
      <c r="AV231" s="67" t="str">
        <f>IF(OR(G231="",VLOOKUP(G$1,Services!$A$1:$B$22,2,0)="Exclude"),"",IF($D231=1,IF(OR(price_limit="",price_limit="No Limit"),IF(G231="Yes",1,2),IF(SUMIFS(WhatIf!$G:$G,WhatIf!$A:$A,G$1,WhatIf!$B:$B,G231)&lt;=price_limit,IF(G231="Yes",1,2),"")),""))</f>
        <v/>
      </c>
      <c r="AW231" s="67" t="str">
        <f>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IF(OR(K231="",VLOOKUP(K$1,Services!$A$1:$B$22,2,0)="Exclude"),"",IF($D231=1,IF(OR(price_limit="",price_limit="No Limit"),IF(K231="Yes",1,2),IF(SUMIFS(WhatIf!$G:$G,WhatIf!$A:$A,K$1,WhatIf!$B:$B,K231)&lt;=price_limit,IF(K231="Yes",1,2),"")),""))</f>
        <v/>
      </c>
      <c r="BA231" s="67" t="str">
        <f>IF(OR(L231="",VLOOKUP(L$1,Services!$A$1:$B$22,2,0)="Exclude"),"",IF($D231=1,IF(OR(price_limit="",price_limit="No Limit"),IF(L231="Yes",1,2),IF(SUMIFS(WhatIf!$G:$G,WhatIf!$A:$A,L$1,WhatIf!$B:$B,L231)&lt;=price_limit,IF(L231="Yes",1,2),"")),""))</f>
        <v/>
      </c>
      <c r="BB231" s="67" t="str">
        <f>IF(OR(M231="",VLOOKUP(M$1,Services!$A$1:$B$22,2,0)="Exclude"),"",IF($D231=1,IF(OR(price_limit="",price_limit="No Limit"),IF(M231="Yes",1,2),IF(SUMIFS(WhatIf!$G:$G,WhatIf!$A:$A,M$1,WhatIf!$B:$B,M231)&lt;=price_limit,IF(M231="Yes",1,2),"")),""))</f>
        <v/>
      </c>
      <c r="BC231" s="67" t="str">
        <f>IF(OR(N231="",VLOOKUP(N$1,Services!$A$1:$B$22,2,0)="Exclude"),"",IF($D231=1,IF(OR(price_limit="",price_limit="No Limit"),IF(N231="Yes",1,2),IF(SUMIFS(WhatIf!$G:$G,WhatIf!$A:$A,N$1,WhatIf!$B:$B,N231)&lt;=price_limit,IF(N231="Yes",1,2),"")),""))</f>
        <v/>
      </c>
      <c r="BD231" s="67" t="str">
        <f>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 ca="1">IF(OR(R231="",VLOOKUP(R$1,Services!$A$1:$B$22,2,0)="Exclude"),"",IF($D231=1,IF(OR(price_limit="",price_limit="No Limit"),IF(R231="Yes",1,2),IF(SUMIFS(WhatIf!$G:$G,WhatIf!$A:$A,R$1,WhatIf!$B:$B,R231)&lt;=price_limit,IF(R231="Yes",1,2),"")),""))</f>
        <v/>
      </c>
      <c r="BH231" s="67" t="str">
        <f>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 ca="1">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18"/>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x14ac:dyDescent="0.3">
      <c r="A232" s="19" t="s">
        <v>267</v>
      </c>
      <c r="B232" s="4" t="s">
        <v>237</v>
      </c>
      <c r="C232" s="4" t="s">
        <v>206</v>
      </c>
      <c r="D232" s="3" t="str">
        <f t="shared" ca="1" si="19"/>
        <v/>
      </c>
      <c r="H232" s="5" t="s">
        <v>282</v>
      </c>
      <c r="I232" s="5" t="s">
        <v>282</v>
      </c>
      <c r="J232" s="5" t="s">
        <v>282</v>
      </c>
      <c r="K232" s="5" t="s">
        <v>282</v>
      </c>
      <c r="L232" s="5" t="s">
        <v>282</v>
      </c>
      <c r="M232" s="5" t="s">
        <v>282</v>
      </c>
      <c r="N232" s="5" t="s">
        <v>1</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7"/>
        <v/>
      </c>
      <c r="AT232" s="67" t="str">
        <f>IF(OR(E232="",VLOOKUP(E$1,Services!$A$1:$B$22,2,0)="Exclude"),"",IF($D232=1,IF(OR(price_limit="",price_limit="No Limit"),IF(E232="Yes",1,2),IF(SUMIFS(WhatIf!$G:$G,WhatIf!$A:$A,E$1,WhatIf!$B:$B,E232)&lt;=price_limit,IF(E232="Yes",1,2),"")),""))</f>
        <v/>
      </c>
      <c r="AU232" s="67" t="str">
        <f>IF(OR(F232="",VLOOKUP(F$1,Services!$A$1:$B$22,2,0)="Exclude"),"",IF($D232=1,IF(OR(price_limit="",price_limit="No Limit"),IF(F232="Yes",1,2),IF(SUMIFS(WhatIf!$G:$G,WhatIf!$A:$A,F$1,WhatIf!$B:$B,F232)&lt;=price_limit,IF(F232="Yes",1,2),"")),""))</f>
        <v/>
      </c>
      <c r="AV232" s="67" t="str">
        <f>IF(OR(G232="",VLOOKUP(G$1,Services!$A$1:$B$22,2,0)="Exclude"),"",IF($D232=1,IF(OR(price_limit="",price_limit="No Limit"),IF(G232="Yes",1,2),IF(SUMIFS(WhatIf!$G:$G,WhatIf!$A:$A,G$1,WhatIf!$B:$B,G232)&lt;=price_limit,IF(G232="Yes",1,2),"")),""))</f>
        <v/>
      </c>
      <c r="AW232" s="67" t="str">
        <f ca="1">IF(OR(H232="",VLOOKUP(H$1,Services!$A$1:$B$22,2,0)="Exclude"),"",IF($D232=1,IF(OR(price_limit="",price_limit="No Limit"),IF(H232="Yes",1,2),IF(SUMIFS(WhatIf!$G:$G,WhatIf!$A:$A,H$1,WhatIf!$B:$B,H232)&lt;=price_limit,IF(H232="Yes",1,2),"")),""))</f>
        <v/>
      </c>
      <c r="AX232" s="67" t="str">
        <f ca="1">IF(OR(I232="",VLOOKUP(I$1,Services!$A$1:$B$22,2,0)="Exclude"),"",IF($D232=1,IF(OR(price_limit="",price_limit="No Limit"),IF(I232="Yes",1,2),IF(SUMIFS(WhatIf!$G:$G,WhatIf!$A:$A,I$1,WhatIf!$B:$B,I232)&lt;=price_limit,IF(I232="Yes",1,2),"")),""))</f>
        <v/>
      </c>
      <c r="AY232" s="67" t="str">
        <f ca="1">IF(OR(J232="",VLOOKUP(J$1,Services!$A$1:$B$22,2,0)="Exclude"),"",IF($D232=1,IF(OR(price_limit="",price_limit="No Limit"),IF(J232="Yes",1,2),IF(SUMIFS(WhatIf!$G:$G,WhatIf!$A:$A,J$1,WhatIf!$B:$B,J232)&lt;=price_limit,IF(J232="Yes",1,2),"")),""))</f>
        <v/>
      </c>
      <c r="AZ232" s="67" t="str">
        <f ca="1">IF(OR(K232="",VLOOKUP(K$1,Services!$A$1:$B$22,2,0)="Exclude"),"",IF($D232=1,IF(OR(price_limit="",price_limit="No Limit"),IF(K232="Yes",1,2),IF(SUMIFS(WhatIf!$G:$G,WhatIf!$A:$A,K$1,WhatIf!$B:$B,K232)&lt;=price_limit,IF(K232="Yes",1,2),"")),""))</f>
        <v/>
      </c>
      <c r="BA232" s="67" t="str">
        <f ca="1">IF(OR(L232="",VLOOKUP(L$1,Services!$A$1:$B$22,2,0)="Exclude"),"",IF($D232=1,IF(OR(price_limit="",price_limit="No Limit"),IF(L232="Yes",1,2),IF(SUMIFS(WhatIf!$G:$G,WhatIf!$A:$A,L$1,WhatIf!$B:$B,L232)&lt;=price_limit,IF(L232="Yes",1,2),"")),""))</f>
        <v/>
      </c>
      <c r="BB232" s="67" t="str">
        <f ca="1">IF(OR(M232="",VLOOKUP(M$1,Services!$A$1:$B$22,2,0)="Exclude"),"",IF($D232=1,IF(OR(price_limit="",price_limit="No Limit"),IF(M232="Yes",1,2),IF(SUMIFS(WhatIf!$G:$G,WhatIf!$A:$A,M$1,WhatIf!$B:$B,M232)&lt;=price_limit,IF(M232="Yes",1,2),"")),""))</f>
        <v/>
      </c>
      <c r="BC232" s="67" t="str">
        <f ca="1">IF(OR(N232="",VLOOKUP(N$1,Services!$A$1:$B$22,2,0)="Exclude"),"",IF($D232=1,IF(OR(price_limit="",price_limit="No Limit"),IF(N232="Yes",1,2),IF(SUMIFS(WhatIf!$G:$G,WhatIf!$A:$A,N$1,WhatIf!$B:$B,N232)&lt;=price_limit,IF(N232="Yes",1,2),"")),""))</f>
        <v/>
      </c>
      <c r="BD232" s="67" t="str">
        <f>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18"/>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ht="24.9" x14ac:dyDescent="0.3">
      <c r="A233" s="19" t="s">
        <v>796</v>
      </c>
      <c r="C233" s="4" t="s">
        <v>206</v>
      </c>
      <c r="D233" s="3" t="str">
        <f t="shared" ca="1" si="19"/>
        <v/>
      </c>
      <c r="F233" s="5" t="s">
        <v>803</v>
      </c>
      <c r="G233" s="5" t="s">
        <v>803</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7"/>
        <v/>
      </c>
      <c r="AT233" s="67" t="str">
        <f>IF(OR(E233="",VLOOKUP(E$1,Services!$A$1:$B$22,2,0)="Exclude"),"",IF($D233=1,IF(OR(price_limit="",price_limit="No Limit"),IF(E233="Yes",1,2),IF(SUMIFS(WhatIf!$G:$G,WhatIf!$A:$A,E$1,WhatIf!$B:$B,E233)&lt;=price_limit,IF(E233="Yes",1,2),"")),""))</f>
        <v/>
      </c>
      <c r="AU233" s="67" t="str">
        <f ca="1">IF(OR(F233="",VLOOKUP(F$1,Services!$A$1:$B$22,2,0)="Exclude"),"",IF($D233=1,IF(OR(price_limit="",price_limit="No Limit"),IF(F233="Yes",1,2),IF(SUMIFS(WhatIf!$G:$G,WhatIf!$A:$A,F$1,WhatIf!$B:$B,F233)&lt;=price_limit,IF(F233="Yes",1,2),"")),""))</f>
        <v/>
      </c>
      <c r="AV233" s="67" t="str">
        <f ca="1">IF(OR(G233="",VLOOKUP(G$1,Services!$A$1:$B$22,2,0)="Exclude"),"",IF($D233=1,IF(OR(price_limit="",price_limit="No Limit"),IF(G233="Yes",1,2),IF(SUMIFS(WhatIf!$G:$G,WhatIf!$A:$A,G$1,WhatIf!$B:$B,G233)&lt;=price_limit,IF(G233="Yes",1,2),"")),""))</f>
        <v/>
      </c>
      <c r="AW233" s="67" t="str">
        <f>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IF(OR(L233="",VLOOKUP(L$1,Services!$A$1:$B$22,2,0)="Exclude"),"",IF($D233=1,IF(OR(price_limit="",price_limit="No Limit"),IF(L233="Yes",1,2),IF(SUMIFS(WhatIf!$G:$G,WhatIf!$A:$A,L$1,WhatIf!$B:$B,L233)&lt;=price_limit,IF(L233="Yes",1,2),"")),""))</f>
        <v/>
      </c>
      <c r="BB233" s="67" t="str">
        <f>IF(OR(M233="",VLOOKUP(M$1,Services!$A$1:$B$22,2,0)="Exclude"),"",IF($D233=1,IF(OR(price_limit="",price_limit="No Limit"),IF(M233="Yes",1,2),IF(SUMIFS(WhatIf!$G:$G,WhatIf!$A:$A,M$1,WhatIf!$B:$B,M233)&lt;=price_limit,IF(M233="Yes",1,2),"")),""))</f>
        <v/>
      </c>
      <c r="BC233" s="67" t="str">
        <f>IF(OR(N233="",VLOOKUP(N$1,Services!$A$1:$B$22,2,0)="Exclude"),"",IF($D233=1,IF(OR(price_limit="",price_limit="No Limit"),IF(N233="Yes",1,2),IF(SUMIFS(WhatIf!$G:$G,WhatIf!$A:$A,N$1,WhatIf!$B:$B,N233)&lt;=price_limit,IF(N233="Yes",1,2),"")),""))</f>
        <v/>
      </c>
      <c r="BD233" s="67" t="str">
        <f>IF(OR(O233="",VLOOKUP(O$1,Services!$A$1:$B$22,2,0)="Exclude"),"",IF($D233=1,IF(OR(price_limit="",price_limit="No Limit"),IF(O233="Yes",1,2),IF(SUMIFS(WhatIf!$G:$G,WhatIf!$A:$A,O$1,WhatIf!$B:$B,O233)&lt;=price_limit,IF(O233="Yes",1,2),"")),""))</f>
        <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18"/>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769</v>
      </c>
      <c r="C234" s="4" t="s">
        <v>206</v>
      </c>
      <c r="D234" s="3" t="str">
        <f t="shared" ca="1" si="19"/>
        <v/>
      </c>
      <c r="F234" s="5" t="s">
        <v>803</v>
      </c>
      <c r="G234" s="5" t="s">
        <v>803</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7"/>
        <v/>
      </c>
      <c r="AT234" s="67" t="str">
        <f>IF(OR(E234="",VLOOKUP(E$1,Services!$A$1:$B$22,2,0)="Exclude"),"",IF($D234=1,IF(OR(price_limit="",price_limit="No Limit"),IF(E234="Yes",1,2),IF(SUMIFS(WhatIf!$G:$G,WhatIf!$A:$A,E$1,WhatIf!$B:$B,E234)&lt;=price_limit,IF(E234="Yes",1,2),"")),""))</f>
        <v/>
      </c>
      <c r="AU234" s="67" t="str">
        <f ca="1">IF(OR(F234="",VLOOKUP(F$1,Services!$A$1:$B$22,2,0)="Exclude"),"",IF($D234=1,IF(OR(price_limit="",price_limit="No Limit"),IF(F234="Yes",1,2),IF(SUMIFS(WhatIf!$G:$G,WhatIf!$A:$A,F$1,WhatIf!$B:$B,F234)&lt;=price_limit,IF(F234="Yes",1,2),"")),""))</f>
        <v/>
      </c>
      <c r="AV234" s="67" t="str">
        <f ca="1">IF(OR(G234="",VLOOKUP(G$1,Services!$A$1:$B$22,2,0)="Exclude"),"",IF($D234=1,IF(OR(price_limit="",price_limit="No Limit"),IF(G234="Yes",1,2),IF(SUMIFS(WhatIf!$G:$G,WhatIf!$A:$A,G$1,WhatIf!$B:$B,G234)&lt;=price_limit,IF(G234="Yes",1,2),"")),""))</f>
        <v/>
      </c>
      <c r="AW234" s="67" t="str">
        <f>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18"/>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24.9" x14ac:dyDescent="0.3">
      <c r="A235" s="19" t="s">
        <v>797</v>
      </c>
      <c r="C235" s="4" t="s">
        <v>206</v>
      </c>
      <c r="D235" s="3" t="str">
        <f t="shared" ca="1" si="19"/>
        <v/>
      </c>
      <c r="F235" s="5" t="s">
        <v>802</v>
      </c>
      <c r="G235" s="5" t="s">
        <v>802</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7"/>
        <v/>
      </c>
      <c r="AT235" s="67" t="str">
        <f>IF(OR(E235="",VLOOKUP(E$1,Services!$A$1:$B$22,2,0)="Exclude"),"",IF($D235=1,IF(OR(price_limit="",price_limit="No Limit"),IF(E235="Yes",1,2),IF(SUMIFS(WhatIf!$G:$G,WhatIf!$A:$A,E$1,WhatIf!$B:$B,E235)&lt;=price_limit,IF(E235="Yes",1,2),"")),""))</f>
        <v/>
      </c>
      <c r="AU235" s="67" t="str">
        <f ca="1">IF(OR(F235="",VLOOKUP(F$1,Services!$A$1:$B$22,2,0)="Exclude"),"",IF($D235=1,IF(OR(price_limit="",price_limit="No Limit"),IF(F235="Yes",1,2),IF(SUMIFS(WhatIf!$G:$G,WhatIf!$A:$A,F$1,WhatIf!$B:$B,F235)&lt;=price_limit,IF(F235="Yes",1,2),"")),""))</f>
        <v/>
      </c>
      <c r="AV235" s="67" t="str">
        <f ca="1">IF(OR(G235="",VLOOKUP(G$1,Services!$A$1:$B$22,2,0)="Exclude"),"",IF($D235=1,IF(OR(price_limit="",price_limit="No Limit"),IF(G235="Yes",1,2),IF(SUMIFS(WhatIf!$G:$G,WhatIf!$A:$A,G$1,WhatIf!$B:$B,G235)&lt;=price_limit,IF(G235="Yes",1,2),"")),""))</f>
        <v/>
      </c>
      <c r="AW235" s="67" t="str">
        <f>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IF(OR(M235="",VLOOKUP(M$1,Services!$A$1:$B$22,2,0)="Exclude"),"",IF($D235=1,IF(OR(price_limit="",price_limit="No Limit"),IF(M235="Yes",1,2),IF(SUMIFS(WhatIf!$G:$G,WhatIf!$A:$A,M$1,WhatIf!$B:$B,M235)&lt;=price_limit,IF(M235="Yes",1,2),"")),""))</f>
        <v/>
      </c>
      <c r="BC235" s="67" t="str">
        <f>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18"/>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x14ac:dyDescent="0.3">
      <c r="A236" s="19" t="s">
        <v>731</v>
      </c>
      <c r="C236" s="4" t="s">
        <v>207</v>
      </c>
      <c r="D236" s="3" t="str">
        <f t="shared" ca="1" si="19"/>
        <v/>
      </c>
      <c r="O236" s="5" t="s">
        <v>1</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7"/>
        <v/>
      </c>
      <c r="AT236" s="67" t="str">
        <f>IF(OR(E236="",VLOOKUP(E$1,Services!$A$1:$B$22,2,0)="Exclude"),"",IF($D236=1,IF(OR(price_limit="",price_limit="No Limit"),IF(E236="Yes",1,2),IF(SUMIFS(WhatIf!$G:$G,WhatIf!$A:$A,E$1,WhatIf!$B:$B,E236)&lt;=price_limit,IF(E236="Yes",1,2),"")),""))</f>
        <v/>
      </c>
      <c r="AU236" s="67" t="str">
        <f>IF(OR(F236="",VLOOKUP(F$1,Services!$A$1:$B$22,2,0)="Exclude"),"",IF($D236=1,IF(OR(price_limit="",price_limit="No Limit"),IF(F236="Yes",1,2),IF(SUMIFS(WhatIf!$G:$G,WhatIf!$A:$A,F$1,WhatIf!$B:$B,F236)&lt;=price_limit,IF(F236="Yes",1,2),"")),""))</f>
        <v/>
      </c>
      <c r="AV236" s="67" t="str">
        <f>IF(OR(G236="",VLOOKUP(G$1,Services!$A$1:$B$22,2,0)="Exclude"),"",IF($D236=1,IF(OR(price_limit="",price_limit="No Limit"),IF(G236="Yes",1,2),IF(SUMIFS(WhatIf!$G:$G,WhatIf!$A:$A,G$1,WhatIf!$B:$B,G236)&lt;=price_limit,IF(G236="Yes",1,2),"")),""))</f>
        <v/>
      </c>
      <c r="AW236" s="67" t="str">
        <f>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t="str">
        <f>IF(OR(M236="",VLOOKUP(M$1,Services!$A$1:$B$22,2,0)="Exclude"),"",IF($D236=1,IF(OR(price_limit="",price_limit="No Limit"),IF(M236="Yes",1,2),IF(SUMIFS(WhatIf!$G:$G,WhatIf!$A:$A,M$1,WhatIf!$B:$B,M236)&lt;=price_limit,IF(M236="Yes",1,2),"")),""))</f>
        <v/>
      </c>
      <c r="BC236" s="67" t="str">
        <f>IF(OR(N236="",VLOOKUP(N$1,Services!$A$1:$B$22,2,0)="Exclude"),"",IF($D236=1,IF(OR(price_limit="",price_limit="No Limit"),IF(N236="Yes",1,2),IF(SUMIFS(WhatIf!$G:$G,WhatIf!$A:$A,N$1,WhatIf!$B:$B,N236)&lt;=price_limit,IF(N236="Yes",1,2),"")),""))</f>
        <v/>
      </c>
      <c r="BD236" s="67" t="str">
        <f ca="1">IF(OR(O236="",VLOOKUP(O$1,Services!$A$1:$B$22,2,0)="Exclude"),"",IF($D236=1,IF(OR(price_limit="",price_limit="No Limit"),IF(O236="Yes",1,2),IF(SUMIFS(WhatIf!$G:$G,WhatIf!$A:$A,O$1,WhatIf!$B:$B,O236)&lt;=price_limit,IF(O236="Yes",1,2),"")),""))</f>
        <v/>
      </c>
      <c r="BE236" s="67" t="str">
        <f>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18"/>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24.9" x14ac:dyDescent="0.3">
      <c r="A237" s="19" t="s">
        <v>49</v>
      </c>
      <c r="B237" s="4" t="s">
        <v>656</v>
      </c>
      <c r="C237" s="4" t="s">
        <v>207</v>
      </c>
      <c r="D237" s="3" t="str">
        <f t="shared" ca="1" si="19"/>
        <v/>
      </c>
      <c r="F237" s="5" t="s">
        <v>495</v>
      </c>
      <c r="G237" s="5" t="s">
        <v>495</v>
      </c>
      <c r="K237" s="5" t="s">
        <v>1</v>
      </c>
      <c r="L237" s="5" t="s">
        <v>1</v>
      </c>
      <c r="M237" s="5" t="s">
        <v>1</v>
      </c>
      <c r="O237" s="6" t="s">
        <v>1</v>
      </c>
      <c r="P237" s="6"/>
      <c r="Q237" s="6" t="s">
        <v>305</v>
      </c>
      <c r="R237" s="6"/>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7"/>
        <v/>
      </c>
      <c r="AT237" s="67" t="str">
        <f>IF(OR(E237="",VLOOKUP(E$1,Services!$A$1:$B$22,2,0)="Exclude"),"",IF($D237=1,IF(OR(price_limit="",price_limit="No Limit"),IF(E237="Yes",1,2),IF(SUMIFS(WhatIf!$G:$G,WhatIf!$A:$A,E$1,WhatIf!$B:$B,E237)&lt;=price_limit,IF(E237="Yes",1,2),"")),""))</f>
        <v/>
      </c>
      <c r="AU237" s="67" t="str">
        <f ca="1">IF(OR(F237="",VLOOKUP(F$1,Services!$A$1:$B$22,2,0)="Exclude"),"",IF($D237=1,IF(OR(price_limit="",price_limit="No Limit"),IF(F237="Yes",1,2),IF(SUMIFS(WhatIf!$G:$G,WhatIf!$A:$A,F$1,WhatIf!$B:$B,F237)&lt;=price_limit,IF(F237="Yes",1,2),"")),""))</f>
        <v/>
      </c>
      <c r="AV237" s="67" t="str">
        <f ca="1">IF(OR(G237="",VLOOKUP(G$1,Services!$A$1:$B$22,2,0)="Exclude"),"",IF($D237=1,IF(OR(price_limit="",price_limit="No Limit"),IF(G237="Yes",1,2),IF(SUMIFS(WhatIf!$G:$G,WhatIf!$A:$A,G$1,WhatIf!$B:$B,G237)&lt;=price_limit,IF(G237="Yes",1,2),"")),""))</f>
        <v/>
      </c>
      <c r="AW237" s="67" t="str">
        <f>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 ca="1">IF(OR(K237="",VLOOKUP(K$1,Services!$A$1:$B$22,2,0)="Exclude"),"",IF($D237=1,IF(OR(price_limit="",price_limit="No Limit"),IF(K237="Yes",1,2),IF(SUMIFS(WhatIf!$G:$G,WhatIf!$A:$A,K$1,WhatIf!$B:$B,K237)&lt;=price_limit,IF(K237="Yes",1,2),"")),""))</f>
        <v/>
      </c>
      <c r="BA237" s="67" t="str">
        <f ca="1">IF(OR(L237="",VLOOKUP(L$1,Services!$A$1:$B$22,2,0)="Exclude"),"",IF($D237=1,IF(OR(price_limit="",price_limit="No Limit"),IF(L237="Yes",1,2),IF(SUMIFS(WhatIf!$G:$G,WhatIf!$A:$A,L$1,WhatIf!$B:$B,L237)&lt;=price_limit,IF(L237="Yes",1,2),"")),""))</f>
        <v/>
      </c>
      <c r="BB237" s="67" t="str">
        <f ca="1">IF(OR(M237="",VLOOKUP(M$1,Services!$A$1:$B$22,2,0)="Exclude"),"",IF($D237=1,IF(OR(price_limit="",price_limit="No Limit"),IF(M237="Yes",1,2),IF(SUMIFS(WhatIf!$G:$G,WhatIf!$A:$A,M$1,WhatIf!$B:$B,M237)&lt;=price_limit,IF(M237="Yes",1,2),"")),""))</f>
        <v/>
      </c>
      <c r="BC237" s="67" t="str">
        <f>IF(OR(N237="",VLOOKUP(N$1,Services!$A$1:$B$22,2,0)="Exclude"),"",IF($D237=1,IF(OR(price_limit="",price_limit="No Limit"),IF(N237="Yes",1,2),IF(SUMIFS(WhatIf!$G:$G,WhatIf!$A:$A,N$1,WhatIf!$B:$B,N237)&lt;=price_limit,IF(N237="Yes",1,2),"")),""))</f>
        <v/>
      </c>
      <c r="BD237" s="67" t="str">
        <f ca="1">IF(OR(O237="",VLOOKUP(O$1,Services!$A$1:$B$22,2,0)="Exclude"),"",IF($D237=1,IF(OR(price_limit="",price_limit="No Limit"),IF(O237="Yes",1,2),IF(SUMIFS(WhatIf!$G:$G,WhatIf!$A:$A,O$1,WhatIf!$B:$B,O237)&lt;=price_limit,IF(O237="Yes",1,2),"")),""))</f>
        <v/>
      </c>
      <c r="BE237" s="67" t="str">
        <f>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18"/>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49.75" x14ac:dyDescent="0.3">
      <c r="A238" s="19" t="s">
        <v>123</v>
      </c>
      <c r="B238" s="4" t="s">
        <v>759</v>
      </c>
      <c r="C238" s="4" t="s">
        <v>207</v>
      </c>
      <c r="D238" s="3" t="str">
        <f t="shared" ca="1" si="19"/>
        <v/>
      </c>
      <c r="F238" s="5" t="s">
        <v>495</v>
      </c>
      <c r="G238" s="5" t="s">
        <v>495</v>
      </c>
      <c r="Q238" s="6" t="s">
        <v>806</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7"/>
        <v/>
      </c>
      <c r="AT238" s="67" t="str">
        <f>IF(OR(E238="",VLOOKUP(E$1,Services!$A$1:$B$22,2,0)="Exclude"),"",IF($D238=1,IF(OR(price_limit="",price_limit="No Limit"),IF(E238="Yes",1,2),IF(SUMIFS(WhatIf!$G:$G,WhatIf!$A:$A,E$1,WhatIf!$B:$B,E238)&lt;=price_limit,IF(E238="Yes",1,2),"")),""))</f>
        <v/>
      </c>
      <c r="AU238" s="67" t="str">
        <f ca="1">IF(OR(F238="",VLOOKUP(F$1,Services!$A$1:$B$22,2,0)="Exclude"),"",IF($D238=1,IF(OR(price_limit="",price_limit="No Limit"),IF(F238="Yes",1,2),IF(SUMIFS(WhatIf!$G:$G,WhatIf!$A:$A,F$1,WhatIf!$B:$B,F238)&lt;=price_limit,IF(F238="Yes",1,2),"")),""))</f>
        <v/>
      </c>
      <c r="AV238" s="67" t="str">
        <f ca="1">IF(OR(G238="",VLOOKUP(G$1,Services!$A$1:$B$22,2,0)="Exclude"),"",IF($D238=1,IF(OR(price_limit="",price_limit="No Limit"),IF(G238="Yes",1,2),IF(SUMIFS(WhatIf!$G:$G,WhatIf!$A:$A,G$1,WhatIf!$B:$B,G238)&lt;=price_limit,IF(G238="Yes",1,2),"")),""))</f>
        <v/>
      </c>
      <c r="AW238" s="67" t="str">
        <f>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18"/>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ht="24.9" x14ac:dyDescent="0.3">
      <c r="A239" s="19" t="s">
        <v>733</v>
      </c>
      <c r="C239" s="4" t="s">
        <v>280</v>
      </c>
      <c r="D239" s="3" t="str">
        <f t="shared" ca="1" si="19"/>
        <v/>
      </c>
      <c r="F239" s="5" t="s">
        <v>733</v>
      </c>
      <c r="G239" s="5" t="s">
        <v>733</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7"/>
        <v/>
      </c>
      <c r="AT239" s="67" t="str">
        <f>IF(OR(E239="",VLOOKUP(E$1,Services!$A$1:$B$22,2,0)="Exclude"),"",IF($D239=1,IF(OR(price_limit="",price_limit="No Limit"),IF(E239="Yes",1,2),IF(SUMIFS(WhatIf!$G:$G,WhatIf!$A:$A,E$1,WhatIf!$B:$B,E239)&lt;=price_limit,IF(E239="Yes",1,2),"")),""))</f>
        <v/>
      </c>
      <c r="AU239" s="67" t="str">
        <f ca="1">IF(OR(F239="",VLOOKUP(F$1,Services!$A$1:$B$22,2,0)="Exclude"),"",IF($D239=1,IF(OR(price_limit="",price_limit="No Limit"),IF(F239="Yes",1,2),IF(SUMIFS(WhatIf!$G:$G,WhatIf!$A:$A,F$1,WhatIf!$B:$B,F239)&lt;=price_limit,IF(F239="Yes",1,2),"")),""))</f>
        <v/>
      </c>
      <c r="AV239" s="67" t="str">
        <f ca="1">IF(OR(G239="",VLOOKUP(G$1,Services!$A$1:$B$22,2,0)="Exclude"),"",IF($D239=1,IF(OR(price_limit="",price_limit="No Limit"),IF(G239="Yes",1,2),IF(SUMIFS(WhatIf!$G:$G,WhatIf!$A:$A,G$1,WhatIf!$B:$B,G239)&lt;=price_limit,IF(G239="Yes",1,2),"")),""))</f>
        <v/>
      </c>
      <c r="AW239" s="67" t="str">
        <f>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IF(OR(J239="",VLOOKUP(J$1,Services!$A$1:$B$22,2,0)="Exclude"),"",IF($D239=1,IF(OR(price_limit="",price_limit="No Limit"),IF(J239="Yes",1,2),IF(SUMIFS(WhatIf!$G:$G,WhatIf!$A:$A,J$1,WhatIf!$B:$B,J239)&lt;=price_limit,IF(J239="Yes",1,2),"")),""))</f>
        <v/>
      </c>
      <c r="AZ239" s="67" t="str">
        <f>IF(OR(K239="",VLOOKUP(K$1,Services!$A$1:$B$22,2,0)="Exclude"),"",IF($D239=1,IF(OR(price_limit="",price_limit="No Limit"),IF(K239="Yes",1,2),IF(SUMIFS(WhatIf!$G:$G,WhatIf!$A:$A,K$1,WhatIf!$B:$B,K239)&lt;=price_limit,IF(K239="Yes",1,2),"")),""))</f>
        <v/>
      </c>
      <c r="BA239" s="67" t="str">
        <f>IF(OR(L239="",VLOOKUP(L$1,Services!$A$1:$B$22,2,0)="Exclude"),"",IF($D239=1,IF(OR(price_limit="",price_limit="No Limit"),IF(L239="Yes",1,2),IF(SUMIFS(WhatIf!$G:$G,WhatIf!$A:$A,L$1,WhatIf!$B:$B,L239)&lt;=price_limit,IF(L239="Yes",1,2),"")),""))</f>
        <v/>
      </c>
      <c r="BB239" s="67" t="str">
        <f>IF(OR(M239="",VLOOKUP(M$1,Services!$A$1:$B$22,2,0)="Exclude"),"",IF($D239=1,IF(OR(price_limit="",price_limit="No Limit"),IF(M239="Yes",1,2),IF(SUMIFS(WhatIf!$G:$G,WhatIf!$A:$A,M$1,WhatIf!$B:$B,M239)&lt;=price_limit,IF(M239="Yes",1,2),"")),""))</f>
        <v/>
      </c>
      <c r="BC239" s="67" t="str">
        <f>IF(OR(N239="",VLOOKUP(N$1,Services!$A$1:$B$22,2,0)="Exclude"),"",IF($D239=1,IF(OR(price_limit="",price_limit="No Limit"),IF(N239="Yes",1,2),IF(SUMIFS(WhatIf!$G:$G,WhatIf!$A:$A,N$1,WhatIf!$B:$B,N239)&lt;=price_limit,IF(N239="Yes",1,2),"")),""))</f>
        <v/>
      </c>
      <c r="BD239" s="67" t="str">
        <f>IF(OR(O239="",VLOOKUP(O$1,Services!$A$1:$B$22,2,0)="Exclude"),"",IF($D239=1,IF(OR(price_limit="",price_limit="No Limit"),IF(O239="Yes",1,2),IF(SUMIFS(WhatIf!$G:$G,WhatIf!$A:$A,O$1,WhatIf!$B:$B,O239)&lt;=price_limit,IF(O239="Yes",1,2),"")),""))</f>
        <v/>
      </c>
      <c r="BE239" s="67" t="str">
        <f>IF(OR(P239="",VLOOKUP(P$1,Services!$A$1:$B$22,2,0)="Exclude"),"",IF($D239=1,IF(OR(price_limit="",price_limit="No Limit"),IF(P239="Yes",1,2),IF(SUMIFS(WhatIf!$G:$G,WhatIf!$A:$A,P$1,WhatIf!$B:$B,P239)&lt;=price_limit,IF(P239="Yes",1,2),"")),""))</f>
        <v/>
      </c>
      <c r="BF239" s="67" t="str">
        <f>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18"/>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ht="37.299999999999997" x14ac:dyDescent="0.3">
      <c r="A240" s="19" t="s">
        <v>154</v>
      </c>
      <c r="B240" s="4" t="s">
        <v>872</v>
      </c>
      <c r="C240" s="4" t="s">
        <v>207</v>
      </c>
      <c r="D240" s="3" t="str">
        <f t="shared" ca="1" si="19"/>
        <v/>
      </c>
      <c r="E240" s="5" t="s">
        <v>1</v>
      </c>
      <c r="F240" s="5" t="s">
        <v>1</v>
      </c>
      <c r="J240" s="5" t="s">
        <v>1</v>
      </c>
      <c r="K240" s="5" t="s">
        <v>1</v>
      </c>
      <c r="L240" s="5" t="s">
        <v>1</v>
      </c>
      <c r="M240" s="5" t="s">
        <v>1</v>
      </c>
      <c r="N240" s="5" t="s">
        <v>1</v>
      </c>
      <c r="O240" s="5" t="s">
        <v>1</v>
      </c>
      <c r="P240" s="5" t="s">
        <v>1</v>
      </c>
      <c r="Q240" s="5" t="s">
        <v>1</v>
      </c>
      <c r="R240" s="5" t="s">
        <v>1</v>
      </c>
      <c r="S240" s="5" t="s">
        <v>1</v>
      </c>
      <c r="V240" s="5" t="s">
        <v>1</v>
      </c>
      <c r="X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7"/>
        <v/>
      </c>
      <c r="AT240" s="67" t="str">
        <f ca="1">IF(OR(E240="",VLOOKUP(E$1,Services!$A$1:$B$22,2,0)="Exclude"),"",IF($D240=1,IF(OR(price_limit="",price_limit="No Limit"),IF(E240="Yes",1,2),IF(SUMIFS(WhatIf!$G:$G,WhatIf!$A:$A,E$1,WhatIf!$B:$B,E240)&lt;=price_limit,IF(E240="Yes",1,2),"")),""))</f>
        <v/>
      </c>
      <c r="AU240" s="67" t="str">
        <f ca="1">IF(OR(F240="",VLOOKUP(F$1,Services!$A$1:$B$22,2,0)="Exclude"),"",IF($D240=1,IF(OR(price_limit="",price_limit="No Limit"),IF(F240="Yes",1,2),IF(SUMIFS(WhatIf!$G:$G,WhatIf!$A:$A,F$1,WhatIf!$B:$B,F240)&lt;=price_limit,IF(F240="Yes",1,2),"")),""))</f>
        <v/>
      </c>
      <c r="AV240" s="67" t="str">
        <f>IF(OR(G240="",VLOOKUP(G$1,Services!$A$1:$B$22,2,0)="Exclude"),"",IF($D240=1,IF(OR(price_limit="",price_limit="No Limit"),IF(G240="Yes",1,2),IF(SUMIFS(WhatIf!$G:$G,WhatIf!$A:$A,G$1,WhatIf!$B:$B,G240)&lt;=price_limit,IF(G240="Yes",1,2),"")),""))</f>
        <v/>
      </c>
      <c r="AW240" s="67" t="str">
        <f>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 ca="1">IF(OR(J240="",VLOOKUP(J$1,Services!$A$1:$B$22,2,0)="Exclude"),"",IF($D240=1,IF(OR(price_limit="",price_limit="No Limit"),IF(J240="Yes",1,2),IF(SUMIFS(WhatIf!$G:$G,WhatIf!$A:$A,J$1,WhatIf!$B:$B,J240)&lt;=price_limit,IF(J240="Yes",1,2),"")),""))</f>
        <v/>
      </c>
      <c r="AZ240" s="67" t="str">
        <f ca="1">IF(OR(K240="",VLOOKUP(K$1,Services!$A$1:$B$22,2,0)="Exclude"),"",IF($D240=1,IF(OR(price_limit="",price_limit="No Limit"),IF(K240="Yes",1,2),IF(SUMIFS(WhatIf!$G:$G,WhatIf!$A:$A,K$1,WhatIf!$B:$B,K240)&lt;=price_limit,IF(K240="Yes",1,2),"")),""))</f>
        <v/>
      </c>
      <c r="BA240" s="67" t="str">
        <f ca="1">IF(OR(L240="",VLOOKUP(L$1,Services!$A$1:$B$22,2,0)="Exclude"),"",IF($D240=1,IF(OR(price_limit="",price_limit="No Limit"),IF(L240="Yes",1,2),IF(SUMIFS(WhatIf!$G:$G,WhatIf!$A:$A,L$1,WhatIf!$B:$B,L240)&lt;=price_limit,IF(L240="Yes",1,2),"")),""))</f>
        <v/>
      </c>
      <c r="BB240" s="67" t="str">
        <f ca="1">IF(OR(M240="",VLOOKUP(M$1,Services!$A$1:$B$22,2,0)="Exclude"),"",IF($D240=1,IF(OR(price_limit="",price_limit="No Limit"),IF(M240="Yes",1,2),IF(SUMIFS(WhatIf!$G:$G,WhatIf!$A:$A,M$1,WhatIf!$B:$B,M240)&lt;=price_limit,IF(M240="Yes",1,2),"")),""))</f>
        <v/>
      </c>
      <c r="BC240" s="67" t="str">
        <f ca="1">IF(OR(N240="",VLOOKUP(N$1,Services!$A$1:$B$22,2,0)="Exclude"),"",IF($D240=1,IF(OR(price_limit="",price_limit="No Limit"),IF(N240="Yes",1,2),IF(SUMIFS(WhatIf!$G:$G,WhatIf!$A:$A,N$1,WhatIf!$B:$B,N240)&lt;=price_limit,IF(N240="Yes",1,2),"")),""))</f>
        <v/>
      </c>
      <c r="BD240" s="67" t="str">
        <f ca="1">IF(OR(O240="",VLOOKUP(O$1,Services!$A$1:$B$22,2,0)="Exclude"),"",IF($D240=1,IF(OR(price_limit="",price_limit="No Limit"),IF(O240="Yes",1,2),IF(SUMIFS(WhatIf!$G:$G,WhatIf!$A:$A,O$1,WhatIf!$B:$B,O240)&lt;=price_limit,IF(O240="Yes",1,2),"")),""))</f>
        <v/>
      </c>
      <c r="BE240" s="67" t="str">
        <f ca="1">IF(OR(P240="",VLOOKUP(P$1,Services!$A$1:$B$22,2,0)="Exclude"),"",IF($D240=1,IF(OR(price_limit="",price_limit="No Limit"),IF(P240="Yes",1,2),IF(SUMIFS(WhatIf!$G:$G,WhatIf!$A:$A,P$1,WhatIf!$B:$B,P240)&lt;=price_limit,IF(P240="Yes",1,2),"")),""))</f>
        <v/>
      </c>
      <c r="BF240" s="67" t="str">
        <f>IF(OR(Q240="",VLOOKUP(Q$1,Services!$A$1:$B$22,2,0)="Exclude"),"",IF($D240=1,IF(OR(price_limit="",price_limit="No Limit"),IF(Q240="Yes",1,2),IF(SUMIFS(WhatIf!$G:$G,WhatIf!$A:$A,Q$1,WhatIf!$B:$B,Q240)&lt;=price_limit,IF(Q240="Yes",1,2),"")),""))</f>
        <v/>
      </c>
      <c r="BG240" s="67" t="str">
        <f ca="1">IF(OR(R240="",VLOOKUP(R$1,Services!$A$1:$B$22,2,0)="Exclude"),"",IF($D240=1,IF(OR(price_limit="",price_limit="No Limit"),IF(R240="Yes",1,2),IF(SUMIFS(WhatIf!$G:$G,WhatIf!$A:$A,R$1,WhatIf!$B:$B,R240)&lt;=price_limit,IF(R240="Yes",1,2),"")),""))</f>
        <v/>
      </c>
      <c r="BH240" s="67" t="str">
        <f ca="1">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 ca="1">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 ca="1">IF(OR(X240="",VLOOKUP(X$1,Services!$A$1:$B$22,2,0)="Exclude"),"",IF($D240=1,IF(OR(price_limit="",price_limit="No Limit"),IF(X240="Yes",1,2),IF(SUMIFS(WhatIf!$G:$G,WhatIf!$A:$A,X$1,WhatIf!$B:$B,X240)&lt;=price_limit,IF(X240="Yes",1,2),"")),""))</f>
        <v/>
      </c>
      <c r="BN240" s="3">
        <f t="shared" si="18"/>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x14ac:dyDescent="0.3">
      <c r="A241" s="19" t="s">
        <v>485</v>
      </c>
      <c r="B241" s="4" t="s">
        <v>237</v>
      </c>
      <c r="C241" s="4" t="s">
        <v>207</v>
      </c>
      <c r="D241" s="3" t="str">
        <f t="shared" ca="1" si="19"/>
        <v/>
      </c>
      <c r="I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7"/>
        <v/>
      </c>
      <c r="AT241" s="67" t="str">
        <f>IF(OR(E241="",VLOOKUP(E$1,Services!$A$1:$B$22,2,0)="Exclude"),"",IF($D241=1,IF(OR(price_limit="",price_limit="No Limit"),IF(E241="Yes",1,2),IF(SUMIFS(WhatIf!$G:$G,WhatIf!$A:$A,E$1,WhatIf!$B:$B,E241)&lt;=price_limit,IF(E241="Yes",1,2),"")),""))</f>
        <v/>
      </c>
      <c r="AU241" s="67" t="str">
        <f>IF(OR(F241="",VLOOKUP(F$1,Services!$A$1:$B$22,2,0)="Exclude"),"",IF($D241=1,IF(OR(price_limit="",price_limit="No Limit"),IF(F241="Yes",1,2),IF(SUMIFS(WhatIf!$G:$G,WhatIf!$A:$A,F$1,WhatIf!$B:$B,F241)&lt;=price_limit,IF(F241="Yes",1,2),"")),""))</f>
        <v/>
      </c>
      <c r="AV241" s="67" t="str">
        <f>IF(OR(G241="",VLOOKUP(G$1,Services!$A$1:$B$22,2,0)="Exclude"),"",IF($D241=1,IF(OR(price_limit="",price_limit="No Limit"),IF(G241="Yes",1,2),IF(SUMIFS(WhatIf!$G:$G,WhatIf!$A:$A,G$1,WhatIf!$B:$B,G241)&lt;=price_limit,IF(G241="Yes",1,2),"")),""))</f>
        <v/>
      </c>
      <c r="AW241" s="67" t="str">
        <f>IF(OR(H241="",VLOOKUP(H$1,Services!$A$1:$B$22,2,0)="Exclude"),"",IF($D241=1,IF(OR(price_limit="",price_limit="No Limit"),IF(H241="Yes",1,2),IF(SUMIFS(WhatIf!$G:$G,WhatIf!$A:$A,H$1,WhatIf!$B:$B,H241)&lt;=price_limit,IF(H241="Yes",1,2),"")),""))</f>
        <v/>
      </c>
      <c r="AX241" s="67" t="str">
        <f ca="1">IF(OR(I241="",VLOOKUP(I$1,Services!$A$1:$B$22,2,0)="Exclude"),"",IF($D241=1,IF(OR(price_limit="",price_limit="No Limit"),IF(I241="Yes",1,2),IF(SUMIFS(WhatIf!$G:$G,WhatIf!$A:$A,I$1,WhatIf!$B:$B,I241)&lt;=price_limit,IF(I241="Yes",1,2),"")),""))</f>
        <v/>
      </c>
      <c r="AY241" s="67" t="str">
        <f>IF(OR(J241="",VLOOKUP(J$1,Services!$A$1:$B$22,2,0)="Exclude"),"",IF($D241=1,IF(OR(price_limit="",price_limit="No Limit"),IF(J241="Yes",1,2),IF(SUMIFS(WhatIf!$G:$G,WhatIf!$A:$A,J$1,WhatIf!$B:$B,J241)&lt;=price_limit,IF(J241="Yes",1,2),"")),""))</f>
        <v/>
      </c>
      <c r="AZ241" s="67" t="str">
        <f>IF(OR(K241="",VLOOKUP(K$1,Services!$A$1:$B$22,2,0)="Exclude"),"",IF($D241=1,IF(OR(price_limit="",price_limit="No Limit"),IF(K241="Yes",1,2),IF(SUMIFS(WhatIf!$G:$G,WhatIf!$A:$A,K$1,WhatIf!$B:$B,K241)&lt;=price_limit,IF(K241="Yes",1,2),"")),""))</f>
        <v/>
      </c>
      <c r="BA241" s="67" t="str">
        <f>IF(OR(L241="",VLOOKUP(L$1,Services!$A$1:$B$22,2,0)="Exclude"),"",IF($D241=1,IF(OR(price_limit="",price_limit="No Limit"),IF(L241="Yes",1,2),IF(SUMIFS(WhatIf!$G:$G,WhatIf!$A:$A,L$1,WhatIf!$B:$B,L241)&lt;=price_limit,IF(L241="Yes",1,2),"")),""))</f>
        <v/>
      </c>
      <c r="BB241" s="67" t="str">
        <f>IF(OR(M241="",VLOOKUP(M$1,Services!$A$1:$B$22,2,0)="Exclude"),"",IF($D241=1,IF(OR(price_limit="",price_limit="No Limit"),IF(M241="Yes",1,2),IF(SUMIFS(WhatIf!$G:$G,WhatIf!$A:$A,M$1,WhatIf!$B:$B,M241)&lt;=price_limit,IF(M241="Yes",1,2),"")),""))</f>
        <v/>
      </c>
      <c r="BC241" s="67" t="str">
        <f>IF(OR(N241="",VLOOKUP(N$1,Services!$A$1:$B$22,2,0)="Exclude"),"",IF($D241=1,IF(OR(price_limit="",price_limit="No Limit"),IF(N241="Yes",1,2),IF(SUMIFS(WhatIf!$G:$G,WhatIf!$A:$A,N$1,WhatIf!$B:$B,N241)&lt;=price_limit,IF(N241="Yes",1,2),"")),""))</f>
        <v/>
      </c>
      <c r="BD241" s="67" t="str">
        <f>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IF(OR(Q241="",VLOOKUP(Q$1,Services!$A$1:$B$22,2,0)="Exclude"),"",IF($D241=1,IF(OR(price_limit="",price_limit="No Limit"),IF(Q241="Yes",1,2),IF(SUMIFS(WhatIf!$G:$G,WhatIf!$A:$A,Q$1,WhatIf!$B:$B,Q241)&lt;=price_limit,IF(Q241="Yes",1,2),"")),""))</f>
        <v/>
      </c>
      <c r="BG241" s="67" t="str">
        <f>IF(OR(R241="",VLOOKUP(R$1,Services!$A$1:$B$22,2,0)="Exclude"),"",IF($D241=1,IF(OR(price_limit="",price_limit="No Limit"),IF(R241="Yes",1,2),IF(SUMIFS(WhatIf!$G:$G,WhatIf!$A:$A,R$1,WhatIf!$B:$B,R241)&lt;=price_limit,IF(R241="Yes",1,2),"")),""))</f>
        <v/>
      </c>
      <c r="BH241" s="67" t="str">
        <f>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IF(OR(X241="",VLOOKUP(X$1,Services!$A$1:$B$22,2,0)="Exclude"),"",IF($D241=1,IF(OR(price_limit="",price_limit="No Limit"),IF(X241="Yes",1,2),IF(SUMIFS(WhatIf!$G:$G,WhatIf!$A:$A,X$1,WhatIf!$B:$B,X241)&lt;=price_limit,IF(X241="Yes",1,2),"")),""))</f>
        <v/>
      </c>
      <c r="BN241" s="3">
        <f t="shared" si="18"/>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486</v>
      </c>
      <c r="B242" s="4" t="s">
        <v>237</v>
      </c>
      <c r="C242" s="4" t="s">
        <v>207</v>
      </c>
      <c r="D242" s="3" t="str">
        <f t="shared" ca="1" si="19"/>
        <v/>
      </c>
      <c r="I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7"/>
        <v/>
      </c>
      <c r="AT242" s="67" t="str">
        <f>IF(OR(E242="",VLOOKUP(E$1,Services!$A$1:$B$22,2,0)="Exclude"),"",IF($D242=1,IF(OR(price_limit="",price_limit="No Limit"),IF(E242="Yes",1,2),IF(SUMIFS(WhatIf!$G:$G,WhatIf!$A:$A,E$1,WhatIf!$B:$B,E242)&lt;=price_limit,IF(E242="Yes",1,2),"")),""))</f>
        <v/>
      </c>
      <c r="AU242" s="67" t="str">
        <f>IF(OR(F242="",VLOOKUP(F$1,Services!$A$1:$B$22,2,0)="Exclude"),"",IF($D242=1,IF(OR(price_limit="",price_limit="No Limit"),IF(F242="Yes",1,2),IF(SUMIFS(WhatIf!$G:$G,WhatIf!$A:$A,F$1,WhatIf!$B:$B,F242)&lt;=price_limit,IF(F242="Yes",1,2),"")),""))</f>
        <v/>
      </c>
      <c r="AV242" s="67" t="str">
        <f>IF(OR(G242="",VLOOKUP(G$1,Services!$A$1:$B$22,2,0)="Exclude"),"",IF($D242=1,IF(OR(price_limit="",price_limit="No Limit"),IF(G242="Yes",1,2),IF(SUMIFS(WhatIf!$G:$G,WhatIf!$A:$A,G$1,WhatIf!$B:$B,G242)&lt;=price_limit,IF(G242="Yes",1,2),"")),""))</f>
        <v/>
      </c>
      <c r="AW242" s="67" t="str">
        <f>IF(OR(H242="",VLOOKUP(H$1,Services!$A$1:$B$22,2,0)="Exclude"),"",IF($D242=1,IF(OR(price_limit="",price_limit="No Limit"),IF(H242="Yes",1,2),IF(SUMIFS(WhatIf!$G:$G,WhatIf!$A:$A,H$1,WhatIf!$B:$B,H242)&lt;=price_limit,IF(H242="Yes",1,2),"")),""))</f>
        <v/>
      </c>
      <c r="AX242" s="67" t="str">
        <f ca="1">IF(OR(I242="",VLOOKUP(I$1,Services!$A$1:$B$22,2,0)="Exclude"),"",IF($D242=1,IF(OR(price_limit="",price_limit="No Limit"),IF(I242="Yes",1,2),IF(SUMIFS(WhatIf!$G:$G,WhatIf!$A:$A,I$1,WhatIf!$B:$B,I242)&lt;=price_limit,IF(I242="Yes",1,2),"")),""))</f>
        <v/>
      </c>
      <c r="AY242" s="67" t="str">
        <f>IF(OR(J242="",VLOOKUP(J$1,Services!$A$1:$B$22,2,0)="Exclude"),"",IF($D242=1,IF(OR(price_limit="",price_limit="No Limit"),IF(J242="Yes",1,2),IF(SUMIFS(WhatIf!$G:$G,WhatIf!$A:$A,J$1,WhatIf!$B:$B,J242)&lt;=price_limit,IF(J242="Yes",1,2),"")),""))</f>
        <v/>
      </c>
      <c r="AZ242" s="67" t="str">
        <f>IF(OR(K242="",VLOOKUP(K$1,Services!$A$1:$B$22,2,0)="Exclude"),"",IF($D242=1,IF(OR(price_limit="",price_limit="No Limit"),IF(K242="Yes",1,2),IF(SUMIFS(WhatIf!$G:$G,WhatIf!$A:$A,K$1,WhatIf!$B:$B,K242)&lt;=price_limit,IF(K242="Yes",1,2),"")),""))</f>
        <v/>
      </c>
      <c r="BA242" s="67" t="str">
        <f>IF(OR(L242="",VLOOKUP(L$1,Services!$A$1:$B$22,2,0)="Exclude"),"",IF($D242=1,IF(OR(price_limit="",price_limit="No Limit"),IF(L242="Yes",1,2),IF(SUMIFS(WhatIf!$G:$G,WhatIf!$A:$A,L$1,WhatIf!$B:$B,L242)&lt;=price_limit,IF(L242="Yes",1,2),"")),""))</f>
        <v/>
      </c>
      <c r="BB242" s="67" t="str">
        <f>IF(OR(M242="",VLOOKUP(M$1,Services!$A$1:$B$22,2,0)="Exclude"),"",IF($D242=1,IF(OR(price_limit="",price_limit="No Limit"),IF(M242="Yes",1,2),IF(SUMIFS(WhatIf!$G:$G,WhatIf!$A:$A,M$1,WhatIf!$B:$B,M242)&lt;=price_limit,IF(M242="Yes",1,2),"")),""))</f>
        <v/>
      </c>
      <c r="BC242" s="67" t="str">
        <f>IF(OR(N242="",VLOOKUP(N$1,Services!$A$1:$B$22,2,0)="Exclude"),"",IF($D242=1,IF(OR(price_limit="",price_limit="No Limit"),IF(N242="Yes",1,2),IF(SUMIFS(WhatIf!$G:$G,WhatIf!$A:$A,N$1,WhatIf!$B:$B,N242)&lt;=price_limit,IF(N242="Yes",1,2),"")),""))</f>
        <v/>
      </c>
      <c r="BD242" s="67" t="str">
        <f>IF(OR(O242="",VLOOKUP(O$1,Services!$A$1:$B$22,2,0)="Exclude"),"",IF($D242=1,IF(OR(price_limit="",price_limit="No Limit"),IF(O242="Yes",1,2),IF(SUMIFS(WhatIf!$G:$G,WhatIf!$A:$A,O$1,WhatIf!$B:$B,O242)&lt;=price_limit,IF(O242="Yes",1,2),"")),""))</f>
        <v/>
      </c>
      <c r="BE242" s="67" t="str">
        <f>IF(OR(P242="",VLOOKUP(P$1,Services!$A$1:$B$22,2,0)="Exclude"),"",IF($D242=1,IF(OR(price_limit="",price_limit="No Limit"),IF(P242="Yes",1,2),IF(SUMIFS(WhatIf!$G:$G,WhatIf!$A:$A,P$1,WhatIf!$B:$B,P242)&lt;=price_limit,IF(P242="Yes",1,2),"")),""))</f>
        <v/>
      </c>
      <c r="BF242" s="67" t="str">
        <f>IF(OR(Q242="",VLOOKUP(Q$1,Services!$A$1:$B$22,2,0)="Exclude"),"",IF($D242=1,IF(OR(price_limit="",price_limit="No Limit"),IF(Q242="Yes",1,2),IF(SUMIFS(WhatIf!$G:$G,WhatIf!$A:$A,Q$1,WhatIf!$B:$B,Q242)&lt;=price_limit,IF(Q242="Yes",1,2),"")),""))</f>
        <v/>
      </c>
      <c r="BG242" s="67" t="str">
        <f>IF(OR(R242="",VLOOKUP(R$1,Services!$A$1:$B$22,2,0)="Exclude"),"",IF($D242=1,IF(OR(price_limit="",price_limit="No Limit"),IF(R242="Yes",1,2),IF(SUMIFS(WhatIf!$G:$G,WhatIf!$A:$A,R$1,WhatIf!$B:$B,R242)&lt;=price_limit,IF(R242="Yes",1,2),"")),""))</f>
        <v/>
      </c>
      <c r="BH242" s="67" t="str">
        <f>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IF(OR(X242="",VLOOKUP(X$1,Services!$A$1:$B$22,2,0)="Exclude"),"",IF($D242=1,IF(OR(price_limit="",price_limit="No Limit"),IF(X242="Yes",1,2),IF(SUMIFS(WhatIf!$G:$G,WhatIf!$A:$A,X$1,WhatIf!$B:$B,X242)&lt;=price_limit,IF(X242="Yes",1,2),"")),""))</f>
        <v/>
      </c>
      <c r="BN242" s="3">
        <f t="shared" si="18"/>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50</v>
      </c>
      <c r="B243" s="4" t="s">
        <v>237</v>
      </c>
      <c r="C243" s="4" t="s">
        <v>214</v>
      </c>
      <c r="D243" s="3" t="str">
        <f t="shared" ref="D243:D274" ca="1" si="20">IF(BR243=0,"",IF(BR243&lt;=VALUE(MID(marker_pick,1,1)),1,""))</f>
        <v/>
      </c>
      <c r="G243" s="5" t="s">
        <v>1</v>
      </c>
      <c r="H243" s="5" t="s">
        <v>1</v>
      </c>
      <c r="I243" s="5" t="s">
        <v>1</v>
      </c>
      <c r="J243" s="5" t="s">
        <v>1</v>
      </c>
      <c r="K243" s="5" t="s">
        <v>1</v>
      </c>
      <c r="L243" s="5" t="s">
        <v>1</v>
      </c>
      <c r="M243" s="5" t="s">
        <v>1</v>
      </c>
      <c r="N243" s="5" t="s">
        <v>1</v>
      </c>
      <c r="O243" s="6" t="s">
        <v>1</v>
      </c>
      <c r="P243" s="6" t="s">
        <v>1</v>
      </c>
      <c r="Q243" s="6" t="s">
        <v>1</v>
      </c>
      <c r="R243" s="6"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7"/>
        <v/>
      </c>
      <c r="AT243" s="67" t="str">
        <f>IF(OR(E243="",VLOOKUP(E$1,Services!$A$1:$B$22,2,0)="Exclude"),"",IF($D243=1,IF(OR(price_limit="",price_limit="No Limit"),IF(E243="Yes",1,2),IF(SUMIFS(WhatIf!$G:$G,WhatIf!$A:$A,E$1,WhatIf!$B:$B,E243)&lt;=price_limit,IF(E243="Yes",1,2),"")),""))</f>
        <v/>
      </c>
      <c r="AU243" s="67" t="str">
        <f>IF(OR(F243="",VLOOKUP(F$1,Services!$A$1:$B$22,2,0)="Exclude"),"",IF($D243=1,IF(OR(price_limit="",price_limit="No Limit"),IF(F243="Yes",1,2),IF(SUMIFS(WhatIf!$G:$G,WhatIf!$A:$A,F$1,WhatIf!$B:$B,F243)&lt;=price_limit,IF(F243="Yes",1,2),"")),""))</f>
        <v/>
      </c>
      <c r="AV243" s="67" t="str">
        <f ca="1">IF(OR(G243="",VLOOKUP(G$1,Services!$A$1:$B$22,2,0)="Exclude"),"",IF($D243=1,IF(OR(price_limit="",price_limit="No Limit"),IF(G243="Yes",1,2),IF(SUMIFS(WhatIf!$G:$G,WhatIf!$A:$A,G$1,WhatIf!$B:$B,G243)&lt;=price_limit,IF(G243="Yes",1,2),"")),""))</f>
        <v/>
      </c>
      <c r="AW243" s="67" t="str">
        <f ca="1">IF(OR(H243="",VLOOKUP(H$1,Services!$A$1:$B$22,2,0)="Exclude"),"",IF($D243=1,IF(OR(price_limit="",price_limit="No Limit"),IF(H243="Yes",1,2),IF(SUMIFS(WhatIf!$G:$G,WhatIf!$A:$A,H$1,WhatIf!$B:$B,H243)&lt;=price_limit,IF(H243="Yes",1,2),"")),""))</f>
        <v/>
      </c>
      <c r="AX243" s="67" t="str">
        <f ca="1">IF(OR(I243="",VLOOKUP(I$1,Services!$A$1:$B$22,2,0)="Exclude"),"",IF($D243=1,IF(OR(price_limit="",price_limit="No Limit"),IF(I243="Yes",1,2),IF(SUMIFS(WhatIf!$G:$G,WhatIf!$A:$A,I$1,WhatIf!$B:$B,I243)&lt;=price_limit,IF(I243="Yes",1,2),"")),""))</f>
        <v/>
      </c>
      <c r="AY243" s="67" t="str">
        <f ca="1">IF(OR(J243="",VLOOKUP(J$1,Services!$A$1:$B$22,2,0)="Exclude"),"",IF($D243=1,IF(OR(price_limit="",price_limit="No Limit"),IF(J243="Yes",1,2),IF(SUMIFS(WhatIf!$G:$G,WhatIf!$A:$A,J$1,WhatIf!$B:$B,J243)&lt;=price_limit,IF(J243="Yes",1,2),"")),""))</f>
        <v/>
      </c>
      <c r="AZ243" s="67" t="str">
        <f ca="1">IF(OR(K243="",VLOOKUP(K$1,Services!$A$1:$B$22,2,0)="Exclude"),"",IF($D243=1,IF(OR(price_limit="",price_limit="No Limit"),IF(K243="Yes",1,2),IF(SUMIFS(WhatIf!$G:$G,WhatIf!$A:$A,K$1,WhatIf!$B:$B,K243)&lt;=price_limit,IF(K243="Yes",1,2),"")),""))</f>
        <v/>
      </c>
      <c r="BA243" s="67" t="str">
        <f ca="1">IF(OR(L243="",VLOOKUP(L$1,Services!$A$1:$B$22,2,0)="Exclude"),"",IF($D243=1,IF(OR(price_limit="",price_limit="No Limit"),IF(L243="Yes",1,2),IF(SUMIFS(WhatIf!$G:$G,WhatIf!$A:$A,L$1,WhatIf!$B:$B,L243)&lt;=price_limit,IF(L243="Yes",1,2),"")),""))</f>
        <v/>
      </c>
      <c r="BB243" s="67" t="str">
        <f ca="1">IF(OR(M243="",VLOOKUP(M$1,Services!$A$1:$B$22,2,0)="Exclude"),"",IF($D243=1,IF(OR(price_limit="",price_limit="No Limit"),IF(M243="Yes",1,2),IF(SUMIFS(WhatIf!$G:$G,WhatIf!$A:$A,M$1,WhatIf!$B:$B,M243)&lt;=price_limit,IF(M243="Yes",1,2),"")),""))</f>
        <v/>
      </c>
      <c r="BC243" s="67" t="str">
        <f ca="1">IF(OR(N243="",VLOOKUP(N$1,Services!$A$1:$B$22,2,0)="Exclude"),"",IF($D243=1,IF(OR(price_limit="",price_limit="No Limit"),IF(N243="Yes",1,2),IF(SUMIFS(WhatIf!$G:$G,WhatIf!$A:$A,N$1,WhatIf!$B:$B,N243)&lt;=price_limit,IF(N243="Yes",1,2),"")),""))</f>
        <v/>
      </c>
      <c r="BD243" s="67" t="str">
        <f ca="1">IF(OR(O243="",VLOOKUP(O$1,Services!$A$1:$B$22,2,0)="Exclude"),"",IF($D243=1,IF(OR(price_limit="",price_limit="No Limit"),IF(O243="Yes",1,2),IF(SUMIFS(WhatIf!$G:$G,WhatIf!$A:$A,O$1,WhatIf!$B:$B,O243)&lt;=price_limit,IF(O243="Yes",1,2),"")),""))</f>
        <v/>
      </c>
      <c r="BE243" s="67" t="str">
        <f ca="1">IF(OR(P243="",VLOOKUP(P$1,Services!$A$1:$B$22,2,0)="Exclude"),"",IF($D243=1,IF(OR(price_limit="",price_limit="No Limit"),IF(P243="Yes",1,2),IF(SUMIFS(WhatIf!$G:$G,WhatIf!$A:$A,P$1,WhatIf!$B:$B,P243)&lt;=price_limit,IF(P243="Yes",1,2),"")),""))</f>
        <v/>
      </c>
      <c r="BF243" s="67" t="str">
        <f>IF(OR(Q243="",VLOOKUP(Q$1,Services!$A$1:$B$22,2,0)="Exclude"),"",IF($D243=1,IF(OR(price_limit="",price_limit="No Limit"),IF(Q243="Yes",1,2),IF(SUMIFS(WhatIf!$G:$G,WhatIf!$A:$A,Q$1,WhatIf!$B:$B,Q243)&lt;=price_limit,IF(Q243="Yes",1,2),"")),""))</f>
        <v/>
      </c>
      <c r="BG243" s="67" t="str">
        <f ca="1">IF(OR(R243="",VLOOKUP(R$1,Services!$A$1:$B$22,2,0)="Exclude"),"",IF($D243=1,IF(OR(price_limit="",price_limit="No Limit"),IF(R243="Yes",1,2),IF(SUMIFS(WhatIf!$G:$G,WhatIf!$A:$A,R$1,WhatIf!$B:$B,R243)&lt;=price_limit,IF(R243="Yes",1,2),"")),""))</f>
        <v/>
      </c>
      <c r="BH243" s="67" t="str">
        <f>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IF(OR(X243="",VLOOKUP(X$1,Services!$A$1:$B$22,2,0)="Exclude"),"",IF($D243=1,IF(OR(price_limit="",price_limit="No Limit"),IF(X243="Yes",1,2),IF(SUMIFS(WhatIf!$G:$G,WhatIf!$A:$A,X$1,WhatIf!$B:$B,X243)&lt;=price_limit,IF(X243="Yes",1,2),"")),""))</f>
        <v/>
      </c>
      <c r="BN243" s="3">
        <f t="shared" si="18"/>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24.9" x14ac:dyDescent="0.3">
      <c r="A244" s="19" t="s">
        <v>51</v>
      </c>
      <c r="B244" s="4" t="s">
        <v>237</v>
      </c>
      <c r="C244" s="4" t="s">
        <v>280</v>
      </c>
      <c r="D244" s="3" t="str">
        <f t="shared" ca="1" si="20"/>
        <v/>
      </c>
      <c r="E244" s="5" t="s">
        <v>1</v>
      </c>
      <c r="F244" s="5" t="s">
        <v>496</v>
      </c>
      <c r="G244" s="5" t="s">
        <v>496</v>
      </c>
      <c r="H244" s="5" t="s">
        <v>1</v>
      </c>
      <c r="I244" s="5" t="s">
        <v>1</v>
      </c>
      <c r="J244" s="5" t="s">
        <v>1</v>
      </c>
      <c r="K244" s="5" t="s">
        <v>1</v>
      </c>
      <c r="L244" s="5" t="s">
        <v>1</v>
      </c>
      <c r="M244" s="5" t="s">
        <v>1</v>
      </c>
      <c r="N244" s="5" t="s">
        <v>1</v>
      </c>
      <c r="O244" s="6"/>
      <c r="P244" s="6"/>
      <c r="Q244" s="6"/>
      <c r="R244" s="6" t="s">
        <v>1</v>
      </c>
      <c r="S244" s="5" t="s">
        <v>1</v>
      </c>
      <c r="V244" s="5" t="s">
        <v>1</v>
      </c>
      <c r="X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7"/>
        <v/>
      </c>
      <c r="AT244" s="67" t="str">
        <f ca="1">IF(OR(E244="",VLOOKUP(E$1,Services!$A$1:$B$22,2,0)="Exclude"),"",IF($D244=1,IF(OR(price_limit="",price_limit="No Limit"),IF(E244="Yes",1,2),IF(SUMIFS(WhatIf!$G:$G,WhatIf!$A:$A,E$1,WhatIf!$B:$B,E244)&lt;=price_limit,IF(E244="Yes",1,2),"")),""))</f>
        <v/>
      </c>
      <c r="AU244" s="67" t="str">
        <f ca="1">IF(OR(F244="",VLOOKUP(F$1,Services!$A$1:$B$22,2,0)="Exclude"),"",IF($D244=1,IF(OR(price_limit="",price_limit="No Limit"),IF(F244="Yes",1,2),IF(SUMIFS(WhatIf!$G:$G,WhatIf!$A:$A,F$1,WhatIf!$B:$B,F244)&lt;=price_limit,IF(F244="Yes",1,2),"")),""))</f>
        <v/>
      </c>
      <c r="AV244" s="67" t="str">
        <f ca="1">IF(OR(G244="",VLOOKUP(G$1,Services!$A$1:$B$22,2,0)="Exclude"),"",IF($D244=1,IF(OR(price_limit="",price_limit="No Limit"),IF(G244="Yes",1,2),IF(SUMIFS(WhatIf!$G:$G,WhatIf!$A:$A,G$1,WhatIf!$B:$B,G244)&lt;=price_limit,IF(G244="Yes",1,2),"")),""))</f>
        <v/>
      </c>
      <c r="AW244" s="67" t="str">
        <f ca="1">IF(OR(H244="",VLOOKUP(H$1,Services!$A$1:$B$22,2,0)="Exclude"),"",IF($D244=1,IF(OR(price_limit="",price_limit="No Limit"),IF(H244="Yes",1,2),IF(SUMIFS(WhatIf!$G:$G,WhatIf!$A:$A,H$1,WhatIf!$B:$B,H244)&lt;=price_limit,IF(H244="Yes",1,2),"")),""))</f>
        <v/>
      </c>
      <c r="AX244" s="67" t="str">
        <f ca="1">IF(OR(I244="",VLOOKUP(I$1,Services!$A$1:$B$22,2,0)="Exclude"),"",IF($D244=1,IF(OR(price_limit="",price_limit="No Limit"),IF(I244="Yes",1,2),IF(SUMIFS(WhatIf!$G:$G,WhatIf!$A:$A,I$1,WhatIf!$B:$B,I244)&lt;=price_limit,IF(I244="Yes",1,2),"")),""))</f>
        <v/>
      </c>
      <c r="AY244" s="67" t="str">
        <f ca="1">IF(OR(J244="",VLOOKUP(J$1,Services!$A$1:$B$22,2,0)="Exclude"),"",IF($D244=1,IF(OR(price_limit="",price_limit="No Limit"),IF(J244="Yes",1,2),IF(SUMIFS(WhatIf!$G:$G,WhatIf!$A:$A,J$1,WhatIf!$B:$B,J244)&lt;=price_limit,IF(J244="Yes",1,2),"")),""))</f>
        <v/>
      </c>
      <c r="AZ244" s="67" t="str">
        <f ca="1">IF(OR(K244="",VLOOKUP(K$1,Services!$A$1:$B$22,2,0)="Exclude"),"",IF($D244=1,IF(OR(price_limit="",price_limit="No Limit"),IF(K244="Yes",1,2),IF(SUMIFS(WhatIf!$G:$G,WhatIf!$A:$A,K$1,WhatIf!$B:$B,K244)&lt;=price_limit,IF(K244="Yes",1,2),"")),""))</f>
        <v/>
      </c>
      <c r="BA244" s="67" t="str">
        <f ca="1">IF(OR(L244="",VLOOKUP(L$1,Services!$A$1:$B$22,2,0)="Exclude"),"",IF($D244=1,IF(OR(price_limit="",price_limit="No Limit"),IF(L244="Yes",1,2),IF(SUMIFS(WhatIf!$G:$G,WhatIf!$A:$A,L$1,WhatIf!$B:$B,L244)&lt;=price_limit,IF(L244="Yes",1,2),"")),""))</f>
        <v/>
      </c>
      <c r="BB244" s="67" t="str">
        <f ca="1">IF(OR(M244="",VLOOKUP(M$1,Services!$A$1:$B$22,2,0)="Exclude"),"",IF($D244=1,IF(OR(price_limit="",price_limit="No Limit"),IF(M244="Yes",1,2),IF(SUMIFS(WhatIf!$G:$G,WhatIf!$A:$A,M$1,WhatIf!$B:$B,M244)&lt;=price_limit,IF(M244="Yes",1,2),"")),""))</f>
        <v/>
      </c>
      <c r="BC244" s="67" t="str">
        <f ca="1">IF(OR(N244="",VLOOKUP(N$1,Services!$A$1:$B$22,2,0)="Exclude"),"",IF($D244=1,IF(OR(price_limit="",price_limit="No Limit"),IF(N244="Yes",1,2),IF(SUMIFS(WhatIf!$G:$G,WhatIf!$A:$A,N$1,WhatIf!$B:$B,N244)&lt;=price_limit,IF(N244="Yes",1,2),"")),""))</f>
        <v/>
      </c>
      <c r="BD244" s="67" t="str">
        <f>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 ca="1">IF(OR(R244="",VLOOKUP(R$1,Services!$A$1:$B$22,2,0)="Exclude"),"",IF($D244=1,IF(OR(price_limit="",price_limit="No Limit"),IF(R244="Yes",1,2),IF(SUMIFS(WhatIf!$G:$G,WhatIf!$A:$A,R$1,WhatIf!$B:$B,R244)&lt;=price_limit,IF(R244="Yes",1,2),"")),""))</f>
        <v/>
      </c>
      <c r="BH244" s="67" t="str">
        <f ca="1">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 ca="1">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 ca="1">IF(OR(X244="",VLOOKUP(X$1,Services!$A$1:$B$22,2,0)="Exclude"),"",IF($D244=1,IF(OR(price_limit="",price_limit="No Limit"),IF(X244="Yes",1,2),IF(SUMIFS(WhatIf!$G:$G,WhatIf!$A:$A,X$1,WhatIf!$B:$B,X244)&lt;=price_limit,IF(X244="Yes",1,2),"")),""))</f>
        <v/>
      </c>
      <c r="BN244" s="3">
        <f t="shared" si="18"/>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x14ac:dyDescent="0.3">
      <c r="A245" s="19" t="s">
        <v>124</v>
      </c>
      <c r="B245" s="4" t="s">
        <v>237</v>
      </c>
      <c r="C245" s="4" t="s">
        <v>447</v>
      </c>
      <c r="D245" s="3" t="str">
        <f t="shared" ca="1" si="20"/>
        <v/>
      </c>
      <c r="E245" s="5" t="s">
        <v>1</v>
      </c>
      <c r="H245" s="6"/>
      <c r="I245" s="6"/>
      <c r="L245" s="5" t="s">
        <v>1</v>
      </c>
      <c r="M245" s="5" t="s">
        <v>1</v>
      </c>
      <c r="R245" s="6" t="s">
        <v>807</v>
      </c>
      <c r="V245" s="5" t="s">
        <v>572</v>
      </c>
      <c r="X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7"/>
        <v/>
      </c>
      <c r="AT245" s="67" t="str">
        <f ca="1">IF(OR(E245="",VLOOKUP(E$1,Services!$A$1:$B$22,2,0)="Exclude"),"",IF($D245=1,IF(OR(price_limit="",price_limit="No Limit"),IF(E245="Yes",1,2),IF(SUMIFS(WhatIf!$G:$G,WhatIf!$A:$A,E$1,WhatIf!$B:$B,E245)&lt;=price_limit,IF(E245="Yes",1,2),"")),""))</f>
        <v/>
      </c>
      <c r="AU245" s="67" t="str">
        <f>IF(OR(F245="",VLOOKUP(F$1,Services!$A$1:$B$22,2,0)="Exclude"),"",IF($D245=1,IF(OR(price_limit="",price_limit="No Limit"),IF(F245="Yes",1,2),IF(SUMIFS(WhatIf!$G:$G,WhatIf!$A:$A,F$1,WhatIf!$B:$B,F245)&lt;=price_limit,IF(F245="Yes",1,2),"")),""))</f>
        <v/>
      </c>
      <c r="AV245" s="67" t="str">
        <f>IF(OR(G245="",VLOOKUP(G$1,Services!$A$1:$B$22,2,0)="Exclude"),"",IF($D245=1,IF(OR(price_limit="",price_limit="No Limit"),IF(G245="Yes",1,2),IF(SUMIFS(WhatIf!$G:$G,WhatIf!$A:$A,G$1,WhatIf!$B:$B,G245)&lt;=price_limit,IF(G245="Yes",1,2),"")),""))</f>
        <v/>
      </c>
      <c r="AW245" s="67" t="str">
        <f>IF(OR(H245="",VLOOKUP(H$1,Services!$A$1:$B$22,2,0)="Exclude"),"",IF($D245=1,IF(OR(price_limit="",price_limit="No Limit"),IF(H245="Yes",1,2),IF(SUMIFS(WhatIf!$G:$G,WhatIf!$A:$A,H$1,WhatIf!$B:$B,H245)&lt;=price_limit,IF(H245="Yes",1,2),"")),""))</f>
        <v/>
      </c>
      <c r="AX245" s="67" t="str">
        <f>IF(OR(I245="",VLOOKUP(I$1,Services!$A$1:$B$22,2,0)="Exclude"),"",IF($D245=1,IF(OR(price_limit="",price_limit="No Limit"),IF(I245="Yes",1,2),IF(SUMIFS(WhatIf!$G:$G,WhatIf!$A:$A,I$1,WhatIf!$B:$B,I245)&lt;=price_limit,IF(I245="Yes",1,2),"")),""))</f>
        <v/>
      </c>
      <c r="AY245" s="67" t="str">
        <f>IF(OR(J245="",VLOOKUP(J$1,Services!$A$1:$B$22,2,0)="Exclude"),"",IF($D245=1,IF(OR(price_limit="",price_limit="No Limit"),IF(J245="Yes",1,2),IF(SUMIFS(WhatIf!$G:$G,WhatIf!$A:$A,J$1,WhatIf!$B:$B,J245)&lt;=price_limit,IF(J245="Yes",1,2),"")),""))</f>
        <v/>
      </c>
      <c r="AZ245" s="67" t="str">
        <f>IF(OR(K245="",VLOOKUP(K$1,Services!$A$1:$B$22,2,0)="Exclude"),"",IF($D245=1,IF(OR(price_limit="",price_limit="No Limit"),IF(K245="Yes",1,2),IF(SUMIFS(WhatIf!$G:$G,WhatIf!$A:$A,K$1,WhatIf!$B:$B,K245)&lt;=price_limit,IF(K245="Yes",1,2),"")),""))</f>
        <v/>
      </c>
      <c r="BA245" s="67" t="str">
        <f ca="1">IF(OR(L245="",VLOOKUP(L$1,Services!$A$1:$B$22,2,0)="Exclude"),"",IF($D245=1,IF(OR(price_limit="",price_limit="No Limit"),IF(L245="Yes",1,2),IF(SUMIFS(WhatIf!$G:$G,WhatIf!$A:$A,L$1,WhatIf!$B:$B,L245)&lt;=price_limit,IF(L245="Yes",1,2),"")),""))</f>
        <v/>
      </c>
      <c r="BB245" s="67" t="str">
        <f ca="1">IF(OR(M245="",VLOOKUP(M$1,Services!$A$1:$B$22,2,0)="Exclude"),"",IF($D245=1,IF(OR(price_limit="",price_limit="No Limit"),IF(M245="Yes",1,2),IF(SUMIFS(WhatIf!$G:$G,WhatIf!$A:$A,M$1,WhatIf!$B:$B,M245)&lt;=price_limit,IF(M245="Yes",1,2),"")),""))</f>
        <v/>
      </c>
      <c r="BC245" s="67" t="str">
        <f>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 ca="1">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 ca="1">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 ca="1">IF(OR(X245="",VLOOKUP(X$1,Services!$A$1:$B$22,2,0)="Exclude"),"",IF($D245=1,IF(OR(price_limit="",price_limit="No Limit"),IF(X245="Yes",1,2),IF(SUMIFS(WhatIf!$G:$G,WhatIf!$A:$A,X$1,WhatIf!$B:$B,X245)&lt;=price_limit,IF(X245="Yes",1,2),"")),""))</f>
        <v/>
      </c>
      <c r="BN245" s="3">
        <f t="shared" si="18"/>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x14ac:dyDescent="0.3">
      <c r="A246" s="19" t="s">
        <v>125</v>
      </c>
      <c r="B246" s="4" t="s">
        <v>237</v>
      </c>
      <c r="C246" s="4" t="s">
        <v>447</v>
      </c>
      <c r="D246" s="3" t="str">
        <f t="shared" ca="1" si="20"/>
        <v/>
      </c>
      <c r="E246" s="5" t="s">
        <v>1</v>
      </c>
      <c r="R246" s="6" t="s">
        <v>807</v>
      </c>
      <c r="X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7"/>
        <v/>
      </c>
      <c r="AT246" s="67" t="str">
        <f ca="1">IF(OR(E246="",VLOOKUP(E$1,Services!$A$1:$B$22,2,0)="Exclude"),"",IF($D246=1,IF(OR(price_limit="",price_limit="No Limit"),IF(E246="Yes",1,2),IF(SUMIFS(WhatIf!$G:$G,WhatIf!$A:$A,E$1,WhatIf!$B:$B,E246)&lt;=price_limit,IF(E246="Yes",1,2),"")),""))</f>
        <v/>
      </c>
      <c r="AU246" s="67" t="str">
        <f>IF(OR(F246="",VLOOKUP(F$1,Services!$A$1:$B$22,2,0)="Exclude"),"",IF($D246=1,IF(OR(price_limit="",price_limit="No Limit"),IF(F246="Yes",1,2),IF(SUMIFS(WhatIf!$G:$G,WhatIf!$A:$A,F$1,WhatIf!$B:$B,F246)&lt;=price_limit,IF(F246="Yes",1,2),"")),""))</f>
        <v/>
      </c>
      <c r="AV246" s="67" t="str">
        <f>IF(OR(G246="",VLOOKUP(G$1,Services!$A$1:$B$22,2,0)="Exclude"),"",IF($D246=1,IF(OR(price_limit="",price_limit="No Limit"),IF(G246="Yes",1,2),IF(SUMIFS(WhatIf!$G:$G,WhatIf!$A:$A,G$1,WhatIf!$B:$B,G246)&lt;=price_limit,IF(G246="Yes",1,2),"")),""))</f>
        <v/>
      </c>
      <c r="AW246" s="67" t="str">
        <f>IF(OR(H246="",VLOOKUP(H$1,Services!$A$1:$B$22,2,0)="Exclude"),"",IF($D246=1,IF(OR(price_limit="",price_limit="No Limit"),IF(H246="Yes",1,2),IF(SUMIFS(WhatIf!$G:$G,WhatIf!$A:$A,H$1,WhatIf!$B:$B,H246)&lt;=price_limit,IF(H246="Yes",1,2),"")),""))</f>
        <v/>
      </c>
      <c r="AX246" s="67" t="str">
        <f>IF(OR(I246="",VLOOKUP(I$1,Services!$A$1:$B$22,2,0)="Exclude"),"",IF($D246=1,IF(OR(price_limit="",price_limit="No Limit"),IF(I246="Yes",1,2),IF(SUMIFS(WhatIf!$G:$G,WhatIf!$A:$A,I$1,WhatIf!$B:$B,I246)&lt;=price_limit,IF(I246="Yes",1,2),"")),""))</f>
        <v/>
      </c>
      <c r="AY246" s="67" t="str">
        <f>IF(OR(J246="",VLOOKUP(J$1,Services!$A$1:$B$22,2,0)="Exclude"),"",IF($D246=1,IF(OR(price_limit="",price_limit="No Limit"),IF(J246="Yes",1,2),IF(SUMIFS(WhatIf!$G:$G,WhatIf!$A:$A,J$1,WhatIf!$B:$B,J246)&lt;=price_limit,IF(J246="Yes",1,2),"")),""))</f>
        <v/>
      </c>
      <c r="AZ246" s="67" t="str">
        <f>IF(OR(K246="",VLOOKUP(K$1,Services!$A$1:$B$22,2,0)="Exclude"),"",IF($D246=1,IF(OR(price_limit="",price_limit="No Limit"),IF(K246="Yes",1,2),IF(SUMIFS(WhatIf!$G:$G,WhatIf!$A:$A,K$1,WhatIf!$B:$B,K246)&lt;=price_limit,IF(K246="Yes",1,2),"")),""))</f>
        <v/>
      </c>
      <c r="BA246" s="67" t="str">
        <f>IF(OR(L246="",VLOOKUP(L$1,Services!$A$1:$B$22,2,0)="Exclude"),"",IF($D246=1,IF(OR(price_limit="",price_limit="No Limit"),IF(L246="Yes",1,2),IF(SUMIFS(WhatIf!$G:$G,WhatIf!$A:$A,L$1,WhatIf!$B:$B,L246)&lt;=price_limit,IF(L246="Yes",1,2),"")),""))</f>
        <v/>
      </c>
      <c r="BB246" s="67" t="str">
        <f>IF(OR(M246="",VLOOKUP(M$1,Services!$A$1:$B$22,2,0)="Exclude"),"",IF($D246=1,IF(OR(price_limit="",price_limit="No Limit"),IF(M246="Yes",1,2),IF(SUMIFS(WhatIf!$G:$G,WhatIf!$A:$A,M$1,WhatIf!$B:$B,M246)&lt;=price_limit,IF(M246="Yes",1,2),"")),""))</f>
        <v/>
      </c>
      <c r="BC246" s="67" t="str">
        <f>IF(OR(N246="",VLOOKUP(N$1,Services!$A$1:$B$22,2,0)="Exclude"),"",IF($D246=1,IF(OR(price_limit="",price_limit="No Limit"),IF(N246="Yes",1,2),IF(SUMIFS(WhatIf!$G:$G,WhatIf!$A:$A,N$1,WhatIf!$B:$B,N246)&lt;=price_limit,IF(N246="Yes",1,2),"")),""))</f>
        <v/>
      </c>
      <c r="BD246" s="67" t="str">
        <f>IF(OR(O246="",VLOOKUP(O$1,Services!$A$1:$B$22,2,0)="Exclude"),"",IF($D246=1,IF(OR(price_limit="",price_limit="No Limit"),IF(O246="Yes",1,2),IF(SUMIFS(WhatIf!$G:$G,WhatIf!$A:$A,O$1,WhatIf!$B:$B,O246)&lt;=price_limit,IF(O246="Yes",1,2),"")),""))</f>
        <v/>
      </c>
      <c r="BE246" s="67" t="str">
        <f>IF(OR(P246="",VLOOKUP(P$1,Services!$A$1:$B$22,2,0)="Exclude"),"",IF($D246=1,IF(OR(price_limit="",price_limit="No Limit"),IF(P246="Yes",1,2),IF(SUMIFS(WhatIf!$G:$G,WhatIf!$A:$A,P$1,WhatIf!$B:$B,P246)&lt;=price_limit,IF(P246="Yes",1,2),"")),""))</f>
        <v/>
      </c>
      <c r="BF246" s="67" t="str">
        <f>IF(OR(Q246="",VLOOKUP(Q$1,Services!$A$1:$B$22,2,0)="Exclude"),"",IF($D246=1,IF(OR(price_limit="",price_limit="No Limit"),IF(Q246="Yes",1,2),IF(SUMIFS(WhatIf!$G:$G,WhatIf!$A:$A,Q$1,WhatIf!$B:$B,Q246)&lt;=price_limit,IF(Q246="Yes",1,2),"")),""))</f>
        <v/>
      </c>
      <c r="BG246" s="67" t="str">
        <f ca="1">IF(OR(R246="",VLOOKUP(R$1,Services!$A$1:$B$22,2,0)="Exclude"),"",IF($D246=1,IF(OR(price_limit="",price_limit="No Limit"),IF(R246="Yes",1,2),IF(SUMIFS(WhatIf!$G:$G,WhatIf!$A:$A,R$1,WhatIf!$B:$B,R246)&lt;=price_limit,IF(R246="Yes",1,2),"")),""))</f>
        <v/>
      </c>
      <c r="BH246" s="67" t="str">
        <f>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 ca="1">IF(OR(X246="",VLOOKUP(X$1,Services!$A$1:$B$22,2,0)="Exclude"),"",IF($D246=1,IF(OR(price_limit="",price_limit="No Limit"),IF(X246="Yes",1,2),IF(SUMIFS(WhatIf!$G:$G,WhatIf!$A:$A,X$1,WhatIf!$B:$B,X246)&lt;=price_limit,IF(X246="Yes",1,2),"")),""))</f>
        <v/>
      </c>
      <c r="BN246" s="3">
        <f t="shared" si="18"/>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ht="12.45" customHeight="1" x14ac:dyDescent="0.3">
      <c r="A247" s="19" t="s">
        <v>52</v>
      </c>
      <c r="B247" s="4" t="s">
        <v>227</v>
      </c>
      <c r="C247" s="4" t="s">
        <v>280</v>
      </c>
      <c r="D247" s="3" t="str">
        <f t="shared" ca="1" si="20"/>
        <v/>
      </c>
      <c r="E247" s="5" t="s">
        <v>1</v>
      </c>
      <c r="F247" s="5" t="s">
        <v>496</v>
      </c>
      <c r="G247" s="5" t="s">
        <v>496</v>
      </c>
      <c r="J247" s="5" t="s">
        <v>1</v>
      </c>
      <c r="K247" s="5" t="s">
        <v>1</v>
      </c>
      <c r="L247" s="5" t="s">
        <v>1</v>
      </c>
      <c r="M247" s="5" t="s">
        <v>1</v>
      </c>
      <c r="O247" s="6"/>
      <c r="P247" s="6"/>
      <c r="Q247" s="6"/>
      <c r="R247" s="6" t="s">
        <v>807</v>
      </c>
      <c r="V247" s="5" t="s">
        <v>572</v>
      </c>
      <c r="X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7"/>
        <v/>
      </c>
      <c r="AT247" s="67" t="str">
        <f ca="1">IF(OR(E247="",VLOOKUP(E$1,Services!$A$1:$B$22,2,0)="Exclude"),"",IF($D247=1,IF(OR(price_limit="",price_limit="No Limit"),IF(E247="Yes",1,2),IF(SUMIFS(WhatIf!$G:$G,WhatIf!$A:$A,E$1,WhatIf!$B:$B,E247)&lt;=price_limit,IF(E247="Yes",1,2),"")),""))</f>
        <v/>
      </c>
      <c r="AU247" s="67" t="str">
        <f ca="1">IF(OR(F247="",VLOOKUP(F$1,Services!$A$1:$B$22,2,0)="Exclude"),"",IF($D247=1,IF(OR(price_limit="",price_limit="No Limit"),IF(F247="Yes",1,2),IF(SUMIFS(WhatIf!$G:$G,WhatIf!$A:$A,F$1,WhatIf!$B:$B,F247)&lt;=price_limit,IF(F247="Yes",1,2),"")),""))</f>
        <v/>
      </c>
      <c r="AV247" s="67" t="str">
        <f ca="1">IF(OR(G247="",VLOOKUP(G$1,Services!$A$1:$B$22,2,0)="Exclude"),"",IF($D247=1,IF(OR(price_limit="",price_limit="No Limit"),IF(G247="Yes",1,2),IF(SUMIFS(WhatIf!$G:$G,WhatIf!$A:$A,G$1,WhatIf!$B:$B,G247)&lt;=price_limit,IF(G247="Yes",1,2),"")),""))</f>
        <v/>
      </c>
      <c r="AW247" s="67" t="str">
        <f>IF(OR(H247="",VLOOKUP(H$1,Services!$A$1:$B$22,2,0)="Exclude"),"",IF($D247=1,IF(OR(price_limit="",price_limit="No Limit"),IF(H247="Yes",1,2),IF(SUMIFS(WhatIf!$G:$G,WhatIf!$A:$A,H$1,WhatIf!$B:$B,H247)&lt;=price_limit,IF(H247="Yes",1,2),"")),""))</f>
        <v/>
      </c>
      <c r="AX247" s="67" t="str">
        <f>IF(OR(I247="",VLOOKUP(I$1,Services!$A$1:$B$22,2,0)="Exclude"),"",IF($D247=1,IF(OR(price_limit="",price_limit="No Limit"),IF(I247="Yes",1,2),IF(SUMIFS(WhatIf!$G:$G,WhatIf!$A:$A,I$1,WhatIf!$B:$B,I247)&lt;=price_limit,IF(I247="Yes",1,2),"")),""))</f>
        <v/>
      </c>
      <c r="AY247" s="67" t="str">
        <f ca="1">IF(OR(J247="",VLOOKUP(J$1,Services!$A$1:$B$22,2,0)="Exclude"),"",IF($D247=1,IF(OR(price_limit="",price_limit="No Limit"),IF(J247="Yes",1,2),IF(SUMIFS(WhatIf!$G:$G,WhatIf!$A:$A,J$1,WhatIf!$B:$B,J247)&lt;=price_limit,IF(J247="Yes",1,2),"")),""))</f>
        <v/>
      </c>
      <c r="AZ247" s="67" t="str">
        <f ca="1">IF(OR(K247="",VLOOKUP(K$1,Services!$A$1:$B$22,2,0)="Exclude"),"",IF($D247=1,IF(OR(price_limit="",price_limit="No Limit"),IF(K247="Yes",1,2),IF(SUMIFS(WhatIf!$G:$G,WhatIf!$A:$A,K$1,WhatIf!$B:$B,K247)&lt;=price_limit,IF(K247="Yes",1,2),"")),""))</f>
        <v/>
      </c>
      <c r="BA247" s="67" t="str">
        <f ca="1">IF(OR(L247="",VLOOKUP(L$1,Services!$A$1:$B$22,2,0)="Exclude"),"",IF($D247=1,IF(OR(price_limit="",price_limit="No Limit"),IF(L247="Yes",1,2),IF(SUMIFS(WhatIf!$G:$G,WhatIf!$A:$A,L$1,WhatIf!$B:$B,L247)&lt;=price_limit,IF(L247="Yes",1,2),"")),""))</f>
        <v/>
      </c>
      <c r="BB247" s="67" t="str">
        <f ca="1">IF(OR(M247="",VLOOKUP(M$1,Services!$A$1:$B$22,2,0)="Exclude"),"",IF($D247=1,IF(OR(price_limit="",price_limit="No Limit"),IF(M247="Yes",1,2),IF(SUMIFS(WhatIf!$G:$G,WhatIf!$A:$A,M$1,WhatIf!$B:$B,M247)&lt;=price_limit,IF(M247="Yes",1,2),"")),""))</f>
        <v/>
      </c>
      <c r="BC247" s="67" t="str">
        <f>IF(OR(N247="",VLOOKUP(N$1,Services!$A$1:$B$22,2,0)="Exclude"),"",IF($D247=1,IF(OR(price_limit="",price_limit="No Limit"),IF(N247="Yes",1,2),IF(SUMIFS(WhatIf!$G:$G,WhatIf!$A:$A,N$1,WhatIf!$B:$B,N247)&lt;=price_limit,IF(N247="Yes",1,2),"")),""))</f>
        <v/>
      </c>
      <c r="BD247" s="67" t="str">
        <f>IF(OR(O247="",VLOOKUP(O$1,Services!$A$1:$B$22,2,0)="Exclude"),"",IF($D247=1,IF(OR(price_limit="",price_limit="No Limit"),IF(O247="Yes",1,2),IF(SUMIFS(WhatIf!$G:$G,WhatIf!$A:$A,O$1,WhatIf!$B:$B,O247)&lt;=price_limit,IF(O247="Yes",1,2),"")),""))</f>
        <v/>
      </c>
      <c r="BE247" s="67" t="str">
        <f>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 ca="1">IF(OR(R247="",VLOOKUP(R$1,Services!$A$1:$B$22,2,0)="Exclude"),"",IF($D247=1,IF(OR(price_limit="",price_limit="No Limit"),IF(R247="Yes",1,2),IF(SUMIFS(WhatIf!$G:$G,WhatIf!$A:$A,R$1,WhatIf!$B:$B,R247)&lt;=price_limit,IF(R247="Yes",1,2),"")),""))</f>
        <v/>
      </c>
      <c r="BH247" s="67" t="str">
        <f>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 ca="1">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 ca="1">IF(OR(X247="",VLOOKUP(X$1,Services!$A$1:$B$22,2,0)="Exclude"),"",IF($D247=1,IF(OR(price_limit="",price_limit="No Limit"),IF(X247="Yes",1,2),IF(SUMIFS(WhatIf!$G:$G,WhatIf!$A:$A,X$1,WhatIf!$B:$B,X247)&lt;=price_limit,IF(X247="Yes",1,2),"")),""))</f>
        <v/>
      </c>
      <c r="BN247" s="3">
        <f t="shared" si="18"/>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x14ac:dyDescent="0.3">
      <c r="A248" s="19" t="s">
        <v>377</v>
      </c>
      <c r="B248" s="4" t="s">
        <v>226</v>
      </c>
      <c r="C248" s="4" t="s">
        <v>447</v>
      </c>
      <c r="D248" s="3" t="str">
        <f t="shared" ca="1" si="20"/>
        <v/>
      </c>
      <c r="O248" s="6"/>
      <c r="P248" s="6"/>
      <c r="Q248" s="6"/>
      <c r="R248" s="6" t="s">
        <v>807</v>
      </c>
      <c r="X248" s="5" t="s">
        <v>1</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7"/>
        <v/>
      </c>
      <c r="AT248" s="67" t="str">
        <f>IF(OR(E248="",VLOOKUP(E$1,Services!$A$1:$B$22,2,0)="Exclude"),"",IF($D248=1,IF(OR(price_limit="",price_limit="No Limit"),IF(E248="Yes",1,2),IF(SUMIFS(WhatIf!$G:$G,WhatIf!$A:$A,E$1,WhatIf!$B:$B,E248)&lt;=price_limit,IF(E248="Yes",1,2),"")),""))</f>
        <v/>
      </c>
      <c r="AU248" s="67" t="str">
        <f>IF(OR(F248="",VLOOKUP(F$1,Services!$A$1:$B$22,2,0)="Exclude"),"",IF($D248=1,IF(OR(price_limit="",price_limit="No Limit"),IF(F248="Yes",1,2),IF(SUMIFS(WhatIf!$G:$G,WhatIf!$A:$A,F$1,WhatIf!$B:$B,F248)&lt;=price_limit,IF(F248="Yes",1,2),"")),""))</f>
        <v/>
      </c>
      <c r="AV248" s="67" t="str">
        <f>IF(OR(G248="",VLOOKUP(G$1,Services!$A$1:$B$22,2,0)="Exclude"),"",IF($D248=1,IF(OR(price_limit="",price_limit="No Limit"),IF(G248="Yes",1,2),IF(SUMIFS(WhatIf!$G:$G,WhatIf!$A:$A,G$1,WhatIf!$B:$B,G248)&lt;=price_limit,IF(G248="Yes",1,2),"")),""))</f>
        <v/>
      </c>
      <c r="AW248" s="67" t="str">
        <f>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IF(OR(L248="",VLOOKUP(L$1,Services!$A$1:$B$22,2,0)="Exclude"),"",IF($D248=1,IF(OR(price_limit="",price_limit="No Limit"),IF(L248="Yes",1,2),IF(SUMIFS(WhatIf!$G:$G,WhatIf!$A:$A,L$1,WhatIf!$B:$B,L248)&lt;=price_limit,IF(L248="Yes",1,2),"")),""))</f>
        <v/>
      </c>
      <c r="BB248" s="67" t="str">
        <f>IF(OR(M248="",VLOOKUP(M$1,Services!$A$1:$B$22,2,0)="Exclude"),"",IF($D248=1,IF(OR(price_limit="",price_limit="No Limit"),IF(M248="Yes",1,2),IF(SUMIFS(WhatIf!$G:$G,WhatIf!$A:$A,M$1,WhatIf!$B:$B,M248)&lt;=price_limit,IF(M248="Yes",1,2),"")),""))</f>
        <v/>
      </c>
      <c r="BC248" s="67" t="str">
        <f>IF(OR(N248="",VLOOKUP(N$1,Services!$A$1:$B$22,2,0)="Exclude"),"",IF($D248=1,IF(OR(price_limit="",price_limit="No Limit"),IF(N248="Yes",1,2),IF(SUMIFS(WhatIf!$G:$G,WhatIf!$A:$A,N$1,WhatIf!$B:$B,N248)&lt;=price_limit,IF(N248="Yes",1,2),"")),""))</f>
        <v/>
      </c>
      <c r="BD248" s="67" t="str">
        <f>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IF(OR(Q248="",VLOOKUP(Q$1,Services!$A$1:$B$22,2,0)="Exclude"),"",IF($D248=1,IF(OR(price_limit="",price_limit="No Limit"),IF(Q248="Yes",1,2),IF(SUMIFS(WhatIf!$G:$G,WhatIf!$A:$A,Q$1,WhatIf!$B:$B,Q248)&lt;=price_limit,IF(Q248="Yes",1,2),"")),""))</f>
        <v/>
      </c>
      <c r="BG248" s="67" t="str">
        <f ca="1">IF(OR(R248="",VLOOKUP(R$1,Services!$A$1:$B$22,2,0)="Exclude"),"",IF($D248=1,IF(OR(price_limit="",price_limit="No Limit"),IF(R248="Yes",1,2),IF(SUMIFS(WhatIf!$G:$G,WhatIf!$A:$A,R$1,WhatIf!$B:$B,R248)&lt;=price_limit,IF(R248="Yes",1,2),"")),""))</f>
        <v/>
      </c>
      <c r="BH248" s="67" t="str">
        <f>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 ca="1">IF(OR(X248="",VLOOKUP(X$1,Services!$A$1:$B$22,2,0)="Exclude"),"",IF($D248=1,IF(OR(price_limit="",price_limit="No Limit"),IF(X248="Yes",1,2),IF(SUMIFS(WhatIf!$G:$G,WhatIf!$A:$A,X$1,WhatIf!$B:$B,X248)&lt;=price_limit,IF(X248="Yes",1,2),"")),""))</f>
        <v/>
      </c>
      <c r="BN248" s="3">
        <f t="shared" si="18"/>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24.9" x14ac:dyDescent="0.3">
      <c r="A249" s="19" t="s">
        <v>268</v>
      </c>
      <c r="B249" s="4" t="s">
        <v>770</v>
      </c>
      <c r="C249" s="4" t="s">
        <v>206</v>
      </c>
      <c r="D249" s="3" t="str">
        <f t="shared" ca="1" si="20"/>
        <v/>
      </c>
      <c r="F249" s="5" t="s">
        <v>803</v>
      </c>
      <c r="G249" s="5" t="s">
        <v>803</v>
      </c>
      <c r="H249" s="5" t="s">
        <v>282</v>
      </c>
      <c r="I249" s="5" t="s">
        <v>282</v>
      </c>
      <c r="J249" s="5" t="s">
        <v>282</v>
      </c>
      <c r="K249" s="5" t="s">
        <v>282</v>
      </c>
      <c r="L249" s="5" t="s">
        <v>282</v>
      </c>
      <c r="M249" s="5" t="s">
        <v>282</v>
      </c>
      <c r="N249" s="5"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7"/>
        <v/>
      </c>
      <c r="AT249" s="67" t="str">
        <f>IF(OR(E249="",VLOOKUP(E$1,Services!$A$1:$B$22,2,0)="Exclude"),"",IF($D249=1,IF(OR(price_limit="",price_limit="No Limit"),IF(E249="Yes",1,2),IF(SUMIFS(WhatIf!$G:$G,WhatIf!$A:$A,E$1,WhatIf!$B:$B,E249)&lt;=price_limit,IF(E249="Yes",1,2),"")),""))</f>
        <v/>
      </c>
      <c r="AU249" s="67" t="str">
        <f ca="1">IF(OR(F249="",VLOOKUP(F$1,Services!$A$1:$B$22,2,0)="Exclude"),"",IF($D249=1,IF(OR(price_limit="",price_limit="No Limit"),IF(F249="Yes",1,2),IF(SUMIFS(WhatIf!$G:$G,WhatIf!$A:$A,F$1,WhatIf!$B:$B,F249)&lt;=price_limit,IF(F249="Yes",1,2),"")),""))</f>
        <v/>
      </c>
      <c r="AV249" s="67" t="str">
        <f ca="1">IF(OR(G249="",VLOOKUP(G$1,Services!$A$1:$B$22,2,0)="Exclude"),"",IF($D249=1,IF(OR(price_limit="",price_limit="No Limit"),IF(G249="Yes",1,2),IF(SUMIFS(WhatIf!$G:$G,WhatIf!$A:$A,G$1,WhatIf!$B:$B,G249)&lt;=price_limit,IF(G249="Yes",1,2),"")),""))</f>
        <v/>
      </c>
      <c r="AW249" s="67" t="str">
        <f ca="1">IF(OR(H249="",VLOOKUP(H$1,Services!$A$1:$B$22,2,0)="Exclude"),"",IF($D249=1,IF(OR(price_limit="",price_limit="No Limit"),IF(H249="Yes",1,2),IF(SUMIFS(WhatIf!$G:$G,WhatIf!$A:$A,H$1,WhatIf!$B:$B,H249)&lt;=price_limit,IF(H249="Yes",1,2),"")),""))</f>
        <v/>
      </c>
      <c r="AX249" s="67" t="str">
        <f ca="1">IF(OR(I249="",VLOOKUP(I$1,Services!$A$1:$B$22,2,0)="Exclude"),"",IF($D249=1,IF(OR(price_limit="",price_limit="No Limit"),IF(I249="Yes",1,2),IF(SUMIFS(WhatIf!$G:$G,WhatIf!$A:$A,I$1,WhatIf!$B:$B,I249)&lt;=price_limit,IF(I249="Yes",1,2),"")),""))</f>
        <v/>
      </c>
      <c r="AY249" s="67" t="str">
        <f ca="1">IF(OR(J249="",VLOOKUP(J$1,Services!$A$1:$B$22,2,0)="Exclude"),"",IF($D249=1,IF(OR(price_limit="",price_limit="No Limit"),IF(J249="Yes",1,2),IF(SUMIFS(WhatIf!$G:$G,WhatIf!$A:$A,J$1,WhatIf!$B:$B,J249)&lt;=price_limit,IF(J249="Yes",1,2),"")),""))</f>
        <v/>
      </c>
      <c r="AZ249" s="67" t="str">
        <f ca="1">IF(OR(K249="",VLOOKUP(K$1,Services!$A$1:$B$22,2,0)="Exclude"),"",IF($D249=1,IF(OR(price_limit="",price_limit="No Limit"),IF(K249="Yes",1,2),IF(SUMIFS(WhatIf!$G:$G,WhatIf!$A:$A,K$1,WhatIf!$B:$B,K249)&lt;=price_limit,IF(K249="Yes",1,2),"")),""))</f>
        <v/>
      </c>
      <c r="BA249" s="67" t="str">
        <f ca="1">IF(OR(L249="",VLOOKUP(L$1,Services!$A$1:$B$22,2,0)="Exclude"),"",IF($D249=1,IF(OR(price_limit="",price_limit="No Limit"),IF(L249="Yes",1,2),IF(SUMIFS(WhatIf!$G:$G,WhatIf!$A:$A,L$1,WhatIf!$B:$B,L249)&lt;=price_limit,IF(L249="Yes",1,2),"")),""))</f>
        <v/>
      </c>
      <c r="BB249" s="67" t="str">
        <f ca="1">IF(OR(M249="",VLOOKUP(M$1,Services!$A$1:$B$22,2,0)="Exclude"),"",IF($D249=1,IF(OR(price_limit="",price_limit="No Limit"),IF(M249="Yes",1,2),IF(SUMIFS(WhatIf!$G:$G,WhatIf!$A:$A,M$1,WhatIf!$B:$B,M249)&lt;=price_limit,IF(M249="Yes",1,2),"")),""))</f>
        <v/>
      </c>
      <c r="BC249" s="67" t="str">
        <f ca="1">IF(OR(N249="",VLOOKUP(N$1,Services!$A$1:$B$22,2,0)="Exclude"),"",IF($D249=1,IF(OR(price_limit="",price_limit="No Limit"),IF(N249="Yes",1,2),IF(SUMIFS(WhatIf!$G:$G,WhatIf!$A:$A,N$1,WhatIf!$B:$B,N249)&lt;=price_limit,IF(N249="Yes",1,2),"")),""))</f>
        <v/>
      </c>
      <c r="BD249" s="67" t="str">
        <f>IF(OR(O249="",VLOOKUP(O$1,Services!$A$1:$B$22,2,0)="Exclude"),"",IF($D249=1,IF(OR(price_limit="",price_limit="No Limit"),IF(O249="Yes",1,2),IF(SUMIFS(WhatIf!$G:$G,WhatIf!$A:$A,O$1,WhatIf!$B:$B,O249)&lt;=price_limit,IF(O249="Yes",1,2),"")),""))</f>
        <v/>
      </c>
      <c r="BE249" s="67" t="str">
        <f>IF(OR(P249="",VLOOKUP(P$1,Services!$A$1:$B$22,2,0)="Exclude"),"",IF($D249=1,IF(OR(price_limit="",price_limit="No Limit"),IF(P249="Yes",1,2),IF(SUMIFS(WhatIf!$G:$G,WhatIf!$A:$A,P$1,WhatIf!$B:$B,P249)&lt;=price_limit,IF(P249="Yes",1,2),"")),""))</f>
        <v/>
      </c>
      <c r="BF249" s="67" t="str">
        <f>IF(OR(Q249="",VLOOKUP(Q$1,Services!$A$1:$B$22,2,0)="Exclude"),"",IF($D249=1,IF(OR(price_limit="",price_limit="No Limit"),IF(Q249="Yes",1,2),IF(SUMIFS(WhatIf!$G:$G,WhatIf!$A:$A,Q$1,WhatIf!$B:$B,Q249)&lt;=price_limit,IF(Q249="Yes",1,2),"")),""))</f>
        <v/>
      </c>
      <c r="BG249" s="67" t="str">
        <f>IF(OR(R249="",VLOOKUP(R$1,Services!$A$1:$B$22,2,0)="Exclude"),"",IF($D249=1,IF(OR(price_limit="",price_limit="No Limit"),IF(R249="Yes",1,2),IF(SUMIFS(WhatIf!$G:$G,WhatIf!$A:$A,R$1,WhatIf!$B:$B,R249)&lt;=price_limit,IF(R249="Yes",1,2),"")),""))</f>
        <v/>
      </c>
      <c r="BH249" s="67" t="str">
        <f>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IF(OR(X249="",VLOOKUP(X$1,Services!$A$1:$B$22,2,0)="Exclude"),"",IF($D249=1,IF(OR(price_limit="",price_limit="No Limit"),IF(X249="Yes",1,2),IF(SUMIFS(WhatIf!$G:$G,WhatIf!$A:$A,X$1,WhatIf!$B:$B,X249)&lt;=price_limit,IF(X249="Yes",1,2),"")),""))</f>
        <v/>
      </c>
      <c r="BN249" s="3">
        <f t="shared" si="18"/>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378</v>
      </c>
      <c r="B250" s="4" t="s">
        <v>228</v>
      </c>
      <c r="C250" s="4" t="s">
        <v>444</v>
      </c>
      <c r="D250" s="3" t="str">
        <f t="shared" ca="1" si="20"/>
        <v/>
      </c>
      <c r="H250" s="5" t="s">
        <v>1</v>
      </c>
      <c r="I250" s="5" t="s">
        <v>1</v>
      </c>
      <c r="O250" s="6" t="s">
        <v>1</v>
      </c>
      <c r="P250" s="6"/>
      <c r="Q250" s="6" t="s">
        <v>1</v>
      </c>
      <c r="R250" s="6"/>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7"/>
        <v/>
      </c>
      <c r="AT250" s="67" t="str">
        <f>IF(OR(E250="",VLOOKUP(E$1,Services!$A$1:$B$22,2,0)="Exclude"),"",IF($D250=1,IF(OR(price_limit="",price_limit="No Limit"),IF(E250="Yes",1,2),IF(SUMIFS(WhatIf!$G:$G,WhatIf!$A:$A,E$1,WhatIf!$B:$B,E250)&lt;=price_limit,IF(E250="Yes",1,2),"")),""))</f>
        <v/>
      </c>
      <c r="AU250" s="67" t="str">
        <f>IF(OR(F250="",VLOOKUP(F$1,Services!$A$1:$B$22,2,0)="Exclude"),"",IF($D250=1,IF(OR(price_limit="",price_limit="No Limit"),IF(F250="Yes",1,2),IF(SUMIFS(WhatIf!$G:$G,WhatIf!$A:$A,F$1,WhatIf!$B:$B,F250)&lt;=price_limit,IF(F250="Yes",1,2),"")),""))</f>
        <v/>
      </c>
      <c r="AV250" s="67" t="str">
        <f>IF(OR(G250="",VLOOKUP(G$1,Services!$A$1:$B$22,2,0)="Exclude"),"",IF($D250=1,IF(OR(price_limit="",price_limit="No Limit"),IF(G250="Yes",1,2),IF(SUMIFS(WhatIf!$G:$G,WhatIf!$A:$A,G$1,WhatIf!$B:$B,G250)&lt;=price_limit,IF(G250="Yes",1,2),"")),""))</f>
        <v/>
      </c>
      <c r="AW250" s="67" t="str">
        <f ca="1">IF(OR(H250="",VLOOKUP(H$1,Services!$A$1:$B$22,2,0)="Exclude"),"",IF($D250=1,IF(OR(price_limit="",price_limit="No Limit"),IF(H250="Yes",1,2),IF(SUMIFS(WhatIf!$G:$G,WhatIf!$A:$A,H$1,WhatIf!$B:$B,H250)&lt;=price_limit,IF(H250="Yes",1,2),"")),""))</f>
        <v/>
      </c>
      <c r="AX250" s="67" t="str">
        <f ca="1">IF(OR(I250="",VLOOKUP(I$1,Services!$A$1:$B$22,2,0)="Exclude"),"",IF($D250=1,IF(OR(price_limit="",price_limit="No Limit"),IF(I250="Yes",1,2),IF(SUMIFS(WhatIf!$G:$G,WhatIf!$A:$A,I$1,WhatIf!$B:$B,I250)&lt;=price_limit,IF(I250="Yes",1,2),"")),""))</f>
        <v/>
      </c>
      <c r="AY250" s="67" t="str">
        <f>IF(OR(J250="",VLOOKUP(J$1,Services!$A$1:$B$22,2,0)="Exclude"),"",IF($D250=1,IF(OR(price_limit="",price_limit="No Limit"),IF(J250="Yes",1,2),IF(SUMIFS(WhatIf!$G:$G,WhatIf!$A:$A,J$1,WhatIf!$B:$B,J250)&lt;=price_limit,IF(J250="Yes",1,2),"")),""))</f>
        <v/>
      </c>
      <c r="AZ250" s="67" t="str">
        <f>IF(OR(K250="",VLOOKUP(K$1,Services!$A$1:$B$22,2,0)="Exclude"),"",IF($D250=1,IF(OR(price_limit="",price_limit="No Limit"),IF(K250="Yes",1,2),IF(SUMIFS(WhatIf!$G:$G,WhatIf!$A:$A,K$1,WhatIf!$B:$B,K250)&lt;=price_limit,IF(K250="Yes",1,2),"")),""))</f>
        <v/>
      </c>
      <c r="BA250" s="67" t="str">
        <f>IF(OR(L250="",VLOOKUP(L$1,Services!$A$1:$B$22,2,0)="Exclude"),"",IF($D250=1,IF(OR(price_limit="",price_limit="No Limit"),IF(L250="Yes",1,2),IF(SUMIFS(WhatIf!$G:$G,WhatIf!$A:$A,L$1,WhatIf!$B:$B,L250)&lt;=price_limit,IF(L250="Yes",1,2),"")),""))</f>
        <v/>
      </c>
      <c r="BB250" s="67" t="str">
        <f>IF(OR(M250="",VLOOKUP(M$1,Services!$A$1:$B$22,2,0)="Exclude"),"",IF($D250=1,IF(OR(price_limit="",price_limit="No Limit"),IF(M250="Yes",1,2),IF(SUMIFS(WhatIf!$G:$G,WhatIf!$A:$A,M$1,WhatIf!$B:$B,M250)&lt;=price_limit,IF(M250="Yes",1,2),"")),""))</f>
        <v/>
      </c>
      <c r="BC250" s="67" t="str">
        <f>IF(OR(N250="",VLOOKUP(N$1,Services!$A$1:$B$22,2,0)="Exclude"),"",IF($D250=1,IF(OR(price_limit="",price_limit="No Limit"),IF(N250="Yes",1,2),IF(SUMIFS(WhatIf!$G:$G,WhatIf!$A:$A,N$1,WhatIf!$B:$B,N250)&lt;=price_limit,IF(N250="Yes",1,2),"")),""))</f>
        <v/>
      </c>
      <c r="BD250" s="67" t="str">
        <f ca="1">IF(OR(O250="",VLOOKUP(O$1,Services!$A$1:$B$22,2,0)="Exclude"),"",IF($D250=1,IF(OR(price_limit="",price_limit="No Limit"),IF(O250="Yes",1,2),IF(SUMIFS(WhatIf!$G:$G,WhatIf!$A:$A,O$1,WhatIf!$B:$B,O250)&lt;=price_limit,IF(O250="Yes",1,2),"")),""))</f>
        <v/>
      </c>
      <c r="BE250" s="67" t="str">
        <f>IF(OR(P250="",VLOOKUP(P$1,Services!$A$1:$B$22,2,0)="Exclude"),"",IF($D250=1,IF(OR(price_limit="",price_limit="No Limit"),IF(P250="Yes",1,2),IF(SUMIFS(WhatIf!$G:$G,WhatIf!$A:$A,P$1,WhatIf!$B:$B,P250)&lt;=price_limit,IF(P250="Yes",1,2),"")),""))</f>
        <v/>
      </c>
      <c r="BF250" s="67" t="str">
        <f>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IF(OR(X250="",VLOOKUP(X$1,Services!$A$1:$B$22,2,0)="Exclude"),"",IF($D250=1,IF(OR(price_limit="",price_limit="No Limit"),IF(X250="Yes",1,2),IF(SUMIFS(WhatIf!$G:$G,WhatIf!$A:$A,X$1,WhatIf!$B:$B,X250)&lt;=price_limit,IF(X250="Yes",1,2),"")),""))</f>
        <v/>
      </c>
      <c r="BN250" s="3">
        <f t="shared" si="18"/>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x14ac:dyDescent="0.3">
      <c r="A251" s="19" t="s">
        <v>651</v>
      </c>
      <c r="B251" s="4" t="s">
        <v>739</v>
      </c>
      <c r="C251" s="4" t="s">
        <v>280</v>
      </c>
      <c r="D251" s="3" t="str">
        <f t="shared" ca="1" si="20"/>
        <v/>
      </c>
      <c r="P251" s="5" t="s">
        <v>1</v>
      </c>
      <c r="T251" s="5" t="s">
        <v>244</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7"/>
        <v/>
      </c>
      <c r="AT251" s="67" t="str">
        <f>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IF(OR(G251="",VLOOKUP(G$1,Services!$A$1:$B$22,2,0)="Exclude"),"",IF($D251=1,IF(OR(price_limit="",price_limit="No Limit"),IF(G251="Yes",1,2),IF(SUMIFS(WhatIf!$G:$G,WhatIf!$A:$A,G$1,WhatIf!$B:$B,G251)&lt;=price_limit,IF(G251="Yes",1,2),"")),""))</f>
        <v/>
      </c>
      <c r="AW251" s="67" t="str">
        <f>IF(OR(H251="",VLOOKUP(H$1,Services!$A$1:$B$22,2,0)="Exclude"),"",IF($D251=1,IF(OR(price_limit="",price_limit="No Limit"),IF(H251="Yes",1,2),IF(SUMIFS(WhatIf!$G:$G,WhatIf!$A:$A,H$1,WhatIf!$B:$B,H251)&lt;=price_limit,IF(H251="Yes",1,2),"")),""))</f>
        <v/>
      </c>
      <c r="AX251" s="67" t="str">
        <f>IF(OR(I251="",VLOOKUP(I$1,Services!$A$1:$B$22,2,0)="Exclude"),"",IF($D251=1,IF(OR(price_limit="",price_limit="No Limit"),IF(I251="Yes",1,2),IF(SUMIFS(WhatIf!$G:$G,WhatIf!$A:$A,I$1,WhatIf!$B:$B,I251)&lt;=price_limit,IF(I251="Yes",1,2),"")),""))</f>
        <v/>
      </c>
      <c r="AY251" s="67" t="str">
        <f>IF(OR(J251="",VLOOKUP(J$1,Services!$A$1:$B$22,2,0)="Exclude"),"",IF($D251=1,IF(OR(price_limit="",price_limit="No Limit"),IF(J251="Yes",1,2),IF(SUMIFS(WhatIf!$G:$G,WhatIf!$A:$A,J$1,WhatIf!$B:$B,J251)&lt;=price_limit,IF(J251="Yes",1,2),"")),""))</f>
        <v/>
      </c>
      <c r="AZ251" s="67" t="str">
        <f>IF(OR(K251="",VLOOKUP(K$1,Services!$A$1:$B$22,2,0)="Exclude"),"",IF($D251=1,IF(OR(price_limit="",price_limit="No Limit"),IF(K251="Yes",1,2),IF(SUMIFS(WhatIf!$G:$G,WhatIf!$A:$A,K$1,WhatIf!$B:$B,K251)&lt;=price_limit,IF(K251="Yes",1,2),"")),""))</f>
        <v/>
      </c>
      <c r="BA251" s="67" t="str">
        <f>IF(OR(L251="",VLOOKUP(L$1,Services!$A$1:$B$22,2,0)="Exclude"),"",IF($D251=1,IF(OR(price_limit="",price_limit="No Limit"),IF(L251="Yes",1,2),IF(SUMIFS(WhatIf!$G:$G,WhatIf!$A:$A,L$1,WhatIf!$B:$B,L251)&lt;=price_limit,IF(L251="Yes",1,2),"")),""))</f>
        <v/>
      </c>
      <c r="BB251" s="67" t="str">
        <f>IF(OR(M251="",VLOOKUP(M$1,Services!$A$1:$B$22,2,0)="Exclude"),"",IF($D251=1,IF(OR(price_limit="",price_limit="No Limit"),IF(M251="Yes",1,2),IF(SUMIFS(WhatIf!$G:$G,WhatIf!$A:$A,M$1,WhatIf!$B:$B,M251)&lt;=price_limit,IF(M251="Yes",1,2),"")),""))</f>
        <v/>
      </c>
      <c r="BC251" s="67" t="str">
        <f>IF(OR(N251="",VLOOKUP(N$1,Services!$A$1:$B$22,2,0)="Exclude"),"",IF($D251=1,IF(OR(price_limit="",price_limit="No Limit"),IF(N251="Yes",1,2),IF(SUMIFS(WhatIf!$G:$G,WhatIf!$A:$A,N$1,WhatIf!$B:$B,N251)&lt;=price_limit,IF(N251="Yes",1,2),"")),""))</f>
        <v/>
      </c>
      <c r="BD251" s="67" t="str">
        <f>IF(OR(O251="",VLOOKUP(O$1,Services!$A$1:$B$22,2,0)="Exclude"),"",IF($D251=1,IF(OR(price_limit="",price_limit="No Limit"),IF(O251="Yes",1,2),IF(SUMIFS(WhatIf!$G:$G,WhatIf!$A:$A,O$1,WhatIf!$B:$B,O251)&lt;=price_limit,IF(O251="Yes",1,2),"")),""))</f>
        <v/>
      </c>
      <c r="BE251" s="67" t="str">
        <f ca="1">IF(OR(P251="",VLOOKUP(P$1,Services!$A$1:$B$22,2,0)="Exclude"),"",IF($D251=1,IF(OR(price_limit="",price_limit="No Limit"),IF(P251="Yes",1,2),IF(SUMIFS(WhatIf!$G:$G,WhatIf!$A:$A,P$1,WhatIf!$B:$B,P251)&lt;=price_limit,IF(P251="Yes",1,2),"")),""))</f>
        <v/>
      </c>
      <c r="BF251" s="67" t="str">
        <f>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 ca="1">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IF(OR(X251="",VLOOKUP(X$1,Services!$A$1:$B$22,2,0)="Exclude"),"",IF($D251=1,IF(OR(price_limit="",price_limit="No Limit"),IF(X251="Yes",1,2),IF(SUMIFS(WhatIf!$G:$G,WhatIf!$A:$A,X$1,WhatIf!$B:$B,X251)&lt;=price_limit,IF(X251="Yes",1,2),"")),""))</f>
        <v/>
      </c>
      <c r="BN251" s="3">
        <f t="shared" si="18"/>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24.9" x14ac:dyDescent="0.3">
      <c r="A252" s="19" t="s">
        <v>269</v>
      </c>
      <c r="B252" s="4" t="s">
        <v>237</v>
      </c>
      <c r="C252" s="4" t="s">
        <v>206</v>
      </c>
      <c r="D252" s="3" t="str">
        <f t="shared" ca="1" si="20"/>
        <v/>
      </c>
      <c r="H252" s="5" t="s">
        <v>282</v>
      </c>
      <c r="I252" s="5" t="s">
        <v>282</v>
      </c>
      <c r="J252" s="5" t="s">
        <v>282</v>
      </c>
      <c r="K252" s="5" t="s">
        <v>282</v>
      </c>
      <c r="L252" s="5" t="s">
        <v>282</v>
      </c>
      <c r="M252" s="5" t="s">
        <v>282</v>
      </c>
      <c r="N252" s="5" t="s">
        <v>1</v>
      </c>
      <c r="Q252" s="5" t="s">
        <v>805</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7"/>
        <v/>
      </c>
      <c r="AT252" s="67" t="str">
        <f>IF(OR(E252="",VLOOKUP(E$1,Services!$A$1:$B$22,2,0)="Exclude"),"",IF($D252=1,IF(OR(price_limit="",price_limit="No Limit"),IF(E252="Yes",1,2),IF(SUMIFS(WhatIf!$G:$G,WhatIf!$A:$A,E$1,WhatIf!$B:$B,E252)&lt;=price_limit,IF(E252="Yes",1,2),"")),""))</f>
        <v/>
      </c>
      <c r="AU252" s="67" t="str">
        <f>IF(OR(F252="",VLOOKUP(F$1,Services!$A$1:$B$22,2,0)="Exclude"),"",IF($D252=1,IF(OR(price_limit="",price_limit="No Limit"),IF(F252="Yes",1,2),IF(SUMIFS(WhatIf!$G:$G,WhatIf!$A:$A,F$1,WhatIf!$B:$B,F252)&lt;=price_limit,IF(F252="Yes",1,2),"")),""))</f>
        <v/>
      </c>
      <c r="AV252" s="67" t="str">
        <f>IF(OR(G252="",VLOOKUP(G$1,Services!$A$1:$B$22,2,0)="Exclude"),"",IF($D252=1,IF(OR(price_limit="",price_limit="No Limit"),IF(G252="Yes",1,2),IF(SUMIFS(WhatIf!$G:$G,WhatIf!$A:$A,G$1,WhatIf!$B:$B,G252)&lt;=price_limit,IF(G252="Yes",1,2),"")),""))</f>
        <v/>
      </c>
      <c r="AW252" s="67" t="str">
        <f ca="1">IF(OR(H252="",VLOOKUP(H$1,Services!$A$1:$B$22,2,0)="Exclude"),"",IF($D252=1,IF(OR(price_limit="",price_limit="No Limit"),IF(H252="Yes",1,2),IF(SUMIFS(WhatIf!$G:$G,WhatIf!$A:$A,H$1,WhatIf!$B:$B,H252)&lt;=price_limit,IF(H252="Yes",1,2),"")),""))</f>
        <v/>
      </c>
      <c r="AX252" s="67" t="str">
        <f ca="1">IF(OR(I252="",VLOOKUP(I$1,Services!$A$1:$B$22,2,0)="Exclude"),"",IF($D252=1,IF(OR(price_limit="",price_limit="No Limit"),IF(I252="Yes",1,2),IF(SUMIFS(WhatIf!$G:$G,WhatIf!$A:$A,I$1,WhatIf!$B:$B,I252)&lt;=price_limit,IF(I252="Yes",1,2),"")),""))</f>
        <v/>
      </c>
      <c r="AY252" s="67" t="str">
        <f ca="1">IF(OR(J252="",VLOOKUP(J$1,Services!$A$1:$B$22,2,0)="Exclude"),"",IF($D252=1,IF(OR(price_limit="",price_limit="No Limit"),IF(J252="Yes",1,2),IF(SUMIFS(WhatIf!$G:$G,WhatIf!$A:$A,J$1,WhatIf!$B:$B,J252)&lt;=price_limit,IF(J252="Yes",1,2),"")),""))</f>
        <v/>
      </c>
      <c r="AZ252" s="67" t="str">
        <f ca="1">IF(OR(K252="",VLOOKUP(K$1,Services!$A$1:$B$22,2,0)="Exclude"),"",IF($D252=1,IF(OR(price_limit="",price_limit="No Limit"),IF(K252="Yes",1,2),IF(SUMIFS(WhatIf!$G:$G,WhatIf!$A:$A,K$1,WhatIf!$B:$B,K252)&lt;=price_limit,IF(K252="Yes",1,2),"")),""))</f>
        <v/>
      </c>
      <c r="BA252" s="67" t="str">
        <f ca="1">IF(OR(L252="",VLOOKUP(L$1,Services!$A$1:$B$22,2,0)="Exclude"),"",IF($D252=1,IF(OR(price_limit="",price_limit="No Limit"),IF(L252="Yes",1,2),IF(SUMIFS(WhatIf!$G:$G,WhatIf!$A:$A,L$1,WhatIf!$B:$B,L252)&lt;=price_limit,IF(L252="Yes",1,2),"")),""))</f>
        <v/>
      </c>
      <c r="BB252" s="67" t="str">
        <f ca="1">IF(OR(M252="",VLOOKUP(M$1,Services!$A$1:$B$22,2,0)="Exclude"),"",IF($D252=1,IF(OR(price_limit="",price_limit="No Limit"),IF(M252="Yes",1,2),IF(SUMIFS(WhatIf!$G:$G,WhatIf!$A:$A,M$1,WhatIf!$B:$B,M252)&lt;=price_limit,IF(M252="Yes",1,2),"")),""))</f>
        <v/>
      </c>
      <c r="BC252" s="67" t="str">
        <f ca="1">IF(OR(N252="",VLOOKUP(N$1,Services!$A$1:$B$22,2,0)="Exclude"),"",IF($D252=1,IF(OR(price_limit="",price_limit="No Limit"),IF(N252="Yes",1,2),IF(SUMIFS(WhatIf!$G:$G,WhatIf!$A:$A,N$1,WhatIf!$B:$B,N252)&lt;=price_limit,IF(N252="Yes",1,2),"")),""))</f>
        <v/>
      </c>
      <c r="BD252" s="67" t="str">
        <f>IF(OR(O252="",VLOOKUP(O$1,Services!$A$1:$B$22,2,0)="Exclude"),"",IF($D252=1,IF(OR(price_limit="",price_limit="No Limit"),IF(O252="Yes",1,2),IF(SUMIFS(WhatIf!$G:$G,WhatIf!$A:$A,O$1,WhatIf!$B:$B,O252)&lt;=price_limit,IF(O252="Yes",1,2),"")),""))</f>
        <v/>
      </c>
      <c r="BE252" s="67" t="str">
        <f>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IF(OR(S252="",VLOOKUP(S$1,Services!$A$1:$B$22,2,0)="Exclude"),"",IF($D252=1,IF(OR(price_limit="",price_limit="No Limit"),IF(S252="Yes",1,2),IF(SUMIFS(WhatIf!$G:$G,WhatIf!$A:$A,S$1,WhatIf!$B:$B,S252)&lt;=price_limit,IF(S252="Yes",1,2),"")),""))</f>
        <v/>
      </c>
      <c r="BI252" s="67" t="str">
        <f>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18"/>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24.9" x14ac:dyDescent="0.3">
      <c r="A253" s="19" t="s">
        <v>53</v>
      </c>
      <c r="B253" s="4" t="s">
        <v>393</v>
      </c>
      <c r="C253" s="4" t="s">
        <v>198</v>
      </c>
      <c r="D253" s="3" t="str">
        <f t="shared" ca="1" si="20"/>
        <v/>
      </c>
      <c r="F253" s="5" t="s">
        <v>501</v>
      </c>
      <c r="G253" s="5" t="s">
        <v>501</v>
      </c>
      <c r="H253" s="6" t="s">
        <v>1</v>
      </c>
      <c r="I253" s="6" t="s">
        <v>1</v>
      </c>
      <c r="L253" s="5" t="s">
        <v>1</v>
      </c>
      <c r="M253" s="5" t="s">
        <v>1</v>
      </c>
      <c r="O253" s="6" t="s">
        <v>1</v>
      </c>
      <c r="P253" s="6" t="s">
        <v>1</v>
      </c>
      <c r="Q253" s="6" t="s">
        <v>305</v>
      </c>
      <c r="R253" s="6"/>
      <c r="V253" s="5"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7"/>
        <v/>
      </c>
      <c r="AT253" s="67" t="str">
        <f>IF(OR(E253="",VLOOKUP(E$1,Services!$A$1:$B$22,2,0)="Exclude"),"",IF($D253=1,IF(OR(price_limit="",price_limit="No Limit"),IF(E253="Yes",1,2),IF(SUMIFS(WhatIf!$G:$G,WhatIf!$A:$A,E$1,WhatIf!$B:$B,E253)&lt;=price_limit,IF(E253="Yes",1,2),"")),""))</f>
        <v/>
      </c>
      <c r="AU253" s="67" t="str">
        <f ca="1">IF(OR(F253="",VLOOKUP(F$1,Services!$A$1:$B$22,2,0)="Exclude"),"",IF($D253=1,IF(OR(price_limit="",price_limit="No Limit"),IF(F253="Yes",1,2),IF(SUMIFS(WhatIf!$G:$G,WhatIf!$A:$A,F$1,WhatIf!$B:$B,F253)&lt;=price_limit,IF(F253="Yes",1,2),"")),""))</f>
        <v/>
      </c>
      <c r="AV253" s="67" t="str">
        <f ca="1">IF(OR(G253="",VLOOKUP(G$1,Services!$A$1:$B$22,2,0)="Exclude"),"",IF($D253=1,IF(OR(price_limit="",price_limit="No Limit"),IF(G253="Yes",1,2),IF(SUMIFS(WhatIf!$G:$G,WhatIf!$A:$A,G$1,WhatIf!$B:$B,G253)&lt;=price_limit,IF(G253="Yes",1,2),"")),""))</f>
        <v/>
      </c>
      <c r="AW253" s="67" t="str">
        <f ca="1">IF(OR(H253="",VLOOKUP(H$1,Services!$A$1:$B$22,2,0)="Exclude"),"",IF($D253=1,IF(OR(price_limit="",price_limit="No Limit"),IF(H253="Yes",1,2),IF(SUMIFS(WhatIf!$G:$G,WhatIf!$A:$A,H$1,WhatIf!$B:$B,H253)&lt;=price_limit,IF(H253="Yes",1,2),"")),""))</f>
        <v/>
      </c>
      <c r="AX253" s="67" t="str">
        <f ca="1">IF(OR(I253="",VLOOKUP(I$1,Services!$A$1:$B$22,2,0)="Exclude"),"",IF($D253=1,IF(OR(price_limit="",price_limit="No Limit"),IF(I253="Yes",1,2),IF(SUMIFS(WhatIf!$G:$G,WhatIf!$A:$A,I$1,WhatIf!$B:$B,I253)&lt;=price_limit,IF(I253="Yes",1,2),"")),""))</f>
        <v/>
      </c>
      <c r="AY253" s="67" t="str">
        <f>IF(OR(J253="",VLOOKUP(J$1,Services!$A$1:$B$22,2,0)="Exclude"),"",IF($D253=1,IF(OR(price_limit="",price_limit="No Limit"),IF(J253="Yes",1,2),IF(SUMIFS(WhatIf!$G:$G,WhatIf!$A:$A,J$1,WhatIf!$B:$B,J253)&lt;=price_limit,IF(J253="Yes",1,2),"")),""))</f>
        <v/>
      </c>
      <c r="AZ253" s="67" t="str">
        <f>IF(OR(K253="",VLOOKUP(K$1,Services!$A$1:$B$22,2,0)="Exclude"),"",IF($D253=1,IF(OR(price_limit="",price_limit="No Limit"),IF(K253="Yes",1,2),IF(SUMIFS(WhatIf!$G:$G,WhatIf!$A:$A,K$1,WhatIf!$B:$B,K253)&lt;=price_limit,IF(K253="Yes",1,2),"")),""))</f>
        <v/>
      </c>
      <c r="BA253" s="67" t="str">
        <f ca="1">IF(OR(L253="",VLOOKUP(L$1,Services!$A$1:$B$22,2,0)="Exclude"),"",IF($D253=1,IF(OR(price_limit="",price_limit="No Limit"),IF(L253="Yes",1,2),IF(SUMIFS(WhatIf!$G:$G,WhatIf!$A:$A,L$1,WhatIf!$B:$B,L253)&lt;=price_limit,IF(L253="Yes",1,2),"")),""))</f>
        <v/>
      </c>
      <c r="BB253" s="67" t="str">
        <f ca="1">IF(OR(M253="",VLOOKUP(M$1,Services!$A$1:$B$22,2,0)="Exclude"),"",IF($D253=1,IF(OR(price_limit="",price_limit="No Limit"),IF(M253="Yes",1,2),IF(SUMIFS(WhatIf!$G:$G,WhatIf!$A:$A,M$1,WhatIf!$B:$B,M253)&lt;=price_limit,IF(M253="Yes",1,2),"")),""))</f>
        <v/>
      </c>
      <c r="BC253" s="67" t="str">
        <f>IF(OR(N253="",VLOOKUP(N$1,Services!$A$1:$B$22,2,0)="Exclude"),"",IF($D253=1,IF(OR(price_limit="",price_limit="No Limit"),IF(N253="Yes",1,2),IF(SUMIFS(WhatIf!$G:$G,WhatIf!$A:$A,N$1,WhatIf!$B:$B,N253)&lt;=price_limit,IF(N253="Yes",1,2),"")),""))</f>
        <v/>
      </c>
      <c r="BD253" s="67" t="str">
        <f ca="1">IF(OR(O253="",VLOOKUP(O$1,Services!$A$1:$B$22,2,0)="Exclude"),"",IF($D253=1,IF(OR(price_limit="",price_limit="No Limit"),IF(O253="Yes",1,2),IF(SUMIFS(WhatIf!$G:$G,WhatIf!$A:$A,O$1,WhatIf!$B:$B,O253)&lt;=price_limit,IF(O253="Yes",1,2),"")),""))</f>
        <v/>
      </c>
      <c r="BE253" s="67" t="str">
        <f ca="1">IF(OR(P253="",VLOOKUP(P$1,Services!$A$1:$B$22,2,0)="Exclude"),"",IF($D253=1,IF(OR(price_limit="",price_limit="No Limit"),IF(P253="Yes",1,2),IF(SUMIFS(WhatIf!$G:$G,WhatIf!$A:$A,P$1,WhatIf!$B:$B,P253)&lt;=price_limit,IF(P253="Yes",1,2),"")),""))</f>
        <v/>
      </c>
      <c r="BF253" s="67" t="str">
        <f>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 ca="1">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18"/>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49.75" x14ac:dyDescent="0.3">
      <c r="A254" s="19" t="s">
        <v>54</v>
      </c>
      <c r="B254" s="4" t="s">
        <v>543</v>
      </c>
      <c r="C254" s="4" t="s">
        <v>280</v>
      </c>
      <c r="D254" s="3" t="str">
        <f t="shared" ca="1" si="20"/>
        <v/>
      </c>
      <c r="G254" s="5" t="s">
        <v>1</v>
      </c>
      <c r="H254" s="5" t="s">
        <v>1</v>
      </c>
      <c r="I254" s="5" t="s">
        <v>1</v>
      </c>
      <c r="J254" s="5" t="s">
        <v>1</v>
      </c>
      <c r="K254" s="5" t="s">
        <v>1</v>
      </c>
      <c r="L254" s="5" t="s">
        <v>1</v>
      </c>
      <c r="M254" s="5" t="s">
        <v>1</v>
      </c>
      <c r="N254" s="5" t="s">
        <v>1</v>
      </c>
      <c r="O254" s="6" t="s">
        <v>1</v>
      </c>
      <c r="P254" s="6"/>
      <c r="Q254" s="6" t="s">
        <v>1</v>
      </c>
      <c r="R254" s="6"/>
      <c r="V254" s="5" t="s">
        <v>1</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7"/>
        <v/>
      </c>
      <c r="AT254" s="67" t="str">
        <f>IF(OR(E254="",VLOOKUP(E$1,Services!$A$1:$B$22,2,0)="Exclude"),"",IF($D254=1,IF(OR(price_limit="",price_limit="No Limit"),IF(E254="Yes",1,2),IF(SUMIFS(WhatIf!$G:$G,WhatIf!$A:$A,E$1,WhatIf!$B:$B,E254)&lt;=price_limit,IF(E254="Yes",1,2),"")),""))</f>
        <v/>
      </c>
      <c r="AU254" s="67" t="str">
        <f>IF(OR(F254="",VLOOKUP(F$1,Services!$A$1:$B$22,2,0)="Exclude"),"",IF($D254=1,IF(OR(price_limit="",price_limit="No Limit"),IF(F254="Yes",1,2),IF(SUMIFS(WhatIf!$G:$G,WhatIf!$A:$A,F$1,WhatIf!$B:$B,F254)&lt;=price_limit,IF(F254="Yes",1,2),"")),""))</f>
        <v/>
      </c>
      <c r="AV254" s="67" t="str">
        <f ca="1">IF(OR(G254="",VLOOKUP(G$1,Services!$A$1:$B$22,2,0)="Exclude"),"",IF($D254=1,IF(OR(price_limit="",price_limit="No Limit"),IF(G254="Yes",1,2),IF(SUMIFS(WhatIf!$G:$G,WhatIf!$A:$A,G$1,WhatIf!$B:$B,G254)&lt;=price_limit,IF(G254="Yes",1,2),"")),""))</f>
        <v/>
      </c>
      <c r="AW254" s="67" t="str">
        <f ca="1">IF(OR(H254="",VLOOKUP(H$1,Services!$A$1:$B$22,2,0)="Exclude"),"",IF($D254=1,IF(OR(price_limit="",price_limit="No Limit"),IF(H254="Yes",1,2),IF(SUMIFS(WhatIf!$G:$G,WhatIf!$A:$A,H$1,WhatIf!$B:$B,H254)&lt;=price_limit,IF(H254="Yes",1,2),"")),""))</f>
        <v/>
      </c>
      <c r="AX254" s="67" t="str">
        <f ca="1">IF(OR(I254="",VLOOKUP(I$1,Services!$A$1:$B$22,2,0)="Exclude"),"",IF($D254=1,IF(OR(price_limit="",price_limit="No Limit"),IF(I254="Yes",1,2),IF(SUMIFS(WhatIf!$G:$G,WhatIf!$A:$A,I$1,WhatIf!$B:$B,I254)&lt;=price_limit,IF(I254="Yes",1,2),"")),""))</f>
        <v/>
      </c>
      <c r="AY254" s="67" t="str">
        <f ca="1">IF(OR(J254="",VLOOKUP(J$1,Services!$A$1:$B$22,2,0)="Exclude"),"",IF($D254=1,IF(OR(price_limit="",price_limit="No Limit"),IF(J254="Yes",1,2),IF(SUMIFS(WhatIf!$G:$G,WhatIf!$A:$A,J$1,WhatIf!$B:$B,J254)&lt;=price_limit,IF(J254="Yes",1,2),"")),""))</f>
        <v/>
      </c>
      <c r="AZ254" s="67" t="str">
        <f ca="1">IF(OR(K254="",VLOOKUP(K$1,Services!$A$1:$B$22,2,0)="Exclude"),"",IF($D254=1,IF(OR(price_limit="",price_limit="No Limit"),IF(K254="Yes",1,2),IF(SUMIFS(WhatIf!$G:$G,WhatIf!$A:$A,K$1,WhatIf!$B:$B,K254)&lt;=price_limit,IF(K254="Yes",1,2),"")),""))</f>
        <v/>
      </c>
      <c r="BA254" s="67" t="str">
        <f ca="1">IF(OR(L254="",VLOOKUP(L$1,Services!$A$1:$B$22,2,0)="Exclude"),"",IF($D254=1,IF(OR(price_limit="",price_limit="No Limit"),IF(L254="Yes",1,2),IF(SUMIFS(WhatIf!$G:$G,WhatIf!$A:$A,L$1,WhatIf!$B:$B,L254)&lt;=price_limit,IF(L254="Yes",1,2),"")),""))</f>
        <v/>
      </c>
      <c r="BB254" s="67" t="str">
        <f ca="1">IF(OR(M254="",VLOOKUP(M$1,Services!$A$1:$B$22,2,0)="Exclude"),"",IF($D254=1,IF(OR(price_limit="",price_limit="No Limit"),IF(M254="Yes",1,2),IF(SUMIFS(WhatIf!$G:$G,WhatIf!$A:$A,M$1,WhatIf!$B:$B,M254)&lt;=price_limit,IF(M254="Yes",1,2),"")),""))</f>
        <v/>
      </c>
      <c r="BC254" s="67" t="str">
        <f ca="1">IF(OR(N254="",VLOOKUP(N$1,Services!$A$1:$B$22,2,0)="Exclude"),"",IF($D254=1,IF(OR(price_limit="",price_limit="No Limit"),IF(N254="Yes",1,2),IF(SUMIFS(WhatIf!$G:$G,WhatIf!$A:$A,N$1,WhatIf!$B:$B,N254)&lt;=price_limit,IF(N254="Yes",1,2),"")),""))</f>
        <v/>
      </c>
      <c r="BD254" s="67" t="str">
        <f ca="1">IF(OR(O254="",VLOOKUP(O$1,Services!$A$1:$B$22,2,0)="Exclude"),"",IF($D254=1,IF(OR(price_limit="",price_limit="No Limit"),IF(O254="Yes",1,2),IF(SUMIFS(WhatIf!$G:$G,WhatIf!$A:$A,O$1,WhatIf!$B:$B,O254)&lt;=price_limit,IF(O254="Yes",1,2),"")),""))</f>
        <v/>
      </c>
      <c r="BE254" s="67" t="str">
        <f>IF(OR(P254="",VLOOKUP(P$1,Services!$A$1:$B$22,2,0)="Exclude"),"",IF($D254=1,IF(OR(price_limit="",price_limit="No Limit"),IF(P254="Yes",1,2),IF(SUMIFS(WhatIf!$G:$G,WhatIf!$A:$A,P$1,WhatIf!$B:$B,P254)&lt;=price_limit,IF(P254="Yes",1,2),"")),""))</f>
        <v/>
      </c>
      <c r="BF254" s="67" t="str">
        <f>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 ca="1">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IF(OR(X254="",VLOOKUP(X$1,Services!$A$1:$B$22,2,0)="Exclude"),"",IF($D254=1,IF(OR(price_limit="",price_limit="No Limit"),IF(X254="Yes",1,2),IF(SUMIFS(WhatIf!$G:$G,WhatIf!$A:$A,X$1,WhatIf!$B:$B,X254)&lt;=price_limit,IF(X254="Yes",1,2),"")),""))</f>
        <v/>
      </c>
      <c r="BN254" s="3">
        <f t="shared" si="18"/>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x14ac:dyDescent="0.3">
      <c r="A255" s="19" t="s">
        <v>640</v>
      </c>
      <c r="C255" s="4" t="s">
        <v>207</v>
      </c>
      <c r="D255" s="3" t="str">
        <f t="shared" ca="1" si="20"/>
        <v/>
      </c>
      <c r="T255" s="5" t="s">
        <v>244</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7"/>
        <v/>
      </c>
      <c r="AT255" s="67" t="str">
        <f>IF(OR(E255="",VLOOKUP(E$1,Services!$A$1:$B$22,2,0)="Exclude"),"",IF($D255=1,IF(OR(price_limit="",price_limit="No Limit"),IF(E255="Yes",1,2),IF(SUMIFS(WhatIf!$G:$G,WhatIf!$A:$A,E$1,WhatIf!$B:$B,E255)&lt;=price_limit,IF(E255="Yes",1,2),"")),""))</f>
        <v/>
      </c>
      <c r="AU255" s="67" t="str">
        <f>IF(OR(F255="",VLOOKUP(F$1,Services!$A$1:$B$22,2,0)="Exclude"),"",IF($D255=1,IF(OR(price_limit="",price_limit="No Limit"),IF(F255="Yes",1,2),IF(SUMIFS(WhatIf!$G:$G,WhatIf!$A:$A,F$1,WhatIf!$B:$B,F255)&lt;=price_limit,IF(F255="Yes",1,2),"")),""))</f>
        <v/>
      </c>
      <c r="AV255" s="67" t="str">
        <f>IF(OR(G255="",VLOOKUP(G$1,Services!$A$1:$B$22,2,0)="Exclude"),"",IF($D255=1,IF(OR(price_limit="",price_limit="No Limit"),IF(G255="Yes",1,2),IF(SUMIFS(WhatIf!$G:$G,WhatIf!$A:$A,G$1,WhatIf!$B:$B,G255)&lt;=price_limit,IF(G255="Yes",1,2),"")),""))</f>
        <v/>
      </c>
      <c r="AW255" s="67" t="str">
        <f>IF(OR(H255="",VLOOKUP(H$1,Services!$A$1:$B$22,2,0)="Exclude"),"",IF($D255=1,IF(OR(price_limit="",price_limit="No Limit"),IF(H255="Yes",1,2),IF(SUMIFS(WhatIf!$G:$G,WhatIf!$A:$A,H$1,WhatIf!$B:$B,H255)&lt;=price_limit,IF(H255="Yes",1,2),"")),""))</f>
        <v/>
      </c>
      <c r="AX255" s="67" t="str">
        <f>IF(OR(I255="",VLOOKUP(I$1,Services!$A$1:$B$22,2,0)="Exclude"),"",IF($D255=1,IF(OR(price_limit="",price_limit="No Limit"),IF(I255="Yes",1,2),IF(SUMIFS(WhatIf!$G:$G,WhatIf!$A:$A,I$1,WhatIf!$B:$B,I255)&lt;=price_limit,IF(I255="Yes",1,2),"")),""))</f>
        <v/>
      </c>
      <c r="AY255" s="67" t="str">
        <f>IF(OR(J255="",VLOOKUP(J$1,Services!$A$1:$B$22,2,0)="Exclude"),"",IF($D255=1,IF(OR(price_limit="",price_limit="No Limit"),IF(J255="Yes",1,2),IF(SUMIFS(WhatIf!$G:$G,WhatIf!$A:$A,J$1,WhatIf!$B:$B,J255)&lt;=price_limit,IF(J255="Yes",1,2),"")),""))</f>
        <v/>
      </c>
      <c r="AZ255" s="67" t="str">
        <f>IF(OR(K255="",VLOOKUP(K$1,Services!$A$1:$B$22,2,0)="Exclude"),"",IF($D255=1,IF(OR(price_limit="",price_limit="No Limit"),IF(K255="Yes",1,2),IF(SUMIFS(WhatIf!$G:$G,WhatIf!$A:$A,K$1,WhatIf!$B:$B,K255)&lt;=price_limit,IF(K255="Yes",1,2),"")),""))</f>
        <v/>
      </c>
      <c r="BA255" s="67" t="str">
        <f>IF(OR(L255="",VLOOKUP(L$1,Services!$A$1:$B$22,2,0)="Exclude"),"",IF($D255=1,IF(OR(price_limit="",price_limit="No Limit"),IF(L255="Yes",1,2),IF(SUMIFS(WhatIf!$G:$G,WhatIf!$A:$A,L$1,WhatIf!$B:$B,L255)&lt;=price_limit,IF(L255="Yes",1,2),"")),""))</f>
        <v/>
      </c>
      <c r="BB255" s="67" t="str">
        <f>IF(OR(M255="",VLOOKUP(M$1,Services!$A$1:$B$22,2,0)="Exclude"),"",IF($D255=1,IF(OR(price_limit="",price_limit="No Limit"),IF(M255="Yes",1,2),IF(SUMIFS(WhatIf!$G:$G,WhatIf!$A:$A,M$1,WhatIf!$B:$B,M255)&lt;=price_limit,IF(M255="Yes",1,2),"")),""))</f>
        <v/>
      </c>
      <c r="BC255" s="67" t="str">
        <f>IF(OR(N255="",VLOOKUP(N$1,Services!$A$1:$B$22,2,0)="Exclude"),"",IF($D255=1,IF(OR(price_limit="",price_limit="No Limit"),IF(N255="Yes",1,2),IF(SUMIFS(WhatIf!$G:$G,WhatIf!$A:$A,N$1,WhatIf!$B:$B,N255)&lt;=price_limit,IF(N255="Yes",1,2),"")),""))</f>
        <v/>
      </c>
      <c r="BD255" s="67" t="str">
        <f>IF(OR(O255="",VLOOKUP(O$1,Services!$A$1:$B$22,2,0)="Exclude"),"",IF($D255=1,IF(OR(price_limit="",price_limit="No Limit"),IF(O255="Yes",1,2),IF(SUMIFS(WhatIf!$G:$G,WhatIf!$A:$A,O$1,WhatIf!$B:$B,O255)&lt;=price_limit,IF(O255="Yes",1,2),"")),""))</f>
        <v/>
      </c>
      <c r="BE255" s="67" t="str">
        <f>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IF(OR(R255="",VLOOKUP(R$1,Services!$A$1:$B$22,2,0)="Exclude"),"",IF($D255=1,IF(OR(price_limit="",price_limit="No Limit"),IF(R255="Yes",1,2),IF(SUMIFS(WhatIf!$G:$G,WhatIf!$A:$A,R$1,WhatIf!$B:$B,R255)&lt;=price_limit,IF(R255="Yes",1,2),"")),""))</f>
        <v/>
      </c>
      <c r="BH255" s="67" t="str">
        <f>IF(OR(S255="",VLOOKUP(S$1,Services!$A$1:$B$22,2,0)="Exclude"),"",IF($D255=1,IF(OR(price_limit="",price_limit="No Limit"),IF(S255="Yes",1,2),IF(SUMIFS(WhatIf!$G:$G,WhatIf!$A:$A,S$1,WhatIf!$B:$B,S255)&lt;=price_limit,IF(S255="Yes",1,2),"")),""))</f>
        <v/>
      </c>
      <c r="BI255" s="67" t="str">
        <f ca="1">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si="18"/>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37.299999999999997" x14ac:dyDescent="0.3">
      <c r="A256" s="19" t="s">
        <v>163</v>
      </c>
      <c r="B256" s="4" t="s">
        <v>237</v>
      </c>
      <c r="C256" s="4" t="s">
        <v>207</v>
      </c>
      <c r="D256" s="3" t="str">
        <f t="shared" ca="1" si="20"/>
        <v/>
      </c>
      <c r="O256" s="5" t="s">
        <v>163</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17"/>
        <v/>
      </c>
      <c r="AT256" s="67" t="str">
        <f>IF(OR(E256="",VLOOKUP(E$1,Services!$A$1:$B$22,2,0)="Exclude"),"",IF($D256=1,IF(OR(price_limit="",price_limit="No Limit"),IF(E256="Yes",1,2),IF(SUMIFS(WhatIf!$G:$G,WhatIf!$A:$A,E$1,WhatIf!$B:$B,E256)&lt;=price_limit,IF(E256="Yes",1,2),"")),""))</f>
        <v/>
      </c>
      <c r="AU256" s="67" t="str">
        <f>IF(OR(F256="",VLOOKUP(F$1,Services!$A$1:$B$22,2,0)="Exclude"),"",IF($D256=1,IF(OR(price_limit="",price_limit="No Limit"),IF(F256="Yes",1,2),IF(SUMIFS(WhatIf!$G:$G,WhatIf!$A:$A,F$1,WhatIf!$B:$B,F256)&lt;=price_limit,IF(F256="Yes",1,2),"")),""))</f>
        <v/>
      </c>
      <c r="AV256" s="67" t="str">
        <f>IF(OR(G256="",VLOOKUP(G$1,Services!$A$1:$B$22,2,0)="Exclude"),"",IF($D256=1,IF(OR(price_limit="",price_limit="No Limit"),IF(G256="Yes",1,2),IF(SUMIFS(WhatIf!$G:$G,WhatIf!$A:$A,G$1,WhatIf!$B:$B,G256)&lt;=price_limit,IF(G256="Yes",1,2),"")),""))</f>
        <v/>
      </c>
      <c r="AW256" s="67" t="str">
        <f>IF(OR(H256="",VLOOKUP(H$1,Services!$A$1:$B$22,2,0)="Exclude"),"",IF($D256=1,IF(OR(price_limit="",price_limit="No Limit"),IF(H256="Yes",1,2),IF(SUMIFS(WhatIf!$G:$G,WhatIf!$A:$A,H$1,WhatIf!$B:$B,H256)&lt;=price_limit,IF(H256="Yes",1,2),"")),""))</f>
        <v/>
      </c>
      <c r="AX256" s="67" t="str">
        <f>IF(OR(I256="",VLOOKUP(I$1,Services!$A$1:$B$22,2,0)="Exclude"),"",IF($D256=1,IF(OR(price_limit="",price_limit="No Limit"),IF(I256="Yes",1,2),IF(SUMIFS(WhatIf!$G:$G,WhatIf!$A:$A,I$1,WhatIf!$B:$B,I256)&lt;=price_limit,IF(I256="Yes",1,2),"")),""))</f>
        <v/>
      </c>
      <c r="AY256" s="67" t="str">
        <f>IF(OR(J256="",VLOOKUP(J$1,Services!$A$1:$B$22,2,0)="Exclude"),"",IF($D256=1,IF(OR(price_limit="",price_limit="No Limit"),IF(J256="Yes",1,2),IF(SUMIFS(WhatIf!$G:$G,WhatIf!$A:$A,J$1,WhatIf!$B:$B,J256)&lt;=price_limit,IF(J256="Yes",1,2),"")),""))</f>
        <v/>
      </c>
      <c r="AZ256" s="67" t="str">
        <f>IF(OR(K256="",VLOOKUP(K$1,Services!$A$1:$B$22,2,0)="Exclude"),"",IF($D256=1,IF(OR(price_limit="",price_limit="No Limit"),IF(K256="Yes",1,2),IF(SUMIFS(WhatIf!$G:$G,WhatIf!$A:$A,K$1,WhatIf!$B:$B,K256)&lt;=price_limit,IF(K256="Yes",1,2),"")),""))</f>
        <v/>
      </c>
      <c r="BA256" s="67" t="str">
        <f>IF(OR(L256="",VLOOKUP(L$1,Services!$A$1:$B$22,2,0)="Exclude"),"",IF($D256=1,IF(OR(price_limit="",price_limit="No Limit"),IF(L256="Yes",1,2),IF(SUMIFS(WhatIf!$G:$G,WhatIf!$A:$A,L$1,WhatIf!$B:$B,L256)&lt;=price_limit,IF(L256="Yes",1,2),"")),""))</f>
        <v/>
      </c>
      <c r="BB256" s="67" t="str">
        <f>IF(OR(M256="",VLOOKUP(M$1,Services!$A$1:$B$22,2,0)="Exclude"),"",IF($D256=1,IF(OR(price_limit="",price_limit="No Limit"),IF(M256="Yes",1,2),IF(SUMIFS(WhatIf!$G:$G,WhatIf!$A:$A,M$1,WhatIf!$B:$B,M256)&lt;=price_limit,IF(M256="Yes",1,2),"")),""))</f>
        <v/>
      </c>
      <c r="BC256" s="67" t="str">
        <f>IF(OR(N256="",VLOOKUP(N$1,Services!$A$1:$B$22,2,0)="Exclude"),"",IF($D256=1,IF(OR(price_limit="",price_limit="No Limit"),IF(N256="Yes",1,2),IF(SUMIFS(WhatIf!$G:$G,WhatIf!$A:$A,N$1,WhatIf!$B:$B,N256)&lt;=price_limit,IF(N256="Yes",1,2),"")),""))</f>
        <v/>
      </c>
      <c r="BD256" s="67" t="str">
        <f ca="1">IF(OR(O256="",VLOOKUP(O$1,Services!$A$1:$B$22,2,0)="Exclude"),"",IF($D256=1,IF(OR(price_limit="",price_limit="No Limit"),IF(O256="Yes",1,2),IF(SUMIFS(WhatIf!$G:$G,WhatIf!$A:$A,O$1,WhatIf!$B:$B,O256)&lt;=price_limit,IF(O256="Yes",1,2),"")),""))</f>
        <v/>
      </c>
      <c r="BE256" s="67" t="str">
        <f>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IF(OR(R256="",VLOOKUP(R$1,Services!$A$1:$B$22,2,0)="Exclude"),"",IF($D256=1,IF(OR(price_limit="",price_limit="No Limit"),IF(R256="Yes",1,2),IF(SUMIFS(WhatIf!$G:$G,WhatIf!$A:$A,R$1,WhatIf!$B:$B,R256)&lt;=price_limit,IF(R256="Yes",1,2),"")),""))</f>
        <v/>
      </c>
      <c r="BH256" s="67" t="str">
        <f>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si="18"/>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24.9" x14ac:dyDescent="0.3">
      <c r="A257" s="19" t="s">
        <v>55</v>
      </c>
      <c r="B257" s="4" t="s">
        <v>237</v>
      </c>
      <c r="C257" s="4" t="s">
        <v>207</v>
      </c>
      <c r="D257" s="3" t="str">
        <f t="shared" ca="1" si="20"/>
        <v/>
      </c>
      <c r="F257" s="5" t="s">
        <v>495</v>
      </c>
      <c r="G257" s="5" t="s">
        <v>495</v>
      </c>
      <c r="H257" s="6"/>
      <c r="I257" s="6"/>
      <c r="L257" s="5" t="s">
        <v>1</v>
      </c>
      <c r="M257" s="5" t="s">
        <v>1</v>
      </c>
      <c r="O257" s="5" t="s">
        <v>1</v>
      </c>
      <c r="P257" s="6"/>
      <c r="Q257" s="6" t="s">
        <v>305</v>
      </c>
      <c r="R257" s="6"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17"/>
        <v/>
      </c>
      <c r="AT257" s="67" t="str">
        <f>IF(OR(E257="",VLOOKUP(E$1,Services!$A$1:$B$22,2,0)="Exclude"),"",IF($D257=1,IF(OR(price_limit="",price_limit="No Limit"),IF(E257="Yes",1,2),IF(SUMIFS(WhatIf!$G:$G,WhatIf!$A:$A,E$1,WhatIf!$B:$B,E257)&lt;=price_limit,IF(E257="Yes",1,2),"")),""))</f>
        <v/>
      </c>
      <c r="AU257" s="67" t="str">
        <f ca="1">IF(OR(F257="",VLOOKUP(F$1,Services!$A$1:$B$22,2,0)="Exclude"),"",IF($D257=1,IF(OR(price_limit="",price_limit="No Limit"),IF(F257="Yes",1,2),IF(SUMIFS(WhatIf!$G:$G,WhatIf!$A:$A,F$1,WhatIf!$B:$B,F257)&lt;=price_limit,IF(F257="Yes",1,2),"")),""))</f>
        <v/>
      </c>
      <c r="AV257" s="67" t="str">
        <f ca="1">IF(OR(G257="",VLOOKUP(G$1,Services!$A$1:$B$22,2,0)="Exclude"),"",IF($D257=1,IF(OR(price_limit="",price_limit="No Limit"),IF(G257="Yes",1,2),IF(SUMIFS(WhatIf!$G:$G,WhatIf!$A:$A,G$1,WhatIf!$B:$B,G257)&lt;=price_limit,IF(G257="Yes",1,2),"")),""))</f>
        <v/>
      </c>
      <c r="AW257" s="67" t="str">
        <f>IF(OR(H257="",VLOOKUP(H$1,Services!$A$1:$B$22,2,0)="Exclude"),"",IF($D257=1,IF(OR(price_limit="",price_limit="No Limit"),IF(H257="Yes",1,2),IF(SUMIFS(WhatIf!$G:$G,WhatIf!$A:$A,H$1,WhatIf!$B:$B,H257)&lt;=price_limit,IF(H257="Yes",1,2),"")),""))</f>
        <v/>
      </c>
      <c r="AX257" s="67" t="str">
        <f>IF(OR(I257="",VLOOKUP(I$1,Services!$A$1:$B$22,2,0)="Exclude"),"",IF($D257=1,IF(OR(price_limit="",price_limit="No Limit"),IF(I257="Yes",1,2),IF(SUMIFS(WhatIf!$G:$G,WhatIf!$A:$A,I$1,WhatIf!$B:$B,I257)&lt;=price_limit,IF(I257="Yes",1,2),"")),""))</f>
        <v/>
      </c>
      <c r="AY257" s="67" t="str">
        <f>IF(OR(J257="",VLOOKUP(J$1,Services!$A$1:$B$22,2,0)="Exclude"),"",IF($D257=1,IF(OR(price_limit="",price_limit="No Limit"),IF(J257="Yes",1,2),IF(SUMIFS(WhatIf!$G:$G,WhatIf!$A:$A,J$1,WhatIf!$B:$B,J257)&lt;=price_limit,IF(J257="Yes",1,2),"")),""))</f>
        <v/>
      </c>
      <c r="AZ257" s="67" t="str">
        <f>IF(OR(K257="",VLOOKUP(K$1,Services!$A$1:$B$22,2,0)="Exclude"),"",IF($D257=1,IF(OR(price_limit="",price_limit="No Limit"),IF(K257="Yes",1,2),IF(SUMIFS(WhatIf!$G:$G,WhatIf!$A:$A,K$1,WhatIf!$B:$B,K257)&lt;=price_limit,IF(K257="Yes",1,2),"")),""))</f>
        <v/>
      </c>
      <c r="BA257" s="67" t="str">
        <f ca="1">IF(OR(L257="",VLOOKUP(L$1,Services!$A$1:$B$22,2,0)="Exclude"),"",IF($D257=1,IF(OR(price_limit="",price_limit="No Limit"),IF(L257="Yes",1,2),IF(SUMIFS(WhatIf!$G:$G,WhatIf!$A:$A,L$1,WhatIf!$B:$B,L257)&lt;=price_limit,IF(L257="Yes",1,2),"")),""))</f>
        <v/>
      </c>
      <c r="BB257" s="67" t="str">
        <f ca="1">IF(OR(M257="",VLOOKUP(M$1,Services!$A$1:$B$22,2,0)="Exclude"),"",IF($D257=1,IF(OR(price_limit="",price_limit="No Limit"),IF(M257="Yes",1,2),IF(SUMIFS(WhatIf!$G:$G,WhatIf!$A:$A,M$1,WhatIf!$B:$B,M257)&lt;=price_limit,IF(M257="Yes",1,2),"")),""))</f>
        <v/>
      </c>
      <c r="BC257" s="67" t="str">
        <f>IF(OR(N257="",VLOOKUP(N$1,Services!$A$1:$B$22,2,0)="Exclude"),"",IF($D257=1,IF(OR(price_limit="",price_limit="No Limit"),IF(N257="Yes",1,2),IF(SUMIFS(WhatIf!$G:$G,WhatIf!$A:$A,N$1,WhatIf!$B:$B,N257)&lt;=price_limit,IF(N257="Yes",1,2),"")),""))</f>
        <v/>
      </c>
      <c r="BD257" s="67" t="str">
        <f ca="1">IF(OR(O257="",VLOOKUP(O$1,Services!$A$1:$B$22,2,0)="Exclude"),"",IF($D257=1,IF(OR(price_limit="",price_limit="No Limit"),IF(O257="Yes",1,2),IF(SUMIFS(WhatIf!$G:$G,WhatIf!$A:$A,O$1,WhatIf!$B:$B,O257)&lt;=price_limit,IF(O257="Yes",1,2),"")),""))</f>
        <v/>
      </c>
      <c r="BE257" s="67" t="str">
        <f>IF(OR(P257="",VLOOKUP(P$1,Services!$A$1:$B$22,2,0)="Exclude"),"",IF($D257=1,IF(OR(price_limit="",price_limit="No Limit"),IF(P257="Yes",1,2),IF(SUMIFS(WhatIf!$G:$G,WhatIf!$A:$A,P$1,WhatIf!$B:$B,P257)&lt;=price_limit,IF(P257="Yes",1,2),"")),""))</f>
        <v/>
      </c>
      <c r="BF257" s="67" t="str">
        <f>IF(OR(Q257="",VLOOKUP(Q$1,Services!$A$1:$B$22,2,0)="Exclude"),"",IF($D257=1,IF(OR(price_limit="",price_limit="No Limit"),IF(Q257="Yes",1,2),IF(SUMIFS(WhatIf!$G:$G,WhatIf!$A:$A,Q$1,WhatIf!$B:$B,Q257)&lt;=price_limit,IF(Q257="Yes",1,2),"")),""))</f>
        <v/>
      </c>
      <c r="BG257" s="67" t="str">
        <f ca="1">IF(OR(R257="",VLOOKUP(R$1,Services!$A$1:$B$22,2,0)="Exclude"),"",IF($D257=1,IF(OR(price_limit="",price_limit="No Limit"),IF(R257="Yes",1,2),IF(SUMIFS(WhatIf!$G:$G,WhatIf!$A:$A,R$1,WhatIf!$B:$B,R257)&lt;=price_limit,IF(R257="Yes",1,2),"")),""))</f>
        <v/>
      </c>
      <c r="BH257" s="67" t="str">
        <f>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IF(OR(X257="",VLOOKUP(X$1,Services!$A$1:$B$22,2,0)="Exclude"),"",IF($D257=1,IF(OR(price_limit="",price_limit="No Limit"),IF(X257="Yes",1,2),IF(SUMIFS(WhatIf!$G:$G,WhatIf!$A:$A,X$1,WhatIf!$B:$B,X257)&lt;=price_limit,IF(X257="Yes",1,2),"")),""))</f>
        <v/>
      </c>
      <c r="BN257" s="3">
        <f t="shared" si="18"/>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4</v>
      </c>
      <c r="B258" s="4" t="s">
        <v>237</v>
      </c>
      <c r="C258" s="4" t="s">
        <v>444</v>
      </c>
      <c r="D258" s="3">
        <f t="shared" ca="1" si="20"/>
        <v>1</v>
      </c>
      <c r="G258" s="5" t="s">
        <v>1</v>
      </c>
      <c r="H258" s="5" t="s">
        <v>1</v>
      </c>
      <c r="I258" s="5" t="s">
        <v>1</v>
      </c>
      <c r="J258" s="5" t="s">
        <v>1</v>
      </c>
      <c r="K258" s="5" t="s">
        <v>1</v>
      </c>
      <c r="L258" s="5" t="s">
        <v>1</v>
      </c>
      <c r="M258" s="5" t="s">
        <v>1</v>
      </c>
      <c r="N258" s="5" t="s">
        <v>1</v>
      </c>
      <c r="O258" s="6" t="s">
        <v>1</v>
      </c>
      <c r="P258" s="6" t="s">
        <v>1</v>
      </c>
      <c r="Q258" s="6" t="s">
        <v>1</v>
      </c>
      <c r="R258" s="6"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f ca="1">IF(AND($D258=1,ISNUMBER(MATCH(O$1&amp;O258&amp;"x",WhatIf!$H:$H,0))),1,"")</f>
        <v>1</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f t="shared" ref="AS258:AS321" ca="1" si="21">IF(SUM(Y258:AR258)&gt;0,1,"")</f>
        <v>1</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f ca="1">IF(OR(G258="",VLOOKUP(G$1,Services!$A$1:$B$22,2,0)="Exclude"),"",IF($D258=1,IF(OR(price_limit="",price_limit="No Limit"),IF(G258="Yes",1,2),IF(SUMIFS(WhatIf!$G:$G,WhatIf!$A:$A,G$1,WhatIf!$B:$B,G258)&lt;=price_limit,IF(G258="Yes",1,2),"")),""))</f>
        <v>1</v>
      </c>
      <c r="AW258" s="67">
        <f ca="1">IF(OR(H258="",VLOOKUP(H$1,Services!$A$1:$B$22,2,0)="Exclude"),"",IF($D258=1,IF(OR(price_limit="",price_limit="No Limit"),IF(H258="Yes",1,2),IF(SUMIFS(WhatIf!$G:$G,WhatIf!$A:$A,H$1,WhatIf!$B:$B,H258)&lt;=price_limit,IF(H258="Yes",1,2),"")),""))</f>
        <v>1</v>
      </c>
      <c r="AX258" s="67">
        <f ca="1">IF(OR(I258="",VLOOKUP(I$1,Services!$A$1:$B$22,2,0)="Exclude"),"",IF($D258=1,IF(OR(price_limit="",price_limit="No Limit"),IF(I258="Yes",1,2),IF(SUMIFS(WhatIf!$G:$G,WhatIf!$A:$A,I$1,WhatIf!$B:$B,I258)&lt;=price_limit,IF(I258="Yes",1,2),"")),""))</f>
        <v>1</v>
      </c>
      <c r="AY258" s="67">
        <f ca="1">IF(OR(J258="",VLOOKUP(J$1,Services!$A$1:$B$22,2,0)="Exclude"),"",IF($D258=1,IF(OR(price_limit="",price_limit="No Limit"),IF(J258="Yes",1,2),IF(SUMIFS(WhatIf!$G:$G,WhatIf!$A:$A,J$1,WhatIf!$B:$B,J258)&lt;=price_limit,IF(J258="Yes",1,2),"")),""))</f>
        <v>1</v>
      </c>
      <c r="AZ258" s="67">
        <f ca="1">IF(OR(K258="",VLOOKUP(K$1,Services!$A$1:$B$22,2,0)="Exclude"),"",IF($D258=1,IF(OR(price_limit="",price_limit="No Limit"),IF(K258="Yes",1,2),IF(SUMIFS(WhatIf!$G:$G,WhatIf!$A:$A,K$1,WhatIf!$B:$B,K258)&lt;=price_limit,IF(K258="Yes",1,2),"")),""))</f>
        <v>1</v>
      </c>
      <c r="BA258" s="67">
        <f ca="1">IF(OR(L258="",VLOOKUP(L$1,Services!$A$1:$B$22,2,0)="Exclude"),"",IF($D258=1,IF(OR(price_limit="",price_limit="No Limit"),IF(L258="Yes",1,2),IF(SUMIFS(WhatIf!$G:$G,WhatIf!$A:$A,L$1,WhatIf!$B:$B,L258)&lt;=price_limit,IF(L258="Yes",1,2),"")),""))</f>
        <v>1</v>
      </c>
      <c r="BB258" s="67">
        <f ca="1">IF(OR(M258="",VLOOKUP(M$1,Services!$A$1:$B$22,2,0)="Exclude"),"",IF($D258=1,IF(OR(price_limit="",price_limit="No Limit"),IF(M258="Yes",1,2),IF(SUMIFS(WhatIf!$G:$G,WhatIf!$A:$A,M$1,WhatIf!$B:$B,M258)&lt;=price_limit,IF(M258="Yes",1,2),"")),""))</f>
        <v>1</v>
      </c>
      <c r="BC258" s="67">
        <f ca="1">IF(OR(N258="",VLOOKUP(N$1,Services!$A$1:$B$22,2,0)="Exclude"),"",IF($D258=1,IF(OR(price_limit="",price_limit="No Limit"),IF(N258="Yes",1,2),IF(SUMIFS(WhatIf!$G:$G,WhatIf!$A:$A,N$1,WhatIf!$B:$B,N258)&lt;=price_limit,IF(N258="Yes",1,2),"")),""))</f>
        <v>1</v>
      </c>
      <c r="BD258" s="67">
        <f ca="1">IF(OR(O258="",VLOOKUP(O$1,Services!$A$1:$B$22,2,0)="Exclude"),"",IF($D258=1,IF(OR(price_limit="",price_limit="No Limit"),IF(O258="Yes",1,2),IF(SUMIFS(WhatIf!$G:$G,WhatIf!$A:$A,O$1,WhatIf!$B:$B,O258)&lt;=price_limit,IF(O258="Yes",1,2),"")),""))</f>
        <v>1</v>
      </c>
      <c r="BE258" s="67">
        <f ca="1">IF(OR(P258="",VLOOKUP(P$1,Services!$A$1:$B$22,2,0)="Exclude"),"",IF($D258=1,IF(OR(price_limit="",price_limit="No Limit"),IF(P258="Yes",1,2),IF(SUMIFS(WhatIf!$G:$G,WhatIf!$A:$A,P$1,WhatIf!$B:$B,P258)&lt;=price_limit,IF(P258="Yes",1,2),"")),""))</f>
        <v>1</v>
      </c>
      <c r="BF258" s="67" t="str">
        <f>IF(OR(Q258="",VLOOKUP(Q$1,Services!$A$1:$B$22,2,0)="Exclude"),"",IF($D258=1,IF(OR(price_limit="",price_limit="No Limit"),IF(Q258="Yes",1,2),IF(SUMIFS(WhatIf!$G:$G,WhatIf!$A:$A,Q$1,WhatIf!$B:$B,Q258)&lt;=price_limit,IF(Q258="Yes",1,2),"")),""))</f>
        <v/>
      </c>
      <c r="BG258" s="67">
        <f ca="1">IF(OR(R258="",VLOOKUP(R$1,Services!$A$1:$B$22,2,0)="Exclude"),"",IF($D258=1,IF(OR(price_limit="",price_limit="No Limit"),IF(R258="Yes",1,2),IF(SUMIFS(WhatIf!$G:$G,WhatIf!$A:$A,R$1,WhatIf!$B:$B,R258)&lt;=price_limit,IF(R258="Yes",1,2),"")),""))</f>
        <v>1</v>
      </c>
      <c r="BH258" s="67" t="str">
        <f>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ref="BN258:BN321" si="22">MAX(BO258:BQ258)</f>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1</v>
      </c>
    </row>
    <row r="259" spans="1:70" ht="24.9" x14ac:dyDescent="0.3">
      <c r="A259" s="19" t="s">
        <v>179</v>
      </c>
      <c r="B259" s="4" t="s">
        <v>297</v>
      </c>
      <c r="C259" s="4" t="s">
        <v>207</v>
      </c>
      <c r="D259" s="3" t="str">
        <f t="shared" ca="1" si="20"/>
        <v/>
      </c>
      <c r="G259" s="5" t="s">
        <v>1</v>
      </c>
      <c r="H259" s="5" t="s">
        <v>1</v>
      </c>
      <c r="I259" s="5" t="s">
        <v>1</v>
      </c>
      <c r="J259" s="5" t="s">
        <v>1</v>
      </c>
      <c r="K259" s="5" t="s">
        <v>1</v>
      </c>
      <c r="L259" s="5" t="s">
        <v>1</v>
      </c>
      <c r="M259" s="5" t="s">
        <v>1</v>
      </c>
      <c r="N259" s="5" t="s">
        <v>1</v>
      </c>
      <c r="O259" s="6" t="s">
        <v>1</v>
      </c>
      <c r="P259" s="6" t="s">
        <v>1</v>
      </c>
      <c r="Q259" s="6" t="s">
        <v>1</v>
      </c>
      <c r="R259" s="6"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1"/>
        <v/>
      </c>
      <c r="AT259" s="67" t="str">
        <f>IF(OR(E259="",VLOOKUP(E$1,Services!$A$1:$B$22,2,0)="Exclude"),"",IF($D259=1,IF(OR(price_limit="",price_limit="No Limit"),IF(E259="Yes",1,2),IF(SUMIFS(WhatIf!$G:$G,WhatIf!$A:$A,E$1,WhatIf!$B:$B,E259)&lt;=price_limit,IF(E259="Yes",1,2),"")),""))</f>
        <v/>
      </c>
      <c r="AU259" s="67" t="str">
        <f>IF(OR(F259="",VLOOKUP(F$1,Services!$A$1:$B$22,2,0)="Exclude"),"",IF($D259=1,IF(OR(price_limit="",price_limit="No Limit"),IF(F259="Yes",1,2),IF(SUMIFS(WhatIf!$G:$G,WhatIf!$A:$A,F$1,WhatIf!$B:$B,F259)&lt;=price_limit,IF(F259="Yes",1,2),"")),""))</f>
        <v/>
      </c>
      <c r="AV259" s="67" t="str">
        <f ca="1">IF(OR(G259="",VLOOKUP(G$1,Services!$A$1:$B$22,2,0)="Exclude"),"",IF($D259=1,IF(OR(price_limit="",price_limit="No Limit"),IF(G259="Yes",1,2),IF(SUMIFS(WhatIf!$G:$G,WhatIf!$A:$A,G$1,WhatIf!$B:$B,G259)&lt;=price_limit,IF(G259="Yes",1,2),"")),""))</f>
        <v/>
      </c>
      <c r="AW259" s="67" t="str">
        <f ca="1">IF(OR(H259="",VLOOKUP(H$1,Services!$A$1:$B$22,2,0)="Exclude"),"",IF($D259=1,IF(OR(price_limit="",price_limit="No Limit"),IF(H259="Yes",1,2),IF(SUMIFS(WhatIf!$G:$G,WhatIf!$A:$A,H$1,WhatIf!$B:$B,H259)&lt;=price_limit,IF(H259="Yes",1,2),"")),""))</f>
        <v/>
      </c>
      <c r="AX259" s="67" t="str">
        <f ca="1">IF(OR(I259="",VLOOKUP(I$1,Services!$A$1:$B$22,2,0)="Exclude"),"",IF($D259=1,IF(OR(price_limit="",price_limit="No Limit"),IF(I259="Yes",1,2),IF(SUMIFS(WhatIf!$G:$G,WhatIf!$A:$A,I$1,WhatIf!$B:$B,I259)&lt;=price_limit,IF(I259="Yes",1,2),"")),""))</f>
        <v/>
      </c>
      <c r="AY259" s="67" t="str">
        <f ca="1">IF(OR(J259="",VLOOKUP(J$1,Services!$A$1:$B$22,2,0)="Exclude"),"",IF($D259=1,IF(OR(price_limit="",price_limit="No Limit"),IF(J259="Yes",1,2),IF(SUMIFS(WhatIf!$G:$G,WhatIf!$A:$A,J$1,WhatIf!$B:$B,J259)&lt;=price_limit,IF(J259="Yes",1,2),"")),""))</f>
        <v/>
      </c>
      <c r="AZ259" s="67" t="str">
        <f ca="1">IF(OR(K259="",VLOOKUP(K$1,Services!$A$1:$B$22,2,0)="Exclude"),"",IF($D259=1,IF(OR(price_limit="",price_limit="No Limit"),IF(K259="Yes",1,2),IF(SUMIFS(WhatIf!$G:$G,WhatIf!$A:$A,K$1,WhatIf!$B:$B,K259)&lt;=price_limit,IF(K259="Yes",1,2),"")),""))</f>
        <v/>
      </c>
      <c r="BA259" s="67" t="str">
        <f ca="1">IF(OR(L259="",VLOOKUP(L$1,Services!$A$1:$B$22,2,0)="Exclude"),"",IF($D259=1,IF(OR(price_limit="",price_limit="No Limit"),IF(L259="Yes",1,2),IF(SUMIFS(WhatIf!$G:$G,WhatIf!$A:$A,L$1,WhatIf!$B:$B,L259)&lt;=price_limit,IF(L259="Yes",1,2),"")),""))</f>
        <v/>
      </c>
      <c r="BB259" s="67" t="str">
        <f ca="1">IF(OR(M259="",VLOOKUP(M$1,Services!$A$1:$B$22,2,0)="Exclude"),"",IF($D259=1,IF(OR(price_limit="",price_limit="No Limit"),IF(M259="Yes",1,2),IF(SUMIFS(WhatIf!$G:$G,WhatIf!$A:$A,M$1,WhatIf!$B:$B,M259)&lt;=price_limit,IF(M259="Yes",1,2),"")),""))</f>
        <v/>
      </c>
      <c r="BC259" s="67" t="str">
        <f ca="1">IF(OR(N259="",VLOOKUP(N$1,Services!$A$1:$B$22,2,0)="Exclude"),"",IF($D259=1,IF(OR(price_limit="",price_limit="No Limit"),IF(N259="Yes",1,2),IF(SUMIFS(WhatIf!$G:$G,WhatIf!$A:$A,N$1,WhatIf!$B:$B,N259)&lt;=price_limit,IF(N259="Yes",1,2),"")),""))</f>
        <v/>
      </c>
      <c r="BD259" s="67" t="str">
        <f ca="1">IF(OR(O259="",VLOOKUP(O$1,Services!$A$1:$B$22,2,0)="Exclude"),"",IF($D259=1,IF(OR(price_limit="",price_limit="No Limit"),IF(O259="Yes",1,2),IF(SUMIFS(WhatIf!$G:$G,WhatIf!$A:$A,O$1,WhatIf!$B:$B,O259)&lt;=price_limit,IF(O259="Yes",1,2),"")),""))</f>
        <v/>
      </c>
      <c r="BE259" s="67" t="str">
        <f ca="1">IF(OR(P259="",VLOOKUP(P$1,Services!$A$1:$B$22,2,0)="Exclude"),"",IF($D259=1,IF(OR(price_limit="",price_limit="No Limit"),IF(P259="Yes",1,2),IF(SUMIFS(WhatIf!$G:$G,WhatIf!$A:$A,P$1,WhatIf!$B:$B,P259)&lt;=price_limit,IF(P259="Yes",1,2),"")),""))</f>
        <v/>
      </c>
      <c r="BF259" s="67" t="str">
        <f>IF(OR(Q259="",VLOOKUP(Q$1,Services!$A$1:$B$22,2,0)="Exclude"),"",IF($D259=1,IF(OR(price_limit="",price_limit="No Limit"),IF(Q259="Yes",1,2),IF(SUMIFS(WhatIf!$G:$G,WhatIf!$A:$A,Q$1,WhatIf!$B:$B,Q259)&lt;=price_limit,IF(Q259="Yes",1,2),"")),""))</f>
        <v/>
      </c>
      <c r="BG259" s="67" t="str">
        <f ca="1">IF(OR(R259="",VLOOKUP(R$1,Services!$A$1:$B$22,2,0)="Exclude"),"",IF($D259=1,IF(OR(price_limit="",price_limit="No Limit"),IF(R259="Yes",1,2),IF(SUMIFS(WhatIf!$G:$G,WhatIf!$A:$A,R$1,WhatIf!$B:$B,R259)&lt;=price_limit,IF(R259="Yes",1,2),"")),""))</f>
        <v/>
      </c>
      <c r="BH259" s="67" t="str">
        <f>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2"/>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ht="24.9" x14ac:dyDescent="0.3">
      <c r="A260" s="19" t="s">
        <v>242</v>
      </c>
      <c r="B260" s="4" t="s">
        <v>195</v>
      </c>
      <c r="C260" s="4" t="s">
        <v>448</v>
      </c>
      <c r="D260" s="3" t="str">
        <f t="shared" ca="1" si="20"/>
        <v/>
      </c>
      <c r="G260" s="5" t="s">
        <v>1</v>
      </c>
      <c r="O260" s="6"/>
      <c r="P260" s="6"/>
      <c r="Q260" s="6" t="s">
        <v>806</v>
      </c>
      <c r="R260" s="6"/>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1"/>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 ca="1">IF(OR(G260="",VLOOKUP(G$1,Services!$A$1:$B$22,2,0)="Exclude"),"",IF($D260=1,IF(OR(price_limit="",price_limit="No Limit"),IF(G260="Yes",1,2),IF(SUMIFS(WhatIf!$G:$G,WhatIf!$A:$A,G$1,WhatIf!$B:$B,G260)&lt;=price_limit,IF(G260="Yes",1,2),"")),""))</f>
        <v/>
      </c>
      <c r="AW260" s="67" t="str">
        <f>IF(OR(H260="",VLOOKUP(H$1,Services!$A$1:$B$22,2,0)="Exclude"),"",IF($D260=1,IF(OR(price_limit="",price_limit="No Limit"),IF(H260="Yes",1,2),IF(SUMIFS(WhatIf!$G:$G,WhatIf!$A:$A,H$1,WhatIf!$B:$B,H260)&lt;=price_limit,IF(H260="Yes",1,2),"")),""))</f>
        <v/>
      </c>
      <c r="AX260" s="67" t="str">
        <f>IF(OR(I260="",VLOOKUP(I$1,Services!$A$1:$B$22,2,0)="Exclude"),"",IF($D260=1,IF(OR(price_limit="",price_limit="No Limit"),IF(I260="Yes",1,2),IF(SUMIFS(WhatIf!$G:$G,WhatIf!$A:$A,I$1,WhatIf!$B:$B,I260)&lt;=price_limit,IF(I260="Yes",1,2),"")),""))</f>
        <v/>
      </c>
      <c r="AY260" s="67" t="str">
        <f>IF(OR(J260="",VLOOKUP(J$1,Services!$A$1:$B$22,2,0)="Exclude"),"",IF($D260=1,IF(OR(price_limit="",price_limit="No Limit"),IF(J260="Yes",1,2),IF(SUMIFS(WhatIf!$G:$G,WhatIf!$A:$A,J$1,WhatIf!$B:$B,J260)&lt;=price_limit,IF(J260="Yes",1,2),"")),""))</f>
        <v/>
      </c>
      <c r="AZ260" s="67" t="str">
        <f>IF(OR(K260="",VLOOKUP(K$1,Services!$A$1:$B$22,2,0)="Exclude"),"",IF($D260=1,IF(OR(price_limit="",price_limit="No Limit"),IF(K260="Yes",1,2),IF(SUMIFS(WhatIf!$G:$G,WhatIf!$A:$A,K$1,WhatIf!$B:$B,K260)&lt;=price_limit,IF(K260="Yes",1,2),"")),""))</f>
        <v/>
      </c>
      <c r="BA260" s="67" t="str">
        <f>IF(OR(L260="",VLOOKUP(L$1,Services!$A$1:$B$22,2,0)="Exclude"),"",IF($D260=1,IF(OR(price_limit="",price_limit="No Limit"),IF(L260="Yes",1,2),IF(SUMIFS(WhatIf!$G:$G,WhatIf!$A:$A,L$1,WhatIf!$B:$B,L260)&lt;=price_limit,IF(L260="Yes",1,2),"")),""))</f>
        <v/>
      </c>
      <c r="BB260" s="67" t="str">
        <f>IF(OR(M260="",VLOOKUP(M$1,Services!$A$1:$B$22,2,0)="Exclude"),"",IF($D260=1,IF(OR(price_limit="",price_limit="No Limit"),IF(M260="Yes",1,2),IF(SUMIFS(WhatIf!$G:$G,WhatIf!$A:$A,M$1,WhatIf!$B:$B,M260)&lt;=price_limit,IF(M260="Yes",1,2),"")),""))</f>
        <v/>
      </c>
      <c r="BC260" s="67" t="str">
        <f>IF(OR(N260="",VLOOKUP(N$1,Services!$A$1:$B$22,2,0)="Exclude"),"",IF($D260=1,IF(OR(price_limit="",price_limit="No Limit"),IF(N260="Yes",1,2),IF(SUMIFS(WhatIf!$G:$G,WhatIf!$A:$A,N$1,WhatIf!$B:$B,N260)&lt;=price_limit,IF(N260="Yes",1,2),"")),""))</f>
        <v/>
      </c>
      <c r="BD260" s="67" t="str">
        <f>IF(OR(O260="",VLOOKUP(O$1,Services!$A$1:$B$22,2,0)="Exclude"),"",IF($D260=1,IF(OR(price_limit="",price_limit="No Limit"),IF(O260="Yes",1,2),IF(SUMIFS(WhatIf!$G:$G,WhatIf!$A:$A,O$1,WhatIf!$B:$B,O260)&lt;=price_limit,IF(O260="Yes",1,2),"")),""))</f>
        <v/>
      </c>
      <c r="BE260" s="67" t="str">
        <f>IF(OR(P260="",VLOOKUP(P$1,Services!$A$1:$B$22,2,0)="Exclude"),"",IF($D260=1,IF(OR(price_limit="",price_limit="No Limit"),IF(P260="Yes",1,2),IF(SUMIFS(WhatIf!$G:$G,WhatIf!$A:$A,P$1,WhatIf!$B:$B,P260)&lt;=price_limit,IF(P260="Yes",1,2),"")),""))</f>
        <v/>
      </c>
      <c r="BF260" s="67" t="str">
        <f>IF(OR(Q260="",VLOOKUP(Q$1,Services!$A$1:$B$22,2,0)="Exclude"),"",IF($D260=1,IF(OR(price_limit="",price_limit="No Limit"),IF(Q260="Yes",1,2),IF(SUMIFS(WhatIf!$G:$G,WhatIf!$A:$A,Q$1,WhatIf!$B:$B,Q260)&lt;=price_limit,IF(Q260="Yes",1,2),"")),""))</f>
        <v/>
      </c>
      <c r="BG260" s="67" t="str">
        <f>IF(OR(R260="",VLOOKUP(R$1,Services!$A$1:$B$22,2,0)="Exclude"),"",IF($D260=1,IF(OR(price_limit="",price_limit="No Limit"),IF(R260="Yes",1,2),IF(SUMIFS(WhatIf!$G:$G,WhatIf!$A:$A,R$1,WhatIf!$B:$B,R260)&lt;=price_limit,IF(R260="Yes",1,2),"")),""))</f>
        <v/>
      </c>
      <c r="BH260" s="67" t="str">
        <f>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2"/>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x14ac:dyDescent="0.3">
      <c r="A261" s="19" t="s">
        <v>394</v>
      </c>
      <c r="B261" s="4" t="s">
        <v>237</v>
      </c>
      <c r="C261" s="4" t="s">
        <v>214</v>
      </c>
      <c r="D261" s="3" t="str">
        <f t="shared" ca="1" si="20"/>
        <v/>
      </c>
      <c r="F261" s="5" t="s">
        <v>498</v>
      </c>
      <c r="G261" s="5" t="s">
        <v>498</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1"/>
        <v/>
      </c>
      <c r="AT261" s="67" t="str">
        <f>IF(OR(E261="",VLOOKUP(E$1,Services!$A$1:$B$22,2,0)="Exclude"),"",IF($D261=1,IF(OR(price_limit="",price_limit="No Limit"),IF(E261="Yes",1,2),IF(SUMIFS(WhatIf!$G:$G,WhatIf!$A:$A,E$1,WhatIf!$B:$B,E261)&lt;=price_limit,IF(E261="Yes",1,2),"")),""))</f>
        <v/>
      </c>
      <c r="AU261" s="67" t="str">
        <f ca="1">IF(OR(F261="",VLOOKUP(F$1,Services!$A$1:$B$22,2,0)="Exclude"),"",IF($D261=1,IF(OR(price_limit="",price_limit="No Limit"),IF(F261="Yes",1,2),IF(SUMIFS(WhatIf!$G:$G,WhatIf!$A:$A,F$1,WhatIf!$B:$B,F261)&lt;=price_limit,IF(F261="Yes",1,2),"")),""))</f>
        <v/>
      </c>
      <c r="AV261" s="67" t="str">
        <f ca="1">IF(OR(G261="",VLOOKUP(G$1,Services!$A$1:$B$22,2,0)="Exclude"),"",IF($D261=1,IF(OR(price_limit="",price_limit="No Limit"),IF(G261="Yes",1,2),IF(SUMIFS(WhatIf!$G:$G,WhatIf!$A:$A,G$1,WhatIf!$B:$B,G261)&lt;=price_limit,IF(G261="Yes",1,2),"")),""))</f>
        <v/>
      </c>
      <c r="AW261" s="67" t="str">
        <f>IF(OR(H261="",VLOOKUP(H$1,Services!$A$1:$B$22,2,0)="Exclude"),"",IF($D261=1,IF(OR(price_limit="",price_limit="No Limit"),IF(H261="Yes",1,2),IF(SUMIFS(WhatIf!$G:$G,WhatIf!$A:$A,H$1,WhatIf!$B:$B,H261)&lt;=price_limit,IF(H261="Yes",1,2),"")),""))</f>
        <v/>
      </c>
      <c r="AX261" s="67" t="str">
        <f>IF(OR(I261="",VLOOKUP(I$1,Services!$A$1:$B$22,2,0)="Exclude"),"",IF($D261=1,IF(OR(price_limit="",price_limit="No Limit"),IF(I261="Yes",1,2),IF(SUMIFS(WhatIf!$G:$G,WhatIf!$A:$A,I$1,WhatIf!$B:$B,I261)&lt;=price_limit,IF(I261="Yes",1,2),"")),""))</f>
        <v/>
      </c>
      <c r="AY261" s="67" t="str">
        <f>IF(OR(J261="",VLOOKUP(J$1,Services!$A$1:$B$22,2,0)="Exclude"),"",IF($D261=1,IF(OR(price_limit="",price_limit="No Limit"),IF(J261="Yes",1,2),IF(SUMIFS(WhatIf!$G:$G,WhatIf!$A:$A,J$1,WhatIf!$B:$B,J261)&lt;=price_limit,IF(J261="Yes",1,2),"")),""))</f>
        <v/>
      </c>
      <c r="AZ261" s="67" t="str">
        <f>IF(OR(K261="",VLOOKUP(K$1,Services!$A$1:$B$22,2,0)="Exclude"),"",IF($D261=1,IF(OR(price_limit="",price_limit="No Limit"),IF(K261="Yes",1,2),IF(SUMIFS(WhatIf!$G:$G,WhatIf!$A:$A,K$1,WhatIf!$B:$B,K261)&lt;=price_limit,IF(K261="Yes",1,2),"")),""))</f>
        <v/>
      </c>
      <c r="BA261" s="67" t="str">
        <f>IF(OR(L261="",VLOOKUP(L$1,Services!$A$1:$B$22,2,0)="Exclude"),"",IF($D261=1,IF(OR(price_limit="",price_limit="No Limit"),IF(L261="Yes",1,2),IF(SUMIFS(WhatIf!$G:$G,WhatIf!$A:$A,L$1,WhatIf!$B:$B,L261)&lt;=price_limit,IF(L261="Yes",1,2),"")),""))</f>
        <v/>
      </c>
      <c r="BB261" s="67" t="str">
        <f>IF(OR(M261="",VLOOKUP(M$1,Services!$A$1:$B$22,2,0)="Exclude"),"",IF($D261=1,IF(OR(price_limit="",price_limit="No Limit"),IF(M261="Yes",1,2),IF(SUMIFS(WhatIf!$G:$G,WhatIf!$A:$A,M$1,WhatIf!$B:$B,M261)&lt;=price_limit,IF(M261="Yes",1,2),"")),""))</f>
        <v/>
      </c>
      <c r="BC261" s="67" t="str">
        <f>IF(OR(N261="",VLOOKUP(N$1,Services!$A$1:$B$22,2,0)="Exclude"),"",IF($D261=1,IF(OR(price_limit="",price_limit="No Limit"),IF(N261="Yes",1,2),IF(SUMIFS(WhatIf!$G:$G,WhatIf!$A:$A,N$1,WhatIf!$B:$B,N261)&lt;=price_limit,IF(N261="Yes",1,2),"")),""))</f>
        <v/>
      </c>
      <c r="BD261" s="67" t="str">
        <f>IF(OR(O261="",VLOOKUP(O$1,Services!$A$1:$B$22,2,0)="Exclude"),"",IF($D261=1,IF(OR(price_limit="",price_limit="No Limit"),IF(O261="Yes",1,2),IF(SUMIFS(WhatIf!$G:$G,WhatIf!$A:$A,O$1,WhatIf!$B:$B,O261)&lt;=price_limit,IF(O261="Yes",1,2),"")),""))</f>
        <v/>
      </c>
      <c r="BE261" s="67" t="str">
        <f>IF(OR(P261="",VLOOKUP(P$1,Services!$A$1:$B$22,2,0)="Exclude"),"",IF($D261=1,IF(OR(price_limit="",price_limit="No Limit"),IF(P261="Yes",1,2),IF(SUMIFS(WhatIf!$G:$G,WhatIf!$A:$A,P$1,WhatIf!$B:$B,P261)&lt;=price_limit,IF(P261="Yes",1,2),"")),""))</f>
        <v/>
      </c>
      <c r="BF261" s="67" t="str">
        <f>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2"/>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126</v>
      </c>
      <c r="B262" s="4" t="s">
        <v>237</v>
      </c>
      <c r="C262" s="4" t="s">
        <v>214</v>
      </c>
      <c r="D262" s="3" t="str">
        <f t="shared" ca="1" si="20"/>
        <v/>
      </c>
      <c r="O262" s="5"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1"/>
        <v/>
      </c>
      <c r="AT262" s="67" t="str">
        <f>IF(OR(E262="",VLOOKUP(E$1,Services!$A$1:$B$22,2,0)="Exclude"),"",IF($D262=1,IF(OR(price_limit="",price_limit="No Limit"),IF(E262="Yes",1,2),IF(SUMIFS(WhatIf!$G:$G,WhatIf!$A:$A,E$1,WhatIf!$B:$B,E262)&lt;=price_limit,IF(E262="Yes",1,2),"")),""))</f>
        <v/>
      </c>
      <c r="AU262" s="67" t="str">
        <f>IF(OR(F262="",VLOOKUP(F$1,Services!$A$1:$B$22,2,0)="Exclude"),"",IF($D262=1,IF(OR(price_limit="",price_limit="No Limit"),IF(F262="Yes",1,2),IF(SUMIFS(WhatIf!$G:$G,WhatIf!$A:$A,F$1,WhatIf!$B:$B,F262)&lt;=price_limit,IF(F262="Yes",1,2),"")),""))</f>
        <v/>
      </c>
      <c r="AV262" s="67" t="str">
        <f>IF(OR(G262="",VLOOKUP(G$1,Services!$A$1:$B$22,2,0)="Exclude"),"",IF($D262=1,IF(OR(price_limit="",price_limit="No Limit"),IF(G262="Yes",1,2),IF(SUMIFS(WhatIf!$G:$G,WhatIf!$A:$A,G$1,WhatIf!$B:$B,G262)&lt;=price_limit,IF(G262="Yes",1,2),"")),""))</f>
        <v/>
      </c>
      <c r="AW262" s="67" t="str">
        <f>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IF(OR(M262="",VLOOKUP(M$1,Services!$A$1:$B$22,2,0)="Exclude"),"",IF($D262=1,IF(OR(price_limit="",price_limit="No Limit"),IF(M262="Yes",1,2),IF(SUMIFS(WhatIf!$G:$G,WhatIf!$A:$A,M$1,WhatIf!$B:$B,M262)&lt;=price_limit,IF(M262="Yes",1,2),"")),""))</f>
        <v/>
      </c>
      <c r="BC262" s="67" t="str">
        <f>IF(OR(N262="",VLOOKUP(N$1,Services!$A$1:$B$22,2,0)="Exclude"),"",IF($D262=1,IF(OR(price_limit="",price_limit="No Limit"),IF(N262="Yes",1,2),IF(SUMIFS(WhatIf!$G:$G,WhatIf!$A:$A,N$1,WhatIf!$B:$B,N262)&lt;=price_limit,IF(N262="Yes",1,2),"")),""))</f>
        <v/>
      </c>
      <c r="BD262" s="67" t="str">
        <f ca="1">IF(OR(O262="",VLOOKUP(O$1,Services!$A$1:$B$22,2,0)="Exclude"),"",IF($D262=1,IF(OR(price_limit="",price_limit="No Limit"),IF(O262="Yes",1,2),IF(SUMIFS(WhatIf!$G:$G,WhatIf!$A:$A,O$1,WhatIf!$B:$B,O262)&lt;=price_limit,IF(O262="Yes",1,2),"")),""))</f>
        <v/>
      </c>
      <c r="BE262" s="67" t="str">
        <f>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IF(OR(S262="",VLOOKUP(S$1,Services!$A$1:$B$22,2,0)="Exclude"),"",IF($D262=1,IF(OR(price_limit="",price_limit="No Limit"),IF(S262="Yes",1,2),IF(SUMIFS(WhatIf!$G:$G,WhatIf!$A:$A,S$1,WhatIf!$B:$B,S262)&lt;=price_limit,IF(S262="Yes",1,2),"")),""))</f>
        <v/>
      </c>
      <c r="BI262" s="67" t="str">
        <f>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2"/>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127</v>
      </c>
      <c r="B263" s="4" t="s">
        <v>301</v>
      </c>
      <c r="C263" s="4" t="s">
        <v>207</v>
      </c>
      <c r="D263" s="3" t="str">
        <f t="shared" ca="1" si="20"/>
        <v/>
      </c>
      <c r="O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1"/>
        <v/>
      </c>
      <c r="AT263" s="67" t="str">
        <f>IF(OR(E263="",VLOOKUP(E$1,Services!$A$1:$B$22,2,0)="Exclude"),"",IF($D263=1,IF(OR(price_limit="",price_limit="No Limit"),IF(E263="Yes",1,2),IF(SUMIFS(WhatIf!$G:$G,WhatIf!$A:$A,E$1,WhatIf!$B:$B,E263)&lt;=price_limit,IF(E263="Yes",1,2),"")),""))</f>
        <v/>
      </c>
      <c r="AU263" s="67" t="str">
        <f>IF(OR(F263="",VLOOKUP(F$1,Services!$A$1:$B$22,2,0)="Exclude"),"",IF($D263=1,IF(OR(price_limit="",price_limit="No Limit"),IF(F263="Yes",1,2),IF(SUMIFS(WhatIf!$G:$G,WhatIf!$A:$A,F$1,WhatIf!$B:$B,F263)&lt;=price_limit,IF(F263="Yes",1,2),"")),""))</f>
        <v/>
      </c>
      <c r="AV263" s="67" t="str">
        <f>IF(OR(G263="",VLOOKUP(G$1,Services!$A$1:$B$22,2,0)="Exclude"),"",IF($D263=1,IF(OR(price_limit="",price_limit="No Limit"),IF(G263="Yes",1,2),IF(SUMIFS(WhatIf!$G:$G,WhatIf!$A:$A,G$1,WhatIf!$B:$B,G263)&lt;=price_limit,IF(G263="Yes",1,2),"")),""))</f>
        <v/>
      </c>
      <c r="AW263" s="67" t="str">
        <f>IF(OR(H263="",VLOOKUP(H$1,Services!$A$1:$B$22,2,0)="Exclude"),"",IF($D263=1,IF(OR(price_limit="",price_limit="No Limit"),IF(H263="Yes",1,2),IF(SUMIFS(WhatIf!$G:$G,WhatIf!$A:$A,H$1,WhatIf!$B:$B,H263)&lt;=price_limit,IF(H263="Yes",1,2),"")),""))</f>
        <v/>
      </c>
      <c r="AX263" s="67" t="str">
        <f>IF(OR(I263="",VLOOKUP(I$1,Services!$A$1:$B$22,2,0)="Exclude"),"",IF($D263=1,IF(OR(price_limit="",price_limit="No Limit"),IF(I263="Yes",1,2),IF(SUMIFS(WhatIf!$G:$G,WhatIf!$A:$A,I$1,WhatIf!$B:$B,I263)&lt;=price_limit,IF(I263="Yes",1,2),"")),""))</f>
        <v/>
      </c>
      <c r="AY263" s="67" t="str">
        <f>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IF(OR(M263="",VLOOKUP(M$1,Services!$A$1:$B$22,2,0)="Exclude"),"",IF($D263=1,IF(OR(price_limit="",price_limit="No Limit"),IF(M263="Yes",1,2),IF(SUMIFS(WhatIf!$G:$G,WhatIf!$A:$A,M$1,WhatIf!$B:$B,M263)&lt;=price_limit,IF(M263="Yes",1,2),"")),""))</f>
        <v/>
      </c>
      <c r="BC263" s="67" t="str">
        <f>IF(OR(N263="",VLOOKUP(N$1,Services!$A$1:$B$22,2,0)="Exclude"),"",IF($D263=1,IF(OR(price_limit="",price_limit="No Limit"),IF(N263="Yes",1,2),IF(SUMIFS(WhatIf!$G:$G,WhatIf!$A:$A,N$1,WhatIf!$B:$B,N263)&lt;=price_limit,IF(N263="Yes",1,2),"")),""))</f>
        <v/>
      </c>
      <c r="BD263" s="67" t="str">
        <f ca="1">IF(OR(O263="",VLOOKUP(O$1,Services!$A$1:$B$22,2,0)="Exclude"),"",IF($D263=1,IF(OR(price_limit="",price_limit="No Limit"),IF(O263="Yes",1,2),IF(SUMIFS(WhatIf!$G:$G,WhatIf!$A:$A,O$1,WhatIf!$B:$B,O263)&lt;=price_limit,IF(O263="Yes",1,2),"")),""))</f>
        <v/>
      </c>
      <c r="BE263" s="67" t="str">
        <f>IF(OR(P263="",VLOOKUP(P$1,Services!$A$1:$B$22,2,0)="Exclude"),"",IF($D263=1,IF(OR(price_limit="",price_limit="No Limit"),IF(P263="Yes",1,2),IF(SUMIFS(WhatIf!$G:$G,WhatIf!$A:$A,P$1,WhatIf!$B:$B,P263)&lt;=price_limit,IF(P263="Yes",1,2),"")),""))</f>
        <v/>
      </c>
      <c r="BF263" s="67" t="str">
        <f>IF(OR(Q263="",VLOOKUP(Q$1,Services!$A$1:$B$22,2,0)="Exclude"),"",IF($D263=1,IF(OR(price_limit="",price_limit="No Limit"),IF(Q263="Yes",1,2),IF(SUMIFS(WhatIf!$G:$G,WhatIf!$A:$A,Q$1,WhatIf!$B:$B,Q263)&lt;=price_limit,IF(Q263="Yes",1,2),"")),""))</f>
        <v/>
      </c>
      <c r="BG263" s="67" t="str">
        <f>IF(OR(R263="",VLOOKUP(R$1,Services!$A$1:$B$22,2,0)="Exclude"),"",IF($D263=1,IF(OR(price_limit="",price_limit="No Limit"),IF(R263="Yes",1,2),IF(SUMIFS(WhatIf!$G:$G,WhatIf!$A:$A,R$1,WhatIf!$B:$B,R263)&lt;=price_limit,IF(R263="Yes",1,2),"")),""))</f>
        <v/>
      </c>
      <c r="BH263" s="67" t="str">
        <f>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IF(OR(X263="",VLOOKUP(X$1,Services!$A$1:$B$22,2,0)="Exclude"),"",IF($D263=1,IF(OR(price_limit="",price_limit="No Limit"),IF(X263="Yes",1,2),IF(SUMIFS(WhatIf!$G:$G,WhatIf!$A:$A,X$1,WhatIf!$B:$B,X263)&lt;=price_limit,IF(X263="Yes",1,2),"")),""))</f>
        <v/>
      </c>
      <c r="BN263" s="3">
        <f t="shared" si="22"/>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128</v>
      </c>
      <c r="B264" s="4" t="s">
        <v>229</v>
      </c>
      <c r="C264" s="4" t="s">
        <v>214</v>
      </c>
      <c r="D264" s="3" t="str">
        <f t="shared" ca="1" si="20"/>
        <v/>
      </c>
      <c r="F264" s="5" t="s">
        <v>498</v>
      </c>
      <c r="G264" s="5" t="s">
        <v>498</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1"/>
        <v/>
      </c>
      <c r="AT264" s="67" t="str">
        <f>IF(OR(E264="",VLOOKUP(E$1,Services!$A$1:$B$22,2,0)="Exclude"),"",IF($D264=1,IF(OR(price_limit="",price_limit="No Limit"),IF(E264="Yes",1,2),IF(SUMIFS(WhatIf!$G:$G,WhatIf!$A:$A,E$1,WhatIf!$B:$B,E264)&lt;=price_limit,IF(E264="Yes",1,2),"")),""))</f>
        <v/>
      </c>
      <c r="AU264" s="67" t="str">
        <f ca="1">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IF(OR(H264="",VLOOKUP(H$1,Services!$A$1:$B$22,2,0)="Exclude"),"",IF($D264=1,IF(OR(price_limit="",price_limit="No Limit"),IF(H264="Yes",1,2),IF(SUMIFS(WhatIf!$G:$G,WhatIf!$A:$A,H$1,WhatIf!$B:$B,H264)&lt;=price_limit,IF(H264="Yes",1,2),"")),""))</f>
        <v/>
      </c>
      <c r="AX264" s="67" t="str">
        <f>IF(OR(I264="",VLOOKUP(I$1,Services!$A$1:$B$22,2,0)="Exclude"),"",IF($D264=1,IF(OR(price_limit="",price_limit="No Limit"),IF(I264="Yes",1,2),IF(SUMIFS(WhatIf!$G:$G,WhatIf!$A:$A,I$1,WhatIf!$B:$B,I264)&lt;=price_limit,IF(I264="Yes",1,2),"")),""))</f>
        <v/>
      </c>
      <c r="AY264" s="67" t="str">
        <f>IF(OR(J264="",VLOOKUP(J$1,Services!$A$1:$B$22,2,0)="Exclude"),"",IF($D264=1,IF(OR(price_limit="",price_limit="No Limit"),IF(J264="Yes",1,2),IF(SUMIFS(WhatIf!$G:$G,WhatIf!$A:$A,J$1,WhatIf!$B:$B,J264)&lt;=price_limit,IF(J264="Yes",1,2),"")),""))</f>
        <v/>
      </c>
      <c r="AZ264" s="67" t="str">
        <f>IF(OR(K264="",VLOOKUP(K$1,Services!$A$1:$B$22,2,0)="Exclude"),"",IF($D264=1,IF(OR(price_limit="",price_limit="No Limit"),IF(K264="Yes",1,2),IF(SUMIFS(WhatIf!$G:$G,WhatIf!$A:$A,K$1,WhatIf!$B:$B,K264)&lt;=price_limit,IF(K264="Yes",1,2),"")),""))</f>
        <v/>
      </c>
      <c r="BA264" s="67" t="str">
        <f>IF(OR(L264="",VLOOKUP(L$1,Services!$A$1:$B$22,2,0)="Exclude"),"",IF($D264=1,IF(OR(price_limit="",price_limit="No Limit"),IF(L264="Yes",1,2),IF(SUMIFS(WhatIf!$G:$G,WhatIf!$A:$A,L$1,WhatIf!$B:$B,L264)&lt;=price_limit,IF(L264="Yes",1,2),"")),""))</f>
        <v/>
      </c>
      <c r="BB264" s="67" t="str">
        <f>IF(OR(M264="",VLOOKUP(M$1,Services!$A$1:$B$22,2,0)="Exclude"),"",IF($D264=1,IF(OR(price_limit="",price_limit="No Limit"),IF(M264="Yes",1,2),IF(SUMIFS(WhatIf!$G:$G,WhatIf!$A:$A,M$1,WhatIf!$B:$B,M264)&lt;=price_limit,IF(M264="Yes",1,2),"")),""))</f>
        <v/>
      </c>
      <c r="BC264" s="67" t="str">
        <f>IF(OR(N264="",VLOOKUP(N$1,Services!$A$1:$B$22,2,0)="Exclude"),"",IF($D264=1,IF(OR(price_limit="",price_limit="No Limit"),IF(N264="Yes",1,2),IF(SUMIFS(WhatIf!$G:$G,WhatIf!$A:$A,N$1,WhatIf!$B:$B,N264)&lt;=price_limit,IF(N264="Yes",1,2),"")),""))</f>
        <v/>
      </c>
      <c r="BD264" s="67" t="str">
        <f>IF(OR(O264="",VLOOKUP(O$1,Services!$A$1:$B$22,2,0)="Exclude"),"",IF($D264=1,IF(OR(price_limit="",price_limit="No Limit"),IF(O264="Yes",1,2),IF(SUMIFS(WhatIf!$G:$G,WhatIf!$A:$A,O$1,WhatIf!$B:$B,O264)&lt;=price_limit,IF(O264="Yes",1,2),"")),""))</f>
        <v/>
      </c>
      <c r="BE264" s="67" t="str">
        <f>IF(OR(P264="",VLOOKUP(P$1,Services!$A$1:$B$22,2,0)="Exclude"),"",IF($D264=1,IF(OR(price_limit="",price_limit="No Limit"),IF(P264="Yes",1,2),IF(SUMIFS(WhatIf!$G:$G,WhatIf!$A:$A,P$1,WhatIf!$B:$B,P264)&lt;=price_limit,IF(P264="Yes",1,2),"")),""))</f>
        <v/>
      </c>
      <c r="BF264" s="67" t="str">
        <f>IF(OR(Q264="",VLOOKUP(Q$1,Services!$A$1:$B$22,2,0)="Exclude"),"",IF($D264=1,IF(OR(price_limit="",price_limit="No Limit"),IF(Q264="Yes",1,2),IF(SUMIFS(WhatIf!$G:$G,WhatIf!$A:$A,Q$1,WhatIf!$B:$B,Q264)&lt;=price_limit,IF(Q264="Yes",1,2),"")),""))</f>
        <v/>
      </c>
      <c r="BG264" s="67" t="str">
        <f>IF(OR(R264="",VLOOKUP(R$1,Services!$A$1:$B$22,2,0)="Exclude"),"",IF($D264=1,IF(OR(price_limit="",price_limit="No Limit"),IF(R264="Yes",1,2),IF(SUMIFS(WhatIf!$G:$G,WhatIf!$A:$A,R$1,WhatIf!$B:$B,R264)&lt;=price_limit,IF(R264="Yes",1,2),"")),""))</f>
        <v/>
      </c>
      <c r="BH264" s="67" t="str">
        <f>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IF(OR(X264="",VLOOKUP(X$1,Services!$A$1:$B$22,2,0)="Exclude"),"",IF($D264=1,IF(OR(price_limit="",price_limit="No Limit"),IF(X264="Yes",1,2),IF(SUMIFS(WhatIf!$G:$G,WhatIf!$A:$A,X$1,WhatIf!$B:$B,X264)&lt;=price_limit,IF(X264="Yes",1,2),"")),""))</f>
        <v/>
      </c>
      <c r="BN264" s="3">
        <f t="shared" si="22"/>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129</v>
      </c>
      <c r="B265" s="4" t="s">
        <v>398</v>
      </c>
      <c r="C265" s="4" t="s">
        <v>214</v>
      </c>
      <c r="D265" s="3" t="str">
        <f t="shared" ca="1" si="20"/>
        <v/>
      </c>
      <c r="F265" s="5" t="s">
        <v>498</v>
      </c>
      <c r="G265" s="5" t="s">
        <v>498</v>
      </c>
      <c r="T265" s="5" t="s">
        <v>244</v>
      </c>
      <c r="X265" s="5" t="s">
        <v>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1"/>
        <v/>
      </c>
      <c r="AT265" s="67" t="str">
        <f>IF(OR(E265="",VLOOKUP(E$1,Services!$A$1:$B$22,2,0)="Exclude"),"",IF($D265=1,IF(OR(price_limit="",price_limit="No Limit"),IF(E265="Yes",1,2),IF(SUMIFS(WhatIf!$G:$G,WhatIf!$A:$A,E$1,WhatIf!$B:$B,E265)&lt;=price_limit,IF(E265="Yes",1,2),"")),""))</f>
        <v/>
      </c>
      <c r="AU265" s="67" t="str">
        <f ca="1">IF(OR(F265="",VLOOKUP(F$1,Services!$A$1:$B$22,2,0)="Exclude"),"",IF($D265=1,IF(OR(price_limit="",price_limit="No Limit"),IF(F265="Yes",1,2),IF(SUMIFS(WhatIf!$G:$G,WhatIf!$A:$A,F$1,WhatIf!$B:$B,F265)&lt;=price_limit,IF(F265="Yes",1,2),"")),""))</f>
        <v/>
      </c>
      <c r="AV265" s="67" t="str">
        <f ca="1">IF(OR(G265="",VLOOKUP(G$1,Services!$A$1:$B$22,2,0)="Exclude"),"",IF($D265=1,IF(OR(price_limit="",price_limit="No Limit"),IF(G265="Yes",1,2),IF(SUMIFS(WhatIf!$G:$G,WhatIf!$A:$A,G$1,WhatIf!$B:$B,G265)&lt;=price_limit,IF(G265="Yes",1,2),"")),""))</f>
        <v/>
      </c>
      <c r="AW265" s="67" t="str">
        <f>IF(OR(H265="",VLOOKUP(H$1,Services!$A$1:$B$22,2,0)="Exclude"),"",IF($D265=1,IF(OR(price_limit="",price_limit="No Limit"),IF(H265="Yes",1,2),IF(SUMIFS(WhatIf!$G:$G,WhatIf!$A:$A,H$1,WhatIf!$B:$B,H265)&lt;=price_limit,IF(H265="Yes",1,2),"")),""))</f>
        <v/>
      </c>
      <c r="AX265" s="67" t="str">
        <f>IF(OR(I265="",VLOOKUP(I$1,Services!$A$1:$B$22,2,0)="Exclude"),"",IF($D265=1,IF(OR(price_limit="",price_limit="No Limit"),IF(I265="Yes",1,2),IF(SUMIFS(WhatIf!$G:$G,WhatIf!$A:$A,I$1,WhatIf!$B:$B,I265)&lt;=price_limit,IF(I265="Yes",1,2),"")),""))</f>
        <v/>
      </c>
      <c r="AY265" s="67" t="str">
        <f>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IF(OR(O265="",VLOOKUP(O$1,Services!$A$1:$B$22,2,0)="Exclude"),"",IF($D265=1,IF(OR(price_limit="",price_limit="No Limit"),IF(O265="Yes",1,2),IF(SUMIFS(WhatIf!$G:$G,WhatIf!$A:$A,O$1,WhatIf!$B:$B,O265)&lt;=price_limit,IF(O265="Yes",1,2),"")),""))</f>
        <v/>
      </c>
      <c r="BE265" s="67" t="str">
        <f>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IF(OR(R265="",VLOOKUP(R$1,Services!$A$1:$B$22,2,0)="Exclude"),"",IF($D265=1,IF(OR(price_limit="",price_limit="No Limit"),IF(R265="Yes",1,2),IF(SUMIFS(WhatIf!$G:$G,WhatIf!$A:$A,R$1,WhatIf!$B:$B,R265)&lt;=price_limit,IF(R265="Yes",1,2),"")),""))</f>
        <v/>
      </c>
      <c r="BH265" s="67" t="str">
        <f>IF(OR(S265="",VLOOKUP(S$1,Services!$A$1:$B$22,2,0)="Exclude"),"",IF($D265=1,IF(OR(price_limit="",price_limit="No Limit"),IF(S265="Yes",1,2),IF(SUMIFS(WhatIf!$G:$G,WhatIf!$A:$A,S$1,WhatIf!$B:$B,S265)&lt;=price_limit,IF(S265="Yes",1,2),"")),""))</f>
        <v/>
      </c>
      <c r="BI265" s="67" t="str">
        <f ca="1">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 ca="1">IF(OR(X265="",VLOOKUP(X$1,Services!$A$1:$B$22,2,0)="Exclude"),"",IF($D265=1,IF(OR(price_limit="",price_limit="No Limit"),IF(X265="Yes",1,2),IF(SUMIFS(WhatIf!$G:$G,WhatIf!$A:$A,X$1,WhatIf!$B:$B,X265)&lt;=price_limit,IF(X265="Yes",1,2),"")),""))</f>
        <v/>
      </c>
      <c r="BN265" s="3">
        <f t="shared" si="22"/>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56</v>
      </c>
      <c r="B266" s="4" t="s">
        <v>237</v>
      </c>
      <c r="C266" s="4" t="s">
        <v>214</v>
      </c>
      <c r="D266" s="3" t="str">
        <f t="shared" ca="1" si="20"/>
        <v/>
      </c>
      <c r="F266" s="5" t="s">
        <v>1</v>
      </c>
      <c r="G266" s="5" t="s">
        <v>1</v>
      </c>
      <c r="O266" s="5" t="s">
        <v>1</v>
      </c>
      <c r="P266" s="6"/>
      <c r="R266" s="6" t="s">
        <v>807</v>
      </c>
      <c r="X266" s="5" t="s">
        <v>1</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1"/>
        <v/>
      </c>
      <c r="AT266" s="67" t="str">
        <f>IF(OR(E266="",VLOOKUP(E$1,Services!$A$1:$B$22,2,0)="Exclude"),"",IF($D266=1,IF(OR(price_limit="",price_limit="No Limit"),IF(E266="Yes",1,2),IF(SUMIFS(WhatIf!$G:$G,WhatIf!$A:$A,E$1,WhatIf!$B:$B,E266)&lt;=price_limit,IF(E266="Yes",1,2),"")),""))</f>
        <v/>
      </c>
      <c r="AU266" s="67" t="str">
        <f ca="1">IF(OR(F266="",VLOOKUP(F$1,Services!$A$1:$B$22,2,0)="Exclude"),"",IF($D266=1,IF(OR(price_limit="",price_limit="No Limit"),IF(F266="Yes",1,2),IF(SUMIFS(WhatIf!$G:$G,WhatIf!$A:$A,F$1,WhatIf!$B:$B,F266)&lt;=price_limit,IF(F266="Yes",1,2),"")),""))</f>
        <v/>
      </c>
      <c r="AV266" s="67" t="str">
        <f ca="1">IF(OR(G266="",VLOOKUP(G$1,Services!$A$1:$B$22,2,0)="Exclude"),"",IF($D266=1,IF(OR(price_limit="",price_limit="No Limit"),IF(G266="Yes",1,2),IF(SUMIFS(WhatIf!$G:$G,WhatIf!$A:$A,G$1,WhatIf!$B:$B,G266)&lt;=price_limit,IF(G266="Yes",1,2),"")),""))</f>
        <v/>
      </c>
      <c r="AW266" s="67" t="str">
        <f>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IF(OR(M266="",VLOOKUP(M$1,Services!$A$1:$B$22,2,0)="Exclude"),"",IF($D266=1,IF(OR(price_limit="",price_limit="No Limit"),IF(M266="Yes",1,2),IF(SUMIFS(WhatIf!$G:$G,WhatIf!$A:$A,M$1,WhatIf!$B:$B,M266)&lt;=price_limit,IF(M266="Yes",1,2),"")),""))</f>
        <v/>
      </c>
      <c r="BC266" s="67" t="str">
        <f>IF(OR(N266="",VLOOKUP(N$1,Services!$A$1:$B$22,2,0)="Exclude"),"",IF($D266=1,IF(OR(price_limit="",price_limit="No Limit"),IF(N266="Yes",1,2),IF(SUMIFS(WhatIf!$G:$G,WhatIf!$A:$A,N$1,WhatIf!$B:$B,N266)&lt;=price_limit,IF(N266="Yes",1,2),"")),""))</f>
        <v/>
      </c>
      <c r="BD266" s="67" t="str">
        <f ca="1">IF(OR(O266="",VLOOKUP(O$1,Services!$A$1:$B$22,2,0)="Exclude"),"",IF($D266=1,IF(OR(price_limit="",price_limit="No Limit"),IF(O266="Yes",1,2),IF(SUMIFS(WhatIf!$G:$G,WhatIf!$A:$A,O$1,WhatIf!$B:$B,O266)&lt;=price_limit,IF(O266="Yes",1,2),"")),""))</f>
        <v/>
      </c>
      <c r="BE266" s="67" t="str">
        <f>IF(OR(P266="",VLOOKUP(P$1,Services!$A$1:$B$22,2,0)="Exclude"),"",IF($D266=1,IF(OR(price_limit="",price_limit="No Limit"),IF(P266="Yes",1,2),IF(SUMIFS(WhatIf!$G:$G,WhatIf!$A:$A,P$1,WhatIf!$B:$B,P266)&lt;=price_limit,IF(P266="Yes",1,2),"")),""))</f>
        <v/>
      </c>
      <c r="BF266" s="67" t="str">
        <f>IF(OR(Q266="",VLOOKUP(Q$1,Services!$A$1:$B$22,2,0)="Exclude"),"",IF($D266=1,IF(OR(price_limit="",price_limit="No Limit"),IF(Q266="Yes",1,2),IF(SUMIFS(WhatIf!$G:$G,WhatIf!$A:$A,Q$1,WhatIf!$B:$B,Q266)&lt;=price_limit,IF(Q266="Yes",1,2),"")),""))</f>
        <v/>
      </c>
      <c r="BG266" s="67" t="str">
        <f ca="1">IF(OR(R266="",VLOOKUP(R$1,Services!$A$1:$B$22,2,0)="Exclude"),"",IF($D266=1,IF(OR(price_limit="",price_limit="No Limit"),IF(R266="Yes",1,2),IF(SUMIFS(WhatIf!$G:$G,WhatIf!$A:$A,R$1,WhatIf!$B:$B,R266)&lt;=price_limit,IF(R266="Yes",1,2),"")),""))</f>
        <v/>
      </c>
      <c r="BH266" s="67" t="str">
        <f>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 ca="1">IF(OR(X266="",VLOOKUP(X$1,Services!$A$1:$B$22,2,0)="Exclude"),"",IF($D266=1,IF(OR(price_limit="",price_limit="No Limit"),IF(X266="Yes",1,2),IF(SUMIFS(WhatIf!$G:$G,WhatIf!$A:$A,X$1,WhatIf!$B:$B,X266)&lt;=price_limit,IF(X266="Yes",1,2),"")),""))</f>
        <v/>
      </c>
      <c r="BN266" s="3">
        <f t="shared" si="22"/>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x14ac:dyDescent="0.3">
      <c r="A267" s="19" t="s">
        <v>57</v>
      </c>
      <c r="B267" s="4" t="s">
        <v>237</v>
      </c>
      <c r="C267" s="4" t="s">
        <v>207</v>
      </c>
      <c r="D267" s="3" t="str">
        <f t="shared" ca="1" si="20"/>
        <v/>
      </c>
      <c r="G267" s="5" t="s">
        <v>1</v>
      </c>
      <c r="O267" s="6"/>
      <c r="P267" s="6"/>
      <c r="Q267" s="6" t="s">
        <v>305</v>
      </c>
      <c r="R267" s="6" t="s">
        <v>1</v>
      </c>
      <c r="V267" s="5" t="s">
        <v>1</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1"/>
        <v/>
      </c>
      <c r="AT267" s="67" t="str">
        <f>IF(OR(E267="",VLOOKUP(E$1,Services!$A$1:$B$22,2,0)="Exclude"),"",IF($D267=1,IF(OR(price_limit="",price_limit="No Limit"),IF(E267="Yes",1,2),IF(SUMIFS(WhatIf!$G:$G,WhatIf!$A:$A,E$1,WhatIf!$B:$B,E267)&lt;=price_limit,IF(E267="Yes",1,2),"")),""))</f>
        <v/>
      </c>
      <c r="AU267" s="67" t="str">
        <f>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IF(OR(H267="",VLOOKUP(H$1,Services!$A$1:$B$22,2,0)="Exclude"),"",IF($D267=1,IF(OR(price_limit="",price_limit="No Limit"),IF(H267="Yes",1,2),IF(SUMIFS(WhatIf!$G:$G,WhatIf!$A:$A,H$1,WhatIf!$B:$B,H267)&lt;=price_limit,IF(H267="Yes",1,2),"")),""))</f>
        <v/>
      </c>
      <c r="AX267" s="67" t="str">
        <f>IF(OR(I267="",VLOOKUP(I$1,Services!$A$1:$B$22,2,0)="Exclude"),"",IF($D267=1,IF(OR(price_limit="",price_limit="No Limit"),IF(I267="Yes",1,2),IF(SUMIFS(WhatIf!$G:$G,WhatIf!$A:$A,I$1,WhatIf!$B:$B,I267)&lt;=price_limit,IF(I267="Yes",1,2),"")),""))</f>
        <v/>
      </c>
      <c r="AY267" s="67" t="str">
        <f>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IF(OR(L267="",VLOOKUP(L$1,Services!$A$1:$B$22,2,0)="Exclude"),"",IF($D267=1,IF(OR(price_limit="",price_limit="No Limit"),IF(L267="Yes",1,2),IF(SUMIFS(WhatIf!$G:$G,WhatIf!$A:$A,L$1,WhatIf!$B:$B,L267)&lt;=price_limit,IF(L267="Yes",1,2),"")),""))</f>
        <v/>
      </c>
      <c r="BB267" s="67" t="str">
        <f>IF(OR(M267="",VLOOKUP(M$1,Services!$A$1:$B$22,2,0)="Exclude"),"",IF($D267=1,IF(OR(price_limit="",price_limit="No Limit"),IF(M267="Yes",1,2),IF(SUMIFS(WhatIf!$G:$G,WhatIf!$A:$A,M$1,WhatIf!$B:$B,M267)&lt;=price_limit,IF(M267="Yes",1,2),"")),""))</f>
        <v/>
      </c>
      <c r="BC267" s="67" t="str">
        <f>IF(OR(N267="",VLOOKUP(N$1,Services!$A$1:$B$22,2,0)="Exclude"),"",IF($D267=1,IF(OR(price_limit="",price_limit="No Limit"),IF(N267="Yes",1,2),IF(SUMIFS(WhatIf!$G:$G,WhatIf!$A:$A,N$1,WhatIf!$B:$B,N267)&lt;=price_limit,IF(N267="Yes",1,2),"")),""))</f>
        <v/>
      </c>
      <c r="BD267" s="67" t="str">
        <f>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IF(OR(Q267="",VLOOKUP(Q$1,Services!$A$1:$B$22,2,0)="Exclude"),"",IF($D267=1,IF(OR(price_limit="",price_limit="No Limit"),IF(Q267="Yes",1,2),IF(SUMIFS(WhatIf!$G:$G,WhatIf!$A:$A,Q$1,WhatIf!$B:$B,Q267)&lt;=price_limit,IF(Q267="Yes",1,2),"")),""))</f>
        <v/>
      </c>
      <c r="BG267" s="67" t="str">
        <f ca="1">IF(OR(R267="",VLOOKUP(R$1,Services!$A$1:$B$22,2,0)="Exclude"),"",IF($D267=1,IF(OR(price_limit="",price_limit="No Limit"),IF(R267="Yes",1,2),IF(SUMIFS(WhatIf!$G:$G,WhatIf!$A:$A,R$1,WhatIf!$B:$B,R267)&lt;=price_limit,IF(R267="Yes",1,2),"")),""))</f>
        <v/>
      </c>
      <c r="BH267" s="67" t="str">
        <f>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 ca="1">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2"/>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37.299999999999997" x14ac:dyDescent="0.3">
      <c r="A268" s="19" t="s">
        <v>180</v>
      </c>
      <c r="B268" s="4" t="s">
        <v>130</v>
      </c>
      <c r="C268" s="4" t="s">
        <v>207</v>
      </c>
      <c r="D268" s="3" t="str">
        <f t="shared" ca="1" si="20"/>
        <v/>
      </c>
      <c r="F268" s="5" t="s">
        <v>495</v>
      </c>
      <c r="G268" s="5" t="s">
        <v>495</v>
      </c>
      <c r="O268" s="6"/>
      <c r="P268" s="6"/>
      <c r="Q268" s="6" t="s">
        <v>806</v>
      </c>
      <c r="R268" s="5" t="s">
        <v>929</v>
      </c>
      <c r="V268" s="5" t="s">
        <v>572</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1"/>
        <v/>
      </c>
      <c r="AT268" s="67" t="str">
        <f>IF(OR(E268="",VLOOKUP(E$1,Services!$A$1:$B$22,2,0)="Exclude"),"",IF($D268=1,IF(OR(price_limit="",price_limit="No Limit"),IF(E268="Yes",1,2),IF(SUMIFS(WhatIf!$G:$G,WhatIf!$A:$A,E$1,WhatIf!$B:$B,E268)&lt;=price_limit,IF(E268="Yes",1,2),"")),""))</f>
        <v/>
      </c>
      <c r="AU268" s="67" t="str">
        <f ca="1">IF(OR(F268="",VLOOKUP(F$1,Services!$A$1:$B$22,2,0)="Exclude"),"",IF($D268=1,IF(OR(price_limit="",price_limit="No Limit"),IF(F268="Yes",1,2),IF(SUMIFS(WhatIf!$G:$G,WhatIf!$A:$A,F$1,WhatIf!$B:$B,F268)&lt;=price_limit,IF(F268="Yes",1,2),"")),""))</f>
        <v/>
      </c>
      <c r="AV268" s="67" t="str">
        <f ca="1">IF(OR(G268="",VLOOKUP(G$1,Services!$A$1:$B$22,2,0)="Exclude"),"",IF($D268=1,IF(OR(price_limit="",price_limit="No Limit"),IF(G268="Yes",1,2),IF(SUMIFS(WhatIf!$G:$G,WhatIf!$A:$A,G$1,WhatIf!$B:$B,G268)&lt;=price_limit,IF(G268="Yes",1,2),"")),""))</f>
        <v/>
      </c>
      <c r="AW268" s="67" t="str">
        <f>IF(OR(H268="",VLOOKUP(H$1,Services!$A$1:$B$22,2,0)="Exclude"),"",IF($D268=1,IF(OR(price_limit="",price_limit="No Limit"),IF(H268="Yes",1,2),IF(SUMIFS(WhatIf!$G:$G,WhatIf!$A:$A,H$1,WhatIf!$B:$B,H268)&lt;=price_limit,IF(H268="Yes",1,2),"")),""))</f>
        <v/>
      </c>
      <c r="AX268" s="67" t="str">
        <f>IF(OR(I268="",VLOOKUP(I$1,Services!$A$1:$B$22,2,0)="Exclude"),"",IF($D268=1,IF(OR(price_limit="",price_limit="No Limit"),IF(I268="Yes",1,2),IF(SUMIFS(WhatIf!$G:$G,WhatIf!$A:$A,I$1,WhatIf!$B:$B,I268)&lt;=price_limit,IF(I268="Yes",1,2),"")),""))</f>
        <v/>
      </c>
      <c r="AY268" s="67" t="str">
        <f>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IF(OR(L268="",VLOOKUP(L$1,Services!$A$1:$B$22,2,0)="Exclude"),"",IF($D268=1,IF(OR(price_limit="",price_limit="No Limit"),IF(L268="Yes",1,2),IF(SUMIFS(WhatIf!$G:$G,WhatIf!$A:$A,L$1,WhatIf!$B:$B,L268)&lt;=price_limit,IF(L268="Yes",1,2),"")),""))</f>
        <v/>
      </c>
      <c r="BB268" s="67" t="str">
        <f>IF(OR(M268="",VLOOKUP(M$1,Services!$A$1:$B$22,2,0)="Exclude"),"",IF($D268=1,IF(OR(price_limit="",price_limit="No Limit"),IF(M268="Yes",1,2),IF(SUMIFS(WhatIf!$G:$G,WhatIf!$A:$A,M$1,WhatIf!$B:$B,M268)&lt;=price_limit,IF(M268="Yes",1,2),"")),""))</f>
        <v/>
      </c>
      <c r="BC268" s="67" t="str">
        <f>IF(OR(N268="",VLOOKUP(N$1,Services!$A$1:$B$22,2,0)="Exclude"),"",IF($D268=1,IF(OR(price_limit="",price_limit="No Limit"),IF(N268="Yes",1,2),IF(SUMIFS(WhatIf!$G:$G,WhatIf!$A:$A,N$1,WhatIf!$B:$B,N268)&lt;=price_limit,IF(N268="Yes",1,2),"")),""))</f>
        <v/>
      </c>
      <c r="BD268" s="67" t="str">
        <f>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IF(OR(Q268="",VLOOKUP(Q$1,Services!$A$1:$B$22,2,0)="Exclude"),"",IF($D268=1,IF(OR(price_limit="",price_limit="No Limit"),IF(Q268="Yes",1,2),IF(SUMIFS(WhatIf!$G:$G,WhatIf!$A:$A,Q$1,WhatIf!$B:$B,Q268)&lt;=price_limit,IF(Q268="Yes",1,2),"")),""))</f>
        <v/>
      </c>
      <c r="BG268" s="67" t="str">
        <f ca="1">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 ca="1">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IF(OR(X268="",VLOOKUP(X$1,Services!$A$1:$B$22,2,0)="Exclude"),"",IF($D268=1,IF(OR(price_limit="",price_limit="No Limit"),IF(X268="Yes",1,2),IF(SUMIFS(WhatIf!$G:$G,WhatIf!$A:$A,X$1,WhatIf!$B:$B,X268)&lt;=price_limit,IF(X268="Yes",1,2),"")),""))</f>
        <v/>
      </c>
      <c r="BN268" s="3">
        <f t="shared" si="22"/>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24.9" x14ac:dyDescent="0.3">
      <c r="A269" s="19" t="s">
        <v>58</v>
      </c>
      <c r="B269" s="4" t="s">
        <v>237</v>
      </c>
      <c r="C269" s="4" t="s">
        <v>207</v>
      </c>
      <c r="D269" s="3" t="str">
        <f t="shared" ca="1" si="20"/>
        <v/>
      </c>
      <c r="F269" s="5" t="s">
        <v>495</v>
      </c>
      <c r="G269" s="5" t="s">
        <v>495</v>
      </c>
      <c r="H269" s="6"/>
      <c r="I269" s="6"/>
      <c r="L269" s="5" t="s">
        <v>1</v>
      </c>
      <c r="M269" s="5" t="s">
        <v>1</v>
      </c>
      <c r="O269" s="6"/>
      <c r="P269" s="6"/>
      <c r="Q269" s="6" t="s">
        <v>305</v>
      </c>
      <c r="R269" s="6"/>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1"/>
        <v/>
      </c>
      <c r="AT269" s="67" t="str">
        <f>IF(OR(E269="",VLOOKUP(E$1,Services!$A$1:$B$22,2,0)="Exclude"),"",IF($D269=1,IF(OR(price_limit="",price_limit="No Limit"),IF(E269="Yes",1,2),IF(SUMIFS(WhatIf!$G:$G,WhatIf!$A:$A,E$1,WhatIf!$B:$B,E269)&lt;=price_limit,IF(E269="Yes",1,2),"")),""))</f>
        <v/>
      </c>
      <c r="AU269" s="67" t="str">
        <f ca="1">IF(OR(F269="",VLOOKUP(F$1,Services!$A$1:$B$22,2,0)="Exclude"),"",IF($D269=1,IF(OR(price_limit="",price_limit="No Limit"),IF(F269="Yes",1,2),IF(SUMIFS(WhatIf!$G:$G,WhatIf!$A:$A,F$1,WhatIf!$B:$B,F269)&lt;=price_limit,IF(F269="Yes",1,2),"")),""))</f>
        <v/>
      </c>
      <c r="AV269" s="67" t="str">
        <f ca="1">IF(OR(G269="",VLOOKUP(G$1,Services!$A$1:$B$22,2,0)="Exclude"),"",IF($D269=1,IF(OR(price_limit="",price_limit="No Limit"),IF(G269="Yes",1,2),IF(SUMIFS(WhatIf!$G:$G,WhatIf!$A:$A,G$1,WhatIf!$B:$B,G269)&lt;=price_limit,IF(G269="Yes",1,2),"")),""))</f>
        <v/>
      </c>
      <c r="AW269" s="67" t="str">
        <f>IF(OR(H269="",VLOOKUP(H$1,Services!$A$1:$B$22,2,0)="Exclude"),"",IF($D269=1,IF(OR(price_limit="",price_limit="No Limit"),IF(H269="Yes",1,2),IF(SUMIFS(WhatIf!$G:$G,WhatIf!$A:$A,H$1,WhatIf!$B:$B,H269)&lt;=price_limit,IF(H269="Yes",1,2),"")),""))</f>
        <v/>
      </c>
      <c r="AX269" s="67" t="str">
        <f>IF(OR(I269="",VLOOKUP(I$1,Services!$A$1:$B$22,2,0)="Exclude"),"",IF($D269=1,IF(OR(price_limit="",price_limit="No Limit"),IF(I269="Yes",1,2),IF(SUMIFS(WhatIf!$G:$G,WhatIf!$A:$A,I$1,WhatIf!$B:$B,I269)&lt;=price_limit,IF(I269="Yes",1,2),"")),""))</f>
        <v/>
      </c>
      <c r="AY269" s="67" t="str">
        <f>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 ca="1">IF(OR(L269="",VLOOKUP(L$1,Services!$A$1:$B$22,2,0)="Exclude"),"",IF($D269=1,IF(OR(price_limit="",price_limit="No Limit"),IF(L269="Yes",1,2),IF(SUMIFS(WhatIf!$G:$G,WhatIf!$A:$A,L$1,WhatIf!$B:$B,L269)&lt;=price_limit,IF(L269="Yes",1,2),"")),""))</f>
        <v/>
      </c>
      <c r="BB269" s="67" t="str">
        <f ca="1">IF(OR(M269="",VLOOKUP(M$1,Services!$A$1:$B$22,2,0)="Exclude"),"",IF($D269=1,IF(OR(price_limit="",price_limit="No Limit"),IF(M269="Yes",1,2),IF(SUMIFS(WhatIf!$G:$G,WhatIf!$A:$A,M$1,WhatIf!$B:$B,M269)&lt;=price_limit,IF(M269="Yes",1,2),"")),""))</f>
        <v/>
      </c>
      <c r="BC269" s="67" t="str">
        <f>IF(OR(N269="",VLOOKUP(N$1,Services!$A$1:$B$22,2,0)="Exclude"),"",IF($D269=1,IF(OR(price_limit="",price_limit="No Limit"),IF(N269="Yes",1,2),IF(SUMIFS(WhatIf!$G:$G,WhatIf!$A:$A,N$1,WhatIf!$B:$B,N269)&lt;=price_limit,IF(N269="Yes",1,2),"")),""))</f>
        <v/>
      </c>
      <c r="BD269" s="67" t="str">
        <f>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IF(OR(Q269="",VLOOKUP(Q$1,Services!$A$1:$B$22,2,0)="Exclude"),"",IF($D269=1,IF(OR(price_limit="",price_limit="No Limit"),IF(Q269="Yes",1,2),IF(SUMIFS(WhatIf!$G:$G,WhatIf!$A:$A,Q$1,WhatIf!$B:$B,Q269)&lt;=price_limit,IF(Q269="Yes",1,2),"")),""))</f>
        <v/>
      </c>
      <c r="BG269" s="67" t="str">
        <f>IF(OR(R269="",VLOOKUP(R$1,Services!$A$1:$B$22,2,0)="Exclude"),"",IF($D269=1,IF(OR(price_limit="",price_limit="No Limit"),IF(R269="Yes",1,2),IF(SUMIFS(WhatIf!$G:$G,WhatIf!$A:$A,R$1,WhatIf!$B:$B,R269)&lt;=price_limit,IF(R269="Yes",1,2),"")),""))</f>
        <v/>
      </c>
      <c r="BH269" s="67" t="str">
        <f>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IF(OR(X269="",VLOOKUP(X$1,Services!$A$1:$B$22,2,0)="Exclude"),"",IF($D269=1,IF(OR(price_limit="",price_limit="No Limit"),IF(X269="Yes",1,2),IF(SUMIFS(WhatIf!$G:$G,WhatIf!$A:$A,X$1,WhatIf!$B:$B,X269)&lt;=price_limit,IF(X269="Yes",1,2),"")),""))</f>
        <v/>
      </c>
      <c r="BN269" s="3">
        <f t="shared" si="22"/>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59</v>
      </c>
      <c r="B270" s="4" t="s">
        <v>716</v>
      </c>
      <c r="C270" s="4" t="s">
        <v>443</v>
      </c>
      <c r="D270" s="3" t="str">
        <f t="shared" ca="1" si="20"/>
        <v/>
      </c>
      <c r="E270" s="5" t="s">
        <v>1</v>
      </c>
      <c r="F270" s="5" t="s">
        <v>497</v>
      </c>
      <c r="G270" s="5" t="s">
        <v>1</v>
      </c>
      <c r="H270" s="5" t="s">
        <v>1</v>
      </c>
      <c r="I270" s="5" t="s">
        <v>1</v>
      </c>
      <c r="K270" s="5" t="s">
        <v>1</v>
      </c>
      <c r="L270" s="5" t="s">
        <v>1</v>
      </c>
      <c r="M270" s="5" t="s">
        <v>1</v>
      </c>
      <c r="N270" s="5" t="s">
        <v>1</v>
      </c>
      <c r="O270" s="6"/>
      <c r="P270" s="6"/>
      <c r="Q270" s="6"/>
      <c r="R270" s="6" t="s">
        <v>1</v>
      </c>
      <c r="V270" s="5" t="s">
        <v>1</v>
      </c>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1"/>
        <v/>
      </c>
      <c r="AT270" s="67" t="str">
        <f ca="1">IF(OR(E270="",VLOOKUP(E$1,Services!$A$1:$B$22,2,0)="Exclude"),"",IF($D270=1,IF(OR(price_limit="",price_limit="No Limit"),IF(E270="Yes",1,2),IF(SUMIFS(WhatIf!$G:$G,WhatIf!$A:$A,E$1,WhatIf!$B:$B,E270)&lt;=price_limit,IF(E270="Yes",1,2),"")),""))</f>
        <v/>
      </c>
      <c r="AU270" s="67" t="str">
        <f ca="1">IF(OR(F270="",VLOOKUP(F$1,Services!$A$1:$B$22,2,0)="Exclude"),"",IF($D270=1,IF(OR(price_limit="",price_limit="No Limit"),IF(F270="Yes",1,2),IF(SUMIFS(WhatIf!$G:$G,WhatIf!$A:$A,F$1,WhatIf!$B:$B,F270)&lt;=price_limit,IF(F270="Yes",1,2),"")),""))</f>
        <v/>
      </c>
      <c r="AV270" s="67" t="str">
        <f ca="1">IF(OR(G270="",VLOOKUP(G$1,Services!$A$1:$B$22,2,0)="Exclude"),"",IF($D270=1,IF(OR(price_limit="",price_limit="No Limit"),IF(G270="Yes",1,2),IF(SUMIFS(WhatIf!$G:$G,WhatIf!$A:$A,G$1,WhatIf!$B:$B,G270)&lt;=price_limit,IF(G270="Yes",1,2),"")),""))</f>
        <v/>
      </c>
      <c r="AW270" s="67" t="str">
        <f ca="1">IF(OR(H270="",VLOOKUP(H$1,Services!$A$1:$B$22,2,0)="Exclude"),"",IF($D270=1,IF(OR(price_limit="",price_limit="No Limit"),IF(H270="Yes",1,2),IF(SUMIFS(WhatIf!$G:$G,WhatIf!$A:$A,H$1,WhatIf!$B:$B,H270)&lt;=price_limit,IF(H270="Yes",1,2),"")),""))</f>
        <v/>
      </c>
      <c r="AX270" s="67" t="str">
        <f ca="1">IF(OR(I270="",VLOOKUP(I$1,Services!$A$1:$B$22,2,0)="Exclude"),"",IF($D270=1,IF(OR(price_limit="",price_limit="No Limit"),IF(I270="Yes",1,2),IF(SUMIFS(WhatIf!$G:$G,WhatIf!$A:$A,I$1,WhatIf!$B:$B,I270)&lt;=price_limit,IF(I270="Yes",1,2),"")),""))</f>
        <v/>
      </c>
      <c r="AY270" s="67" t="str">
        <f>IF(OR(J270="",VLOOKUP(J$1,Services!$A$1:$B$22,2,0)="Exclude"),"",IF($D270=1,IF(OR(price_limit="",price_limit="No Limit"),IF(J270="Yes",1,2),IF(SUMIFS(WhatIf!$G:$G,WhatIf!$A:$A,J$1,WhatIf!$B:$B,J270)&lt;=price_limit,IF(J270="Yes",1,2),"")),""))</f>
        <v/>
      </c>
      <c r="AZ270" s="67" t="str">
        <f ca="1">IF(OR(K270="",VLOOKUP(K$1,Services!$A$1:$B$22,2,0)="Exclude"),"",IF($D270=1,IF(OR(price_limit="",price_limit="No Limit"),IF(K270="Yes",1,2),IF(SUMIFS(WhatIf!$G:$G,WhatIf!$A:$A,K$1,WhatIf!$B:$B,K270)&lt;=price_limit,IF(K270="Yes",1,2),"")),""))</f>
        <v/>
      </c>
      <c r="BA270" s="67" t="str">
        <f ca="1">IF(OR(L270="",VLOOKUP(L$1,Services!$A$1:$B$22,2,0)="Exclude"),"",IF($D270=1,IF(OR(price_limit="",price_limit="No Limit"),IF(L270="Yes",1,2),IF(SUMIFS(WhatIf!$G:$G,WhatIf!$A:$A,L$1,WhatIf!$B:$B,L270)&lt;=price_limit,IF(L270="Yes",1,2),"")),""))</f>
        <v/>
      </c>
      <c r="BB270" s="67" t="str">
        <f ca="1">IF(OR(M270="",VLOOKUP(M$1,Services!$A$1:$B$22,2,0)="Exclude"),"",IF($D270=1,IF(OR(price_limit="",price_limit="No Limit"),IF(M270="Yes",1,2),IF(SUMIFS(WhatIf!$G:$G,WhatIf!$A:$A,M$1,WhatIf!$B:$B,M270)&lt;=price_limit,IF(M270="Yes",1,2),"")),""))</f>
        <v/>
      </c>
      <c r="BC270" s="67" t="str">
        <f ca="1">IF(OR(N270="",VLOOKUP(N$1,Services!$A$1:$B$22,2,0)="Exclude"),"",IF($D270=1,IF(OR(price_limit="",price_limit="No Limit"),IF(N270="Yes",1,2),IF(SUMIFS(WhatIf!$G:$G,WhatIf!$A:$A,N$1,WhatIf!$B:$B,N270)&lt;=price_limit,IF(N270="Yes",1,2),"")),""))</f>
        <v/>
      </c>
      <c r="BD270" s="67" t="str">
        <f>IF(OR(O270="",VLOOKUP(O$1,Services!$A$1:$B$22,2,0)="Exclude"),"",IF($D270=1,IF(OR(price_limit="",price_limit="No Limit"),IF(O270="Yes",1,2),IF(SUMIFS(WhatIf!$G:$G,WhatIf!$A:$A,O$1,WhatIf!$B:$B,O270)&lt;=price_limit,IF(O270="Yes",1,2),"")),""))</f>
        <v/>
      </c>
      <c r="BE270" s="67" t="str">
        <f>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 ca="1">IF(OR(R270="",VLOOKUP(R$1,Services!$A$1:$B$22,2,0)="Exclude"),"",IF($D270=1,IF(OR(price_limit="",price_limit="No Limit"),IF(R270="Yes",1,2),IF(SUMIFS(WhatIf!$G:$G,WhatIf!$A:$A,R$1,WhatIf!$B:$B,R270)&lt;=price_limit,IF(R270="Yes",1,2),"")),""))</f>
        <v/>
      </c>
      <c r="BH270" s="67" t="str">
        <f>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 ca="1">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 ca="1">IF(OR(X270="",VLOOKUP(X$1,Services!$A$1:$B$22,2,0)="Exclude"),"",IF($D270=1,IF(OR(price_limit="",price_limit="No Limit"),IF(X270="Yes",1,2),IF(SUMIFS(WhatIf!$G:$G,WhatIf!$A:$A,X$1,WhatIf!$B:$B,X270)&lt;=price_limit,IF(X270="Yes",1,2),"")),""))</f>
        <v/>
      </c>
      <c r="BN270" s="3">
        <f t="shared" si="22"/>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x14ac:dyDescent="0.3">
      <c r="A271" s="19" t="s">
        <v>925</v>
      </c>
      <c r="C271" s="4" t="s">
        <v>447</v>
      </c>
      <c r="D271" s="3" t="str">
        <f t="shared" ca="1" si="20"/>
        <v/>
      </c>
      <c r="X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1"/>
        <v/>
      </c>
      <c r="AT271" s="67" t="str">
        <f>IF(OR(E271="",VLOOKUP(E$1,Services!$A$1:$B$22,2,0)="Exclude"),"",IF($D271=1,IF(OR(price_limit="",price_limit="No Limit"),IF(E271="Yes",1,2),IF(SUMIFS(WhatIf!$G:$G,WhatIf!$A:$A,E$1,WhatIf!$B:$B,E271)&lt;=price_limit,IF(E271="Yes",1,2),"")),""))</f>
        <v/>
      </c>
      <c r="AU271" s="67" t="str">
        <f>IF(OR(F271="",VLOOKUP(F$1,Services!$A$1:$B$22,2,0)="Exclude"),"",IF($D271=1,IF(OR(price_limit="",price_limit="No Limit"),IF(F271="Yes",1,2),IF(SUMIFS(WhatIf!$G:$G,WhatIf!$A:$A,F$1,WhatIf!$B:$B,F271)&lt;=price_limit,IF(F271="Yes",1,2),"")),""))</f>
        <v/>
      </c>
      <c r="AV271" s="67" t="str">
        <f>IF(OR(G271="",VLOOKUP(G$1,Services!$A$1:$B$22,2,0)="Exclude"),"",IF($D271=1,IF(OR(price_limit="",price_limit="No Limit"),IF(G271="Yes",1,2),IF(SUMIFS(WhatIf!$G:$G,WhatIf!$A:$A,G$1,WhatIf!$B:$B,G271)&lt;=price_limit,IF(G271="Yes",1,2),"")),""))</f>
        <v/>
      </c>
      <c r="AW271" s="67" t="str">
        <f>IF(OR(H271="",VLOOKUP(H$1,Services!$A$1:$B$22,2,0)="Exclude"),"",IF($D271=1,IF(OR(price_limit="",price_limit="No Limit"),IF(H271="Yes",1,2),IF(SUMIFS(WhatIf!$G:$G,WhatIf!$A:$A,H$1,WhatIf!$B:$B,H271)&lt;=price_limit,IF(H271="Yes",1,2),"")),""))</f>
        <v/>
      </c>
      <c r="AX271" s="67" t="str">
        <f>IF(OR(I271="",VLOOKUP(I$1,Services!$A$1:$B$22,2,0)="Exclude"),"",IF($D271=1,IF(OR(price_limit="",price_limit="No Limit"),IF(I271="Yes",1,2),IF(SUMIFS(WhatIf!$G:$G,WhatIf!$A:$A,I$1,WhatIf!$B:$B,I271)&lt;=price_limit,IF(I271="Yes",1,2),"")),""))</f>
        <v/>
      </c>
      <c r="AY271" s="67" t="str">
        <f>IF(OR(J271="",VLOOKUP(J$1,Services!$A$1:$B$22,2,0)="Exclude"),"",IF($D271=1,IF(OR(price_limit="",price_limit="No Limit"),IF(J271="Yes",1,2),IF(SUMIFS(WhatIf!$G:$G,WhatIf!$A:$A,J$1,WhatIf!$B:$B,J271)&lt;=price_limit,IF(J271="Yes",1,2),"")),""))</f>
        <v/>
      </c>
      <c r="AZ271" s="67" t="str">
        <f>IF(OR(K271="",VLOOKUP(K$1,Services!$A$1:$B$22,2,0)="Exclude"),"",IF($D271=1,IF(OR(price_limit="",price_limit="No Limit"),IF(K271="Yes",1,2),IF(SUMIFS(WhatIf!$G:$G,WhatIf!$A:$A,K$1,WhatIf!$B:$B,K271)&lt;=price_limit,IF(K271="Yes",1,2),"")),""))</f>
        <v/>
      </c>
      <c r="BA271" s="67" t="str">
        <f>IF(OR(L271="",VLOOKUP(L$1,Services!$A$1:$B$22,2,0)="Exclude"),"",IF($D271=1,IF(OR(price_limit="",price_limit="No Limit"),IF(L271="Yes",1,2),IF(SUMIFS(WhatIf!$G:$G,WhatIf!$A:$A,L$1,WhatIf!$B:$B,L271)&lt;=price_limit,IF(L271="Yes",1,2),"")),""))</f>
        <v/>
      </c>
      <c r="BB271" s="67" t="str">
        <f>IF(OR(M271="",VLOOKUP(M$1,Services!$A$1:$B$22,2,0)="Exclude"),"",IF($D271=1,IF(OR(price_limit="",price_limit="No Limit"),IF(M271="Yes",1,2),IF(SUMIFS(WhatIf!$G:$G,WhatIf!$A:$A,M$1,WhatIf!$B:$B,M271)&lt;=price_limit,IF(M271="Yes",1,2),"")),""))</f>
        <v/>
      </c>
      <c r="BC271" s="67" t="str">
        <f>IF(OR(N271="",VLOOKUP(N$1,Services!$A$1:$B$22,2,0)="Exclude"),"",IF($D271=1,IF(OR(price_limit="",price_limit="No Limit"),IF(N271="Yes",1,2),IF(SUMIFS(WhatIf!$G:$G,WhatIf!$A:$A,N$1,WhatIf!$B:$B,N271)&lt;=price_limit,IF(N271="Yes",1,2),"")),""))</f>
        <v/>
      </c>
      <c r="BD271" s="67" t="str">
        <f>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IF(OR(Q271="",VLOOKUP(Q$1,Services!$A$1:$B$22,2,0)="Exclude"),"",IF($D271=1,IF(OR(price_limit="",price_limit="No Limit"),IF(Q271="Yes",1,2),IF(SUMIFS(WhatIf!$G:$G,WhatIf!$A:$A,Q$1,WhatIf!$B:$B,Q271)&lt;=price_limit,IF(Q271="Yes",1,2),"")),""))</f>
        <v/>
      </c>
      <c r="BG271" s="67" t="str">
        <f>IF(OR(R271="",VLOOKUP(R$1,Services!$A$1:$B$22,2,0)="Exclude"),"",IF($D271=1,IF(OR(price_limit="",price_limit="No Limit"),IF(R271="Yes",1,2),IF(SUMIFS(WhatIf!$G:$G,WhatIf!$A:$A,R$1,WhatIf!$B:$B,R271)&lt;=price_limit,IF(R271="Yes",1,2),"")),""))</f>
        <v/>
      </c>
      <c r="BH271" s="67" t="str">
        <f>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 ca="1">IF(OR(X271="",VLOOKUP(X$1,Services!$A$1:$B$22,2,0)="Exclude"),"",IF($D271=1,IF(OR(price_limit="",price_limit="No Limit"),IF(X271="Yes",1,2),IF(SUMIFS(WhatIf!$G:$G,WhatIf!$A:$A,X$1,WhatIf!$B:$B,X271)&lt;=price_limit,IF(X271="Yes",1,2),"")),""))</f>
        <v/>
      </c>
      <c r="BN271" s="3">
        <f t="shared" si="22"/>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60</v>
      </c>
      <c r="B272" s="4" t="s">
        <v>336</v>
      </c>
      <c r="C272" s="4" t="s">
        <v>443</v>
      </c>
      <c r="D272" s="3" t="str">
        <f t="shared" ca="1" si="20"/>
        <v/>
      </c>
      <c r="E272" s="5" t="s">
        <v>1</v>
      </c>
      <c r="H272" s="5" t="s">
        <v>1</v>
      </c>
      <c r="I272" s="5" t="s">
        <v>1</v>
      </c>
      <c r="J272" s="5" t="s">
        <v>1</v>
      </c>
      <c r="K272" s="5" t="s">
        <v>1</v>
      </c>
      <c r="L272" s="5" t="s">
        <v>1</v>
      </c>
      <c r="M272" s="5" t="s">
        <v>1</v>
      </c>
      <c r="N272" s="5" t="s">
        <v>1</v>
      </c>
      <c r="O272" s="6"/>
      <c r="P272" s="6"/>
      <c r="Q272" s="6"/>
      <c r="R272" s="6" t="s">
        <v>1</v>
      </c>
      <c r="S272" s="5" t="s">
        <v>1</v>
      </c>
      <c r="V272" s="5" t="s">
        <v>1</v>
      </c>
      <c r="X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1"/>
        <v/>
      </c>
      <c r="AT272" s="67" t="str">
        <f ca="1">IF(OR(E272="",VLOOKUP(E$1,Services!$A$1:$B$22,2,0)="Exclude"),"",IF($D272=1,IF(OR(price_limit="",price_limit="No Limit"),IF(E272="Yes",1,2),IF(SUMIFS(WhatIf!$G:$G,WhatIf!$A:$A,E$1,WhatIf!$B:$B,E272)&lt;=price_limit,IF(E272="Yes",1,2),"")),""))</f>
        <v/>
      </c>
      <c r="AU272" s="67" t="str">
        <f>IF(OR(F272="",VLOOKUP(F$1,Services!$A$1:$B$22,2,0)="Exclude"),"",IF($D272=1,IF(OR(price_limit="",price_limit="No Limit"),IF(F272="Yes",1,2),IF(SUMIFS(WhatIf!$G:$G,WhatIf!$A:$A,F$1,WhatIf!$B:$B,F272)&lt;=price_limit,IF(F272="Yes",1,2),"")),""))</f>
        <v/>
      </c>
      <c r="AV272" s="67" t="str">
        <f>IF(OR(G272="",VLOOKUP(G$1,Services!$A$1:$B$22,2,0)="Exclude"),"",IF($D272=1,IF(OR(price_limit="",price_limit="No Limit"),IF(G272="Yes",1,2),IF(SUMIFS(WhatIf!$G:$G,WhatIf!$A:$A,G$1,WhatIf!$B:$B,G272)&lt;=price_limit,IF(G272="Yes",1,2),"")),""))</f>
        <v/>
      </c>
      <c r="AW272" s="67" t="str">
        <f ca="1">IF(OR(H272="",VLOOKUP(H$1,Services!$A$1:$B$22,2,0)="Exclude"),"",IF($D272=1,IF(OR(price_limit="",price_limit="No Limit"),IF(H272="Yes",1,2),IF(SUMIFS(WhatIf!$G:$G,WhatIf!$A:$A,H$1,WhatIf!$B:$B,H272)&lt;=price_limit,IF(H272="Yes",1,2),"")),""))</f>
        <v/>
      </c>
      <c r="AX272" s="67" t="str">
        <f ca="1">IF(OR(I272="",VLOOKUP(I$1,Services!$A$1:$B$22,2,0)="Exclude"),"",IF($D272=1,IF(OR(price_limit="",price_limit="No Limit"),IF(I272="Yes",1,2),IF(SUMIFS(WhatIf!$G:$G,WhatIf!$A:$A,I$1,WhatIf!$B:$B,I272)&lt;=price_limit,IF(I272="Yes",1,2),"")),""))</f>
        <v/>
      </c>
      <c r="AY272" s="67" t="str">
        <f ca="1">IF(OR(J272="",VLOOKUP(J$1,Services!$A$1:$B$22,2,0)="Exclude"),"",IF($D272=1,IF(OR(price_limit="",price_limit="No Limit"),IF(J272="Yes",1,2),IF(SUMIFS(WhatIf!$G:$G,WhatIf!$A:$A,J$1,WhatIf!$B:$B,J272)&lt;=price_limit,IF(J272="Yes",1,2),"")),""))</f>
        <v/>
      </c>
      <c r="AZ272" s="67" t="str">
        <f ca="1">IF(OR(K272="",VLOOKUP(K$1,Services!$A$1:$B$22,2,0)="Exclude"),"",IF($D272=1,IF(OR(price_limit="",price_limit="No Limit"),IF(K272="Yes",1,2),IF(SUMIFS(WhatIf!$G:$G,WhatIf!$A:$A,K$1,WhatIf!$B:$B,K272)&lt;=price_limit,IF(K272="Yes",1,2),"")),""))</f>
        <v/>
      </c>
      <c r="BA272" s="67" t="str">
        <f ca="1">IF(OR(L272="",VLOOKUP(L$1,Services!$A$1:$B$22,2,0)="Exclude"),"",IF($D272=1,IF(OR(price_limit="",price_limit="No Limit"),IF(L272="Yes",1,2),IF(SUMIFS(WhatIf!$G:$G,WhatIf!$A:$A,L$1,WhatIf!$B:$B,L272)&lt;=price_limit,IF(L272="Yes",1,2),"")),""))</f>
        <v/>
      </c>
      <c r="BB272" s="67" t="str">
        <f ca="1">IF(OR(M272="",VLOOKUP(M$1,Services!$A$1:$B$22,2,0)="Exclude"),"",IF($D272=1,IF(OR(price_limit="",price_limit="No Limit"),IF(M272="Yes",1,2),IF(SUMIFS(WhatIf!$G:$G,WhatIf!$A:$A,M$1,WhatIf!$B:$B,M272)&lt;=price_limit,IF(M272="Yes",1,2),"")),""))</f>
        <v/>
      </c>
      <c r="BC272" s="67" t="str">
        <f ca="1">IF(OR(N272="",VLOOKUP(N$1,Services!$A$1:$B$22,2,0)="Exclude"),"",IF($D272=1,IF(OR(price_limit="",price_limit="No Limit"),IF(N272="Yes",1,2),IF(SUMIFS(WhatIf!$G:$G,WhatIf!$A:$A,N$1,WhatIf!$B:$B,N272)&lt;=price_limit,IF(N272="Yes",1,2),"")),""))</f>
        <v/>
      </c>
      <c r="BD272" s="67" t="str">
        <f>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IF(OR(Q272="",VLOOKUP(Q$1,Services!$A$1:$B$22,2,0)="Exclude"),"",IF($D272=1,IF(OR(price_limit="",price_limit="No Limit"),IF(Q272="Yes",1,2),IF(SUMIFS(WhatIf!$G:$G,WhatIf!$A:$A,Q$1,WhatIf!$B:$B,Q272)&lt;=price_limit,IF(Q272="Yes",1,2),"")),""))</f>
        <v/>
      </c>
      <c r="BG272" s="67" t="str">
        <f ca="1">IF(OR(R272="",VLOOKUP(R$1,Services!$A$1:$B$22,2,0)="Exclude"),"",IF($D272=1,IF(OR(price_limit="",price_limit="No Limit"),IF(R272="Yes",1,2),IF(SUMIFS(WhatIf!$G:$G,WhatIf!$A:$A,R$1,WhatIf!$B:$B,R272)&lt;=price_limit,IF(R272="Yes",1,2),"")),""))</f>
        <v/>
      </c>
      <c r="BH272" s="67" t="str">
        <f ca="1">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 ca="1">IF(OR(V272="",VLOOKUP(V$1,Services!$A$1:$B$22,2,0)="Exclude"),"",IF($D272=1,IF(OR(price_limit="",price_limit="No Limit"),IF(V272="Yes",1,2),IF(SUMIFS(WhatIf!$G:$G,WhatIf!$A:$A,V$1,WhatIf!$B:$B,V272)&lt;=price_limit,IF(V272="Yes",1,2),"")),""))</f>
        <v/>
      </c>
      <c r="BL272" s="67" t="str">
        <f>IF(OR(W272="",VLOOKUP(W$1,Services!$A$1:$B$22,2,0)="Exclude"),"",IF($D272=1,IF(OR(price_limit="",price_limit="No Limit"),IF(W272="Yes",1,2),IF(SUMIFS(WhatIf!$G:$G,WhatIf!$A:$A,W$1,WhatIf!$B:$B,W272)&lt;=price_limit,IF(W272="Yes",1,2),"")),""))</f>
        <v/>
      </c>
      <c r="BM272" s="67" t="str">
        <f ca="1">IF(OR(X272="",VLOOKUP(X$1,Services!$A$1:$B$22,2,0)="Exclude"),"",IF($D272=1,IF(OR(price_limit="",price_limit="No Limit"),IF(X272="Yes",1,2),IF(SUMIFS(WhatIf!$G:$G,WhatIf!$A:$A,X$1,WhatIf!$B:$B,X272)&lt;=price_limit,IF(X272="Yes",1,2),"")),""))</f>
        <v/>
      </c>
      <c r="BN272" s="3">
        <f t="shared" si="22"/>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x14ac:dyDescent="0.3">
      <c r="A273" s="19" t="s">
        <v>61</v>
      </c>
      <c r="B273" s="4" t="s">
        <v>295</v>
      </c>
      <c r="C273" s="4" t="s">
        <v>443</v>
      </c>
      <c r="D273" s="3" t="str">
        <f t="shared" ca="1" si="20"/>
        <v/>
      </c>
      <c r="E273" s="5" t="s">
        <v>1</v>
      </c>
      <c r="F273" s="5" t="s">
        <v>497</v>
      </c>
      <c r="G273" s="5" t="s">
        <v>497</v>
      </c>
      <c r="K273" s="5" t="s">
        <v>1</v>
      </c>
      <c r="L273" s="5" t="s">
        <v>1</v>
      </c>
      <c r="M273" s="5" t="s">
        <v>1</v>
      </c>
      <c r="O273" s="6"/>
      <c r="P273" s="6"/>
      <c r="Q273" s="6"/>
      <c r="R273" s="6" t="s">
        <v>807</v>
      </c>
      <c r="S273" s="5" t="s">
        <v>1</v>
      </c>
      <c r="V273" s="5" t="s">
        <v>572</v>
      </c>
      <c r="X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1"/>
        <v/>
      </c>
      <c r="AT273" s="67" t="str">
        <f ca="1">IF(OR(E273="",VLOOKUP(E$1,Services!$A$1:$B$22,2,0)="Exclude"),"",IF($D273=1,IF(OR(price_limit="",price_limit="No Limit"),IF(E273="Yes",1,2),IF(SUMIFS(WhatIf!$G:$G,WhatIf!$A:$A,E$1,WhatIf!$B:$B,E273)&lt;=price_limit,IF(E273="Yes",1,2),"")),""))</f>
        <v/>
      </c>
      <c r="AU273" s="67" t="str">
        <f ca="1">IF(OR(F273="",VLOOKUP(F$1,Services!$A$1:$B$22,2,0)="Exclude"),"",IF($D273=1,IF(OR(price_limit="",price_limit="No Limit"),IF(F273="Yes",1,2),IF(SUMIFS(WhatIf!$G:$G,WhatIf!$A:$A,F$1,WhatIf!$B:$B,F273)&lt;=price_limit,IF(F273="Yes",1,2),"")),""))</f>
        <v/>
      </c>
      <c r="AV273" s="67" t="str">
        <f ca="1">IF(OR(G273="",VLOOKUP(G$1,Services!$A$1:$B$22,2,0)="Exclude"),"",IF($D273=1,IF(OR(price_limit="",price_limit="No Limit"),IF(G273="Yes",1,2),IF(SUMIFS(WhatIf!$G:$G,WhatIf!$A:$A,G$1,WhatIf!$B:$B,G273)&lt;=price_limit,IF(G273="Yes",1,2),"")),""))</f>
        <v/>
      </c>
      <c r="AW273" s="67" t="str">
        <f>IF(OR(H273="",VLOOKUP(H$1,Services!$A$1:$B$22,2,0)="Exclude"),"",IF($D273=1,IF(OR(price_limit="",price_limit="No Limit"),IF(H273="Yes",1,2),IF(SUMIFS(WhatIf!$G:$G,WhatIf!$A:$A,H$1,WhatIf!$B:$B,H273)&lt;=price_limit,IF(H273="Yes",1,2),"")),""))</f>
        <v/>
      </c>
      <c r="AX273" s="67" t="str">
        <f>IF(OR(I273="",VLOOKUP(I$1,Services!$A$1:$B$22,2,0)="Exclude"),"",IF($D273=1,IF(OR(price_limit="",price_limit="No Limit"),IF(I273="Yes",1,2),IF(SUMIFS(WhatIf!$G:$G,WhatIf!$A:$A,I$1,WhatIf!$B:$B,I273)&lt;=price_limit,IF(I273="Yes",1,2),"")),""))</f>
        <v/>
      </c>
      <c r="AY273" s="67" t="str">
        <f>IF(OR(J273="",VLOOKUP(J$1,Services!$A$1:$B$22,2,0)="Exclude"),"",IF($D273=1,IF(OR(price_limit="",price_limit="No Limit"),IF(J273="Yes",1,2),IF(SUMIFS(WhatIf!$G:$G,WhatIf!$A:$A,J$1,WhatIf!$B:$B,J273)&lt;=price_limit,IF(J273="Yes",1,2),"")),""))</f>
        <v/>
      </c>
      <c r="AZ273" s="67" t="str">
        <f ca="1">IF(OR(K273="",VLOOKUP(K$1,Services!$A$1:$B$22,2,0)="Exclude"),"",IF($D273=1,IF(OR(price_limit="",price_limit="No Limit"),IF(K273="Yes",1,2),IF(SUMIFS(WhatIf!$G:$G,WhatIf!$A:$A,K$1,WhatIf!$B:$B,K273)&lt;=price_limit,IF(K273="Yes",1,2),"")),""))</f>
        <v/>
      </c>
      <c r="BA273" s="67" t="str">
        <f ca="1">IF(OR(L273="",VLOOKUP(L$1,Services!$A$1:$B$22,2,0)="Exclude"),"",IF($D273=1,IF(OR(price_limit="",price_limit="No Limit"),IF(L273="Yes",1,2),IF(SUMIFS(WhatIf!$G:$G,WhatIf!$A:$A,L$1,WhatIf!$B:$B,L273)&lt;=price_limit,IF(L273="Yes",1,2),"")),""))</f>
        <v/>
      </c>
      <c r="BB273" s="67" t="str">
        <f ca="1">IF(OR(M273="",VLOOKUP(M$1,Services!$A$1:$B$22,2,0)="Exclude"),"",IF($D273=1,IF(OR(price_limit="",price_limit="No Limit"),IF(M273="Yes",1,2),IF(SUMIFS(WhatIf!$G:$G,WhatIf!$A:$A,M$1,WhatIf!$B:$B,M273)&lt;=price_limit,IF(M273="Yes",1,2),"")),""))</f>
        <v/>
      </c>
      <c r="BC273" s="67" t="str">
        <f>IF(OR(N273="",VLOOKUP(N$1,Services!$A$1:$B$22,2,0)="Exclude"),"",IF($D273=1,IF(OR(price_limit="",price_limit="No Limit"),IF(N273="Yes",1,2),IF(SUMIFS(WhatIf!$G:$G,WhatIf!$A:$A,N$1,WhatIf!$B:$B,N273)&lt;=price_limit,IF(N273="Yes",1,2),"")),""))</f>
        <v/>
      </c>
      <c r="BD273" s="67" t="str">
        <f>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 ca="1">IF(OR(R273="",VLOOKUP(R$1,Services!$A$1:$B$22,2,0)="Exclude"),"",IF($D273=1,IF(OR(price_limit="",price_limit="No Limit"),IF(R273="Yes",1,2),IF(SUMIFS(WhatIf!$G:$G,WhatIf!$A:$A,R$1,WhatIf!$B:$B,R273)&lt;=price_limit,IF(R273="Yes",1,2),"")),""))</f>
        <v/>
      </c>
      <c r="BH273" s="67" t="str">
        <f ca="1">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 ca="1">IF(OR(V273="",VLOOKUP(V$1,Services!$A$1:$B$22,2,0)="Exclude"),"",IF($D273=1,IF(OR(price_limit="",price_limit="No Limit"),IF(V273="Yes",1,2),IF(SUMIFS(WhatIf!$G:$G,WhatIf!$A:$A,V$1,WhatIf!$B:$B,V273)&lt;=price_limit,IF(V273="Yes",1,2),"")),""))</f>
        <v/>
      </c>
      <c r="BL273" s="67" t="str">
        <f>IF(OR(W273="",VLOOKUP(W$1,Services!$A$1:$B$22,2,0)="Exclude"),"",IF($D273=1,IF(OR(price_limit="",price_limit="No Limit"),IF(W273="Yes",1,2),IF(SUMIFS(WhatIf!$G:$G,WhatIf!$A:$A,W$1,WhatIf!$B:$B,W273)&lt;=price_limit,IF(W273="Yes",1,2),"")),""))</f>
        <v/>
      </c>
      <c r="BM273" s="67" t="str">
        <f ca="1">IF(OR(X273="",VLOOKUP(X$1,Services!$A$1:$B$22,2,0)="Exclude"),"",IF($D273=1,IF(OR(price_limit="",price_limit="No Limit"),IF(X273="Yes",1,2),IF(SUMIFS(WhatIf!$G:$G,WhatIf!$A:$A,X$1,WhatIf!$B:$B,X273)&lt;=price_limit,IF(X273="Yes",1,2),"")),""))</f>
        <v/>
      </c>
      <c r="BN273" s="3">
        <f t="shared" si="22"/>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24.9" x14ac:dyDescent="0.3">
      <c r="A274" s="19" t="s">
        <v>204</v>
      </c>
      <c r="B274" s="4" t="s">
        <v>874</v>
      </c>
      <c r="C274" s="4" t="s">
        <v>206</v>
      </c>
      <c r="D274" s="3" t="str">
        <f t="shared" ca="1" si="20"/>
        <v/>
      </c>
      <c r="F274" s="5" t="s">
        <v>793</v>
      </c>
      <c r="G274" s="5" t="s">
        <v>793</v>
      </c>
      <c r="H274" s="5" t="s">
        <v>282</v>
      </c>
      <c r="I274" s="5" t="s">
        <v>282</v>
      </c>
      <c r="J274" s="5" t="s">
        <v>282</v>
      </c>
      <c r="K274" s="5" t="s">
        <v>282</v>
      </c>
      <c r="L274" s="5" t="s">
        <v>282</v>
      </c>
      <c r="M274" s="5" t="s">
        <v>282</v>
      </c>
      <c r="N274" s="5" t="s">
        <v>1</v>
      </c>
      <c r="R274" s="5" t="s">
        <v>936</v>
      </c>
      <c r="W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1"/>
        <v/>
      </c>
      <c r="AT274" s="67" t="str">
        <f>IF(OR(E274="",VLOOKUP(E$1,Services!$A$1:$B$22,2,0)="Exclude"),"",IF($D274=1,IF(OR(price_limit="",price_limit="No Limit"),IF(E274="Yes",1,2),IF(SUMIFS(WhatIf!$G:$G,WhatIf!$A:$A,E$1,WhatIf!$B:$B,E274)&lt;=price_limit,IF(E274="Yes",1,2),"")),""))</f>
        <v/>
      </c>
      <c r="AU274" s="67" t="str">
        <f ca="1">IF(OR(F274="",VLOOKUP(F$1,Services!$A$1:$B$22,2,0)="Exclude"),"",IF($D274=1,IF(OR(price_limit="",price_limit="No Limit"),IF(F274="Yes",1,2),IF(SUMIFS(WhatIf!$G:$G,WhatIf!$A:$A,F$1,WhatIf!$B:$B,F274)&lt;=price_limit,IF(F274="Yes",1,2),"")),""))</f>
        <v/>
      </c>
      <c r="AV274" s="67" t="str">
        <f ca="1">IF(OR(G274="",VLOOKUP(G$1,Services!$A$1:$B$22,2,0)="Exclude"),"",IF($D274=1,IF(OR(price_limit="",price_limit="No Limit"),IF(G274="Yes",1,2),IF(SUMIFS(WhatIf!$G:$G,WhatIf!$A:$A,G$1,WhatIf!$B:$B,G274)&lt;=price_limit,IF(G274="Yes",1,2),"")),""))</f>
        <v/>
      </c>
      <c r="AW274" s="67" t="str">
        <f ca="1">IF(OR(H274="",VLOOKUP(H$1,Services!$A$1:$B$22,2,0)="Exclude"),"",IF($D274=1,IF(OR(price_limit="",price_limit="No Limit"),IF(H274="Yes",1,2),IF(SUMIFS(WhatIf!$G:$G,WhatIf!$A:$A,H$1,WhatIf!$B:$B,H274)&lt;=price_limit,IF(H274="Yes",1,2),"")),""))</f>
        <v/>
      </c>
      <c r="AX274" s="67" t="str">
        <f ca="1">IF(OR(I274="",VLOOKUP(I$1,Services!$A$1:$B$22,2,0)="Exclude"),"",IF($D274=1,IF(OR(price_limit="",price_limit="No Limit"),IF(I274="Yes",1,2),IF(SUMIFS(WhatIf!$G:$G,WhatIf!$A:$A,I$1,WhatIf!$B:$B,I274)&lt;=price_limit,IF(I274="Yes",1,2),"")),""))</f>
        <v/>
      </c>
      <c r="AY274" s="67" t="str">
        <f ca="1">IF(OR(J274="",VLOOKUP(J$1,Services!$A$1:$B$22,2,0)="Exclude"),"",IF($D274=1,IF(OR(price_limit="",price_limit="No Limit"),IF(J274="Yes",1,2),IF(SUMIFS(WhatIf!$G:$G,WhatIf!$A:$A,J$1,WhatIf!$B:$B,J274)&lt;=price_limit,IF(J274="Yes",1,2),"")),""))</f>
        <v/>
      </c>
      <c r="AZ274" s="67" t="str">
        <f ca="1">IF(OR(K274="",VLOOKUP(K$1,Services!$A$1:$B$22,2,0)="Exclude"),"",IF($D274=1,IF(OR(price_limit="",price_limit="No Limit"),IF(K274="Yes",1,2),IF(SUMIFS(WhatIf!$G:$G,WhatIf!$A:$A,K$1,WhatIf!$B:$B,K274)&lt;=price_limit,IF(K274="Yes",1,2),"")),""))</f>
        <v/>
      </c>
      <c r="BA274" s="67" t="str">
        <f ca="1">IF(OR(L274="",VLOOKUP(L$1,Services!$A$1:$B$22,2,0)="Exclude"),"",IF($D274=1,IF(OR(price_limit="",price_limit="No Limit"),IF(L274="Yes",1,2),IF(SUMIFS(WhatIf!$G:$G,WhatIf!$A:$A,L$1,WhatIf!$B:$B,L274)&lt;=price_limit,IF(L274="Yes",1,2),"")),""))</f>
        <v/>
      </c>
      <c r="BB274" s="67" t="str">
        <f ca="1">IF(OR(M274="",VLOOKUP(M$1,Services!$A$1:$B$22,2,0)="Exclude"),"",IF($D274=1,IF(OR(price_limit="",price_limit="No Limit"),IF(M274="Yes",1,2),IF(SUMIFS(WhatIf!$G:$G,WhatIf!$A:$A,M$1,WhatIf!$B:$B,M274)&lt;=price_limit,IF(M274="Yes",1,2),"")),""))</f>
        <v/>
      </c>
      <c r="BC274" s="67" t="str">
        <f ca="1">IF(OR(N274="",VLOOKUP(N$1,Services!$A$1:$B$22,2,0)="Exclude"),"",IF($D274=1,IF(OR(price_limit="",price_limit="No Limit"),IF(N274="Yes",1,2),IF(SUMIFS(WhatIf!$G:$G,WhatIf!$A:$A,N$1,WhatIf!$B:$B,N274)&lt;=price_limit,IF(N274="Yes",1,2),"")),""))</f>
        <v/>
      </c>
      <c r="BD274" s="67" t="str">
        <f>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 ca="1">IF(OR(R274="",VLOOKUP(R$1,Services!$A$1:$B$22,2,0)="Exclude"),"",IF($D274=1,IF(OR(price_limit="",price_limit="No Limit"),IF(R274="Yes",1,2),IF(SUMIFS(WhatIf!$G:$G,WhatIf!$A:$A,R$1,WhatIf!$B:$B,R274)&lt;=price_limit,IF(R274="Yes",1,2),"")),""))</f>
        <v/>
      </c>
      <c r="BH274" s="67" t="str">
        <f>IF(OR(S274="",VLOOKUP(S$1,Services!$A$1:$B$22,2,0)="Exclude"),"",IF($D274=1,IF(OR(price_limit="",price_limit="No Limit"),IF(S274="Yes",1,2),IF(SUMIFS(WhatIf!$G:$G,WhatIf!$A:$A,S$1,WhatIf!$B:$B,S274)&lt;=price_limit,IF(S274="Yes",1,2),"")),""))</f>
        <v/>
      </c>
      <c r="BI274" s="67" t="str">
        <f>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 ca="1">IF(OR(W274="",VLOOKUP(W$1,Services!$A$1:$B$22,2,0)="Exclude"),"",IF($D274=1,IF(OR(price_limit="",price_limit="No Limit"),IF(W274="Yes",1,2),IF(SUMIFS(WhatIf!$G:$G,WhatIf!$A:$A,W$1,WhatIf!$B:$B,W274)&lt;=price_limit,IF(W274="Yes",1,2),"")),""))</f>
        <v/>
      </c>
      <c r="BM274" s="67" t="str">
        <f>IF(OR(X274="",VLOOKUP(X$1,Services!$A$1:$B$22,2,0)="Exclude"),"",IF($D274=1,IF(OR(price_limit="",price_limit="No Limit"),IF(X274="Yes",1,2),IF(SUMIFS(WhatIf!$G:$G,WhatIf!$A:$A,X$1,WhatIf!$B:$B,X274)&lt;=price_limit,IF(X274="Yes",1,2),"")),""))</f>
        <v/>
      </c>
      <c r="BN274" s="3">
        <f t="shared" si="22"/>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ht="24.9" x14ac:dyDescent="0.3">
      <c r="A275" s="19" t="s">
        <v>270</v>
      </c>
      <c r="B275" s="4" t="s">
        <v>237</v>
      </c>
      <c r="C275" s="4" t="s">
        <v>206</v>
      </c>
      <c r="D275" s="3" t="str">
        <f t="shared" ref="D275:D306" ca="1" si="23">IF(BR275=0,"",IF(BR275&lt;=VALUE(MID(marker_pick,1,1)),1,""))</f>
        <v/>
      </c>
      <c r="F275" s="5" t="s">
        <v>896</v>
      </c>
      <c r="G275" s="5" t="s">
        <v>896</v>
      </c>
      <c r="H275" s="5" t="s">
        <v>282</v>
      </c>
      <c r="I275" s="5" t="s">
        <v>282</v>
      </c>
      <c r="J275" s="5" t="s">
        <v>282</v>
      </c>
      <c r="K275" s="5" t="s">
        <v>282</v>
      </c>
      <c r="L275" s="5" t="s">
        <v>282</v>
      </c>
      <c r="M275" s="5" t="s">
        <v>282</v>
      </c>
      <c r="N275" s="5" t="s">
        <v>1</v>
      </c>
      <c r="R275" s="5" t="s">
        <v>928</v>
      </c>
      <c r="W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1"/>
        <v/>
      </c>
      <c r="AT275" s="67" t="str">
        <f>IF(OR(E275="",VLOOKUP(E$1,Services!$A$1:$B$22,2,0)="Exclude"),"",IF($D275=1,IF(OR(price_limit="",price_limit="No Limit"),IF(E275="Yes",1,2),IF(SUMIFS(WhatIf!$G:$G,WhatIf!$A:$A,E$1,WhatIf!$B:$B,E275)&lt;=price_limit,IF(E275="Yes",1,2),"")),""))</f>
        <v/>
      </c>
      <c r="AU275" s="67" t="str">
        <f ca="1">IF(OR(F275="",VLOOKUP(F$1,Services!$A$1:$B$22,2,0)="Exclude"),"",IF($D275=1,IF(OR(price_limit="",price_limit="No Limit"),IF(F275="Yes",1,2),IF(SUMIFS(WhatIf!$G:$G,WhatIf!$A:$A,F$1,WhatIf!$B:$B,F275)&lt;=price_limit,IF(F275="Yes",1,2),"")),""))</f>
        <v/>
      </c>
      <c r="AV275" s="67" t="str">
        <f ca="1">IF(OR(G275="",VLOOKUP(G$1,Services!$A$1:$B$22,2,0)="Exclude"),"",IF($D275=1,IF(OR(price_limit="",price_limit="No Limit"),IF(G275="Yes",1,2),IF(SUMIFS(WhatIf!$G:$G,WhatIf!$A:$A,G$1,WhatIf!$B:$B,G275)&lt;=price_limit,IF(G275="Yes",1,2),"")),""))</f>
        <v/>
      </c>
      <c r="AW275" s="67" t="str">
        <f ca="1">IF(OR(H275="",VLOOKUP(H$1,Services!$A$1:$B$22,2,0)="Exclude"),"",IF($D275=1,IF(OR(price_limit="",price_limit="No Limit"),IF(H275="Yes",1,2),IF(SUMIFS(WhatIf!$G:$G,WhatIf!$A:$A,H$1,WhatIf!$B:$B,H275)&lt;=price_limit,IF(H275="Yes",1,2),"")),""))</f>
        <v/>
      </c>
      <c r="AX275" s="67" t="str">
        <f ca="1">IF(OR(I275="",VLOOKUP(I$1,Services!$A$1:$B$22,2,0)="Exclude"),"",IF($D275=1,IF(OR(price_limit="",price_limit="No Limit"),IF(I275="Yes",1,2),IF(SUMIFS(WhatIf!$G:$G,WhatIf!$A:$A,I$1,WhatIf!$B:$B,I275)&lt;=price_limit,IF(I275="Yes",1,2),"")),""))</f>
        <v/>
      </c>
      <c r="AY275" s="67" t="str">
        <f ca="1">IF(OR(J275="",VLOOKUP(J$1,Services!$A$1:$B$22,2,0)="Exclude"),"",IF($D275=1,IF(OR(price_limit="",price_limit="No Limit"),IF(J275="Yes",1,2),IF(SUMIFS(WhatIf!$G:$G,WhatIf!$A:$A,J$1,WhatIf!$B:$B,J275)&lt;=price_limit,IF(J275="Yes",1,2),"")),""))</f>
        <v/>
      </c>
      <c r="AZ275" s="67" t="str">
        <f ca="1">IF(OR(K275="",VLOOKUP(K$1,Services!$A$1:$B$22,2,0)="Exclude"),"",IF($D275=1,IF(OR(price_limit="",price_limit="No Limit"),IF(K275="Yes",1,2),IF(SUMIFS(WhatIf!$G:$G,WhatIf!$A:$A,K$1,WhatIf!$B:$B,K275)&lt;=price_limit,IF(K275="Yes",1,2),"")),""))</f>
        <v/>
      </c>
      <c r="BA275" s="67" t="str">
        <f ca="1">IF(OR(L275="",VLOOKUP(L$1,Services!$A$1:$B$22,2,0)="Exclude"),"",IF($D275=1,IF(OR(price_limit="",price_limit="No Limit"),IF(L275="Yes",1,2),IF(SUMIFS(WhatIf!$G:$G,WhatIf!$A:$A,L$1,WhatIf!$B:$B,L275)&lt;=price_limit,IF(L275="Yes",1,2),"")),""))</f>
        <v/>
      </c>
      <c r="BB275" s="67" t="str">
        <f ca="1">IF(OR(M275="",VLOOKUP(M$1,Services!$A$1:$B$22,2,0)="Exclude"),"",IF($D275=1,IF(OR(price_limit="",price_limit="No Limit"),IF(M275="Yes",1,2),IF(SUMIFS(WhatIf!$G:$G,WhatIf!$A:$A,M$1,WhatIf!$B:$B,M275)&lt;=price_limit,IF(M275="Yes",1,2),"")),""))</f>
        <v/>
      </c>
      <c r="BC275" s="67" t="str">
        <f ca="1">IF(OR(N275="",VLOOKUP(N$1,Services!$A$1:$B$22,2,0)="Exclude"),"",IF($D275=1,IF(OR(price_limit="",price_limit="No Limit"),IF(N275="Yes",1,2),IF(SUMIFS(WhatIf!$G:$G,WhatIf!$A:$A,N$1,WhatIf!$B:$B,N275)&lt;=price_limit,IF(N275="Yes",1,2),"")),""))</f>
        <v/>
      </c>
      <c r="BD275" s="67" t="str">
        <f>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IF(OR(Q275="",VLOOKUP(Q$1,Services!$A$1:$B$22,2,0)="Exclude"),"",IF($D275=1,IF(OR(price_limit="",price_limit="No Limit"),IF(Q275="Yes",1,2),IF(SUMIFS(WhatIf!$G:$G,WhatIf!$A:$A,Q$1,WhatIf!$B:$B,Q275)&lt;=price_limit,IF(Q275="Yes",1,2),"")),""))</f>
        <v/>
      </c>
      <c r="BG275" s="67" t="str">
        <f ca="1">IF(OR(R275="",VLOOKUP(R$1,Services!$A$1:$B$22,2,0)="Exclude"),"",IF($D275=1,IF(OR(price_limit="",price_limit="No Limit"),IF(R275="Yes",1,2),IF(SUMIFS(WhatIf!$G:$G,WhatIf!$A:$A,R$1,WhatIf!$B:$B,R275)&lt;=price_limit,IF(R275="Yes",1,2),"")),""))</f>
        <v/>
      </c>
      <c r="BH275" s="67" t="str">
        <f>IF(OR(S275="",VLOOKUP(S$1,Services!$A$1:$B$22,2,0)="Exclude"),"",IF($D275=1,IF(OR(price_limit="",price_limit="No Limit"),IF(S275="Yes",1,2),IF(SUMIFS(WhatIf!$G:$G,WhatIf!$A:$A,S$1,WhatIf!$B:$B,S275)&lt;=price_limit,IF(S275="Yes",1,2),"")),""))</f>
        <v/>
      </c>
      <c r="BI275" s="67" t="str">
        <f>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 ca="1">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2"/>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x14ac:dyDescent="0.3">
      <c r="A276" s="19" t="s">
        <v>648</v>
      </c>
      <c r="C276" s="4" t="s">
        <v>198</v>
      </c>
      <c r="D276" s="3" t="str">
        <f t="shared" ca="1" si="23"/>
        <v/>
      </c>
      <c r="T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1"/>
        <v/>
      </c>
      <c r="AT276" s="67" t="str">
        <f>IF(OR(E276="",VLOOKUP(E$1,Services!$A$1:$B$22,2,0)="Exclude"),"",IF($D276=1,IF(OR(price_limit="",price_limit="No Limit"),IF(E276="Yes",1,2),IF(SUMIFS(WhatIf!$G:$G,WhatIf!$A:$A,E$1,WhatIf!$B:$B,E276)&lt;=price_limit,IF(E276="Yes",1,2),"")),""))</f>
        <v/>
      </c>
      <c r="AU276" s="67" t="str">
        <f>IF(OR(F276="",VLOOKUP(F$1,Services!$A$1:$B$22,2,0)="Exclude"),"",IF($D276=1,IF(OR(price_limit="",price_limit="No Limit"),IF(F276="Yes",1,2),IF(SUMIFS(WhatIf!$G:$G,WhatIf!$A:$A,F$1,WhatIf!$B:$B,F276)&lt;=price_limit,IF(F276="Yes",1,2),"")),""))</f>
        <v/>
      </c>
      <c r="AV276" s="67" t="str">
        <f>IF(OR(G276="",VLOOKUP(G$1,Services!$A$1:$B$22,2,0)="Exclude"),"",IF($D276=1,IF(OR(price_limit="",price_limit="No Limit"),IF(G276="Yes",1,2),IF(SUMIFS(WhatIf!$G:$G,WhatIf!$A:$A,G$1,WhatIf!$B:$B,G276)&lt;=price_limit,IF(G276="Yes",1,2),"")),""))</f>
        <v/>
      </c>
      <c r="AW276" s="67" t="str">
        <f>IF(OR(H276="",VLOOKUP(H$1,Services!$A$1:$B$22,2,0)="Exclude"),"",IF($D276=1,IF(OR(price_limit="",price_limit="No Limit"),IF(H276="Yes",1,2),IF(SUMIFS(WhatIf!$G:$G,WhatIf!$A:$A,H$1,WhatIf!$B:$B,H276)&lt;=price_limit,IF(H276="Yes",1,2),"")),""))</f>
        <v/>
      </c>
      <c r="AX276" s="67" t="str">
        <f>IF(OR(I276="",VLOOKUP(I$1,Services!$A$1:$B$22,2,0)="Exclude"),"",IF($D276=1,IF(OR(price_limit="",price_limit="No Limit"),IF(I276="Yes",1,2),IF(SUMIFS(WhatIf!$G:$G,WhatIf!$A:$A,I$1,WhatIf!$B:$B,I276)&lt;=price_limit,IF(I276="Yes",1,2),"")),""))</f>
        <v/>
      </c>
      <c r="AY276" s="67" t="str">
        <f>IF(OR(J276="",VLOOKUP(J$1,Services!$A$1:$B$22,2,0)="Exclude"),"",IF($D276=1,IF(OR(price_limit="",price_limit="No Limit"),IF(J276="Yes",1,2),IF(SUMIFS(WhatIf!$G:$G,WhatIf!$A:$A,J$1,WhatIf!$B:$B,J276)&lt;=price_limit,IF(J276="Yes",1,2),"")),""))</f>
        <v/>
      </c>
      <c r="AZ276" s="67" t="str">
        <f>IF(OR(K276="",VLOOKUP(K$1,Services!$A$1:$B$22,2,0)="Exclude"),"",IF($D276=1,IF(OR(price_limit="",price_limit="No Limit"),IF(K276="Yes",1,2),IF(SUMIFS(WhatIf!$G:$G,WhatIf!$A:$A,K$1,WhatIf!$B:$B,K276)&lt;=price_limit,IF(K276="Yes",1,2),"")),""))</f>
        <v/>
      </c>
      <c r="BA276" s="67" t="str">
        <f>IF(OR(L276="",VLOOKUP(L$1,Services!$A$1:$B$22,2,0)="Exclude"),"",IF($D276=1,IF(OR(price_limit="",price_limit="No Limit"),IF(L276="Yes",1,2),IF(SUMIFS(WhatIf!$G:$G,WhatIf!$A:$A,L$1,WhatIf!$B:$B,L276)&lt;=price_limit,IF(L276="Yes",1,2),"")),""))</f>
        <v/>
      </c>
      <c r="BB276" s="67" t="str">
        <f>IF(OR(M276="",VLOOKUP(M$1,Services!$A$1:$B$22,2,0)="Exclude"),"",IF($D276=1,IF(OR(price_limit="",price_limit="No Limit"),IF(M276="Yes",1,2),IF(SUMIFS(WhatIf!$G:$G,WhatIf!$A:$A,M$1,WhatIf!$B:$B,M276)&lt;=price_limit,IF(M276="Yes",1,2),"")),""))</f>
        <v/>
      </c>
      <c r="BC276" s="67" t="str">
        <f>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IF(OR(P276="",VLOOKUP(P$1,Services!$A$1:$B$22,2,0)="Exclude"),"",IF($D276=1,IF(OR(price_limit="",price_limit="No Limit"),IF(P276="Yes",1,2),IF(SUMIFS(WhatIf!$G:$G,WhatIf!$A:$A,P$1,WhatIf!$B:$B,P276)&lt;=price_limit,IF(P276="Yes",1,2),"")),""))</f>
        <v/>
      </c>
      <c r="BF276" s="67" t="str">
        <f>IF(OR(Q276="",VLOOKUP(Q$1,Services!$A$1:$B$22,2,0)="Exclude"),"",IF($D276=1,IF(OR(price_limit="",price_limit="No Limit"),IF(Q276="Yes",1,2),IF(SUMIFS(WhatIf!$G:$G,WhatIf!$A:$A,Q$1,WhatIf!$B:$B,Q276)&lt;=price_limit,IF(Q276="Yes",1,2),"")),""))</f>
        <v/>
      </c>
      <c r="BG276" s="67" t="str">
        <f>IF(OR(R276="",VLOOKUP(R$1,Services!$A$1:$B$22,2,0)="Exclude"),"",IF($D276=1,IF(OR(price_limit="",price_limit="No Limit"),IF(R276="Yes",1,2),IF(SUMIFS(WhatIf!$G:$G,WhatIf!$A:$A,R$1,WhatIf!$B:$B,R276)&lt;=price_limit,IF(R276="Yes",1,2),"")),""))</f>
        <v/>
      </c>
      <c r="BH276" s="67" t="str">
        <f>IF(OR(S276="",VLOOKUP(S$1,Services!$A$1:$B$22,2,0)="Exclude"),"",IF($D276=1,IF(OR(price_limit="",price_limit="No Limit"),IF(S276="Yes",1,2),IF(SUMIFS(WhatIf!$G:$G,WhatIf!$A:$A,S$1,WhatIf!$B:$B,S276)&lt;=price_limit,IF(S276="Yes",1,2),"")),""))</f>
        <v/>
      </c>
      <c r="BI276" s="67" t="str">
        <f ca="1">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2"/>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x14ac:dyDescent="0.3">
      <c r="A277" s="19" t="s">
        <v>903</v>
      </c>
      <c r="B277" s="19"/>
      <c r="C277" s="4" t="s">
        <v>214</v>
      </c>
      <c r="D277" s="3" t="str">
        <f t="shared" ca="1" si="23"/>
        <v/>
      </c>
      <c r="T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1"/>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IF(OR(G277="",VLOOKUP(G$1,Services!$A$1:$B$22,2,0)="Exclude"),"",IF($D277=1,IF(OR(price_limit="",price_limit="No Limit"),IF(G277="Yes",1,2),IF(SUMIFS(WhatIf!$G:$G,WhatIf!$A:$A,G$1,WhatIf!$B:$B,G277)&lt;=price_limit,IF(G277="Yes",1,2),"")),""))</f>
        <v/>
      </c>
      <c r="AW277" s="67" t="str">
        <f>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IF(OR(M277="",VLOOKUP(M$1,Services!$A$1:$B$22,2,0)="Exclude"),"",IF($D277=1,IF(OR(price_limit="",price_limit="No Limit"),IF(M277="Yes",1,2),IF(SUMIFS(WhatIf!$G:$G,WhatIf!$A:$A,M$1,WhatIf!$B:$B,M277)&lt;=price_limit,IF(M277="Yes",1,2),"")),""))</f>
        <v/>
      </c>
      <c r="BC277" s="67" t="str">
        <f>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IF(OR(S277="",VLOOKUP(S$1,Services!$A$1:$B$22,2,0)="Exclude"),"",IF($D277=1,IF(OR(price_limit="",price_limit="No Limit"),IF(S277="Yes",1,2),IF(SUMIFS(WhatIf!$G:$G,WhatIf!$A:$A,S$1,WhatIf!$B:$B,S277)&lt;=price_limit,IF(S277="Yes",1,2),"")),""))</f>
        <v/>
      </c>
      <c r="BI277" s="67" t="str">
        <f ca="1">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IF(OR(X277="",VLOOKUP(X$1,Services!$A$1:$B$22,2,0)="Exclude"),"",IF($D277=1,IF(OR(price_limit="",price_limit="No Limit"),IF(X277="Yes",1,2),IF(SUMIFS(WhatIf!$G:$G,WhatIf!$A:$A,X$1,WhatIf!$B:$B,X277)&lt;=price_limit,IF(X277="Yes",1,2),"")),""))</f>
        <v/>
      </c>
      <c r="BN277" s="3">
        <f t="shared" si="22"/>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131</v>
      </c>
      <c r="B278" s="4" t="s">
        <v>783</v>
      </c>
      <c r="C278" s="4" t="s">
        <v>207</v>
      </c>
      <c r="D278" s="3" t="str">
        <f t="shared" ca="1" si="23"/>
        <v/>
      </c>
      <c r="F278" s="5" t="s">
        <v>495</v>
      </c>
      <c r="G278" s="5" t="s">
        <v>495</v>
      </c>
      <c r="H278" s="6"/>
      <c r="I278" s="6" t="s">
        <v>1</v>
      </c>
      <c r="L278" s="5" t="s">
        <v>1</v>
      </c>
      <c r="M278" s="5" t="s">
        <v>1</v>
      </c>
      <c r="O278" s="5" t="s">
        <v>1</v>
      </c>
      <c r="P278" s="5" t="s">
        <v>1</v>
      </c>
      <c r="Q278" s="5" t="s">
        <v>305</v>
      </c>
      <c r="R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1"/>
        <v/>
      </c>
      <c r="AT278" s="67" t="str">
        <f>IF(OR(E278="",VLOOKUP(E$1,Services!$A$1:$B$22,2,0)="Exclude"),"",IF($D278=1,IF(OR(price_limit="",price_limit="No Limit"),IF(E278="Yes",1,2),IF(SUMIFS(WhatIf!$G:$G,WhatIf!$A:$A,E$1,WhatIf!$B:$B,E278)&lt;=price_limit,IF(E278="Yes",1,2),"")),""))</f>
        <v/>
      </c>
      <c r="AU278" s="67" t="str">
        <f ca="1">IF(OR(F278="",VLOOKUP(F$1,Services!$A$1:$B$22,2,0)="Exclude"),"",IF($D278=1,IF(OR(price_limit="",price_limit="No Limit"),IF(F278="Yes",1,2),IF(SUMIFS(WhatIf!$G:$G,WhatIf!$A:$A,F$1,WhatIf!$B:$B,F278)&lt;=price_limit,IF(F278="Yes",1,2),"")),""))</f>
        <v/>
      </c>
      <c r="AV278" s="67" t="str">
        <f ca="1">IF(OR(G278="",VLOOKUP(G$1,Services!$A$1:$B$22,2,0)="Exclude"),"",IF($D278=1,IF(OR(price_limit="",price_limit="No Limit"),IF(G278="Yes",1,2),IF(SUMIFS(WhatIf!$G:$G,WhatIf!$A:$A,G$1,WhatIf!$B:$B,G278)&lt;=price_limit,IF(G278="Yes",1,2),"")),""))</f>
        <v/>
      </c>
      <c r="AW278" s="67" t="str">
        <f>IF(OR(H278="",VLOOKUP(H$1,Services!$A$1:$B$22,2,0)="Exclude"),"",IF($D278=1,IF(OR(price_limit="",price_limit="No Limit"),IF(H278="Yes",1,2),IF(SUMIFS(WhatIf!$G:$G,WhatIf!$A:$A,H$1,WhatIf!$B:$B,H278)&lt;=price_limit,IF(H278="Yes",1,2),"")),""))</f>
        <v/>
      </c>
      <c r="AX278" s="67" t="str">
        <f ca="1">IF(OR(I278="",VLOOKUP(I$1,Services!$A$1:$B$22,2,0)="Exclude"),"",IF($D278=1,IF(OR(price_limit="",price_limit="No Limit"),IF(I278="Yes",1,2),IF(SUMIFS(WhatIf!$G:$G,WhatIf!$A:$A,I$1,WhatIf!$B:$B,I278)&lt;=price_limit,IF(I278="Yes",1,2),"")),""))</f>
        <v/>
      </c>
      <c r="AY278" s="67" t="str">
        <f>IF(OR(J278="",VLOOKUP(J$1,Services!$A$1:$B$22,2,0)="Exclude"),"",IF($D278=1,IF(OR(price_limit="",price_limit="No Limit"),IF(J278="Yes",1,2),IF(SUMIFS(WhatIf!$G:$G,WhatIf!$A:$A,J$1,WhatIf!$B:$B,J278)&lt;=price_limit,IF(J278="Yes",1,2),"")),""))</f>
        <v/>
      </c>
      <c r="AZ278" s="67" t="str">
        <f>IF(OR(K278="",VLOOKUP(K$1,Services!$A$1:$B$22,2,0)="Exclude"),"",IF($D278=1,IF(OR(price_limit="",price_limit="No Limit"),IF(K278="Yes",1,2),IF(SUMIFS(WhatIf!$G:$G,WhatIf!$A:$A,K$1,WhatIf!$B:$B,K278)&lt;=price_limit,IF(K278="Yes",1,2),"")),""))</f>
        <v/>
      </c>
      <c r="BA278" s="67" t="str">
        <f ca="1">IF(OR(L278="",VLOOKUP(L$1,Services!$A$1:$B$22,2,0)="Exclude"),"",IF($D278=1,IF(OR(price_limit="",price_limit="No Limit"),IF(L278="Yes",1,2),IF(SUMIFS(WhatIf!$G:$G,WhatIf!$A:$A,L$1,WhatIf!$B:$B,L278)&lt;=price_limit,IF(L278="Yes",1,2),"")),""))</f>
        <v/>
      </c>
      <c r="BB278" s="67" t="str">
        <f ca="1">IF(OR(M278="",VLOOKUP(M$1,Services!$A$1:$B$22,2,0)="Exclude"),"",IF($D278=1,IF(OR(price_limit="",price_limit="No Limit"),IF(M278="Yes",1,2),IF(SUMIFS(WhatIf!$G:$G,WhatIf!$A:$A,M$1,WhatIf!$B:$B,M278)&lt;=price_limit,IF(M278="Yes",1,2),"")),""))</f>
        <v/>
      </c>
      <c r="BC278" s="67" t="str">
        <f>IF(OR(N278="",VLOOKUP(N$1,Services!$A$1:$B$22,2,0)="Exclude"),"",IF($D278=1,IF(OR(price_limit="",price_limit="No Limit"),IF(N278="Yes",1,2),IF(SUMIFS(WhatIf!$G:$G,WhatIf!$A:$A,N$1,WhatIf!$B:$B,N278)&lt;=price_limit,IF(N278="Yes",1,2),"")),""))</f>
        <v/>
      </c>
      <c r="BD278" s="67" t="str">
        <f ca="1">IF(OR(O278="",VLOOKUP(O$1,Services!$A$1:$B$22,2,0)="Exclude"),"",IF($D278=1,IF(OR(price_limit="",price_limit="No Limit"),IF(O278="Yes",1,2),IF(SUMIFS(WhatIf!$G:$G,WhatIf!$A:$A,O$1,WhatIf!$B:$B,O278)&lt;=price_limit,IF(O278="Yes",1,2),"")),""))</f>
        <v/>
      </c>
      <c r="BE278" s="67" t="str">
        <f ca="1">IF(OR(P278="",VLOOKUP(P$1,Services!$A$1:$B$22,2,0)="Exclude"),"",IF($D278=1,IF(OR(price_limit="",price_limit="No Limit"),IF(P278="Yes",1,2),IF(SUMIFS(WhatIf!$G:$G,WhatIf!$A:$A,P$1,WhatIf!$B:$B,P278)&lt;=price_limit,IF(P278="Yes",1,2),"")),""))</f>
        <v/>
      </c>
      <c r="BF278" s="67" t="str">
        <f>IF(OR(Q278="",VLOOKUP(Q$1,Services!$A$1:$B$22,2,0)="Exclude"),"",IF($D278=1,IF(OR(price_limit="",price_limit="No Limit"),IF(Q278="Yes",1,2),IF(SUMIFS(WhatIf!$G:$G,WhatIf!$A:$A,Q$1,WhatIf!$B:$B,Q278)&lt;=price_limit,IF(Q278="Yes",1,2),"")),""))</f>
        <v/>
      </c>
      <c r="BG278" s="67" t="str">
        <f ca="1">IF(OR(R278="",VLOOKUP(R$1,Services!$A$1:$B$22,2,0)="Exclude"),"",IF($D278=1,IF(OR(price_limit="",price_limit="No Limit"),IF(R278="Yes",1,2),IF(SUMIFS(WhatIf!$G:$G,WhatIf!$A:$A,R$1,WhatIf!$B:$B,R278)&lt;=price_limit,IF(R278="Yes",1,2),"")),""))</f>
        <v/>
      </c>
      <c r="BH278" s="67" t="str">
        <f>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IF(OR(X278="",VLOOKUP(X$1,Services!$A$1:$B$22,2,0)="Exclude"),"",IF($D278=1,IF(OR(price_limit="",price_limit="No Limit"),IF(X278="Yes",1,2),IF(SUMIFS(WhatIf!$G:$G,WhatIf!$A:$A,X$1,WhatIf!$B:$B,X278)&lt;=price_limit,IF(X278="Yes",1,2),"")),""))</f>
        <v/>
      </c>
      <c r="BN278" s="3">
        <f t="shared" si="22"/>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580</v>
      </c>
      <c r="B279" s="19" t="s">
        <v>646</v>
      </c>
      <c r="C279" s="4" t="s">
        <v>214</v>
      </c>
      <c r="D279" s="3" t="str">
        <f t="shared" ca="1" si="23"/>
        <v/>
      </c>
      <c r="J279" s="5" t="s">
        <v>1</v>
      </c>
      <c r="K279" s="5" t="s">
        <v>1</v>
      </c>
      <c r="L279" s="5" t="s">
        <v>1</v>
      </c>
      <c r="M279" s="5" t="s">
        <v>1</v>
      </c>
      <c r="T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1"/>
        <v/>
      </c>
      <c r="AT279" s="67" t="str">
        <f>IF(OR(E279="",VLOOKUP(E$1,Services!$A$1:$B$22,2,0)="Exclude"),"",IF($D279=1,IF(OR(price_limit="",price_limit="No Limit"),IF(E279="Yes",1,2),IF(SUMIFS(WhatIf!$G:$G,WhatIf!$A:$A,E$1,WhatIf!$B:$B,E279)&lt;=price_limit,IF(E279="Yes",1,2),"")),""))</f>
        <v/>
      </c>
      <c r="AU279" s="67" t="str">
        <f>IF(OR(F279="",VLOOKUP(F$1,Services!$A$1:$B$22,2,0)="Exclude"),"",IF($D279=1,IF(OR(price_limit="",price_limit="No Limit"),IF(F279="Yes",1,2),IF(SUMIFS(WhatIf!$G:$G,WhatIf!$A:$A,F$1,WhatIf!$B:$B,F279)&lt;=price_limit,IF(F279="Yes",1,2),"")),""))</f>
        <v/>
      </c>
      <c r="AV279" s="67" t="str">
        <f>IF(OR(G279="",VLOOKUP(G$1,Services!$A$1:$B$22,2,0)="Exclude"),"",IF($D279=1,IF(OR(price_limit="",price_limit="No Limit"),IF(G279="Yes",1,2),IF(SUMIFS(WhatIf!$G:$G,WhatIf!$A:$A,G$1,WhatIf!$B:$B,G279)&lt;=price_limit,IF(G279="Yes",1,2),"")),""))</f>
        <v/>
      </c>
      <c r="AW279" s="67" t="str">
        <f>IF(OR(H279="",VLOOKUP(H$1,Services!$A$1:$B$22,2,0)="Exclude"),"",IF($D279=1,IF(OR(price_limit="",price_limit="No Limit"),IF(H279="Yes",1,2),IF(SUMIFS(WhatIf!$G:$G,WhatIf!$A:$A,H$1,WhatIf!$B:$B,H279)&lt;=price_limit,IF(H279="Yes",1,2),"")),""))</f>
        <v/>
      </c>
      <c r="AX279" s="67" t="str">
        <f>IF(OR(I279="",VLOOKUP(I$1,Services!$A$1:$B$22,2,0)="Exclude"),"",IF($D279=1,IF(OR(price_limit="",price_limit="No Limit"),IF(I279="Yes",1,2),IF(SUMIFS(WhatIf!$G:$G,WhatIf!$A:$A,I$1,WhatIf!$B:$B,I279)&lt;=price_limit,IF(I279="Yes",1,2),"")),""))</f>
        <v/>
      </c>
      <c r="AY279" s="67" t="str">
        <f ca="1">IF(OR(J279="",VLOOKUP(J$1,Services!$A$1:$B$22,2,0)="Exclude"),"",IF($D279=1,IF(OR(price_limit="",price_limit="No Limit"),IF(J279="Yes",1,2),IF(SUMIFS(WhatIf!$G:$G,WhatIf!$A:$A,J$1,WhatIf!$B:$B,J279)&lt;=price_limit,IF(J279="Yes",1,2),"")),""))</f>
        <v/>
      </c>
      <c r="AZ279" s="67" t="str">
        <f ca="1">IF(OR(K279="",VLOOKUP(K$1,Services!$A$1:$B$22,2,0)="Exclude"),"",IF($D279=1,IF(OR(price_limit="",price_limit="No Limit"),IF(K279="Yes",1,2),IF(SUMIFS(WhatIf!$G:$G,WhatIf!$A:$A,K$1,WhatIf!$B:$B,K279)&lt;=price_limit,IF(K279="Yes",1,2),"")),""))</f>
        <v/>
      </c>
      <c r="BA279" s="67" t="str">
        <f ca="1">IF(OR(L279="",VLOOKUP(L$1,Services!$A$1:$B$22,2,0)="Exclude"),"",IF($D279=1,IF(OR(price_limit="",price_limit="No Limit"),IF(L279="Yes",1,2),IF(SUMIFS(WhatIf!$G:$G,WhatIf!$A:$A,L$1,WhatIf!$B:$B,L279)&lt;=price_limit,IF(L279="Yes",1,2),"")),""))</f>
        <v/>
      </c>
      <c r="BB279" s="67" t="str">
        <f ca="1">IF(OR(M279="",VLOOKUP(M$1,Services!$A$1:$B$22,2,0)="Exclude"),"",IF($D279=1,IF(OR(price_limit="",price_limit="No Limit"),IF(M279="Yes",1,2),IF(SUMIFS(WhatIf!$G:$G,WhatIf!$A:$A,M$1,WhatIf!$B:$B,M279)&lt;=price_limit,IF(M279="Yes",1,2),"")),""))</f>
        <v/>
      </c>
      <c r="BC279" s="67" t="str">
        <f>IF(OR(N279="",VLOOKUP(N$1,Services!$A$1:$B$22,2,0)="Exclude"),"",IF($D279=1,IF(OR(price_limit="",price_limit="No Limit"),IF(N279="Yes",1,2),IF(SUMIFS(WhatIf!$G:$G,WhatIf!$A:$A,N$1,WhatIf!$B:$B,N279)&lt;=price_limit,IF(N279="Yes",1,2),"")),""))</f>
        <v/>
      </c>
      <c r="BD279" s="67" t="str">
        <f>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IF(OR(R279="",VLOOKUP(R$1,Services!$A$1:$B$22,2,0)="Exclude"),"",IF($D279=1,IF(OR(price_limit="",price_limit="No Limit"),IF(R279="Yes",1,2),IF(SUMIFS(WhatIf!$G:$G,WhatIf!$A:$A,R$1,WhatIf!$B:$B,R279)&lt;=price_limit,IF(R279="Yes",1,2),"")),""))</f>
        <v/>
      </c>
      <c r="BH279" s="67" t="str">
        <f>IF(OR(S279="",VLOOKUP(S$1,Services!$A$1:$B$22,2,0)="Exclude"),"",IF($D279=1,IF(OR(price_limit="",price_limit="No Limit"),IF(S279="Yes",1,2),IF(SUMIFS(WhatIf!$G:$G,WhatIf!$A:$A,S$1,WhatIf!$B:$B,S279)&lt;=price_limit,IF(S279="Yes",1,2),"")),""))</f>
        <v/>
      </c>
      <c r="BI279" s="67" t="str">
        <f ca="1">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IF(OR(X279="",VLOOKUP(X$1,Services!$A$1:$B$22,2,0)="Exclude"),"",IF($D279=1,IF(OR(price_limit="",price_limit="No Limit"),IF(X279="Yes",1,2),IF(SUMIFS(WhatIf!$G:$G,WhatIf!$A:$A,X$1,WhatIf!$B:$B,X279)&lt;=price_limit,IF(X279="Yes",1,2),"")),""))</f>
        <v/>
      </c>
      <c r="BN279" s="3">
        <f t="shared" si="22"/>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x14ac:dyDescent="0.3">
      <c r="A280" s="19" t="s">
        <v>785</v>
      </c>
      <c r="B280" s="4" t="s">
        <v>237</v>
      </c>
      <c r="C280" s="4" t="s">
        <v>207</v>
      </c>
      <c r="D280" s="3" t="str">
        <f t="shared" ca="1" si="23"/>
        <v/>
      </c>
      <c r="O280" s="5" t="s">
        <v>1</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1"/>
        <v/>
      </c>
      <c r="AT280" s="67" t="str">
        <f>IF(OR(E280="",VLOOKUP(E$1,Services!$A$1:$B$22,2,0)="Exclude"),"",IF($D280=1,IF(OR(price_limit="",price_limit="No Limit"),IF(E280="Yes",1,2),IF(SUMIFS(WhatIf!$G:$G,WhatIf!$A:$A,E$1,WhatIf!$B:$B,E280)&lt;=price_limit,IF(E280="Yes",1,2),"")),""))</f>
        <v/>
      </c>
      <c r="AU280" s="67" t="str">
        <f>IF(OR(F280="",VLOOKUP(F$1,Services!$A$1:$B$22,2,0)="Exclude"),"",IF($D280=1,IF(OR(price_limit="",price_limit="No Limit"),IF(F280="Yes",1,2),IF(SUMIFS(WhatIf!$G:$G,WhatIf!$A:$A,F$1,WhatIf!$B:$B,F280)&lt;=price_limit,IF(F280="Yes",1,2),"")),""))</f>
        <v/>
      </c>
      <c r="AV280" s="67" t="str">
        <f>IF(OR(G280="",VLOOKUP(G$1,Services!$A$1:$B$22,2,0)="Exclude"),"",IF($D280=1,IF(OR(price_limit="",price_limit="No Limit"),IF(G280="Yes",1,2),IF(SUMIFS(WhatIf!$G:$G,WhatIf!$A:$A,G$1,WhatIf!$B:$B,G280)&lt;=price_limit,IF(G280="Yes",1,2),"")),""))</f>
        <v/>
      </c>
      <c r="AW280" s="67" t="str">
        <f>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 ca="1">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IF(OR(Q280="",VLOOKUP(Q$1,Services!$A$1:$B$22,2,0)="Exclude"),"",IF($D280=1,IF(OR(price_limit="",price_limit="No Limit"),IF(Q280="Yes",1,2),IF(SUMIFS(WhatIf!$G:$G,WhatIf!$A:$A,Q$1,WhatIf!$B:$B,Q280)&lt;=price_limit,IF(Q280="Yes",1,2),"")),""))</f>
        <v/>
      </c>
      <c r="BG280" s="67" t="str">
        <f>IF(OR(R280="",VLOOKUP(R$1,Services!$A$1:$B$22,2,0)="Exclude"),"",IF($D280=1,IF(OR(price_limit="",price_limit="No Limit"),IF(R280="Yes",1,2),IF(SUMIFS(WhatIf!$G:$G,WhatIf!$A:$A,R$1,WhatIf!$B:$B,R280)&lt;=price_limit,IF(R280="Yes",1,2),"")),""))</f>
        <v/>
      </c>
      <c r="BH280" s="67" t="str">
        <f>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IF(OR(X280="",VLOOKUP(X$1,Services!$A$1:$B$22,2,0)="Exclude"),"",IF($D280=1,IF(OR(price_limit="",price_limit="No Limit"),IF(X280="Yes",1,2),IF(SUMIFS(WhatIf!$G:$G,WhatIf!$A:$A,X$1,WhatIf!$B:$B,X280)&lt;=price_limit,IF(X280="Yes",1,2),"")),""))</f>
        <v/>
      </c>
      <c r="BN280" s="3">
        <f t="shared" si="22"/>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24.9" x14ac:dyDescent="0.3">
      <c r="A281" s="19" t="s">
        <v>132</v>
      </c>
      <c r="B281" s="4" t="s">
        <v>541</v>
      </c>
      <c r="C281" s="4" t="s">
        <v>198</v>
      </c>
      <c r="D281" s="3" t="str">
        <f t="shared" ca="1" si="23"/>
        <v/>
      </c>
      <c r="F281" s="5" t="s">
        <v>501</v>
      </c>
      <c r="G281" s="5" t="s">
        <v>501</v>
      </c>
      <c r="R281" s="5" t="s">
        <v>932</v>
      </c>
      <c r="U281" s="5" t="s">
        <v>1</v>
      </c>
      <c r="X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1"/>
        <v/>
      </c>
      <c r="AT281" s="67" t="str">
        <f>IF(OR(E281="",VLOOKUP(E$1,Services!$A$1:$B$22,2,0)="Exclude"),"",IF($D281=1,IF(OR(price_limit="",price_limit="No Limit"),IF(E281="Yes",1,2),IF(SUMIFS(WhatIf!$G:$G,WhatIf!$A:$A,E$1,WhatIf!$B:$B,E281)&lt;=price_limit,IF(E281="Yes",1,2),"")),""))</f>
        <v/>
      </c>
      <c r="AU281" s="67" t="str">
        <f ca="1">IF(OR(F281="",VLOOKUP(F$1,Services!$A$1:$B$22,2,0)="Exclude"),"",IF($D281=1,IF(OR(price_limit="",price_limit="No Limit"),IF(F281="Yes",1,2),IF(SUMIFS(WhatIf!$G:$G,WhatIf!$A:$A,F$1,WhatIf!$B:$B,F281)&lt;=price_limit,IF(F281="Yes",1,2),"")),""))</f>
        <v/>
      </c>
      <c r="AV281" s="67" t="str">
        <f ca="1">IF(OR(G281="",VLOOKUP(G$1,Services!$A$1:$B$22,2,0)="Exclude"),"",IF($D281=1,IF(OR(price_limit="",price_limit="No Limit"),IF(G281="Yes",1,2),IF(SUMIFS(WhatIf!$G:$G,WhatIf!$A:$A,G$1,WhatIf!$B:$B,G281)&lt;=price_limit,IF(G281="Yes",1,2),"")),""))</f>
        <v/>
      </c>
      <c r="AW281" s="67" t="str">
        <f>IF(OR(H281="",VLOOKUP(H$1,Services!$A$1:$B$22,2,0)="Exclude"),"",IF($D281=1,IF(OR(price_limit="",price_limit="No Limit"),IF(H281="Yes",1,2),IF(SUMIFS(WhatIf!$G:$G,WhatIf!$A:$A,H$1,WhatIf!$B:$B,H281)&lt;=price_limit,IF(H281="Yes",1,2),"")),""))</f>
        <v/>
      </c>
      <c r="AX281" s="67" t="str">
        <f>IF(OR(I281="",VLOOKUP(I$1,Services!$A$1:$B$22,2,0)="Exclude"),"",IF($D281=1,IF(OR(price_limit="",price_limit="No Limit"),IF(I281="Yes",1,2),IF(SUMIFS(WhatIf!$G:$G,WhatIf!$A:$A,I$1,WhatIf!$B:$B,I281)&lt;=price_limit,IF(I281="Yes",1,2),"")),""))</f>
        <v/>
      </c>
      <c r="AY281" s="67" t="str">
        <f>IF(OR(J281="",VLOOKUP(J$1,Services!$A$1:$B$22,2,0)="Exclude"),"",IF($D281=1,IF(OR(price_limit="",price_limit="No Limit"),IF(J281="Yes",1,2),IF(SUMIFS(WhatIf!$G:$G,WhatIf!$A:$A,J$1,WhatIf!$B:$B,J281)&lt;=price_limit,IF(J281="Yes",1,2),"")),""))</f>
        <v/>
      </c>
      <c r="AZ281" s="67" t="str">
        <f>IF(OR(K281="",VLOOKUP(K$1,Services!$A$1:$B$22,2,0)="Exclude"),"",IF($D281=1,IF(OR(price_limit="",price_limit="No Limit"),IF(K281="Yes",1,2),IF(SUMIFS(WhatIf!$G:$G,WhatIf!$A:$A,K$1,WhatIf!$B:$B,K281)&lt;=price_limit,IF(K281="Yes",1,2),"")),""))</f>
        <v/>
      </c>
      <c r="BA281" s="67" t="str">
        <f>IF(OR(L281="",VLOOKUP(L$1,Services!$A$1:$B$22,2,0)="Exclude"),"",IF($D281=1,IF(OR(price_limit="",price_limit="No Limit"),IF(L281="Yes",1,2),IF(SUMIFS(WhatIf!$G:$G,WhatIf!$A:$A,L$1,WhatIf!$B:$B,L281)&lt;=price_limit,IF(L281="Yes",1,2),"")),""))</f>
        <v/>
      </c>
      <c r="BB281" s="67" t="str">
        <f>IF(OR(M281="",VLOOKUP(M$1,Services!$A$1:$B$22,2,0)="Exclude"),"",IF($D281=1,IF(OR(price_limit="",price_limit="No Limit"),IF(M281="Yes",1,2),IF(SUMIFS(WhatIf!$G:$G,WhatIf!$A:$A,M$1,WhatIf!$B:$B,M281)&lt;=price_limit,IF(M281="Yes",1,2),"")),""))</f>
        <v/>
      </c>
      <c r="BC281" s="67" t="str">
        <f>IF(OR(N281="",VLOOKUP(N$1,Services!$A$1:$B$22,2,0)="Exclude"),"",IF($D281=1,IF(OR(price_limit="",price_limit="No Limit"),IF(N281="Yes",1,2),IF(SUMIFS(WhatIf!$G:$G,WhatIf!$A:$A,N$1,WhatIf!$B:$B,N281)&lt;=price_limit,IF(N281="Yes",1,2),"")),""))</f>
        <v/>
      </c>
      <c r="BD281" s="67" t="str">
        <f>IF(OR(O281="",VLOOKUP(O$1,Services!$A$1:$B$22,2,0)="Exclude"),"",IF($D281=1,IF(OR(price_limit="",price_limit="No Limit"),IF(O281="Yes",1,2),IF(SUMIFS(WhatIf!$G:$G,WhatIf!$A:$A,O$1,WhatIf!$B:$B,O281)&lt;=price_limit,IF(O281="Yes",1,2),"")),""))</f>
        <v/>
      </c>
      <c r="BE281" s="67" t="str">
        <f>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 ca="1">IF(OR(R281="",VLOOKUP(R$1,Services!$A$1:$B$22,2,0)="Exclude"),"",IF($D281=1,IF(OR(price_limit="",price_limit="No Limit"),IF(R281="Yes",1,2),IF(SUMIFS(WhatIf!$G:$G,WhatIf!$A:$A,R$1,WhatIf!$B:$B,R281)&lt;=price_limit,IF(R281="Yes",1,2),"")),""))</f>
        <v/>
      </c>
      <c r="BH281" s="67" t="str">
        <f>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 ca="1">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 ca="1">IF(OR(X281="",VLOOKUP(X$1,Services!$A$1:$B$22,2,0)="Exclude"),"",IF($D281=1,IF(OR(price_limit="",price_limit="No Limit"),IF(X281="Yes",1,2),IF(SUMIFS(WhatIf!$G:$G,WhatIf!$A:$A,X$1,WhatIf!$B:$B,X281)&lt;=price_limit,IF(X281="Yes",1,2),"")),""))</f>
        <v/>
      </c>
      <c r="BN281" s="3">
        <f t="shared" si="22"/>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751</v>
      </c>
      <c r="B282" s="4" t="s">
        <v>133</v>
      </c>
      <c r="C282" s="4" t="s">
        <v>207</v>
      </c>
      <c r="D282" s="3" t="str">
        <f t="shared" ca="1" si="23"/>
        <v/>
      </c>
      <c r="F282" s="5" t="s">
        <v>495</v>
      </c>
      <c r="G282" s="5" t="s">
        <v>495</v>
      </c>
      <c r="Q282" s="6" t="s">
        <v>806</v>
      </c>
      <c r="R282" s="5" t="s">
        <v>932</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1"/>
        <v/>
      </c>
      <c r="AT282" s="67" t="str">
        <f>IF(OR(E282="",VLOOKUP(E$1,Services!$A$1:$B$22,2,0)="Exclude"),"",IF($D282=1,IF(OR(price_limit="",price_limit="No Limit"),IF(E282="Yes",1,2),IF(SUMIFS(WhatIf!$G:$G,WhatIf!$A:$A,E$1,WhatIf!$B:$B,E282)&lt;=price_limit,IF(E282="Yes",1,2),"")),""))</f>
        <v/>
      </c>
      <c r="AU282" s="67" t="str">
        <f ca="1">IF(OR(F282="",VLOOKUP(F$1,Services!$A$1:$B$22,2,0)="Exclude"),"",IF($D282=1,IF(OR(price_limit="",price_limit="No Limit"),IF(F282="Yes",1,2),IF(SUMIFS(WhatIf!$G:$G,WhatIf!$A:$A,F$1,WhatIf!$B:$B,F282)&lt;=price_limit,IF(F282="Yes",1,2),"")),""))</f>
        <v/>
      </c>
      <c r="AV282" s="67" t="str">
        <f ca="1">IF(OR(G282="",VLOOKUP(G$1,Services!$A$1:$B$22,2,0)="Exclude"),"",IF($D282=1,IF(OR(price_limit="",price_limit="No Limit"),IF(G282="Yes",1,2),IF(SUMIFS(WhatIf!$G:$G,WhatIf!$A:$A,G$1,WhatIf!$B:$B,G282)&lt;=price_limit,IF(G282="Yes",1,2),"")),""))</f>
        <v/>
      </c>
      <c r="AW282" s="67" t="str">
        <f>IF(OR(H282="",VLOOKUP(H$1,Services!$A$1:$B$22,2,0)="Exclude"),"",IF($D282=1,IF(OR(price_limit="",price_limit="No Limit"),IF(H282="Yes",1,2),IF(SUMIFS(WhatIf!$G:$G,WhatIf!$A:$A,H$1,WhatIf!$B:$B,H282)&lt;=price_limit,IF(H282="Yes",1,2),"")),""))</f>
        <v/>
      </c>
      <c r="AX282" s="67" t="str">
        <f>IF(OR(I282="",VLOOKUP(I$1,Services!$A$1:$B$22,2,0)="Exclude"),"",IF($D282=1,IF(OR(price_limit="",price_limit="No Limit"),IF(I282="Yes",1,2),IF(SUMIFS(WhatIf!$G:$G,WhatIf!$A:$A,I$1,WhatIf!$B:$B,I282)&lt;=price_limit,IF(I282="Yes",1,2),"")),""))</f>
        <v/>
      </c>
      <c r="AY282" s="67" t="str">
        <f>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IF(OR(L282="",VLOOKUP(L$1,Services!$A$1:$B$22,2,0)="Exclude"),"",IF($D282=1,IF(OR(price_limit="",price_limit="No Limit"),IF(L282="Yes",1,2),IF(SUMIFS(WhatIf!$G:$G,WhatIf!$A:$A,L$1,WhatIf!$B:$B,L282)&lt;=price_limit,IF(L282="Yes",1,2),"")),""))</f>
        <v/>
      </c>
      <c r="BB282" s="67" t="str">
        <f>IF(OR(M282="",VLOOKUP(M$1,Services!$A$1:$B$22,2,0)="Exclude"),"",IF($D282=1,IF(OR(price_limit="",price_limit="No Limit"),IF(M282="Yes",1,2),IF(SUMIFS(WhatIf!$G:$G,WhatIf!$A:$A,M$1,WhatIf!$B:$B,M282)&lt;=price_limit,IF(M282="Yes",1,2),"")),""))</f>
        <v/>
      </c>
      <c r="BC282" s="67" t="str">
        <f>IF(OR(N282="",VLOOKUP(N$1,Services!$A$1:$B$22,2,0)="Exclude"),"",IF($D282=1,IF(OR(price_limit="",price_limit="No Limit"),IF(N282="Yes",1,2),IF(SUMIFS(WhatIf!$G:$G,WhatIf!$A:$A,N$1,WhatIf!$B:$B,N282)&lt;=price_limit,IF(N282="Yes",1,2),"")),""))</f>
        <v/>
      </c>
      <c r="BD282" s="67" t="str">
        <f>IF(OR(O282="",VLOOKUP(O$1,Services!$A$1:$B$22,2,0)="Exclude"),"",IF($D282=1,IF(OR(price_limit="",price_limit="No Limit"),IF(O282="Yes",1,2),IF(SUMIFS(WhatIf!$G:$G,WhatIf!$A:$A,O$1,WhatIf!$B:$B,O282)&lt;=price_limit,IF(O282="Yes",1,2),"")),""))</f>
        <v/>
      </c>
      <c r="BE282" s="67" t="str">
        <f>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 ca="1">IF(OR(R282="",VLOOKUP(R$1,Services!$A$1:$B$22,2,0)="Exclude"),"",IF($D282=1,IF(OR(price_limit="",price_limit="No Limit"),IF(R282="Yes",1,2),IF(SUMIFS(WhatIf!$G:$G,WhatIf!$A:$A,R$1,WhatIf!$B:$B,R282)&lt;=price_limit,IF(R282="Yes",1,2),"")),""))</f>
        <v/>
      </c>
      <c r="BH282" s="67" t="str">
        <f>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IF(OR(X282="",VLOOKUP(X$1,Services!$A$1:$B$22,2,0)="Exclude"),"",IF($D282=1,IF(OR(price_limit="",price_limit="No Limit"),IF(X282="Yes",1,2),IF(SUMIFS(WhatIf!$G:$G,WhatIf!$A:$A,X$1,WhatIf!$B:$B,X282)&lt;=price_limit,IF(X282="Yes",1,2),"")),""))</f>
        <v/>
      </c>
      <c r="BN282" s="3">
        <f t="shared" si="22"/>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512</v>
      </c>
      <c r="C283" s="4" t="s">
        <v>207</v>
      </c>
      <c r="D283" s="3" t="str">
        <f t="shared" ca="1" si="23"/>
        <v/>
      </c>
      <c r="F283" s="5" t="s">
        <v>512</v>
      </c>
      <c r="G283" s="5" t="s">
        <v>512</v>
      </c>
      <c r="Q283" s="6"/>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1"/>
        <v/>
      </c>
      <c r="AT283" s="67" t="str">
        <f>IF(OR(E283="",VLOOKUP(E$1,Services!$A$1:$B$22,2,0)="Exclude"),"",IF($D283=1,IF(OR(price_limit="",price_limit="No Limit"),IF(E283="Yes",1,2),IF(SUMIFS(WhatIf!$G:$G,WhatIf!$A:$A,E$1,WhatIf!$B:$B,E283)&lt;=price_limit,IF(E283="Yes",1,2),"")),""))</f>
        <v/>
      </c>
      <c r="AU283" s="67" t="str">
        <f ca="1">IF(OR(F283="",VLOOKUP(F$1,Services!$A$1:$B$22,2,0)="Exclude"),"",IF($D283=1,IF(OR(price_limit="",price_limit="No Limit"),IF(F283="Yes",1,2),IF(SUMIFS(WhatIf!$G:$G,WhatIf!$A:$A,F$1,WhatIf!$B:$B,F283)&lt;=price_limit,IF(F283="Yes",1,2),"")),""))</f>
        <v/>
      </c>
      <c r="AV283" s="67" t="str">
        <f ca="1">IF(OR(G283="",VLOOKUP(G$1,Services!$A$1:$B$22,2,0)="Exclude"),"",IF($D283=1,IF(OR(price_limit="",price_limit="No Limit"),IF(G283="Yes",1,2),IF(SUMIFS(WhatIf!$G:$G,WhatIf!$A:$A,G$1,WhatIf!$B:$B,G283)&lt;=price_limit,IF(G283="Yes",1,2),"")),""))</f>
        <v/>
      </c>
      <c r="AW283" s="67" t="str">
        <f>IF(OR(H283="",VLOOKUP(H$1,Services!$A$1:$B$22,2,0)="Exclude"),"",IF($D283=1,IF(OR(price_limit="",price_limit="No Limit"),IF(H283="Yes",1,2),IF(SUMIFS(WhatIf!$G:$G,WhatIf!$A:$A,H$1,WhatIf!$B:$B,H283)&lt;=price_limit,IF(H283="Yes",1,2),"")),""))</f>
        <v/>
      </c>
      <c r="AX283" s="67" t="str">
        <f>IF(OR(I283="",VLOOKUP(I$1,Services!$A$1:$B$22,2,0)="Exclude"),"",IF($D283=1,IF(OR(price_limit="",price_limit="No Limit"),IF(I283="Yes",1,2),IF(SUMIFS(WhatIf!$G:$G,WhatIf!$A:$A,I$1,WhatIf!$B:$B,I283)&lt;=price_limit,IF(I283="Yes",1,2),"")),""))</f>
        <v/>
      </c>
      <c r="AY283" s="67" t="str">
        <f>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IF(OR(L283="",VLOOKUP(L$1,Services!$A$1:$B$22,2,0)="Exclude"),"",IF($D283=1,IF(OR(price_limit="",price_limit="No Limit"),IF(L283="Yes",1,2),IF(SUMIFS(WhatIf!$G:$G,WhatIf!$A:$A,L$1,WhatIf!$B:$B,L283)&lt;=price_limit,IF(L283="Yes",1,2),"")),""))</f>
        <v/>
      </c>
      <c r="BB283" s="67" t="str">
        <f>IF(OR(M283="",VLOOKUP(M$1,Services!$A$1:$B$22,2,0)="Exclude"),"",IF($D283=1,IF(OR(price_limit="",price_limit="No Limit"),IF(M283="Yes",1,2),IF(SUMIFS(WhatIf!$G:$G,WhatIf!$A:$A,M$1,WhatIf!$B:$B,M283)&lt;=price_limit,IF(M283="Yes",1,2),"")),""))</f>
        <v/>
      </c>
      <c r="BC283" s="67" t="str">
        <f>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IF(OR(P283="",VLOOKUP(P$1,Services!$A$1:$B$22,2,0)="Exclude"),"",IF($D283=1,IF(OR(price_limit="",price_limit="No Limit"),IF(P283="Yes",1,2),IF(SUMIFS(WhatIf!$G:$G,WhatIf!$A:$A,P$1,WhatIf!$B:$B,P283)&lt;=price_limit,IF(P283="Yes",1,2),"")),""))</f>
        <v/>
      </c>
      <c r="BF283" s="67" t="str">
        <f>IF(OR(Q283="",VLOOKUP(Q$1,Services!$A$1:$B$22,2,0)="Exclude"),"",IF($D283=1,IF(OR(price_limit="",price_limit="No Limit"),IF(Q283="Yes",1,2),IF(SUMIFS(WhatIf!$G:$G,WhatIf!$A:$A,Q$1,WhatIf!$B:$B,Q283)&lt;=price_limit,IF(Q283="Yes",1,2),"")),""))</f>
        <v/>
      </c>
      <c r="BG283" s="67" t="str">
        <f>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IF(OR(X283="",VLOOKUP(X$1,Services!$A$1:$B$22,2,0)="Exclude"),"",IF($D283=1,IF(OR(price_limit="",price_limit="No Limit"),IF(X283="Yes",1,2),IF(SUMIFS(WhatIf!$G:$G,WhatIf!$A:$A,X$1,WhatIf!$B:$B,X283)&lt;=price_limit,IF(X283="Yes",1,2),"")),""))</f>
        <v/>
      </c>
      <c r="BN283" s="3">
        <f t="shared" si="22"/>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x14ac:dyDescent="0.3">
      <c r="A284" s="19" t="s">
        <v>431</v>
      </c>
      <c r="B284" s="4" t="s">
        <v>237</v>
      </c>
      <c r="C284" s="4" t="s">
        <v>198</v>
      </c>
      <c r="D284" s="3" t="str">
        <f t="shared" ca="1" si="23"/>
        <v/>
      </c>
      <c r="H284" s="5" t="s">
        <v>1</v>
      </c>
      <c r="I284" s="5" t="s">
        <v>1</v>
      </c>
      <c r="J284" s="5" t="s">
        <v>1</v>
      </c>
      <c r="L284" s="5" t="s">
        <v>1</v>
      </c>
      <c r="M284" s="5" t="s">
        <v>1</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1"/>
        <v/>
      </c>
      <c r="AT284" s="67" t="str">
        <f>IF(OR(E284="",VLOOKUP(E$1,Services!$A$1:$B$22,2,0)="Exclude"),"",IF($D284=1,IF(OR(price_limit="",price_limit="No Limit"),IF(E284="Yes",1,2),IF(SUMIFS(WhatIf!$G:$G,WhatIf!$A:$A,E$1,WhatIf!$B:$B,E284)&lt;=price_limit,IF(E284="Yes",1,2),"")),""))</f>
        <v/>
      </c>
      <c r="AU284" s="67" t="str">
        <f>IF(OR(F284="",VLOOKUP(F$1,Services!$A$1:$B$22,2,0)="Exclude"),"",IF($D284=1,IF(OR(price_limit="",price_limit="No Limit"),IF(F284="Yes",1,2),IF(SUMIFS(WhatIf!$G:$G,WhatIf!$A:$A,F$1,WhatIf!$B:$B,F284)&lt;=price_limit,IF(F284="Yes",1,2),"")),""))</f>
        <v/>
      </c>
      <c r="AV284" s="67" t="str">
        <f>IF(OR(G284="",VLOOKUP(G$1,Services!$A$1:$B$22,2,0)="Exclude"),"",IF($D284=1,IF(OR(price_limit="",price_limit="No Limit"),IF(G284="Yes",1,2),IF(SUMIFS(WhatIf!$G:$G,WhatIf!$A:$A,G$1,WhatIf!$B:$B,G284)&lt;=price_limit,IF(G284="Yes",1,2),"")),""))</f>
        <v/>
      </c>
      <c r="AW284" s="67" t="str">
        <f ca="1">IF(OR(H284="",VLOOKUP(H$1,Services!$A$1:$B$22,2,0)="Exclude"),"",IF($D284=1,IF(OR(price_limit="",price_limit="No Limit"),IF(H284="Yes",1,2),IF(SUMIFS(WhatIf!$G:$G,WhatIf!$A:$A,H$1,WhatIf!$B:$B,H284)&lt;=price_limit,IF(H284="Yes",1,2),"")),""))</f>
        <v/>
      </c>
      <c r="AX284" s="67" t="str">
        <f ca="1">IF(OR(I284="",VLOOKUP(I$1,Services!$A$1:$B$22,2,0)="Exclude"),"",IF($D284=1,IF(OR(price_limit="",price_limit="No Limit"),IF(I284="Yes",1,2),IF(SUMIFS(WhatIf!$G:$G,WhatIf!$A:$A,I$1,WhatIf!$B:$B,I284)&lt;=price_limit,IF(I284="Yes",1,2),"")),""))</f>
        <v/>
      </c>
      <c r="AY284" s="67" t="str">
        <f ca="1">IF(OR(J284="",VLOOKUP(J$1,Services!$A$1:$B$22,2,0)="Exclude"),"",IF($D284=1,IF(OR(price_limit="",price_limit="No Limit"),IF(J284="Yes",1,2),IF(SUMIFS(WhatIf!$G:$G,WhatIf!$A:$A,J$1,WhatIf!$B:$B,J284)&lt;=price_limit,IF(J284="Yes",1,2),"")),""))</f>
        <v/>
      </c>
      <c r="AZ284" s="67" t="str">
        <f>IF(OR(K284="",VLOOKUP(K$1,Services!$A$1:$B$22,2,0)="Exclude"),"",IF($D284=1,IF(OR(price_limit="",price_limit="No Limit"),IF(K284="Yes",1,2),IF(SUMIFS(WhatIf!$G:$G,WhatIf!$A:$A,K$1,WhatIf!$B:$B,K284)&lt;=price_limit,IF(K284="Yes",1,2),"")),""))</f>
        <v/>
      </c>
      <c r="BA284" s="67" t="str">
        <f ca="1">IF(OR(L284="",VLOOKUP(L$1,Services!$A$1:$B$22,2,0)="Exclude"),"",IF($D284=1,IF(OR(price_limit="",price_limit="No Limit"),IF(L284="Yes",1,2),IF(SUMIFS(WhatIf!$G:$G,WhatIf!$A:$A,L$1,WhatIf!$B:$B,L284)&lt;=price_limit,IF(L284="Yes",1,2),"")),""))</f>
        <v/>
      </c>
      <c r="BB284" s="67" t="str">
        <f ca="1">IF(OR(M284="",VLOOKUP(M$1,Services!$A$1:$B$22,2,0)="Exclude"),"",IF($D284=1,IF(OR(price_limit="",price_limit="No Limit"),IF(M284="Yes",1,2),IF(SUMIFS(WhatIf!$G:$G,WhatIf!$A:$A,M$1,WhatIf!$B:$B,M284)&lt;=price_limit,IF(M284="Yes",1,2),"")),""))</f>
        <v/>
      </c>
      <c r="BC284" s="67" t="str">
        <f>IF(OR(N284="",VLOOKUP(N$1,Services!$A$1:$B$22,2,0)="Exclude"),"",IF($D284=1,IF(OR(price_limit="",price_limit="No Limit"),IF(N284="Yes",1,2),IF(SUMIFS(WhatIf!$G:$G,WhatIf!$A:$A,N$1,WhatIf!$B:$B,N284)&lt;=price_limit,IF(N284="Yes",1,2),"")),""))</f>
        <v/>
      </c>
      <c r="BD284" s="67" t="str">
        <f>IF(OR(O284="",VLOOKUP(O$1,Services!$A$1:$B$22,2,0)="Exclude"),"",IF($D284=1,IF(OR(price_limit="",price_limit="No Limit"),IF(O284="Yes",1,2),IF(SUMIFS(WhatIf!$G:$G,WhatIf!$A:$A,O$1,WhatIf!$B:$B,O284)&lt;=price_limit,IF(O284="Yes",1,2),"")),""))</f>
        <v/>
      </c>
      <c r="BE284" s="67" t="str">
        <f>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IF(OR(R284="",VLOOKUP(R$1,Services!$A$1:$B$22,2,0)="Exclude"),"",IF($D284=1,IF(OR(price_limit="",price_limit="No Limit"),IF(R284="Yes",1,2),IF(SUMIFS(WhatIf!$G:$G,WhatIf!$A:$A,R$1,WhatIf!$B:$B,R284)&lt;=price_limit,IF(R284="Yes",1,2),"")),""))</f>
        <v/>
      </c>
      <c r="BH284" s="67" t="str">
        <f>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IF(OR(X284="",VLOOKUP(X$1,Services!$A$1:$B$22,2,0)="Exclude"),"",IF($D284=1,IF(OR(price_limit="",price_limit="No Limit"),IF(X284="Yes",1,2),IF(SUMIFS(WhatIf!$G:$G,WhatIf!$A:$A,X$1,WhatIf!$B:$B,X284)&lt;=price_limit,IF(X284="Yes",1,2),"")),""))</f>
        <v/>
      </c>
      <c r="BN284" s="3">
        <f t="shared" si="22"/>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24.9" x14ac:dyDescent="0.3">
      <c r="A285" s="19" t="s">
        <v>337</v>
      </c>
      <c r="B285" s="4" t="s">
        <v>710</v>
      </c>
      <c r="C285" s="4" t="s">
        <v>198</v>
      </c>
      <c r="D285" s="3" t="str">
        <f t="shared" ca="1" si="23"/>
        <v/>
      </c>
      <c r="E285" s="5" t="s">
        <v>1</v>
      </c>
      <c r="K285" s="5" t="s">
        <v>1</v>
      </c>
      <c r="L285" s="5" t="s">
        <v>1</v>
      </c>
      <c r="M285" s="5" t="s">
        <v>1</v>
      </c>
      <c r="O285" s="6" t="s">
        <v>1</v>
      </c>
      <c r="P285" s="6"/>
      <c r="Q285" s="6" t="s">
        <v>1</v>
      </c>
      <c r="R285" s="6" t="s">
        <v>1</v>
      </c>
      <c r="S285" s="5" t="s">
        <v>1</v>
      </c>
      <c r="V285" s="5" t="s">
        <v>1</v>
      </c>
      <c r="X285" s="5" t="s">
        <v>1</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1"/>
        <v/>
      </c>
      <c r="AT285" s="67" t="str">
        <f ca="1">IF(OR(E285="",VLOOKUP(E$1,Services!$A$1:$B$22,2,0)="Exclude"),"",IF($D285=1,IF(OR(price_limit="",price_limit="No Limit"),IF(E285="Yes",1,2),IF(SUMIFS(WhatIf!$G:$G,WhatIf!$A:$A,E$1,WhatIf!$B:$B,E285)&lt;=price_limit,IF(E285="Yes",1,2),"")),""))</f>
        <v/>
      </c>
      <c r="AU285" s="67" t="str">
        <f>IF(OR(F285="",VLOOKUP(F$1,Services!$A$1:$B$22,2,0)="Exclude"),"",IF($D285=1,IF(OR(price_limit="",price_limit="No Limit"),IF(F285="Yes",1,2),IF(SUMIFS(WhatIf!$G:$G,WhatIf!$A:$A,F$1,WhatIf!$B:$B,F285)&lt;=price_limit,IF(F285="Yes",1,2),"")),""))</f>
        <v/>
      </c>
      <c r="AV285" s="67" t="str">
        <f>IF(OR(G285="",VLOOKUP(G$1,Services!$A$1:$B$22,2,0)="Exclude"),"",IF($D285=1,IF(OR(price_limit="",price_limit="No Limit"),IF(G285="Yes",1,2),IF(SUMIFS(WhatIf!$G:$G,WhatIf!$A:$A,G$1,WhatIf!$B:$B,G285)&lt;=price_limit,IF(G285="Yes",1,2),"")),""))</f>
        <v/>
      </c>
      <c r="AW285" s="67" t="str">
        <f>IF(OR(H285="",VLOOKUP(H$1,Services!$A$1:$B$22,2,0)="Exclude"),"",IF($D285=1,IF(OR(price_limit="",price_limit="No Limit"),IF(H285="Yes",1,2),IF(SUMIFS(WhatIf!$G:$G,WhatIf!$A:$A,H$1,WhatIf!$B:$B,H285)&lt;=price_limit,IF(H285="Yes",1,2),"")),""))</f>
        <v/>
      </c>
      <c r="AX285" s="67" t="str">
        <f>IF(OR(I285="",VLOOKUP(I$1,Services!$A$1:$B$22,2,0)="Exclude"),"",IF($D285=1,IF(OR(price_limit="",price_limit="No Limit"),IF(I285="Yes",1,2),IF(SUMIFS(WhatIf!$G:$G,WhatIf!$A:$A,I$1,WhatIf!$B:$B,I285)&lt;=price_limit,IF(I285="Yes",1,2),"")),""))</f>
        <v/>
      </c>
      <c r="AY285" s="67" t="str">
        <f>IF(OR(J285="",VLOOKUP(J$1,Services!$A$1:$B$22,2,0)="Exclude"),"",IF($D285=1,IF(OR(price_limit="",price_limit="No Limit"),IF(J285="Yes",1,2),IF(SUMIFS(WhatIf!$G:$G,WhatIf!$A:$A,J$1,WhatIf!$B:$B,J285)&lt;=price_limit,IF(J285="Yes",1,2),"")),""))</f>
        <v/>
      </c>
      <c r="AZ285" s="67" t="str">
        <f ca="1">IF(OR(K285="",VLOOKUP(K$1,Services!$A$1:$B$22,2,0)="Exclude"),"",IF($D285=1,IF(OR(price_limit="",price_limit="No Limit"),IF(K285="Yes",1,2),IF(SUMIFS(WhatIf!$G:$G,WhatIf!$A:$A,K$1,WhatIf!$B:$B,K285)&lt;=price_limit,IF(K285="Yes",1,2),"")),""))</f>
        <v/>
      </c>
      <c r="BA285" s="67" t="str">
        <f ca="1">IF(OR(L285="",VLOOKUP(L$1,Services!$A$1:$B$22,2,0)="Exclude"),"",IF($D285=1,IF(OR(price_limit="",price_limit="No Limit"),IF(L285="Yes",1,2),IF(SUMIFS(WhatIf!$G:$G,WhatIf!$A:$A,L$1,WhatIf!$B:$B,L285)&lt;=price_limit,IF(L285="Yes",1,2),"")),""))</f>
        <v/>
      </c>
      <c r="BB285" s="67" t="str">
        <f ca="1">IF(OR(M285="",VLOOKUP(M$1,Services!$A$1:$B$22,2,0)="Exclude"),"",IF($D285=1,IF(OR(price_limit="",price_limit="No Limit"),IF(M285="Yes",1,2),IF(SUMIFS(WhatIf!$G:$G,WhatIf!$A:$A,M$1,WhatIf!$B:$B,M285)&lt;=price_limit,IF(M285="Yes",1,2),"")),""))</f>
        <v/>
      </c>
      <c r="BC285" s="67" t="str">
        <f>IF(OR(N285="",VLOOKUP(N$1,Services!$A$1:$B$22,2,0)="Exclude"),"",IF($D285=1,IF(OR(price_limit="",price_limit="No Limit"),IF(N285="Yes",1,2),IF(SUMIFS(WhatIf!$G:$G,WhatIf!$A:$A,N$1,WhatIf!$B:$B,N285)&lt;=price_limit,IF(N285="Yes",1,2),"")),""))</f>
        <v/>
      </c>
      <c r="BD285" s="67" t="str">
        <f ca="1">IF(OR(O285="",VLOOKUP(O$1,Services!$A$1:$B$22,2,0)="Exclude"),"",IF($D285=1,IF(OR(price_limit="",price_limit="No Limit"),IF(O285="Yes",1,2),IF(SUMIFS(WhatIf!$G:$G,WhatIf!$A:$A,O$1,WhatIf!$B:$B,O285)&lt;=price_limit,IF(O285="Yes",1,2),"")),""))</f>
        <v/>
      </c>
      <c r="BE285" s="67" t="str">
        <f>IF(OR(P285="",VLOOKUP(P$1,Services!$A$1:$B$22,2,0)="Exclude"),"",IF($D285=1,IF(OR(price_limit="",price_limit="No Limit"),IF(P285="Yes",1,2),IF(SUMIFS(WhatIf!$G:$G,WhatIf!$A:$A,P$1,WhatIf!$B:$B,P285)&lt;=price_limit,IF(P285="Yes",1,2),"")),""))</f>
        <v/>
      </c>
      <c r="BF285" s="67" t="str">
        <f>IF(OR(Q285="",VLOOKUP(Q$1,Services!$A$1:$B$22,2,0)="Exclude"),"",IF($D285=1,IF(OR(price_limit="",price_limit="No Limit"),IF(Q285="Yes",1,2),IF(SUMIFS(WhatIf!$G:$G,WhatIf!$A:$A,Q$1,WhatIf!$B:$B,Q285)&lt;=price_limit,IF(Q285="Yes",1,2),"")),""))</f>
        <v/>
      </c>
      <c r="BG285" s="67" t="str">
        <f ca="1">IF(OR(R285="",VLOOKUP(R$1,Services!$A$1:$B$22,2,0)="Exclude"),"",IF($D285=1,IF(OR(price_limit="",price_limit="No Limit"),IF(R285="Yes",1,2),IF(SUMIFS(WhatIf!$G:$G,WhatIf!$A:$A,R$1,WhatIf!$B:$B,R285)&lt;=price_limit,IF(R285="Yes",1,2),"")),""))</f>
        <v/>
      </c>
      <c r="BH285" s="67" t="str">
        <f ca="1">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 ca="1">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 ca="1">IF(OR(X285="",VLOOKUP(X$1,Services!$A$1:$B$22,2,0)="Exclude"),"",IF($D285=1,IF(OR(price_limit="",price_limit="No Limit"),IF(X285="Yes",1,2),IF(SUMIFS(WhatIf!$G:$G,WhatIf!$A:$A,X$1,WhatIf!$B:$B,X285)&lt;=price_limit,IF(X285="Yes",1,2),"")),""))</f>
        <v/>
      </c>
      <c r="BN285" s="3">
        <f t="shared" si="22"/>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24.9" x14ac:dyDescent="0.3">
      <c r="A286" s="19" t="s">
        <v>181</v>
      </c>
      <c r="B286" s="4" t="s">
        <v>134</v>
      </c>
      <c r="C286" s="4" t="s">
        <v>198</v>
      </c>
      <c r="D286" s="3" t="str">
        <f t="shared" ca="1" si="23"/>
        <v/>
      </c>
      <c r="F286" s="5" t="s">
        <v>499</v>
      </c>
      <c r="G286" s="5" t="s">
        <v>499</v>
      </c>
      <c r="H286" s="6" t="s">
        <v>1</v>
      </c>
      <c r="I286" s="6" t="s">
        <v>1</v>
      </c>
      <c r="L286" s="5" t="s">
        <v>1</v>
      </c>
      <c r="M286" s="5" t="s">
        <v>1</v>
      </c>
      <c r="O286" s="6" t="s">
        <v>1</v>
      </c>
      <c r="P286" s="6" t="s">
        <v>1</v>
      </c>
      <c r="Q286" s="6" t="s">
        <v>1</v>
      </c>
      <c r="R286" s="6" t="s">
        <v>1</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1"/>
        <v/>
      </c>
      <c r="AT286" s="67" t="str">
        <f>IF(OR(E286="",VLOOKUP(E$1,Services!$A$1:$B$22,2,0)="Exclude"),"",IF($D286=1,IF(OR(price_limit="",price_limit="No Limit"),IF(E286="Yes",1,2),IF(SUMIFS(WhatIf!$G:$G,WhatIf!$A:$A,E$1,WhatIf!$B:$B,E286)&lt;=price_limit,IF(E286="Yes",1,2),"")),""))</f>
        <v/>
      </c>
      <c r="AU286" s="67" t="str">
        <f ca="1">IF(OR(F286="",VLOOKUP(F$1,Services!$A$1:$B$22,2,0)="Exclude"),"",IF($D286=1,IF(OR(price_limit="",price_limit="No Limit"),IF(F286="Yes",1,2),IF(SUMIFS(WhatIf!$G:$G,WhatIf!$A:$A,F$1,WhatIf!$B:$B,F286)&lt;=price_limit,IF(F286="Yes",1,2),"")),""))</f>
        <v/>
      </c>
      <c r="AV286" s="67" t="str">
        <f ca="1">IF(OR(G286="",VLOOKUP(G$1,Services!$A$1:$B$22,2,0)="Exclude"),"",IF($D286=1,IF(OR(price_limit="",price_limit="No Limit"),IF(G286="Yes",1,2),IF(SUMIFS(WhatIf!$G:$G,WhatIf!$A:$A,G$1,WhatIf!$B:$B,G286)&lt;=price_limit,IF(G286="Yes",1,2),"")),""))</f>
        <v/>
      </c>
      <c r="AW286" s="67" t="str">
        <f ca="1">IF(OR(H286="",VLOOKUP(H$1,Services!$A$1:$B$22,2,0)="Exclude"),"",IF($D286=1,IF(OR(price_limit="",price_limit="No Limit"),IF(H286="Yes",1,2),IF(SUMIFS(WhatIf!$G:$G,WhatIf!$A:$A,H$1,WhatIf!$B:$B,H286)&lt;=price_limit,IF(H286="Yes",1,2),"")),""))</f>
        <v/>
      </c>
      <c r="AX286" s="67" t="str">
        <f ca="1">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IF(OR(K286="",VLOOKUP(K$1,Services!$A$1:$B$22,2,0)="Exclude"),"",IF($D286=1,IF(OR(price_limit="",price_limit="No Limit"),IF(K286="Yes",1,2),IF(SUMIFS(WhatIf!$G:$G,WhatIf!$A:$A,K$1,WhatIf!$B:$B,K286)&lt;=price_limit,IF(K286="Yes",1,2),"")),""))</f>
        <v/>
      </c>
      <c r="BA286" s="67" t="str">
        <f ca="1">IF(OR(L286="",VLOOKUP(L$1,Services!$A$1:$B$22,2,0)="Exclude"),"",IF($D286=1,IF(OR(price_limit="",price_limit="No Limit"),IF(L286="Yes",1,2),IF(SUMIFS(WhatIf!$G:$G,WhatIf!$A:$A,L$1,WhatIf!$B:$B,L286)&lt;=price_limit,IF(L286="Yes",1,2),"")),""))</f>
        <v/>
      </c>
      <c r="BB286" s="67" t="str">
        <f ca="1">IF(OR(M286="",VLOOKUP(M$1,Services!$A$1:$B$22,2,0)="Exclude"),"",IF($D286=1,IF(OR(price_limit="",price_limit="No Limit"),IF(M286="Yes",1,2),IF(SUMIFS(WhatIf!$G:$G,WhatIf!$A:$A,M$1,WhatIf!$B:$B,M286)&lt;=price_limit,IF(M286="Yes",1,2),"")),""))</f>
        <v/>
      </c>
      <c r="BC286" s="67" t="str">
        <f>IF(OR(N286="",VLOOKUP(N$1,Services!$A$1:$B$22,2,0)="Exclude"),"",IF($D286=1,IF(OR(price_limit="",price_limit="No Limit"),IF(N286="Yes",1,2),IF(SUMIFS(WhatIf!$G:$G,WhatIf!$A:$A,N$1,WhatIf!$B:$B,N286)&lt;=price_limit,IF(N286="Yes",1,2),"")),""))</f>
        <v/>
      </c>
      <c r="BD286" s="67" t="str">
        <f ca="1">IF(OR(O286="",VLOOKUP(O$1,Services!$A$1:$B$22,2,0)="Exclude"),"",IF($D286=1,IF(OR(price_limit="",price_limit="No Limit"),IF(O286="Yes",1,2),IF(SUMIFS(WhatIf!$G:$G,WhatIf!$A:$A,O$1,WhatIf!$B:$B,O286)&lt;=price_limit,IF(O286="Yes",1,2),"")),""))</f>
        <v/>
      </c>
      <c r="BE286" s="67" t="str">
        <f ca="1">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 ca="1">IF(OR(R286="",VLOOKUP(R$1,Services!$A$1:$B$22,2,0)="Exclude"),"",IF($D286=1,IF(OR(price_limit="",price_limit="No Limit"),IF(R286="Yes",1,2),IF(SUMIFS(WhatIf!$G:$G,WhatIf!$A:$A,R$1,WhatIf!$B:$B,R286)&lt;=price_limit,IF(R286="Yes",1,2),"")),""))</f>
        <v/>
      </c>
      <c r="BH286" s="67" t="str">
        <f>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IF(OR(X286="",VLOOKUP(X$1,Services!$A$1:$B$22,2,0)="Exclude"),"",IF($D286=1,IF(OR(price_limit="",price_limit="No Limit"),IF(X286="Yes",1,2),IF(SUMIFS(WhatIf!$G:$G,WhatIf!$A:$A,X$1,WhatIf!$B:$B,X286)&lt;=price_limit,IF(X286="Yes",1,2),"")),""))</f>
        <v/>
      </c>
      <c r="BN286" s="3">
        <f t="shared" si="22"/>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338</v>
      </c>
      <c r="B287" s="4" t="s">
        <v>237</v>
      </c>
      <c r="C287" s="4" t="s">
        <v>207</v>
      </c>
      <c r="D287" s="3" t="str">
        <f t="shared" ca="1" si="23"/>
        <v/>
      </c>
      <c r="R287" s="5" t="s">
        <v>929</v>
      </c>
      <c r="V287" s="5" t="s">
        <v>572</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1"/>
        <v/>
      </c>
      <c r="AT287" s="67" t="str">
        <f>IF(OR(E287="",VLOOKUP(E$1,Services!$A$1:$B$22,2,0)="Exclude"),"",IF($D287=1,IF(OR(price_limit="",price_limit="No Limit"),IF(E287="Yes",1,2),IF(SUMIFS(WhatIf!$G:$G,WhatIf!$A:$A,E$1,WhatIf!$B:$B,E287)&lt;=price_limit,IF(E287="Yes",1,2),"")),""))</f>
        <v/>
      </c>
      <c r="AU287" s="67" t="str">
        <f>IF(OR(F287="",VLOOKUP(F$1,Services!$A$1:$B$22,2,0)="Exclude"),"",IF($D287=1,IF(OR(price_limit="",price_limit="No Limit"),IF(F287="Yes",1,2),IF(SUMIFS(WhatIf!$G:$G,WhatIf!$A:$A,F$1,WhatIf!$B:$B,F287)&lt;=price_limit,IF(F287="Yes",1,2),"")),""))</f>
        <v/>
      </c>
      <c r="AV287" s="67" t="str">
        <f>IF(OR(G287="",VLOOKUP(G$1,Services!$A$1:$B$22,2,0)="Exclude"),"",IF($D287=1,IF(OR(price_limit="",price_limit="No Limit"),IF(G287="Yes",1,2),IF(SUMIFS(WhatIf!$G:$G,WhatIf!$A:$A,G$1,WhatIf!$B:$B,G287)&lt;=price_limit,IF(G287="Yes",1,2),"")),""))</f>
        <v/>
      </c>
      <c r="AW287" s="67" t="str">
        <f>IF(OR(H287="",VLOOKUP(H$1,Services!$A$1:$B$22,2,0)="Exclude"),"",IF($D287=1,IF(OR(price_limit="",price_limit="No Limit"),IF(H287="Yes",1,2),IF(SUMIFS(WhatIf!$G:$G,WhatIf!$A:$A,H$1,WhatIf!$B:$B,H287)&lt;=price_limit,IF(H287="Yes",1,2),"")),""))</f>
        <v/>
      </c>
      <c r="AX287" s="67" t="str">
        <f>IF(OR(I287="",VLOOKUP(I$1,Services!$A$1:$B$22,2,0)="Exclude"),"",IF($D287=1,IF(OR(price_limit="",price_limit="No Limit"),IF(I287="Yes",1,2),IF(SUMIFS(WhatIf!$G:$G,WhatIf!$A:$A,I$1,WhatIf!$B:$B,I287)&lt;=price_limit,IF(I287="Yes",1,2),"")),""))</f>
        <v/>
      </c>
      <c r="AY287" s="67" t="str">
        <f>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IF(OR(L287="",VLOOKUP(L$1,Services!$A$1:$B$22,2,0)="Exclude"),"",IF($D287=1,IF(OR(price_limit="",price_limit="No Limit"),IF(L287="Yes",1,2),IF(SUMIFS(WhatIf!$G:$G,WhatIf!$A:$A,L$1,WhatIf!$B:$B,L287)&lt;=price_limit,IF(L287="Yes",1,2),"")),""))</f>
        <v/>
      </c>
      <c r="BB287" s="67" t="str">
        <f>IF(OR(M287="",VLOOKUP(M$1,Services!$A$1:$B$22,2,0)="Exclude"),"",IF($D287=1,IF(OR(price_limit="",price_limit="No Limit"),IF(M287="Yes",1,2),IF(SUMIFS(WhatIf!$G:$G,WhatIf!$A:$A,M$1,WhatIf!$B:$B,M287)&lt;=price_limit,IF(M287="Yes",1,2),"")),""))</f>
        <v/>
      </c>
      <c r="BC287" s="67" t="str">
        <f>IF(OR(N287="",VLOOKUP(N$1,Services!$A$1:$B$22,2,0)="Exclude"),"",IF($D287=1,IF(OR(price_limit="",price_limit="No Limit"),IF(N287="Yes",1,2),IF(SUMIFS(WhatIf!$G:$G,WhatIf!$A:$A,N$1,WhatIf!$B:$B,N287)&lt;=price_limit,IF(N287="Yes",1,2),"")),""))</f>
        <v/>
      </c>
      <c r="BD287" s="67" t="str">
        <f>IF(OR(O287="",VLOOKUP(O$1,Services!$A$1:$B$22,2,0)="Exclude"),"",IF($D287=1,IF(OR(price_limit="",price_limit="No Limit"),IF(O287="Yes",1,2),IF(SUMIFS(WhatIf!$G:$G,WhatIf!$A:$A,O$1,WhatIf!$B:$B,O287)&lt;=price_limit,IF(O287="Yes",1,2),"")),""))</f>
        <v/>
      </c>
      <c r="BE287" s="67" t="str">
        <f>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 ca="1">IF(OR(R287="",VLOOKUP(R$1,Services!$A$1:$B$22,2,0)="Exclude"),"",IF($D287=1,IF(OR(price_limit="",price_limit="No Limit"),IF(R287="Yes",1,2),IF(SUMIFS(WhatIf!$G:$G,WhatIf!$A:$A,R$1,WhatIf!$B:$B,R287)&lt;=price_limit,IF(R287="Yes",1,2),"")),""))</f>
        <v/>
      </c>
      <c r="BH287" s="67" t="str">
        <f>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 ca="1">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2"/>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37.299999999999997" x14ac:dyDescent="0.3">
      <c r="A288" s="19" t="s">
        <v>339</v>
      </c>
      <c r="B288" s="4" t="s">
        <v>237</v>
      </c>
      <c r="C288" s="4" t="s">
        <v>207</v>
      </c>
      <c r="D288" s="3" t="str">
        <f t="shared" ca="1" si="23"/>
        <v/>
      </c>
      <c r="R288" s="5" t="s">
        <v>929</v>
      </c>
      <c r="V288" s="5" t="s">
        <v>572</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1"/>
        <v/>
      </c>
      <c r="AT288" s="67" t="str">
        <f>IF(OR(E288="",VLOOKUP(E$1,Services!$A$1:$B$22,2,0)="Exclude"),"",IF($D288=1,IF(OR(price_limit="",price_limit="No Limit"),IF(E288="Yes",1,2),IF(SUMIFS(WhatIf!$G:$G,WhatIf!$A:$A,E$1,WhatIf!$B:$B,E288)&lt;=price_limit,IF(E288="Yes",1,2),"")),""))</f>
        <v/>
      </c>
      <c r="AU288" s="67" t="str">
        <f>IF(OR(F288="",VLOOKUP(F$1,Services!$A$1:$B$22,2,0)="Exclude"),"",IF($D288=1,IF(OR(price_limit="",price_limit="No Limit"),IF(F288="Yes",1,2),IF(SUMIFS(WhatIf!$G:$G,WhatIf!$A:$A,F$1,WhatIf!$B:$B,F288)&lt;=price_limit,IF(F288="Yes",1,2),"")),""))</f>
        <v/>
      </c>
      <c r="AV288" s="67" t="str">
        <f>IF(OR(G288="",VLOOKUP(G$1,Services!$A$1:$B$22,2,0)="Exclude"),"",IF($D288=1,IF(OR(price_limit="",price_limit="No Limit"),IF(G288="Yes",1,2),IF(SUMIFS(WhatIf!$G:$G,WhatIf!$A:$A,G$1,WhatIf!$B:$B,G288)&lt;=price_limit,IF(G288="Yes",1,2),"")),""))</f>
        <v/>
      </c>
      <c r="AW288" s="67" t="str">
        <f>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IF(OR(K288="",VLOOKUP(K$1,Services!$A$1:$B$22,2,0)="Exclude"),"",IF($D288=1,IF(OR(price_limit="",price_limit="No Limit"),IF(K288="Yes",1,2),IF(SUMIFS(WhatIf!$G:$G,WhatIf!$A:$A,K$1,WhatIf!$B:$B,K288)&lt;=price_limit,IF(K288="Yes",1,2),"")),""))</f>
        <v/>
      </c>
      <c r="BA288" s="67" t="str">
        <f>IF(OR(L288="",VLOOKUP(L$1,Services!$A$1:$B$22,2,0)="Exclude"),"",IF($D288=1,IF(OR(price_limit="",price_limit="No Limit"),IF(L288="Yes",1,2),IF(SUMIFS(WhatIf!$G:$G,WhatIf!$A:$A,L$1,WhatIf!$B:$B,L288)&lt;=price_limit,IF(L288="Yes",1,2),"")),""))</f>
        <v/>
      </c>
      <c r="BB288" s="67" t="str">
        <f>IF(OR(M288="",VLOOKUP(M$1,Services!$A$1:$B$22,2,0)="Exclude"),"",IF($D288=1,IF(OR(price_limit="",price_limit="No Limit"),IF(M288="Yes",1,2),IF(SUMIFS(WhatIf!$G:$G,WhatIf!$A:$A,M$1,WhatIf!$B:$B,M288)&lt;=price_limit,IF(M288="Yes",1,2),"")),""))</f>
        <v/>
      </c>
      <c r="BC288" s="67" t="str">
        <f>IF(OR(N288="",VLOOKUP(N$1,Services!$A$1:$B$22,2,0)="Exclude"),"",IF($D288=1,IF(OR(price_limit="",price_limit="No Limit"),IF(N288="Yes",1,2),IF(SUMIFS(WhatIf!$G:$G,WhatIf!$A:$A,N$1,WhatIf!$B:$B,N288)&lt;=price_limit,IF(N288="Yes",1,2),"")),""))</f>
        <v/>
      </c>
      <c r="BD288" s="67" t="str">
        <f>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 ca="1">IF(OR(R288="",VLOOKUP(R$1,Services!$A$1:$B$22,2,0)="Exclude"),"",IF($D288=1,IF(OR(price_limit="",price_limit="No Limit"),IF(R288="Yes",1,2),IF(SUMIFS(WhatIf!$G:$G,WhatIf!$A:$A,R$1,WhatIf!$B:$B,R288)&lt;=price_limit,IF(R288="Yes",1,2),"")),""))</f>
        <v/>
      </c>
      <c r="BH288" s="67" t="str">
        <f>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 ca="1">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2"/>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340</v>
      </c>
      <c r="B289" s="4" t="s">
        <v>237</v>
      </c>
      <c r="C289" s="4" t="s">
        <v>207</v>
      </c>
      <c r="D289" s="3" t="str">
        <f t="shared" ca="1" si="23"/>
        <v/>
      </c>
      <c r="R289" s="5" t="s">
        <v>929</v>
      </c>
      <c r="V289" s="5" t="s">
        <v>572</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1"/>
        <v/>
      </c>
      <c r="AT289" s="67" t="str">
        <f>IF(OR(E289="",VLOOKUP(E$1,Services!$A$1:$B$22,2,0)="Exclude"),"",IF($D289=1,IF(OR(price_limit="",price_limit="No Limit"),IF(E289="Yes",1,2),IF(SUMIFS(WhatIf!$G:$G,WhatIf!$A:$A,E$1,WhatIf!$B:$B,E289)&lt;=price_limit,IF(E289="Yes",1,2),"")),""))</f>
        <v/>
      </c>
      <c r="AU289" s="67" t="str">
        <f>IF(OR(F289="",VLOOKUP(F$1,Services!$A$1:$B$22,2,0)="Exclude"),"",IF($D289=1,IF(OR(price_limit="",price_limit="No Limit"),IF(F289="Yes",1,2),IF(SUMIFS(WhatIf!$G:$G,WhatIf!$A:$A,F$1,WhatIf!$B:$B,F289)&lt;=price_limit,IF(F289="Yes",1,2),"")),""))</f>
        <v/>
      </c>
      <c r="AV289" s="67" t="str">
        <f>IF(OR(G289="",VLOOKUP(G$1,Services!$A$1:$B$22,2,0)="Exclude"),"",IF($D289=1,IF(OR(price_limit="",price_limit="No Limit"),IF(G289="Yes",1,2),IF(SUMIFS(WhatIf!$G:$G,WhatIf!$A:$A,G$1,WhatIf!$B:$B,G289)&lt;=price_limit,IF(G289="Yes",1,2),"")),""))</f>
        <v/>
      </c>
      <c r="AW289" s="67" t="str">
        <f>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 ca="1">IF(OR(R289="",VLOOKUP(R$1,Services!$A$1:$B$22,2,0)="Exclude"),"",IF($D289=1,IF(OR(price_limit="",price_limit="No Limit"),IF(R289="Yes",1,2),IF(SUMIFS(WhatIf!$G:$G,WhatIf!$A:$A,R$1,WhatIf!$B:$B,R289)&lt;=price_limit,IF(R289="Yes",1,2),"")),""))</f>
        <v/>
      </c>
      <c r="BH289" s="67" t="str">
        <f>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 ca="1">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2"/>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341</v>
      </c>
      <c r="B290" s="4" t="s">
        <v>237</v>
      </c>
      <c r="C290" s="4" t="s">
        <v>207</v>
      </c>
      <c r="D290" s="3" t="str">
        <f t="shared" ca="1" si="23"/>
        <v/>
      </c>
      <c r="R290" s="5" t="s">
        <v>929</v>
      </c>
      <c r="V290" s="5" t="s">
        <v>572</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1"/>
        <v/>
      </c>
      <c r="AT290" s="67" t="str">
        <f>IF(OR(E290="",VLOOKUP(E$1,Services!$A$1:$B$22,2,0)="Exclude"),"",IF($D290=1,IF(OR(price_limit="",price_limit="No Limit"),IF(E290="Yes",1,2),IF(SUMIFS(WhatIf!$G:$G,WhatIf!$A:$A,E$1,WhatIf!$B:$B,E290)&lt;=price_limit,IF(E290="Yes",1,2),"")),""))</f>
        <v/>
      </c>
      <c r="AU290" s="67" t="str">
        <f>IF(OR(F290="",VLOOKUP(F$1,Services!$A$1:$B$22,2,0)="Exclude"),"",IF($D290=1,IF(OR(price_limit="",price_limit="No Limit"),IF(F290="Yes",1,2),IF(SUMIFS(WhatIf!$G:$G,WhatIf!$A:$A,F$1,WhatIf!$B:$B,F290)&lt;=price_limit,IF(F290="Yes",1,2),"")),""))</f>
        <v/>
      </c>
      <c r="AV290" s="67" t="str">
        <f>IF(OR(G290="",VLOOKUP(G$1,Services!$A$1:$B$22,2,0)="Exclude"),"",IF($D290=1,IF(OR(price_limit="",price_limit="No Limit"),IF(G290="Yes",1,2),IF(SUMIFS(WhatIf!$G:$G,WhatIf!$A:$A,G$1,WhatIf!$B:$B,G290)&lt;=price_limit,IF(G290="Yes",1,2),"")),""))</f>
        <v/>
      </c>
      <c r="AW290" s="67" t="str">
        <f>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IF(OR(M290="",VLOOKUP(M$1,Services!$A$1:$B$22,2,0)="Exclude"),"",IF($D290=1,IF(OR(price_limit="",price_limit="No Limit"),IF(M290="Yes",1,2),IF(SUMIFS(WhatIf!$G:$G,WhatIf!$A:$A,M$1,WhatIf!$B:$B,M290)&lt;=price_limit,IF(M290="Yes",1,2),"")),""))</f>
        <v/>
      </c>
      <c r="BC290" s="67" t="str">
        <f>IF(OR(N290="",VLOOKUP(N$1,Services!$A$1:$B$22,2,0)="Exclude"),"",IF($D290=1,IF(OR(price_limit="",price_limit="No Limit"),IF(N290="Yes",1,2),IF(SUMIFS(WhatIf!$G:$G,WhatIf!$A:$A,N$1,WhatIf!$B:$B,N290)&lt;=price_limit,IF(N290="Yes",1,2),"")),""))</f>
        <v/>
      </c>
      <c r="BD290" s="67" t="str">
        <f>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 ca="1">IF(OR(R290="",VLOOKUP(R$1,Services!$A$1:$B$22,2,0)="Exclude"),"",IF($D290=1,IF(OR(price_limit="",price_limit="No Limit"),IF(R290="Yes",1,2),IF(SUMIFS(WhatIf!$G:$G,WhatIf!$A:$A,R$1,WhatIf!$B:$B,R290)&lt;=price_limit,IF(R290="Yes",1,2),"")),""))</f>
        <v/>
      </c>
      <c r="BH290" s="67" t="str">
        <f>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 ca="1">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2"/>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37.299999999999997" x14ac:dyDescent="0.3">
      <c r="A291" s="19" t="s">
        <v>342</v>
      </c>
      <c r="B291" s="4" t="s">
        <v>237</v>
      </c>
      <c r="C291" s="4" t="s">
        <v>207</v>
      </c>
      <c r="D291" s="3" t="str">
        <f t="shared" ca="1" si="23"/>
        <v/>
      </c>
      <c r="R291" s="5" t="s">
        <v>929</v>
      </c>
      <c r="V291" s="5" t="s">
        <v>572</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1"/>
        <v/>
      </c>
      <c r="AT291" s="67" t="str">
        <f>IF(OR(E291="",VLOOKUP(E$1,Services!$A$1:$B$22,2,0)="Exclude"),"",IF($D291=1,IF(OR(price_limit="",price_limit="No Limit"),IF(E291="Yes",1,2),IF(SUMIFS(WhatIf!$G:$G,WhatIf!$A:$A,E$1,WhatIf!$B:$B,E291)&lt;=price_limit,IF(E291="Yes",1,2),"")),""))</f>
        <v/>
      </c>
      <c r="AU291" s="67" t="str">
        <f>IF(OR(F291="",VLOOKUP(F$1,Services!$A$1:$B$22,2,0)="Exclude"),"",IF($D291=1,IF(OR(price_limit="",price_limit="No Limit"),IF(F291="Yes",1,2),IF(SUMIFS(WhatIf!$G:$G,WhatIf!$A:$A,F$1,WhatIf!$B:$B,F291)&lt;=price_limit,IF(F291="Yes",1,2),"")),""))</f>
        <v/>
      </c>
      <c r="AV291" s="67" t="str">
        <f>IF(OR(G291="",VLOOKUP(G$1,Services!$A$1:$B$22,2,0)="Exclude"),"",IF($D291=1,IF(OR(price_limit="",price_limit="No Limit"),IF(G291="Yes",1,2),IF(SUMIFS(WhatIf!$G:$G,WhatIf!$A:$A,G$1,WhatIf!$B:$B,G291)&lt;=price_limit,IF(G291="Yes",1,2),"")),""))</f>
        <v/>
      </c>
      <c r="AW291" s="67" t="str">
        <f>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IF(OR(L291="",VLOOKUP(L$1,Services!$A$1:$B$22,2,0)="Exclude"),"",IF($D291=1,IF(OR(price_limit="",price_limit="No Limit"),IF(L291="Yes",1,2),IF(SUMIFS(WhatIf!$G:$G,WhatIf!$A:$A,L$1,WhatIf!$B:$B,L291)&lt;=price_limit,IF(L291="Yes",1,2),"")),""))</f>
        <v/>
      </c>
      <c r="BB291" s="67" t="str">
        <f>IF(OR(M291="",VLOOKUP(M$1,Services!$A$1:$B$22,2,0)="Exclude"),"",IF($D291=1,IF(OR(price_limit="",price_limit="No Limit"),IF(M291="Yes",1,2),IF(SUMIFS(WhatIf!$G:$G,WhatIf!$A:$A,M$1,WhatIf!$B:$B,M291)&lt;=price_limit,IF(M291="Yes",1,2),"")),""))</f>
        <v/>
      </c>
      <c r="BC291" s="67" t="str">
        <f>IF(OR(N291="",VLOOKUP(N$1,Services!$A$1:$B$22,2,0)="Exclude"),"",IF($D291=1,IF(OR(price_limit="",price_limit="No Limit"),IF(N291="Yes",1,2),IF(SUMIFS(WhatIf!$G:$G,WhatIf!$A:$A,N$1,WhatIf!$B:$B,N291)&lt;=price_limit,IF(N291="Yes",1,2),"")),""))</f>
        <v/>
      </c>
      <c r="BD291" s="67" t="str">
        <f>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 ca="1">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 ca="1">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2"/>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343</v>
      </c>
      <c r="B292" s="4" t="s">
        <v>237</v>
      </c>
      <c r="C292" s="4" t="s">
        <v>207</v>
      </c>
      <c r="D292" s="3" t="str">
        <f t="shared" ca="1" si="23"/>
        <v/>
      </c>
      <c r="R292" s="5" t="s">
        <v>929</v>
      </c>
      <c r="V292" s="5" t="s">
        <v>572</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1"/>
        <v/>
      </c>
      <c r="AT292" s="67" t="str">
        <f>IF(OR(E292="",VLOOKUP(E$1,Services!$A$1:$B$22,2,0)="Exclude"),"",IF($D292=1,IF(OR(price_limit="",price_limit="No Limit"),IF(E292="Yes",1,2),IF(SUMIFS(WhatIf!$G:$G,WhatIf!$A:$A,E$1,WhatIf!$B:$B,E292)&lt;=price_limit,IF(E292="Yes",1,2),"")),""))</f>
        <v/>
      </c>
      <c r="AU292" s="67" t="str">
        <f>IF(OR(F292="",VLOOKUP(F$1,Services!$A$1:$B$22,2,0)="Exclude"),"",IF($D292=1,IF(OR(price_limit="",price_limit="No Limit"),IF(F292="Yes",1,2),IF(SUMIFS(WhatIf!$G:$G,WhatIf!$A:$A,F$1,WhatIf!$B:$B,F292)&lt;=price_limit,IF(F292="Yes",1,2),"")),""))</f>
        <v/>
      </c>
      <c r="AV292" s="67" t="str">
        <f>IF(OR(G292="",VLOOKUP(G$1,Services!$A$1:$B$22,2,0)="Exclude"),"",IF($D292=1,IF(OR(price_limit="",price_limit="No Limit"),IF(G292="Yes",1,2),IF(SUMIFS(WhatIf!$G:$G,WhatIf!$A:$A,G$1,WhatIf!$B:$B,G292)&lt;=price_limit,IF(G292="Yes",1,2),"")),""))</f>
        <v/>
      </c>
      <c r="AW292" s="67" t="str">
        <f>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IF(OR(J292="",VLOOKUP(J$1,Services!$A$1:$B$22,2,0)="Exclude"),"",IF($D292=1,IF(OR(price_limit="",price_limit="No Limit"),IF(J292="Yes",1,2),IF(SUMIFS(WhatIf!$G:$G,WhatIf!$A:$A,J$1,WhatIf!$B:$B,J292)&lt;=price_limit,IF(J292="Yes",1,2),"")),""))</f>
        <v/>
      </c>
      <c r="AZ292" s="67" t="str">
        <f>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IF(OR(M292="",VLOOKUP(M$1,Services!$A$1:$B$22,2,0)="Exclude"),"",IF($D292=1,IF(OR(price_limit="",price_limit="No Limit"),IF(M292="Yes",1,2),IF(SUMIFS(WhatIf!$G:$G,WhatIf!$A:$A,M$1,WhatIf!$B:$B,M292)&lt;=price_limit,IF(M292="Yes",1,2),"")),""))</f>
        <v/>
      </c>
      <c r="BC292" s="67" t="str">
        <f>IF(OR(N292="",VLOOKUP(N$1,Services!$A$1:$B$22,2,0)="Exclude"),"",IF($D292=1,IF(OR(price_limit="",price_limit="No Limit"),IF(N292="Yes",1,2),IF(SUMIFS(WhatIf!$G:$G,WhatIf!$A:$A,N$1,WhatIf!$B:$B,N292)&lt;=price_limit,IF(N292="Yes",1,2),"")),""))</f>
        <v/>
      </c>
      <c r="BD292" s="67" t="str">
        <f>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 ca="1">IF(OR(R292="",VLOOKUP(R$1,Services!$A$1:$B$22,2,0)="Exclude"),"",IF($D292=1,IF(OR(price_limit="",price_limit="No Limit"),IF(R292="Yes",1,2),IF(SUMIFS(WhatIf!$G:$G,WhatIf!$A:$A,R$1,WhatIf!$B:$B,R292)&lt;=price_limit,IF(R292="Yes",1,2),"")),""))</f>
        <v/>
      </c>
      <c r="BH292" s="67" t="str">
        <f>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 ca="1">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IF(OR(X292="",VLOOKUP(X$1,Services!$A$1:$B$22,2,0)="Exclude"),"",IF($D292=1,IF(OR(price_limit="",price_limit="No Limit"),IF(X292="Yes",1,2),IF(SUMIFS(WhatIf!$G:$G,WhatIf!$A:$A,X$1,WhatIf!$B:$B,X292)&lt;=price_limit,IF(X292="Yes",1,2),"")),""))</f>
        <v/>
      </c>
      <c r="BN292" s="3">
        <f t="shared" si="22"/>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37.299999999999997" x14ac:dyDescent="0.3">
      <c r="A293" s="19" t="s">
        <v>230</v>
      </c>
      <c r="B293" s="4" t="s">
        <v>344</v>
      </c>
      <c r="C293" s="4" t="s">
        <v>448</v>
      </c>
      <c r="D293" s="3" t="str">
        <f t="shared" ca="1" si="23"/>
        <v/>
      </c>
      <c r="F293" s="5" t="s">
        <v>495</v>
      </c>
      <c r="G293" s="5" t="s">
        <v>495</v>
      </c>
      <c r="R293" s="5" t="s">
        <v>1</v>
      </c>
      <c r="V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1"/>
        <v/>
      </c>
      <c r="AT293" s="67" t="str">
        <f>IF(OR(E293="",VLOOKUP(E$1,Services!$A$1:$B$22,2,0)="Exclude"),"",IF($D293=1,IF(OR(price_limit="",price_limit="No Limit"),IF(E293="Yes",1,2),IF(SUMIFS(WhatIf!$G:$G,WhatIf!$A:$A,E$1,WhatIf!$B:$B,E293)&lt;=price_limit,IF(E293="Yes",1,2),"")),""))</f>
        <v/>
      </c>
      <c r="AU293" s="67" t="str">
        <f ca="1">IF(OR(F293="",VLOOKUP(F$1,Services!$A$1:$B$22,2,0)="Exclude"),"",IF($D293=1,IF(OR(price_limit="",price_limit="No Limit"),IF(F293="Yes",1,2),IF(SUMIFS(WhatIf!$G:$G,WhatIf!$A:$A,F$1,WhatIf!$B:$B,F293)&lt;=price_limit,IF(F293="Yes",1,2),"")),""))</f>
        <v/>
      </c>
      <c r="AV293" s="67" t="str">
        <f ca="1">IF(OR(G293="",VLOOKUP(G$1,Services!$A$1:$B$22,2,0)="Exclude"),"",IF($D293=1,IF(OR(price_limit="",price_limit="No Limit"),IF(G293="Yes",1,2),IF(SUMIFS(WhatIf!$G:$G,WhatIf!$A:$A,G$1,WhatIf!$B:$B,G293)&lt;=price_limit,IF(G293="Yes",1,2),"")),""))</f>
        <v/>
      </c>
      <c r="AW293" s="67" t="str">
        <f>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IF(OR(J293="",VLOOKUP(J$1,Services!$A$1:$B$22,2,0)="Exclude"),"",IF($D293=1,IF(OR(price_limit="",price_limit="No Limit"),IF(J293="Yes",1,2),IF(SUMIFS(WhatIf!$G:$G,WhatIf!$A:$A,J$1,WhatIf!$B:$B,J293)&lt;=price_limit,IF(J293="Yes",1,2),"")),""))</f>
        <v/>
      </c>
      <c r="AZ293" s="67" t="str">
        <f>IF(OR(K293="",VLOOKUP(K$1,Services!$A$1:$B$22,2,0)="Exclude"),"",IF($D293=1,IF(OR(price_limit="",price_limit="No Limit"),IF(K293="Yes",1,2),IF(SUMIFS(WhatIf!$G:$G,WhatIf!$A:$A,K$1,WhatIf!$B:$B,K293)&lt;=price_limit,IF(K293="Yes",1,2),"")),""))</f>
        <v/>
      </c>
      <c r="BA293" s="67" t="str">
        <f>IF(OR(L293="",VLOOKUP(L$1,Services!$A$1:$B$22,2,0)="Exclude"),"",IF($D293=1,IF(OR(price_limit="",price_limit="No Limit"),IF(L293="Yes",1,2),IF(SUMIFS(WhatIf!$G:$G,WhatIf!$A:$A,L$1,WhatIf!$B:$B,L293)&lt;=price_limit,IF(L293="Yes",1,2),"")),""))</f>
        <v/>
      </c>
      <c r="BB293" s="67" t="str">
        <f>IF(OR(M293="",VLOOKUP(M$1,Services!$A$1:$B$22,2,0)="Exclude"),"",IF($D293=1,IF(OR(price_limit="",price_limit="No Limit"),IF(M293="Yes",1,2),IF(SUMIFS(WhatIf!$G:$G,WhatIf!$A:$A,M$1,WhatIf!$B:$B,M293)&lt;=price_limit,IF(M293="Yes",1,2),"")),""))</f>
        <v/>
      </c>
      <c r="BC293" s="67" t="str">
        <f>IF(OR(N293="",VLOOKUP(N$1,Services!$A$1:$B$22,2,0)="Exclude"),"",IF($D293=1,IF(OR(price_limit="",price_limit="No Limit"),IF(N293="Yes",1,2),IF(SUMIFS(WhatIf!$G:$G,WhatIf!$A:$A,N$1,WhatIf!$B:$B,N293)&lt;=price_limit,IF(N293="Yes",1,2),"")),""))</f>
        <v/>
      </c>
      <c r="BD293" s="67" t="str">
        <f>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 ca="1">IF(OR(R293="",VLOOKUP(R$1,Services!$A$1:$B$22,2,0)="Exclude"),"",IF($D293=1,IF(OR(price_limit="",price_limit="No Limit"),IF(R293="Yes",1,2),IF(SUMIFS(WhatIf!$G:$G,WhatIf!$A:$A,R$1,WhatIf!$B:$B,R293)&lt;=price_limit,IF(R293="Yes",1,2),"")),""))</f>
        <v/>
      </c>
      <c r="BH293" s="67" t="str">
        <f>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 ca="1">IF(OR(V293="",VLOOKUP(V$1,Services!$A$1:$B$22,2,0)="Exclude"),"",IF($D293=1,IF(OR(price_limit="",price_limit="No Limit"),IF(V293="Yes",1,2),IF(SUMIFS(WhatIf!$G:$G,WhatIf!$A:$A,V$1,WhatIf!$B:$B,V293)&lt;=price_limit,IF(V293="Yes",1,2),"")),""))</f>
        <v/>
      </c>
      <c r="BL293" s="67" t="str">
        <f>IF(OR(W293="",VLOOKUP(W$1,Services!$A$1:$B$22,2,0)="Exclude"),"",IF($D293=1,IF(OR(price_limit="",price_limit="No Limit"),IF(W293="Yes",1,2),IF(SUMIFS(WhatIf!$G:$G,WhatIf!$A:$A,W$1,WhatIf!$B:$B,W293)&lt;=price_limit,IF(W293="Yes",1,2),"")),""))</f>
        <v/>
      </c>
      <c r="BM293" s="67" t="str">
        <f>IF(OR(X293="",VLOOKUP(X$1,Services!$A$1:$B$22,2,0)="Exclude"),"",IF($D293=1,IF(OR(price_limit="",price_limit="No Limit"),IF(X293="Yes",1,2),IF(SUMIFS(WhatIf!$G:$G,WhatIf!$A:$A,X$1,WhatIf!$B:$B,X293)&lt;=price_limit,IF(X293="Yes",1,2),"")),""))</f>
        <v/>
      </c>
      <c r="BN293" s="3">
        <f t="shared" si="22"/>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x14ac:dyDescent="0.3">
      <c r="A294" s="19" t="s">
        <v>513</v>
      </c>
      <c r="C294" s="4" t="s">
        <v>450</v>
      </c>
      <c r="D294" s="3" t="str">
        <f t="shared" ca="1" si="23"/>
        <v/>
      </c>
      <c r="F294" s="5" t="s">
        <v>513</v>
      </c>
      <c r="G294" s="5" t="s">
        <v>513</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1"/>
        <v/>
      </c>
      <c r="AT294" s="67" t="str">
        <f>IF(OR(E294="",VLOOKUP(E$1,Services!$A$1:$B$22,2,0)="Exclude"),"",IF($D294=1,IF(OR(price_limit="",price_limit="No Limit"),IF(E294="Yes",1,2),IF(SUMIFS(WhatIf!$G:$G,WhatIf!$A:$A,E$1,WhatIf!$B:$B,E294)&lt;=price_limit,IF(E294="Yes",1,2),"")),""))</f>
        <v/>
      </c>
      <c r="AU294" s="67" t="str">
        <f ca="1">IF(OR(F294="",VLOOKUP(F$1,Services!$A$1:$B$22,2,0)="Exclude"),"",IF($D294=1,IF(OR(price_limit="",price_limit="No Limit"),IF(F294="Yes",1,2),IF(SUMIFS(WhatIf!$G:$G,WhatIf!$A:$A,F$1,WhatIf!$B:$B,F294)&lt;=price_limit,IF(F294="Yes",1,2),"")),""))</f>
        <v/>
      </c>
      <c r="AV294" s="67" t="str">
        <f ca="1">IF(OR(G294="",VLOOKUP(G$1,Services!$A$1:$B$22,2,0)="Exclude"),"",IF($D294=1,IF(OR(price_limit="",price_limit="No Limit"),IF(G294="Yes",1,2),IF(SUMIFS(WhatIf!$G:$G,WhatIf!$A:$A,G$1,WhatIf!$B:$B,G294)&lt;=price_limit,IF(G294="Yes",1,2),"")),""))</f>
        <v/>
      </c>
      <c r="AW294" s="67" t="str">
        <f>IF(OR(H294="",VLOOKUP(H$1,Services!$A$1:$B$22,2,0)="Exclude"),"",IF($D294=1,IF(OR(price_limit="",price_limit="No Limit"),IF(H294="Yes",1,2),IF(SUMIFS(WhatIf!$G:$G,WhatIf!$A:$A,H$1,WhatIf!$B:$B,H294)&lt;=price_limit,IF(H294="Yes",1,2),"")),""))</f>
        <v/>
      </c>
      <c r="AX294" s="67" t="str">
        <f>IF(OR(I294="",VLOOKUP(I$1,Services!$A$1:$B$22,2,0)="Exclude"),"",IF($D294=1,IF(OR(price_limit="",price_limit="No Limit"),IF(I294="Yes",1,2),IF(SUMIFS(WhatIf!$G:$G,WhatIf!$A:$A,I$1,WhatIf!$B:$B,I294)&lt;=price_limit,IF(I294="Yes",1,2),"")),""))</f>
        <v/>
      </c>
      <c r="AY294" s="67" t="str">
        <f>IF(OR(J294="",VLOOKUP(J$1,Services!$A$1:$B$22,2,0)="Exclude"),"",IF($D294=1,IF(OR(price_limit="",price_limit="No Limit"),IF(J294="Yes",1,2),IF(SUMIFS(WhatIf!$G:$G,WhatIf!$A:$A,J$1,WhatIf!$B:$B,J294)&lt;=price_limit,IF(J294="Yes",1,2),"")),""))</f>
        <v/>
      </c>
      <c r="AZ294" s="67" t="str">
        <f>IF(OR(K294="",VLOOKUP(K$1,Services!$A$1:$B$22,2,0)="Exclude"),"",IF($D294=1,IF(OR(price_limit="",price_limit="No Limit"),IF(K294="Yes",1,2),IF(SUMIFS(WhatIf!$G:$G,WhatIf!$A:$A,K$1,WhatIf!$B:$B,K294)&lt;=price_limit,IF(K294="Yes",1,2),"")),""))</f>
        <v/>
      </c>
      <c r="BA294" s="67" t="str">
        <f>IF(OR(L294="",VLOOKUP(L$1,Services!$A$1:$B$22,2,0)="Exclude"),"",IF($D294=1,IF(OR(price_limit="",price_limit="No Limit"),IF(L294="Yes",1,2),IF(SUMIFS(WhatIf!$G:$G,WhatIf!$A:$A,L$1,WhatIf!$B:$B,L294)&lt;=price_limit,IF(L294="Yes",1,2),"")),""))</f>
        <v/>
      </c>
      <c r="BB294" s="67" t="str">
        <f>IF(OR(M294="",VLOOKUP(M$1,Services!$A$1:$B$22,2,0)="Exclude"),"",IF($D294=1,IF(OR(price_limit="",price_limit="No Limit"),IF(M294="Yes",1,2),IF(SUMIFS(WhatIf!$G:$G,WhatIf!$A:$A,M$1,WhatIf!$B:$B,M294)&lt;=price_limit,IF(M294="Yes",1,2),"")),""))</f>
        <v/>
      </c>
      <c r="BC294" s="67" t="str">
        <f>IF(OR(N294="",VLOOKUP(N$1,Services!$A$1:$B$22,2,0)="Exclude"),"",IF($D294=1,IF(OR(price_limit="",price_limit="No Limit"),IF(N294="Yes",1,2),IF(SUMIFS(WhatIf!$G:$G,WhatIf!$A:$A,N$1,WhatIf!$B:$B,N294)&lt;=price_limit,IF(N294="Yes",1,2),"")),""))</f>
        <v/>
      </c>
      <c r="BD294" s="67" t="str">
        <f>IF(OR(O294="",VLOOKUP(O$1,Services!$A$1:$B$22,2,0)="Exclude"),"",IF($D294=1,IF(OR(price_limit="",price_limit="No Limit"),IF(O294="Yes",1,2),IF(SUMIFS(WhatIf!$G:$G,WhatIf!$A:$A,O$1,WhatIf!$B:$B,O294)&lt;=price_limit,IF(O294="Yes",1,2),"")),""))</f>
        <v/>
      </c>
      <c r="BE294" s="67" t="str">
        <f>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IF(OR(R294="",VLOOKUP(R$1,Services!$A$1:$B$22,2,0)="Exclude"),"",IF($D294=1,IF(OR(price_limit="",price_limit="No Limit"),IF(R294="Yes",1,2),IF(SUMIFS(WhatIf!$G:$G,WhatIf!$A:$A,R$1,WhatIf!$B:$B,R294)&lt;=price_limit,IF(R294="Yes",1,2),"")),""))</f>
        <v/>
      </c>
      <c r="BH294" s="67" t="str">
        <f>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2"/>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ht="37.299999999999997" x14ac:dyDescent="0.3">
      <c r="A295" s="19" t="s">
        <v>62</v>
      </c>
      <c r="B295" s="4" t="s">
        <v>740</v>
      </c>
      <c r="C295" s="4" t="s">
        <v>280</v>
      </c>
      <c r="D295" s="3" t="str">
        <f t="shared" ca="1" si="23"/>
        <v/>
      </c>
      <c r="E295" s="5" t="s">
        <v>1</v>
      </c>
      <c r="F295" s="5" t="s">
        <v>496</v>
      </c>
      <c r="G295" s="5" t="s">
        <v>1</v>
      </c>
      <c r="I295" s="5" t="s">
        <v>1</v>
      </c>
      <c r="J295" s="5" t="s">
        <v>1</v>
      </c>
      <c r="K295" s="5" t="s">
        <v>1</v>
      </c>
      <c r="L295" s="5" t="s">
        <v>1</v>
      </c>
      <c r="M295" s="5" t="s">
        <v>1</v>
      </c>
      <c r="N295" s="5" t="s">
        <v>1</v>
      </c>
      <c r="O295" s="6"/>
      <c r="P295" s="6"/>
      <c r="Q295" s="6"/>
      <c r="R295" s="6" t="s">
        <v>1</v>
      </c>
      <c r="V295" s="5" t="s">
        <v>1</v>
      </c>
      <c r="X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1"/>
        <v/>
      </c>
      <c r="AT295" s="67" t="str">
        <f ca="1">IF(OR(E295="",VLOOKUP(E$1,Services!$A$1:$B$22,2,0)="Exclude"),"",IF($D295=1,IF(OR(price_limit="",price_limit="No Limit"),IF(E295="Yes",1,2),IF(SUMIFS(WhatIf!$G:$G,WhatIf!$A:$A,E$1,WhatIf!$B:$B,E295)&lt;=price_limit,IF(E295="Yes",1,2),"")),""))</f>
        <v/>
      </c>
      <c r="AU295" s="67" t="str">
        <f ca="1">IF(OR(F295="",VLOOKUP(F$1,Services!$A$1:$B$22,2,0)="Exclude"),"",IF($D295=1,IF(OR(price_limit="",price_limit="No Limit"),IF(F295="Yes",1,2),IF(SUMIFS(WhatIf!$G:$G,WhatIf!$A:$A,F$1,WhatIf!$B:$B,F295)&lt;=price_limit,IF(F295="Yes",1,2),"")),""))</f>
        <v/>
      </c>
      <c r="AV295" s="67" t="str">
        <f ca="1">IF(OR(G295="",VLOOKUP(G$1,Services!$A$1:$B$22,2,0)="Exclude"),"",IF($D295=1,IF(OR(price_limit="",price_limit="No Limit"),IF(G295="Yes",1,2),IF(SUMIFS(WhatIf!$G:$G,WhatIf!$A:$A,G$1,WhatIf!$B:$B,G295)&lt;=price_limit,IF(G295="Yes",1,2),"")),""))</f>
        <v/>
      </c>
      <c r="AW295" s="67" t="str">
        <f>IF(OR(H295="",VLOOKUP(H$1,Services!$A$1:$B$22,2,0)="Exclude"),"",IF($D295=1,IF(OR(price_limit="",price_limit="No Limit"),IF(H295="Yes",1,2),IF(SUMIFS(WhatIf!$G:$G,WhatIf!$A:$A,H$1,WhatIf!$B:$B,H295)&lt;=price_limit,IF(H295="Yes",1,2),"")),""))</f>
        <v/>
      </c>
      <c r="AX295" s="67" t="str">
        <f ca="1">IF(OR(I295="",VLOOKUP(I$1,Services!$A$1:$B$22,2,0)="Exclude"),"",IF($D295=1,IF(OR(price_limit="",price_limit="No Limit"),IF(I295="Yes",1,2),IF(SUMIFS(WhatIf!$G:$G,WhatIf!$A:$A,I$1,WhatIf!$B:$B,I295)&lt;=price_limit,IF(I295="Yes",1,2),"")),""))</f>
        <v/>
      </c>
      <c r="AY295" s="67" t="str">
        <f ca="1">IF(OR(J295="",VLOOKUP(J$1,Services!$A$1:$B$22,2,0)="Exclude"),"",IF($D295=1,IF(OR(price_limit="",price_limit="No Limit"),IF(J295="Yes",1,2),IF(SUMIFS(WhatIf!$G:$G,WhatIf!$A:$A,J$1,WhatIf!$B:$B,J295)&lt;=price_limit,IF(J295="Yes",1,2),"")),""))</f>
        <v/>
      </c>
      <c r="AZ295" s="67" t="str">
        <f ca="1">IF(OR(K295="",VLOOKUP(K$1,Services!$A$1:$B$22,2,0)="Exclude"),"",IF($D295=1,IF(OR(price_limit="",price_limit="No Limit"),IF(K295="Yes",1,2),IF(SUMIFS(WhatIf!$G:$G,WhatIf!$A:$A,K$1,WhatIf!$B:$B,K295)&lt;=price_limit,IF(K295="Yes",1,2),"")),""))</f>
        <v/>
      </c>
      <c r="BA295" s="67" t="str">
        <f ca="1">IF(OR(L295="",VLOOKUP(L$1,Services!$A$1:$B$22,2,0)="Exclude"),"",IF($D295=1,IF(OR(price_limit="",price_limit="No Limit"),IF(L295="Yes",1,2),IF(SUMIFS(WhatIf!$G:$G,WhatIf!$A:$A,L$1,WhatIf!$B:$B,L295)&lt;=price_limit,IF(L295="Yes",1,2),"")),""))</f>
        <v/>
      </c>
      <c r="BB295" s="67" t="str">
        <f ca="1">IF(OR(M295="",VLOOKUP(M$1,Services!$A$1:$B$22,2,0)="Exclude"),"",IF($D295=1,IF(OR(price_limit="",price_limit="No Limit"),IF(M295="Yes",1,2),IF(SUMIFS(WhatIf!$G:$G,WhatIf!$A:$A,M$1,WhatIf!$B:$B,M295)&lt;=price_limit,IF(M295="Yes",1,2),"")),""))</f>
        <v/>
      </c>
      <c r="BC295" s="67" t="str">
        <f ca="1">IF(OR(N295="",VLOOKUP(N$1,Services!$A$1:$B$22,2,0)="Exclude"),"",IF($D295=1,IF(OR(price_limit="",price_limit="No Limit"),IF(N295="Yes",1,2),IF(SUMIFS(WhatIf!$G:$G,WhatIf!$A:$A,N$1,WhatIf!$B:$B,N295)&lt;=price_limit,IF(N295="Yes",1,2),"")),""))</f>
        <v/>
      </c>
      <c r="BD295" s="67" t="str">
        <f>IF(OR(O295="",VLOOKUP(O$1,Services!$A$1:$B$22,2,0)="Exclude"),"",IF($D295=1,IF(OR(price_limit="",price_limit="No Limit"),IF(O295="Yes",1,2),IF(SUMIFS(WhatIf!$G:$G,WhatIf!$A:$A,O$1,WhatIf!$B:$B,O295)&lt;=price_limit,IF(O295="Yes",1,2),"")),""))</f>
        <v/>
      </c>
      <c r="BE295" s="67" t="str">
        <f>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 ca="1">IF(OR(R295="",VLOOKUP(R$1,Services!$A$1:$B$22,2,0)="Exclude"),"",IF($D295=1,IF(OR(price_limit="",price_limit="No Limit"),IF(R295="Yes",1,2),IF(SUMIFS(WhatIf!$G:$G,WhatIf!$A:$A,R$1,WhatIf!$B:$B,R295)&lt;=price_limit,IF(R295="Yes",1,2),"")),""))</f>
        <v/>
      </c>
      <c r="BH295" s="67" t="str">
        <f>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 ca="1">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 ca="1">IF(OR(X295="",VLOOKUP(X$1,Services!$A$1:$B$22,2,0)="Exclude"),"",IF($D295=1,IF(OR(price_limit="",price_limit="No Limit"),IF(X295="Yes",1,2),IF(SUMIFS(WhatIf!$G:$G,WhatIf!$A:$A,X$1,WhatIf!$B:$B,X295)&lt;=price_limit,IF(X295="Yes",1,2),"")),""))</f>
        <v/>
      </c>
      <c r="BN295" s="3">
        <f t="shared" si="22"/>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ht="24.9" x14ac:dyDescent="0.3">
      <c r="A296" s="19" t="s">
        <v>205</v>
      </c>
      <c r="B296" s="4" t="s">
        <v>237</v>
      </c>
      <c r="C296" s="4" t="s">
        <v>206</v>
      </c>
      <c r="D296" s="3" t="str">
        <f t="shared" ca="1" si="23"/>
        <v/>
      </c>
      <c r="F296" s="5" t="s">
        <v>793</v>
      </c>
      <c r="G296" s="5" t="s">
        <v>793</v>
      </c>
      <c r="H296" s="5" t="s">
        <v>282</v>
      </c>
      <c r="I296" s="5" t="s">
        <v>282</v>
      </c>
      <c r="J296" s="5" t="s">
        <v>282</v>
      </c>
      <c r="K296" s="5" t="s">
        <v>282</v>
      </c>
      <c r="L296" s="5" t="s">
        <v>282</v>
      </c>
      <c r="M296" s="5" t="s">
        <v>282</v>
      </c>
      <c r="N296" s="5" t="s">
        <v>1</v>
      </c>
      <c r="W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1"/>
        <v/>
      </c>
      <c r="AT296" s="67" t="str">
        <f>IF(OR(E296="",VLOOKUP(E$1,Services!$A$1:$B$22,2,0)="Exclude"),"",IF($D296=1,IF(OR(price_limit="",price_limit="No Limit"),IF(E296="Yes",1,2),IF(SUMIFS(WhatIf!$G:$G,WhatIf!$A:$A,E$1,WhatIf!$B:$B,E296)&lt;=price_limit,IF(E296="Yes",1,2),"")),""))</f>
        <v/>
      </c>
      <c r="AU296" s="67" t="str">
        <f ca="1">IF(OR(F296="",VLOOKUP(F$1,Services!$A$1:$B$22,2,0)="Exclude"),"",IF($D296=1,IF(OR(price_limit="",price_limit="No Limit"),IF(F296="Yes",1,2),IF(SUMIFS(WhatIf!$G:$G,WhatIf!$A:$A,F$1,WhatIf!$B:$B,F296)&lt;=price_limit,IF(F296="Yes",1,2),"")),""))</f>
        <v/>
      </c>
      <c r="AV296" s="67" t="str">
        <f ca="1">IF(OR(G296="",VLOOKUP(G$1,Services!$A$1:$B$22,2,0)="Exclude"),"",IF($D296=1,IF(OR(price_limit="",price_limit="No Limit"),IF(G296="Yes",1,2),IF(SUMIFS(WhatIf!$G:$G,WhatIf!$A:$A,G$1,WhatIf!$B:$B,G296)&lt;=price_limit,IF(G296="Yes",1,2),"")),""))</f>
        <v/>
      </c>
      <c r="AW296" s="67" t="str">
        <f ca="1">IF(OR(H296="",VLOOKUP(H$1,Services!$A$1:$B$22,2,0)="Exclude"),"",IF($D296=1,IF(OR(price_limit="",price_limit="No Limit"),IF(H296="Yes",1,2),IF(SUMIFS(WhatIf!$G:$G,WhatIf!$A:$A,H$1,WhatIf!$B:$B,H296)&lt;=price_limit,IF(H296="Yes",1,2),"")),""))</f>
        <v/>
      </c>
      <c r="AX296" s="67" t="str">
        <f ca="1">IF(OR(I296="",VLOOKUP(I$1,Services!$A$1:$B$22,2,0)="Exclude"),"",IF($D296=1,IF(OR(price_limit="",price_limit="No Limit"),IF(I296="Yes",1,2),IF(SUMIFS(WhatIf!$G:$G,WhatIf!$A:$A,I$1,WhatIf!$B:$B,I296)&lt;=price_limit,IF(I296="Yes",1,2),"")),""))</f>
        <v/>
      </c>
      <c r="AY296" s="67" t="str">
        <f ca="1">IF(OR(J296="",VLOOKUP(J$1,Services!$A$1:$B$22,2,0)="Exclude"),"",IF($D296=1,IF(OR(price_limit="",price_limit="No Limit"),IF(J296="Yes",1,2),IF(SUMIFS(WhatIf!$G:$G,WhatIf!$A:$A,J$1,WhatIf!$B:$B,J296)&lt;=price_limit,IF(J296="Yes",1,2),"")),""))</f>
        <v/>
      </c>
      <c r="AZ296" s="67" t="str">
        <f ca="1">IF(OR(K296="",VLOOKUP(K$1,Services!$A$1:$B$22,2,0)="Exclude"),"",IF($D296=1,IF(OR(price_limit="",price_limit="No Limit"),IF(K296="Yes",1,2),IF(SUMIFS(WhatIf!$G:$G,WhatIf!$A:$A,K$1,WhatIf!$B:$B,K296)&lt;=price_limit,IF(K296="Yes",1,2),"")),""))</f>
        <v/>
      </c>
      <c r="BA296" s="67" t="str">
        <f ca="1">IF(OR(L296="",VLOOKUP(L$1,Services!$A$1:$B$22,2,0)="Exclude"),"",IF($D296=1,IF(OR(price_limit="",price_limit="No Limit"),IF(L296="Yes",1,2),IF(SUMIFS(WhatIf!$G:$G,WhatIf!$A:$A,L$1,WhatIf!$B:$B,L296)&lt;=price_limit,IF(L296="Yes",1,2),"")),""))</f>
        <v/>
      </c>
      <c r="BB296" s="67" t="str">
        <f ca="1">IF(OR(M296="",VLOOKUP(M$1,Services!$A$1:$B$22,2,0)="Exclude"),"",IF($D296=1,IF(OR(price_limit="",price_limit="No Limit"),IF(M296="Yes",1,2),IF(SUMIFS(WhatIf!$G:$G,WhatIf!$A:$A,M$1,WhatIf!$B:$B,M296)&lt;=price_limit,IF(M296="Yes",1,2),"")),""))</f>
        <v/>
      </c>
      <c r="BC296" s="67" t="str">
        <f ca="1">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IF(OR(R296="",VLOOKUP(R$1,Services!$A$1:$B$22,2,0)="Exclude"),"",IF($D296=1,IF(OR(price_limit="",price_limit="No Limit"),IF(R296="Yes",1,2),IF(SUMIFS(WhatIf!$G:$G,WhatIf!$A:$A,R$1,WhatIf!$B:$B,R296)&lt;=price_limit,IF(R296="Yes",1,2),"")),""))</f>
        <v/>
      </c>
      <c r="BH296" s="67" t="str">
        <f>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IF(OR(V296="",VLOOKUP(V$1,Services!$A$1:$B$22,2,0)="Exclude"),"",IF($D296=1,IF(OR(price_limit="",price_limit="No Limit"),IF(V296="Yes",1,2),IF(SUMIFS(WhatIf!$G:$G,WhatIf!$A:$A,V$1,WhatIf!$B:$B,V296)&lt;=price_limit,IF(V296="Yes",1,2),"")),""))</f>
        <v/>
      </c>
      <c r="BL296" s="67" t="str">
        <f ca="1">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2"/>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ht="24.9" x14ac:dyDescent="0.3">
      <c r="A297" s="19" t="s">
        <v>63</v>
      </c>
      <c r="B297" s="4" t="s">
        <v>237</v>
      </c>
      <c r="C297" s="4" t="s">
        <v>444</v>
      </c>
      <c r="D297" s="3" t="str">
        <f t="shared" ca="1" si="23"/>
        <v/>
      </c>
      <c r="O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1"/>
        <v/>
      </c>
      <c r="AT297" s="67" t="str">
        <f>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IF(OR(G297="",VLOOKUP(G$1,Services!$A$1:$B$22,2,0)="Exclude"),"",IF($D297=1,IF(OR(price_limit="",price_limit="No Limit"),IF(G297="Yes",1,2),IF(SUMIFS(WhatIf!$G:$G,WhatIf!$A:$A,G$1,WhatIf!$B:$B,G297)&lt;=price_limit,IF(G297="Yes",1,2),"")),""))</f>
        <v/>
      </c>
      <c r="AW297" s="67" t="str">
        <f>IF(OR(H297="",VLOOKUP(H$1,Services!$A$1:$B$22,2,0)="Exclude"),"",IF($D297=1,IF(OR(price_limit="",price_limit="No Limit"),IF(H297="Yes",1,2),IF(SUMIFS(WhatIf!$G:$G,WhatIf!$A:$A,H$1,WhatIf!$B:$B,H297)&lt;=price_limit,IF(H297="Yes",1,2),"")),""))</f>
        <v/>
      </c>
      <c r="AX297" s="67" t="str">
        <f>IF(OR(I297="",VLOOKUP(I$1,Services!$A$1:$B$22,2,0)="Exclude"),"",IF($D297=1,IF(OR(price_limit="",price_limit="No Limit"),IF(I297="Yes",1,2),IF(SUMIFS(WhatIf!$G:$G,WhatIf!$A:$A,I$1,WhatIf!$B:$B,I297)&lt;=price_limit,IF(I297="Yes",1,2),"")),""))</f>
        <v/>
      </c>
      <c r="AY297" s="67" t="str">
        <f>IF(OR(J297="",VLOOKUP(J$1,Services!$A$1:$B$22,2,0)="Exclude"),"",IF($D297=1,IF(OR(price_limit="",price_limit="No Limit"),IF(J297="Yes",1,2),IF(SUMIFS(WhatIf!$G:$G,WhatIf!$A:$A,J$1,WhatIf!$B:$B,J297)&lt;=price_limit,IF(J297="Yes",1,2),"")),""))</f>
        <v/>
      </c>
      <c r="AZ297" s="67" t="str">
        <f>IF(OR(K297="",VLOOKUP(K$1,Services!$A$1:$B$22,2,0)="Exclude"),"",IF($D297=1,IF(OR(price_limit="",price_limit="No Limit"),IF(K297="Yes",1,2),IF(SUMIFS(WhatIf!$G:$G,WhatIf!$A:$A,K$1,WhatIf!$B:$B,K297)&lt;=price_limit,IF(K297="Yes",1,2),"")),""))</f>
        <v/>
      </c>
      <c r="BA297" s="67" t="str">
        <f>IF(OR(L297="",VLOOKUP(L$1,Services!$A$1:$B$22,2,0)="Exclude"),"",IF($D297=1,IF(OR(price_limit="",price_limit="No Limit"),IF(L297="Yes",1,2),IF(SUMIFS(WhatIf!$G:$G,WhatIf!$A:$A,L$1,WhatIf!$B:$B,L297)&lt;=price_limit,IF(L297="Yes",1,2),"")),""))</f>
        <v/>
      </c>
      <c r="BB297" s="67" t="str">
        <f>IF(OR(M297="",VLOOKUP(M$1,Services!$A$1:$B$22,2,0)="Exclude"),"",IF($D297=1,IF(OR(price_limit="",price_limit="No Limit"),IF(M297="Yes",1,2),IF(SUMIFS(WhatIf!$G:$G,WhatIf!$A:$A,M$1,WhatIf!$B:$B,M297)&lt;=price_limit,IF(M297="Yes",1,2),"")),""))</f>
        <v/>
      </c>
      <c r="BC297" s="67" t="str">
        <f>IF(OR(N297="",VLOOKUP(N$1,Services!$A$1:$B$22,2,0)="Exclude"),"",IF($D297=1,IF(OR(price_limit="",price_limit="No Limit"),IF(N297="Yes",1,2),IF(SUMIFS(WhatIf!$G:$G,WhatIf!$A:$A,N$1,WhatIf!$B:$B,N297)&lt;=price_limit,IF(N297="Yes",1,2),"")),""))</f>
        <v/>
      </c>
      <c r="BD297" s="67" t="str">
        <f ca="1">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IF(OR(R297="",VLOOKUP(R$1,Services!$A$1:$B$22,2,0)="Exclude"),"",IF($D297=1,IF(OR(price_limit="",price_limit="No Limit"),IF(R297="Yes",1,2),IF(SUMIFS(WhatIf!$G:$G,WhatIf!$A:$A,R$1,WhatIf!$B:$B,R297)&lt;=price_limit,IF(R297="Yes",1,2),"")),""))</f>
        <v/>
      </c>
      <c r="BH297" s="67" t="str">
        <f>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2"/>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x14ac:dyDescent="0.3">
      <c r="A298" s="19" t="s">
        <v>918</v>
      </c>
      <c r="B298" s="4" t="s">
        <v>237</v>
      </c>
      <c r="C298" s="4" t="s">
        <v>443</v>
      </c>
      <c r="D298" s="3" t="str">
        <f t="shared" ca="1" si="23"/>
        <v/>
      </c>
      <c r="O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1"/>
        <v/>
      </c>
      <c r="AT298" s="67" t="str">
        <f>IF(OR(E298="",VLOOKUP(E$1,Services!$A$1:$B$22,2,0)="Exclude"),"",IF($D298=1,IF(OR(price_limit="",price_limit="No Limit"),IF(E298="Yes",1,2),IF(SUMIFS(WhatIf!$G:$G,WhatIf!$A:$A,E$1,WhatIf!$B:$B,E298)&lt;=price_limit,IF(E298="Yes",1,2),"")),""))</f>
        <v/>
      </c>
      <c r="AU298" s="67" t="str">
        <f>IF(OR(F298="",VLOOKUP(F$1,Services!$A$1:$B$22,2,0)="Exclude"),"",IF($D298=1,IF(OR(price_limit="",price_limit="No Limit"),IF(F298="Yes",1,2),IF(SUMIFS(WhatIf!$G:$G,WhatIf!$A:$A,F$1,WhatIf!$B:$B,F298)&lt;=price_limit,IF(F298="Yes",1,2),"")),""))</f>
        <v/>
      </c>
      <c r="AV298" s="67" t="str">
        <f>IF(OR(G298="",VLOOKUP(G$1,Services!$A$1:$B$22,2,0)="Exclude"),"",IF($D298=1,IF(OR(price_limit="",price_limit="No Limit"),IF(G298="Yes",1,2),IF(SUMIFS(WhatIf!$G:$G,WhatIf!$A:$A,G$1,WhatIf!$B:$B,G298)&lt;=price_limit,IF(G298="Yes",1,2),"")),""))</f>
        <v/>
      </c>
      <c r="AW298" s="67" t="str">
        <f>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IF(OR(K298="",VLOOKUP(K$1,Services!$A$1:$B$22,2,0)="Exclude"),"",IF($D298=1,IF(OR(price_limit="",price_limit="No Limit"),IF(K298="Yes",1,2),IF(SUMIFS(WhatIf!$G:$G,WhatIf!$A:$A,K$1,WhatIf!$B:$B,K298)&lt;=price_limit,IF(K298="Yes",1,2),"")),""))</f>
        <v/>
      </c>
      <c r="BA298" s="67" t="str">
        <f>IF(OR(L298="",VLOOKUP(L$1,Services!$A$1:$B$22,2,0)="Exclude"),"",IF($D298=1,IF(OR(price_limit="",price_limit="No Limit"),IF(L298="Yes",1,2),IF(SUMIFS(WhatIf!$G:$G,WhatIf!$A:$A,L$1,WhatIf!$B:$B,L298)&lt;=price_limit,IF(L298="Yes",1,2),"")),""))</f>
        <v/>
      </c>
      <c r="BB298" s="67" t="str">
        <f>IF(OR(M298="",VLOOKUP(M$1,Services!$A$1:$B$22,2,0)="Exclude"),"",IF($D298=1,IF(OR(price_limit="",price_limit="No Limit"),IF(M298="Yes",1,2),IF(SUMIFS(WhatIf!$G:$G,WhatIf!$A:$A,M$1,WhatIf!$B:$B,M298)&lt;=price_limit,IF(M298="Yes",1,2),"")),""))</f>
        <v/>
      </c>
      <c r="BC298" s="67" t="str">
        <f>IF(OR(N298="",VLOOKUP(N$1,Services!$A$1:$B$22,2,0)="Exclude"),"",IF($D298=1,IF(OR(price_limit="",price_limit="No Limit"),IF(N298="Yes",1,2),IF(SUMIFS(WhatIf!$G:$G,WhatIf!$A:$A,N$1,WhatIf!$B:$B,N298)&lt;=price_limit,IF(N298="Yes",1,2),"")),""))</f>
        <v/>
      </c>
      <c r="BD298" s="67" t="str">
        <f ca="1">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2"/>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x14ac:dyDescent="0.3">
      <c r="A299" s="19" t="s">
        <v>135</v>
      </c>
      <c r="B299" s="4" t="s">
        <v>293</v>
      </c>
      <c r="C299" s="4" t="s">
        <v>198</v>
      </c>
      <c r="D299" s="3" t="str">
        <f t="shared" ca="1" si="23"/>
        <v/>
      </c>
      <c r="E299" s="5" t="s">
        <v>1</v>
      </c>
      <c r="R299" s="6" t="s">
        <v>807</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1"/>
        <v/>
      </c>
      <c r="AT299" s="67" t="str">
        <f ca="1">IF(OR(E299="",VLOOKUP(E$1,Services!$A$1:$B$22,2,0)="Exclude"),"",IF($D299=1,IF(OR(price_limit="",price_limit="No Limit"),IF(E299="Yes",1,2),IF(SUMIFS(WhatIf!$G:$G,WhatIf!$A:$A,E$1,WhatIf!$B:$B,E299)&lt;=price_limit,IF(E299="Yes",1,2),"")),""))</f>
        <v/>
      </c>
      <c r="AU299" s="67" t="str">
        <f>IF(OR(F299="",VLOOKUP(F$1,Services!$A$1:$B$22,2,0)="Exclude"),"",IF($D299=1,IF(OR(price_limit="",price_limit="No Limit"),IF(F299="Yes",1,2),IF(SUMIFS(WhatIf!$G:$G,WhatIf!$A:$A,F$1,WhatIf!$B:$B,F299)&lt;=price_limit,IF(F299="Yes",1,2),"")),""))</f>
        <v/>
      </c>
      <c r="AV299" s="67" t="str">
        <f>IF(OR(G299="",VLOOKUP(G$1,Services!$A$1:$B$22,2,0)="Exclude"),"",IF($D299=1,IF(OR(price_limit="",price_limit="No Limit"),IF(G299="Yes",1,2),IF(SUMIFS(WhatIf!$G:$G,WhatIf!$A:$A,G$1,WhatIf!$B:$B,G299)&lt;=price_limit,IF(G299="Yes",1,2),"")),""))</f>
        <v/>
      </c>
      <c r="AW299" s="67" t="str">
        <f>IF(OR(H299="",VLOOKUP(H$1,Services!$A$1:$B$22,2,0)="Exclude"),"",IF($D299=1,IF(OR(price_limit="",price_limit="No Limit"),IF(H299="Yes",1,2),IF(SUMIFS(WhatIf!$G:$G,WhatIf!$A:$A,H$1,WhatIf!$B:$B,H299)&lt;=price_limit,IF(H299="Yes",1,2),"")),""))</f>
        <v/>
      </c>
      <c r="AX299" s="67" t="str">
        <f>IF(OR(I299="",VLOOKUP(I$1,Services!$A$1:$B$22,2,0)="Exclude"),"",IF($D299=1,IF(OR(price_limit="",price_limit="No Limit"),IF(I299="Yes",1,2),IF(SUMIFS(WhatIf!$G:$G,WhatIf!$A:$A,I$1,WhatIf!$B:$B,I299)&lt;=price_limit,IF(I299="Yes",1,2),"")),""))</f>
        <v/>
      </c>
      <c r="AY299" s="67" t="str">
        <f>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IF(OR(L299="",VLOOKUP(L$1,Services!$A$1:$B$22,2,0)="Exclude"),"",IF($D299=1,IF(OR(price_limit="",price_limit="No Limit"),IF(L299="Yes",1,2),IF(SUMIFS(WhatIf!$G:$G,WhatIf!$A:$A,L$1,WhatIf!$B:$B,L299)&lt;=price_limit,IF(L299="Yes",1,2),"")),""))</f>
        <v/>
      </c>
      <c r="BB299" s="67" t="str">
        <f>IF(OR(M299="",VLOOKUP(M$1,Services!$A$1:$B$22,2,0)="Exclude"),"",IF($D299=1,IF(OR(price_limit="",price_limit="No Limit"),IF(M299="Yes",1,2),IF(SUMIFS(WhatIf!$G:$G,WhatIf!$A:$A,M$1,WhatIf!$B:$B,M299)&lt;=price_limit,IF(M299="Yes",1,2),"")),""))</f>
        <v/>
      </c>
      <c r="BC299" s="67" t="str">
        <f>IF(OR(N299="",VLOOKUP(N$1,Services!$A$1:$B$22,2,0)="Exclude"),"",IF($D299=1,IF(OR(price_limit="",price_limit="No Limit"),IF(N299="Yes",1,2),IF(SUMIFS(WhatIf!$G:$G,WhatIf!$A:$A,N$1,WhatIf!$B:$B,N299)&lt;=price_limit,IF(N299="Yes",1,2),"")),""))</f>
        <v/>
      </c>
      <c r="BD299" s="67" t="str">
        <f>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IF(OR(Q299="",VLOOKUP(Q$1,Services!$A$1:$B$22,2,0)="Exclude"),"",IF($D299=1,IF(OR(price_limit="",price_limit="No Limit"),IF(Q299="Yes",1,2),IF(SUMIFS(WhatIf!$G:$G,WhatIf!$A:$A,Q$1,WhatIf!$B:$B,Q299)&lt;=price_limit,IF(Q299="Yes",1,2),"")),""))</f>
        <v/>
      </c>
      <c r="BG299" s="67" t="str">
        <f ca="1">IF(OR(R299="",VLOOKUP(R$1,Services!$A$1:$B$22,2,0)="Exclude"),"",IF($D299=1,IF(OR(price_limit="",price_limit="No Limit"),IF(R299="Yes",1,2),IF(SUMIFS(WhatIf!$G:$G,WhatIf!$A:$A,R$1,WhatIf!$B:$B,R299)&lt;=price_limit,IF(R299="Yes",1,2),"")),""))</f>
        <v/>
      </c>
      <c r="BH299" s="67" t="str">
        <f>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2"/>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x14ac:dyDescent="0.3">
      <c r="A300" s="19" t="s">
        <v>271</v>
      </c>
      <c r="B300" s="4" t="s">
        <v>237</v>
      </c>
      <c r="C300" s="4" t="s">
        <v>206</v>
      </c>
      <c r="D300" s="3" t="str">
        <f t="shared" ca="1" si="23"/>
        <v/>
      </c>
      <c r="H300" s="5" t="s">
        <v>282</v>
      </c>
      <c r="I300" s="5" t="s">
        <v>282</v>
      </c>
      <c r="J300" s="5" t="s">
        <v>282</v>
      </c>
      <c r="K300" s="5" t="s">
        <v>282</v>
      </c>
      <c r="L300" s="5" t="s">
        <v>282</v>
      </c>
      <c r="M300" s="5" t="s">
        <v>282</v>
      </c>
      <c r="N300" s="5" t="s">
        <v>1</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1"/>
        <v/>
      </c>
      <c r="AT300" s="67" t="str">
        <f>IF(OR(E300="",VLOOKUP(E$1,Services!$A$1:$B$22,2,0)="Exclude"),"",IF($D300=1,IF(OR(price_limit="",price_limit="No Limit"),IF(E300="Yes",1,2),IF(SUMIFS(WhatIf!$G:$G,WhatIf!$A:$A,E$1,WhatIf!$B:$B,E300)&lt;=price_limit,IF(E300="Yes",1,2),"")),""))</f>
        <v/>
      </c>
      <c r="AU300" s="67" t="str">
        <f>IF(OR(F300="",VLOOKUP(F$1,Services!$A$1:$B$22,2,0)="Exclude"),"",IF($D300=1,IF(OR(price_limit="",price_limit="No Limit"),IF(F300="Yes",1,2),IF(SUMIFS(WhatIf!$G:$G,WhatIf!$A:$A,F$1,WhatIf!$B:$B,F300)&lt;=price_limit,IF(F300="Yes",1,2),"")),""))</f>
        <v/>
      </c>
      <c r="AV300" s="67" t="str">
        <f>IF(OR(G300="",VLOOKUP(G$1,Services!$A$1:$B$22,2,0)="Exclude"),"",IF($D300=1,IF(OR(price_limit="",price_limit="No Limit"),IF(G300="Yes",1,2),IF(SUMIFS(WhatIf!$G:$G,WhatIf!$A:$A,G$1,WhatIf!$B:$B,G300)&lt;=price_limit,IF(G300="Yes",1,2),"")),""))</f>
        <v/>
      </c>
      <c r="AW300" s="67" t="str">
        <f ca="1">IF(OR(H300="",VLOOKUP(H$1,Services!$A$1:$B$22,2,0)="Exclude"),"",IF($D300=1,IF(OR(price_limit="",price_limit="No Limit"),IF(H300="Yes",1,2),IF(SUMIFS(WhatIf!$G:$G,WhatIf!$A:$A,H$1,WhatIf!$B:$B,H300)&lt;=price_limit,IF(H300="Yes",1,2),"")),""))</f>
        <v/>
      </c>
      <c r="AX300" s="67" t="str">
        <f ca="1">IF(OR(I300="",VLOOKUP(I$1,Services!$A$1:$B$22,2,0)="Exclude"),"",IF($D300=1,IF(OR(price_limit="",price_limit="No Limit"),IF(I300="Yes",1,2),IF(SUMIFS(WhatIf!$G:$G,WhatIf!$A:$A,I$1,WhatIf!$B:$B,I300)&lt;=price_limit,IF(I300="Yes",1,2),"")),""))</f>
        <v/>
      </c>
      <c r="AY300" s="67" t="str">
        <f ca="1">IF(OR(J300="",VLOOKUP(J$1,Services!$A$1:$B$22,2,0)="Exclude"),"",IF($D300=1,IF(OR(price_limit="",price_limit="No Limit"),IF(J300="Yes",1,2),IF(SUMIFS(WhatIf!$G:$G,WhatIf!$A:$A,J$1,WhatIf!$B:$B,J300)&lt;=price_limit,IF(J300="Yes",1,2),"")),""))</f>
        <v/>
      </c>
      <c r="AZ300" s="67" t="str">
        <f ca="1">IF(OR(K300="",VLOOKUP(K$1,Services!$A$1:$B$22,2,0)="Exclude"),"",IF($D300=1,IF(OR(price_limit="",price_limit="No Limit"),IF(K300="Yes",1,2),IF(SUMIFS(WhatIf!$G:$G,WhatIf!$A:$A,K$1,WhatIf!$B:$B,K300)&lt;=price_limit,IF(K300="Yes",1,2),"")),""))</f>
        <v/>
      </c>
      <c r="BA300" s="67" t="str">
        <f ca="1">IF(OR(L300="",VLOOKUP(L$1,Services!$A$1:$B$22,2,0)="Exclude"),"",IF($D300=1,IF(OR(price_limit="",price_limit="No Limit"),IF(L300="Yes",1,2),IF(SUMIFS(WhatIf!$G:$G,WhatIf!$A:$A,L$1,WhatIf!$B:$B,L300)&lt;=price_limit,IF(L300="Yes",1,2),"")),""))</f>
        <v/>
      </c>
      <c r="BB300" s="67" t="str">
        <f ca="1">IF(OR(M300="",VLOOKUP(M$1,Services!$A$1:$B$22,2,0)="Exclude"),"",IF($D300=1,IF(OR(price_limit="",price_limit="No Limit"),IF(M300="Yes",1,2),IF(SUMIFS(WhatIf!$G:$G,WhatIf!$A:$A,M$1,WhatIf!$B:$B,M300)&lt;=price_limit,IF(M300="Yes",1,2),"")),""))</f>
        <v/>
      </c>
      <c r="BC300" s="67" t="str">
        <f ca="1">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IF(OR(S300="",VLOOKUP(S$1,Services!$A$1:$B$22,2,0)="Exclude"),"",IF($D300=1,IF(OR(price_limit="",price_limit="No Limit"),IF(S300="Yes",1,2),IF(SUMIFS(WhatIf!$G:$G,WhatIf!$A:$A,S$1,WhatIf!$B:$B,S300)&lt;=price_limit,IF(S300="Yes",1,2),"")),""))</f>
        <v/>
      </c>
      <c r="BI300" s="67" t="str">
        <f>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2"/>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ht="24.9" x14ac:dyDescent="0.3">
      <c r="A301" s="19" t="s">
        <v>136</v>
      </c>
      <c r="B301" s="4" t="s">
        <v>237</v>
      </c>
      <c r="C301" s="4" t="s">
        <v>198</v>
      </c>
      <c r="D301" s="3" t="str">
        <f t="shared" ca="1" si="23"/>
        <v/>
      </c>
      <c r="F301" s="5" t="s">
        <v>501</v>
      </c>
      <c r="G301" s="5" t="s">
        <v>501</v>
      </c>
      <c r="U301" s="5" t="s">
        <v>1</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1"/>
        <v/>
      </c>
      <c r="AT301" s="67" t="str">
        <f>IF(OR(E301="",VLOOKUP(E$1,Services!$A$1:$B$22,2,0)="Exclude"),"",IF($D301=1,IF(OR(price_limit="",price_limit="No Limit"),IF(E301="Yes",1,2),IF(SUMIFS(WhatIf!$G:$G,WhatIf!$A:$A,E$1,WhatIf!$B:$B,E301)&lt;=price_limit,IF(E301="Yes",1,2),"")),""))</f>
        <v/>
      </c>
      <c r="AU301" s="67" t="str">
        <f ca="1">IF(OR(F301="",VLOOKUP(F$1,Services!$A$1:$B$22,2,0)="Exclude"),"",IF($D301=1,IF(OR(price_limit="",price_limit="No Limit"),IF(F301="Yes",1,2),IF(SUMIFS(WhatIf!$G:$G,WhatIf!$A:$A,F$1,WhatIf!$B:$B,F301)&lt;=price_limit,IF(F301="Yes",1,2),"")),""))</f>
        <v/>
      </c>
      <c r="AV301" s="67" t="str">
        <f ca="1">IF(OR(G301="",VLOOKUP(G$1,Services!$A$1:$B$22,2,0)="Exclude"),"",IF($D301=1,IF(OR(price_limit="",price_limit="No Limit"),IF(G301="Yes",1,2),IF(SUMIFS(WhatIf!$G:$G,WhatIf!$A:$A,G$1,WhatIf!$B:$B,G301)&lt;=price_limit,IF(G301="Yes",1,2),"")),""))</f>
        <v/>
      </c>
      <c r="AW301" s="67" t="str">
        <f>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IF(OR(L301="",VLOOKUP(L$1,Services!$A$1:$B$22,2,0)="Exclude"),"",IF($D301=1,IF(OR(price_limit="",price_limit="No Limit"),IF(L301="Yes",1,2),IF(SUMIFS(WhatIf!$G:$G,WhatIf!$A:$A,L$1,WhatIf!$B:$B,L301)&lt;=price_limit,IF(L301="Yes",1,2),"")),""))</f>
        <v/>
      </c>
      <c r="BB301" s="67" t="str">
        <f>IF(OR(M301="",VLOOKUP(M$1,Services!$A$1:$B$22,2,0)="Exclude"),"",IF($D301=1,IF(OR(price_limit="",price_limit="No Limit"),IF(M301="Yes",1,2),IF(SUMIFS(WhatIf!$G:$G,WhatIf!$A:$A,M$1,WhatIf!$B:$B,M301)&lt;=price_limit,IF(M301="Yes",1,2),"")),""))</f>
        <v/>
      </c>
      <c r="BC301" s="67" t="str">
        <f>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IF(OR(P301="",VLOOKUP(P$1,Services!$A$1:$B$22,2,0)="Exclude"),"",IF($D301=1,IF(OR(price_limit="",price_limit="No Limit"),IF(P301="Yes",1,2),IF(SUMIFS(WhatIf!$G:$G,WhatIf!$A:$A,P$1,WhatIf!$B:$B,P301)&lt;=price_limit,IF(P301="Yes",1,2),"")),""))</f>
        <v/>
      </c>
      <c r="BF301" s="67" t="str">
        <f>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IF(OR(S301="",VLOOKUP(S$1,Services!$A$1:$B$22,2,0)="Exclude"),"",IF($D301=1,IF(OR(price_limit="",price_limit="No Limit"),IF(S301="Yes",1,2),IF(SUMIFS(WhatIf!$G:$G,WhatIf!$A:$A,S$1,WhatIf!$B:$B,S301)&lt;=price_limit,IF(S301="Yes",1,2),"")),""))</f>
        <v/>
      </c>
      <c r="BI301" s="67" t="str">
        <f>IF(OR(T301="",VLOOKUP(T$1,Services!$A$1:$B$22,2,0)="Exclude"),"",IF($D301=1,IF(OR(price_limit="",price_limit="No Limit"),IF(T301="Yes",1,2),IF(SUMIFS(WhatIf!$G:$G,WhatIf!$A:$A,T$1,WhatIf!$B:$B,T301)&lt;=price_limit,IF(T301="Yes",1,2),"")),""))</f>
        <v/>
      </c>
      <c r="BJ301" s="67" t="str">
        <f ca="1">IF(OR(U301="",VLOOKUP(U$1,Services!$A$1:$B$22,2,0)="Exclude"),"",IF($D301=1,IF(OR(price_limit="",price_limit="No Limit"),IF(U301="Yes",1,2),IF(SUMIFS(WhatIf!$G:$G,WhatIf!$A:$A,U$1,WhatIf!$B:$B,U301)&lt;=price_limit,IF(U301="Yes",1,2),"")),""))</f>
        <v/>
      </c>
      <c r="BK301" s="67" t="str">
        <f>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2"/>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ht="24.9" x14ac:dyDescent="0.3">
      <c r="A302" s="19" t="s">
        <v>345</v>
      </c>
      <c r="B302" s="4" t="s">
        <v>237</v>
      </c>
      <c r="C302" s="4" t="s">
        <v>445</v>
      </c>
      <c r="D302" s="3" t="str">
        <f t="shared" ca="1" si="23"/>
        <v/>
      </c>
      <c r="Q302" s="5" t="s">
        <v>1</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1"/>
        <v/>
      </c>
      <c r="AT302" s="67" t="str">
        <f>IF(OR(E302="",VLOOKUP(E$1,Services!$A$1:$B$22,2,0)="Exclude"),"",IF($D302=1,IF(OR(price_limit="",price_limit="No Limit"),IF(E302="Yes",1,2),IF(SUMIFS(WhatIf!$G:$G,WhatIf!$A:$A,E$1,WhatIf!$B:$B,E302)&lt;=price_limit,IF(E302="Yes",1,2),"")),""))</f>
        <v/>
      </c>
      <c r="AU302" s="67" t="str">
        <f>IF(OR(F302="",VLOOKUP(F$1,Services!$A$1:$B$22,2,0)="Exclude"),"",IF($D302=1,IF(OR(price_limit="",price_limit="No Limit"),IF(F302="Yes",1,2),IF(SUMIFS(WhatIf!$G:$G,WhatIf!$A:$A,F$1,WhatIf!$B:$B,F302)&lt;=price_limit,IF(F302="Yes",1,2),"")),""))</f>
        <v/>
      </c>
      <c r="AV302" s="67" t="str">
        <f>IF(OR(G302="",VLOOKUP(G$1,Services!$A$1:$B$22,2,0)="Exclude"),"",IF($D302=1,IF(OR(price_limit="",price_limit="No Limit"),IF(G302="Yes",1,2),IF(SUMIFS(WhatIf!$G:$G,WhatIf!$A:$A,G$1,WhatIf!$B:$B,G302)&lt;=price_limit,IF(G302="Yes",1,2),"")),""))</f>
        <v/>
      </c>
      <c r="AW302" s="67" t="str">
        <f>IF(OR(H302="",VLOOKUP(H$1,Services!$A$1:$B$22,2,0)="Exclude"),"",IF($D302=1,IF(OR(price_limit="",price_limit="No Limit"),IF(H302="Yes",1,2),IF(SUMIFS(WhatIf!$G:$G,WhatIf!$A:$A,H$1,WhatIf!$B:$B,H302)&lt;=price_limit,IF(H302="Yes",1,2),"")),""))</f>
        <v/>
      </c>
      <c r="AX302" s="67" t="str">
        <f>IF(OR(I302="",VLOOKUP(I$1,Services!$A$1:$B$22,2,0)="Exclude"),"",IF($D302=1,IF(OR(price_limit="",price_limit="No Limit"),IF(I302="Yes",1,2),IF(SUMIFS(WhatIf!$G:$G,WhatIf!$A:$A,I$1,WhatIf!$B:$B,I302)&lt;=price_limit,IF(I302="Yes",1,2),"")),""))</f>
        <v/>
      </c>
      <c r="AY302" s="67" t="str">
        <f>IF(OR(J302="",VLOOKUP(J$1,Services!$A$1:$B$22,2,0)="Exclude"),"",IF($D302=1,IF(OR(price_limit="",price_limit="No Limit"),IF(J302="Yes",1,2),IF(SUMIFS(WhatIf!$G:$G,WhatIf!$A:$A,J$1,WhatIf!$B:$B,J302)&lt;=price_limit,IF(J302="Yes",1,2),"")),""))</f>
        <v/>
      </c>
      <c r="AZ302" s="67" t="str">
        <f>IF(OR(K302="",VLOOKUP(K$1,Services!$A$1:$B$22,2,0)="Exclude"),"",IF($D302=1,IF(OR(price_limit="",price_limit="No Limit"),IF(K302="Yes",1,2),IF(SUMIFS(WhatIf!$G:$G,WhatIf!$A:$A,K$1,WhatIf!$B:$B,K302)&lt;=price_limit,IF(K302="Yes",1,2),"")),""))</f>
        <v/>
      </c>
      <c r="BA302" s="67" t="str">
        <f>IF(OR(L302="",VLOOKUP(L$1,Services!$A$1:$B$22,2,0)="Exclude"),"",IF($D302=1,IF(OR(price_limit="",price_limit="No Limit"),IF(L302="Yes",1,2),IF(SUMIFS(WhatIf!$G:$G,WhatIf!$A:$A,L$1,WhatIf!$B:$B,L302)&lt;=price_limit,IF(L302="Yes",1,2),"")),""))</f>
        <v/>
      </c>
      <c r="BB302" s="67" t="str">
        <f>IF(OR(M302="",VLOOKUP(M$1,Services!$A$1:$B$22,2,0)="Exclude"),"",IF($D302=1,IF(OR(price_limit="",price_limit="No Limit"),IF(M302="Yes",1,2),IF(SUMIFS(WhatIf!$G:$G,WhatIf!$A:$A,M$1,WhatIf!$B:$B,M302)&lt;=price_limit,IF(M302="Yes",1,2),"")),""))</f>
        <v/>
      </c>
      <c r="BC302" s="67" t="str">
        <f>IF(OR(N302="",VLOOKUP(N$1,Services!$A$1:$B$22,2,0)="Exclude"),"",IF($D302=1,IF(OR(price_limit="",price_limit="No Limit"),IF(N302="Yes",1,2),IF(SUMIFS(WhatIf!$G:$G,WhatIf!$A:$A,N$1,WhatIf!$B:$B,N302)&lt;=price_limit,IF(N302="Yes",1,2),"")),""))</f>
        <v/>
      </c>
      <c r="BD302" s="67" t="str">
        <f>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IF(OR(T302="",VLOOKUP(T$1,Services!$A$1:$B$22,2,0)="Exclude"),"",IF($D302=1,IF(OR(price_limit="",price_limit="No Limit"),IF(T302="Yes",1,2),IF(SUMIFS(WhatIf!$G:$G,WhatIf!$A:$A,T$1,WhatIf!$B:$B,T302)&lt;=price_limit,IF(T302="Yes",1,2),"")),""))</f>
        <v/>
      </c>
      <c r="BJ302" s="67" t="str">
        <f>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2"/>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x14ac:dyDescent="0.3">
      <c r="A303" s="19" t="s">
        <v>137</v>
      </c>
      <c r="B303" s="4" t="s">
        <v>639</v>
      </c>
      <c r="C303" s="4" t="s">
        <v>198</v>
      </c>
      <c r="D303" s="3" t="str">
        <f t="shared" ca="1" si="23"/>
        <v/>
      </c>
      <c r="K303" s="5" t="s">
        <v>1</v>
      </c>
      <c r="L303" s="5" t="s">
        <v>1</v>
      </c>
      <c r="M303" s="5" t="s">
        <v>1</v>
      </c>
      <c r="O303" s="5" t="s">
        <v>1</v>
      </c>
      <c r="P303" s="5" t="s">
        <v>1</v>
      </c>
      <c r="Q303" s="5" t="s">
        <v>305</v>
      </c>
      <c r="R303" s="5" t="s">
        <v>1</v>
      </c>
      <c r="T303" s="5" t="s">
        <v>244</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1"/>
        <v/>
      </c>
      <c r="AT303" s="67" t="str">
        <f>IF(OR(E303="",VLOOKUP(E$1,Services!$A$1:$B$22,2,0)="Exclude"),"",IF($D303=1,IF(OR(price_limit="",price_limit="No Limit"),IF(E303="Yes",1,2),IF(SUMIFS(WhatIf!$G:$G,WhatIf!$A:$A,E$1,WhatIf!$B:$B,E303)&lt;=price_limit,IF(E303="Yes",1,2),"")),""))</f>
        <v/>
      </c>
      <c r="AU303" s="67" t="str">
        <f>IF(OR(F303="",VLOOKUP(F$1,Services!$A$1:$B$22,2,0)="Exclude"),"",IF($D303=1,IF(OR(price_limit="",price_limit="No Limit"),IF(F303="Yes",1,2),IF(SUMIFS(WhatIf!$G:$G,WhatIf!$A:$A,F$1,WhatIf!$B:$B,F303)&lt;=price_limit,IF(F303="Yes",1,2),"")),""))</f>
        <v/>
      </c>
      <c r="AV303" s="67" t="str">
        <f>IF(OR(G303="",VLOOKUP(G$1,Services!$A$1:$B$22,2,0)="Exclude"),"",IF($D303=1,IF(OR(price_limit="",price_limit="No Limit"),IF(G303="Yes",1,2),IF(SUMIFS(WhatIf!$G:$G,WhatIf!$A:$A,G$1,WhatIf!$B:$B,G303)&lt;=price_limit,IF(G303="Yes",1,2),"")),""))</f>
        <v/>
      </c>
      <c r="AW303" s="67" t="str">
        <f>IF(OR(H303="",VLOOKUP(H$1,Services!$A$1:$B$22,2,0)="Exclude"),"",IF($D303=1,IF(OR(price_limit="",price_limit="No Limit"),IF(H303="Yes",1,2),IF(SUMIFS(WhatIf!$G:$G,WhatIf!$A:$A,H$1,WhatIf!$B:$B,H303)&lt;=price_limit,IF(H303="Yes",1,2),"")),""))</f>
        <v/>
      </c>
      <c r="AX303" s="67" t="str">
        <f>IF(OR(I303="",VLOOKUP(I$1,Services!$A$1:$B$22,2,0)="Exclude"),"",IF($D303=1,IF(OR(price_limit="",price_limit="No Limit"),IF(I303="Yes",1,2),IF(SUMIFS(WhatIf!$G:$G,WhatIf!$A:$A,I$1,WhatIf!$B:$B,I303)&lt;=price_limit,IF(I303="Yes",1,2),"")),""))</f>
        <v/>
      </c>
      <c r="AY303" s="67" t="str">
        <f>IF(OR(J303="",VLOOKUP(J$1,Services!$A$1:$B$22,2,0)="Exclude"),"",IF($D303=1,IF(OR(price_limit="",price_limit="No Limit"),IF(J303="Yes",1,2),IF(SUMIFS(WhatIf!$G:$G,WhatIf!$A:$A,J$1,WhatIf!$B:$B,J303)&lt;=price_limit,IF(J303="Yes",1,2),"")),""))</f>
        <v/>
      </c>
      <c r="AZ303" s="67" t="str">
        <f ca="1">IF(OR(K303="",VLOOKUP(K$1,Services!$A$1:$B$22,2,0)="Exclude"),"",IF($D303=1,IF(OR(price_limit="",price_limit="No Limit"),IF(K303="Yes",1,2),IF(SUMIFS(WhatIf!$G:$G,WhatIf!$A:$A,K$1,WhatIf!$B:$B,K303)&lt;=price_limit,IF(K303="Yes",1,2),"")),""))</f>
        <v/>
      </c>
      <c r="BA303" s="67" t="str">
        <f ca="1">IF(OR(L303="",VLOOKUP(L$1,Services!$A$1:$B$22,2,0)="Exclude"),"",IF($D303=1,IF(OR(price_limit="",price_limit="No Limit"),IF(L303="Yes",1,2),IF(SUMIFS(WhatIf!$G:$G,WhatIf!$A:$A,L$1,WhatIf!$B:$B,L303)&lt;=price_limit,IF(L303="Yes",1,2),"")),""))</f>
        <v/>
      </c>
      <c r="BB303" s="67" t="str">
        <f ca="1">IF(OR(M303="",VLOOKUP(M$1,Services!$A$1:$B$22,2,0)="Exclude"),"",IF($D303=1,IF(OR(price_limit="",price_limit="No Limit"),IF(M303="Yes",1,2),IF(SUMIFS(WhatIf!$G:$G,WhatIf!$A:$A,M$1,WhatIf!$B:$B,M303)&lt;=price_limit,IF(M303="Yes",1,2),"")),""))</f>
        <v/>
      </c>
      <c r="BC303" s="67" t="str">
        <f>IF(OR(N303="",VLOOKUP(N$1,Services!$A$1:$B$22,2,0)="Exclude"),"",IF($D303=1,IF(OR(price_limit="",price_limit="No Limit"),IF(N303="Yes",1,2),IF(SUMIFS(WhatIf!$G:$G,WhatIf!$A:$A,N$1,WhatIf!$B:$B,N303)&lt;=price_limit,IF(N303="Yes",1,2),"")),""))</f>
        <v/>
      </c>
      <c r="BD303" s="67" t="str">
        <f ca="1">IF(OR(O303="",VLOOKUP(O$1,Services!$A$1:$B$22,2,0)="Exclude"),"",IF($D303=1,IF(OR(price_limit="",price_limit="No Limit"),IF(O303="Yes",1,2),IF(SUMIFS(WhatIf!$G:$G,WhatIf!$A:$A,O$1,WhatIf!$B:$B,O303)&lt;=price_limit,IF(O303="Yes",1,2),"")),""))</f>
        <v/>
      </c>
      <c r="BE303" s="67" t="str">
        <f ca="1">IF(OR(P303="",VLOOKUP(P$1,Services!$A$1:$B$22,2,0)="Exclude"),"",IF($D303=1,IF(OR(price_limit="",price_limit="No Limit"),IF(P303="Yes",1,2),IF(SUMIFS(WhatIf!$G:$G,WhatIf!$A:$A,P$1,WhatIf!$B:$B,P303)&lt;=price_limit,IF(P303="Yes",1,2),"")),""))</f>
        <v/>
      </c>
      <c r="BF303" s="67" t="str">
        <f>IF(OR(Q303="",VLOOKUP(Q$1,Services!$A$1:$B$22,2,0)="Exclude"),"",IF($D303=1,IF(OR(price_limit="",price_limit="No Limit"),IF(Q303="Yes",1,2),IF(SUMIFS(WhatIf!$G:$G,WhatIf!$A:$A,Q$1,WhatIf!$B:$B,Q303)&lt;=price_limit,IF(Q303="Yes",1,2),"")),""))</f>
        <v/>
      </c>
      <c r="BG303" s="67" t="str">
        <f ca="1">IF(OR(R303="",VLOOKUP(R$1,Services!$A$1:$B$22,2,0)="Exclude"),"",IF($D303=1,IF(OR(price_limit="",price_limit="No Limit"),IF(R303="Yes",1,2),IF(SUMIFS(WhatIf!$G:$G,WhatIf!$A:$A,R$1,WhatIf!$B:$B,R303)&lt;=price_limit,IF(R303="Yes",1,2),"")),""))</f>
        <v/>
      </c>
      <c r="BH303" s="67" t="str">
        <f>IF(OR(S303="",VLOOKUP(S$1,Services!$A$1:$B$22,2,0)="Exclude"),"",IF($D303=1,IF(OR(price_limit="",price_limit="No Limit"),IF(S303="Yes",1,2),IF(SUMIFS(WhatIf!$G:$G,WhatIf!$A:$A,S$1,WhatIf!$B:$B,S303)&lt;=price_limit,IF(S303="Yes",1,2),"")),""))</f>
        <v/>
      </c>
      <c r="BI303" s="67" t="str">
        <f ca="1">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2"/>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645</v>
      </c>
      <c r="C304" s="4" t="s">
        <v>280</v>
      </c>
      <c r="D304" s="3" t="str">
        <f t="shared" ca="1" si="23"/>
        <v/>
      </c>
      <c r="T304" s="5" t="s">
        <v>244</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1"/>
        <v/>
      </c>
      <c r="AT304" s="67" t="str">
        <f>IF(OR(E304="",VLOOKUP(E$1,Services!$A$1:$B$22,2,0)="Exclude"),"",IF($D304=1,IF(OR(price_limit="",price_limit="No Limit"),IF(E304="Yes",1,2),IF(SUMIFS(WhatIf!$G:$G,WhatIf!$A:$A,E$1,WhatIf!$B:$B,E304)&lt;=price_limit,IF(E304="Yes",1,2),"")),""))</f>
        <v/>
      </c>
      <c r="AU304" s="67" t="str">
        <f>IF(OR(F304="",VLOOKUP(F$1,Services!$A$1:$B$22,2,0)="Exclude"),"",IF($D304=1,IF(OR(price_limit="",price_limit="No Limit"),IF(F304="Yes",1,2),IF(SUMIFS(WhatIf!$G:$G,WhatIf!$A:$A,F$1,WhatIf!$B:$B,F304)&lt;=price_limit,IF(F304="Yes",1,2),"")),""))</f>
        <v/>
      </c>
      <c r="AV304" s="67" t="str">
        <f>IF(OR(G304="",VLOOKUP(G$1,Services!$A$1:$B$22,2,0)="Exclude"),"",IF($D304=1,IF(OR(price_limit="",price_limit="No Limit"),IF(G304="Yes",1,2),IF(SUMIFS(WhatIf!$G:$G,WhatIf!$A:$A,G$1,WhatIf!$B:$B,G304)&lt;=price_limit,IF(G304="Yes",1,2),"")),""))</f>
        <v/>
      </c>
      <c r="AW304" s="67" t="str">
        <f>IF(OR(H304="",VLOOKUP(H$1,Services!$A$1:$B$22,2,0)="Exclude"),"",IF($D304=1,IF(OR(price_limit="",price_limit="No Limit"),IF(H304="Yes",1,2),IF(SUMIFS(WhatIf!$G:$G,WhatIf!$A:$A,H$1,WhatIf!$B:$B,H304)&lt;=price_limit,IF(H304="Yes",1,2),"")),""))</f>
        <v/>
      </c>
      <c r="AX304" s="67" t="str">
        <f>IF(OR(I304="",VLOOKUP(I$1,Services!$A$1:$B$22,2,0)="Exclude"),"",IF($D304=1,IF(OR(price_limit="",price_limit="No Limit"),IF(I304="Yes",1,2),IF(SUMIFS(WhatIf!$G:$G,WhatIf!$A:$A,I$1,WhatIf!$B:$B,I304)&lt;=price_limit,IF(I304="Yes",1,2),"")),""))</f>
        <v/>
      </c>
      <c r="AY304" s="67" t="str">
        <f>IF(OR(J304="",VLOOKUP(J$1,Services!$A$1:$B$22,2,0)="Exclude"),"",IF($D304=1,IF(OR(price_limit="",price_limit="No Limit"),IF(J304="Yes",1,2),IF(SUMIFS(WhatIf!$G:$G,WhatIf!$A:$A,J$1,WhatIf!$B:$B,J304)&lt;=price_limit,IF(J304="Yes",1,2),"")),""))</f>
        <v/>
      </c>
      <c r="AZ304" s="67" t="str">
        <f>IF(OR(K304="",VLOOKUP(K$1,Services!$A$1:$B$22,2,0)="Exclude"),"",IF($D304=1,IF(OR(price_limit="",price_limit="No Limit"),IF(K304="Yes",1,2),IF(SUMIFS(WhatIf!$G:$G,WhatIf!$A:$A,K$1,WhatIf!$B:$B,K304)&lt;=price_limit,IF(K304="Yes",1,2),"")),""))</f>
        <v/>
      </c>
      <c r="BA304" s="67" t="str">
        <f>IF(OR(L304="",VLOOKUP(L$1,Services!$A$1:$B$22,2,0)="Exclude"),"",IF($D304=1,IF(OR(price_limit="",price_limit="No Limit"),IF(L304="Yes",1,2),IF(SUMIFS(WhatIf!$G:$G,WhatIf!$A:$A,L$1,WhatIf!$B:$B,L304)&lt;=price_limit,IF(L304="Yes",1,2),"")),""))</f>
        <v/>
      </c>
      <c r="BB304" s="67" t="str">
        <f>IF(OR(M304="",VLOOKUP(M$1,Services!$A$1:$B$22,2,0)="Exclude"),"",IF($D304=1,IF(OR(price_limit="",price_limit="No Limit"),IF(M304="Yes",1,2),IF(SUMIFS(WhatIf!$G:$G,WhatIf!$A:$A,M$1,WhatIf!$B:$B,M304)&lt;=price_limit,IF(M304="Yes",1,2),"")),""))</f>
        <v/>
      </c>
      <c r="BC304" s="67" t="str">
        <f>IF(OR(N304="",VLOOKUP(N$1,Services!$A$1:$B$22,2,0)="Exclude"),"",IF($D304=1,IF(OR(price_limit="",price_limit="No Limit"),IF(N304="Yes",1,2),IF(SUMIFS(WhatIf!$G:$G,WhatIf!$A:$A,N$1,WhatIf!$B:$B,N304)&lt;=price_limit,IF(N304="Yes",1,2),"")),""))</f>
        <v/>
      </c>
      <c r="BD304" s="67" t="str">
        <f>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IF(OR(R304="",VLOOKUP(R$1,Services!$A$1:$B$22,2,0)="Exclude"),"",IF($D304=1,IF(OR(price_limit="",price_limit="No Limit"),IF(R304="Yes",1,2),IF(SUMIFS(WhatIf!$G:$G,WhatIf!$A:$A,R$1,WhatIf!$B:$B,R304)&lt;=price_limit,IF(R304="Yes",1,2),"")),""))</f>
        <v/>
      </c>
      <c r="BH304" s="67" t="str">
        <f>IF(OR(S304="",VLOOKUP(S$1,Services!$A$1:$B$22,2,0)="Exclude"),"",IF($D304=1,IF(OR(price_limit="",price_limit="No Limit"),IF(S304="Yes",1,2),IF(SUMIFS(WhatIf!$G:$G,WhatIf!$A:$A,S$1,WhatIf!$B:$B,S304)&lt;=price_limit,IF(S304="Yes",1,2),"")),""))</f>
        <v/>
      </c>
      <c r="BI304" s="67" t="str">
        <f ca="1">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2"/>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720</v>
      </c>
      <c r="C305" s="4" t="s">
        <v>280</v>
      </c>
      <c r="D305" s="3" t="str">
        <f t="shared" ca="1" si="23"/>
        <v/>
      </c>
      <c r="Q305" s="5" t="s">
        <v>1</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1"/>
        <v/>
      </c>
      <c r="AT305" s="67" t="str">
        <f>IF(OR(E305="",VLOOKUP(E$1,Services!$A$1:$B$22,2,0)="Exclude"),"",IF($D305=1,IF(OR(price_limit="",price_limit="No Limit"),IF(E305="Yes",1,2),IF(SUMIFS(WhatIf!$G:$G,WhatIf!$A:$A,E$1,WhatIf!$B:$B,E305)&lt;=price_limit,IF(E305="Yes",1,2),"")),""))</f>
        <v/>
      </c>
      <c r="AU305" s="67" t="str">
        <f>IF(OR(F305="",VLOOKUP(F$1,Services!$A$1:$B$22,2,0)="Exclude"),"",IF($D305=1,IF(OR(price_limit="",price_limit="No Limit"),IF(F305="Yes",1,2),IF(SUMIFS(WhatIf!$G:$G,WhatIf!$A:$A,F$1,WhatIf!$B:$B,F305)&lt;=price_limit,IF(F305="Yes",1,2),"")),""))</f>
        <v/>
      </c>
      <c r="AV305" s="67" t="str">
        <f>IF(OR(G305="",VLOOKUP(G$1,Services!$A$1:$B$22,2,0)="Exclude"),"",IF($D305=1,IF(OR(price_limit="",price_limit="No Limit"),IF(G305="Yes",1,2),IF(SUMIFS(WhatIf!$G:$G,WhatIf!$A:$A,G$1,WhatIf!$B:$B,G305)&lt;=price_limit,IF(G305="Yes",1,2),"")),""))</f>
        <v/>
      </c>
      <c r="AW305" s="67" t="str">
        <f>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IF(OR(K305="",VLOOKUP(K$1,Services!$A$1:$B$22,2,0)="Exclude"),"",IF($D305=1,IF(OR(price_limit="",price_limit="No Limit"),IF(K305="Yes",1,2),IF(SUMIFS(WhatIf!$G:$G,WhatIf!$A:$A,K$1,WhatIf!$B:$B,K305)&lt;=price_limit,IF(K305="Yes",1,2),"")),""))</f>
        <v/>
      </c>
      <c r="BA305" s="67" t="str">
        <f>IF(OR(L305="",VLOOKUP(L$1,Services!$A$1:$B$22,2,0)="Exclude"),"",IF($D305=1,IF(OR(price_limit="",price_limit="No Limit"),IF(L305="Yes",1,2),IF(SUMIFS(WhatIf!$G:$G,WhatIf!$A:$A,L$1,WhatIf!$B:$B,L305)&lt;=price_limit,IF(L305="Yes",1,2),"")),""))</f>
        <v/>
      </c>
      <c r="BB305" s="67" t="str">
        <f>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2"/>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24.9" x14ac:dyDescent="0.3">
      <c r="A306" s="19" t="s">
        <v>649</v>
      </c>
      <c r="B306" s="4" t="s">
        <v>916</v>
      </c>
      <c r="C306" s="4" t="s">
        <v>198</v>
      </c>
      <c r="D306" s="3" t="str">
        <f t="shared" ca="1" si="23"/>
        <v/>
      </c>
      <c r="F306" s="5" t="s">
        <v>501</v>
      </c>
      <c r="G306" s="5" t="s">
        <v>501</v>
      </c>
      <c r="T306" s="5" t="s">
        <v>244</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1"/>
        <v/>
      </c>
      <c r="AT306" s="67" t="str">
        <f>IF(OR(E306="",VLOOKUP(E$1,Services!$A$1:$B$22,2,0)="Exclude"),"",IF($D306=1,IF(OR(price_limit="",price_limit="No Limit"),IF(E306="Yes",1,2),IF(SUMIFS(WhatIf!$G:$G,WhatIf!$A:$A,E$1,WhatIf!$B:$B,E306)&lt;=price_limit,IF(E306="Yes",1,2),"")),""))</f>
        <v/>
      </c>
      <c r="AU306" s="67" t="str">
        <f ca="1">IF(OR(F306="",VLOOKUP(F$1,Services!$A$1:$B$22,2,0)="Exclude"),"",IF($D306=1,IF(OR(price_limit="",price_limit="No Limit"),IF(F306="Yes",1,2),IF(SUMIFS(WhatIf!$G:$G,WhatIf!$A:$A,F$1,WhatIf!$B:$B,F306)&lt;=price_limit,IF(F306="Yes",1,2),"")),""))</f>
        <v/>
      </c>
      <c r="AV306" s="67" t="str">
        <f ca="1">IF(OR(G306="",VLOOKUP(G$1,Services!$A$1:$B$22,2,0)="Exclude"),"",IF($D306=1,IF(OR(price_limit="",price_limit="No Limit"),IF(G306="Yes",1,2),IF(SUMIFS(WhatIf!$G:$G,WhatIf!$A:$A,G$1,WhatIf!$B:$B,G306)&lt;=price_limit,IF(G306="Yes",1,2),"")),""))</f>
        <v/>
      </c>
      <c r="AW306" s="67" t="str">
        <f>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IF(OR(J306="",VLOOKUP(J$1,Services!$A$1:$B$22,2,0)="Exclude"),"",IF($D306=1,IF(OR(price_limit="",price_limit="No Limit"),IF(J306="Yes",1,2),IF(SUMIFS(WhatIf!$G:$G,WhatIf!$A:$A,J$1,WhatIf!$B:$B,J306)&lt;=price_limit,IF(J306="Yes",1,2),"")),""))</f>
        <v/>
      </c>
      <c r="AZ306" s="67" t="str">
        <f>IF(OR(K306="",VLOOKUP(K$1,Services!$A$1:$B$22,2,0)="Exclude"),"",IF($D306=1,IF(OR(price_limit="",price_limit="No Limit"),IF(K306="Yes",1,2),IF(SUMIFS(WhatIf!$G:$G,WhatIf!$A:$A,K$1,WhatIf!$B:$B,K306)&lt;=price_limit,IF(K306="Yes",1,2),"")),""))</f>
        <v/>
      </c>
      <c r="BA306" s="67" t="str">
        <f>IF(OR(L306="",VLOOKUP(L$1,Services!$A$1:$B$22,2,0)="Exclude"),"",IF($D306=1,IF(OR(price_limit="",price_limit="No Limit"),IF(L306="Yes",1,2),IF(SUMIFS(WhatIf!$G:$G,WhatIf!$A:$A,L$1,WhatIf!$B:$B,L306)&lt;=price_limit,IF(L306="Yes",1,2),"")),""))</f>
        <v/>
      </c>
      <c r="BB306" s="67" t="str">
        <f>IF(OR(M306="",VLOOKUP(M$1,Services!$A$1:$B$22,2,0)="Exclude"),"",IF($D306=1,IF(OR(price_limit="",price_limit="No Limit"),IF(M306="Yes",1,2),IF(SUMIFS(WhatIf!$G:$G,WhatIf!$A:$A,M$1,WhatIf!$B:$B,M306)&lt;=price_limit,IF(M306="Yes",1,2),"")),""))</f>
        <v/>
      </c>
      <c r="BC306" s="67" t="str">
        <f>IF(OR(N306="",VLOOKUP(N$1,Services!$A$1:$B$22,2,0)="Exclude"),"",IF($D306=1,IF(OR(price_limit="",price_limit="No Limit"),IF(N306="Yes",1,2),IF(SUMIFS(WhatIf!$G:$G,WhatIf!$A:$A,N$1,WhatIf!$B:$B,N306)&lt;=price_limit,IF(N306="Yes",1,2),"")),""))</f>
        <v/>
      </c>
      <c r="BD306" s="67" t="str">
        <f>IF(OR(O306="",VLOOKUP(O$1,Services!$A$1:$B$22,2,0)="Exclude"),"",IF($D306=1,IF(OR(price_limit="",price_limit="No Limit"),IF(O306="Yes",1,2),IF(SUMIFS(WhatIf!$G:$G,WhatIf!$A:$A,O$1,WhatIf!$B:$B,O306)&lt;=price_limit,IF(O306="Yes",1,2),"")),""))</f>
        <v/>
      </c>
      <c r="BE306" s="67" t="str">
        <f>IF(OR(P306="",VLOOKUP(P$1,Services!$A$1:$B$22,2,0)="Exclude"),"",IF($D306=1,IF(OR(price_limit="",price_limit="No Limit"),IF(P306="Yes",1,2),IF(SUMIFS(WhatIf!$G:$G,WhatIf!$A:$A,P$1,WhatIf!$B:$B,P306)&lt;=price_limit,IF(P306="Yes",1,2),"")),""))</f>
        <v/>
      </c>
      <c r="BF306" s="67" t="str">
        <f>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IF(OR(S306="",VLOOKUP(S$1,Services!$A$1:$B$22,2,0)="Exclude"),"",IF($D306=1,IF(OR(price_limit="",price_limit="No Limit"),IF(S306="Yes",1,2),IF(SUMIFS(WhatIf!$G:$G,WhatIf!$A:$A,S$1,WhatIf!$B:$B,S306)&lt;=price_limit,IF(S306="Yes",1,2),"")),""))</f>
        <v/>
      </c>
      <c r="BI306" s="67" t="str">
        <f ca="1">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2"/>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771</v>
      </c>
      <c r="B307" s="4" t="s">
        <v>237</v>
      </c>
      <c r="C307" s="4" t="s">
        <v>206</v>
      </c>
      <c r="D307" s="3" t="str">
        <f t="shared" ref="D307:D315" ca="1" si="24">IF(BR307=0,"",IF(BR307&lt;=VALUE(MID(marker_pick,1,1)),1,""))</f>
        <v/>
      </c>
      <c r="F307" s="5" t="s">
        <v>793</v>
      </c>
      <c r="G307" s="5" t="s">
        <v>793</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1"/>
        <v/>
      </c>
      <c r="AT307" s="67" t="str">
        <f>IF(OR(E307="",VLOOKUP(E$1,Services!$A$1:$B$22,2,0)="Exclude"),"",IF($D307=1,IF(OR(price_limit="",price_limit="No Limit"),IF(E307="Yes",1,2),IF(SUMIFS(WhatIf!$G:$G,WhatIf!$A:$A,E$1,WhatIf!$B:$B,E307)&lt;=price_limit,IF(E307="Yes",1,2),"")),""))</f>
        <v/>
      </c>
      <c r="AU307" s="67" t="str">
        <f ca="1">IF(OR(F307="",VLOOKUP(F$1,Services!$A$1:$B$22,2,0)="Exclude"),"",IF($D307=1,IF(OR(price_limit="",price_limit="No Limit"),IF(F307="Yes",1,2),IF(SUMIFS(WhatIf!$G:$G,WhatIf!$A:$A,F$1,WhatIf!$B:$B,F307)&lt;=price_limit,IF(F307="Yes",1,2),"")),""))</f>
        <v/>
      </c>
      <c r="AV307" s="67" t="str">
        <f ca="1">IF(OR(G307="",VLOOKUP(G$1,Services!$A$1:$B$22,2,0)="Exclude"),"",IF($D307=1,IF(OR(price_limit="",price_limit="No Limit"),IF(G307="Yes",1,2),IF(SUMIFS(WhatIf!$G:$G,WhatIf!$A:$A,G$1,WhatIf!$B:$B,G307)&lt;=price_limit,IF(G307="Yes",1,2),"")),""))</f>
        <v/>
      </c>
      <c r="AW307" s="67" t="str">
        <f>IF(OR(H307="",VLOOKUP(H$1,Services!$A$1:$B$22,2,0)="Exclude"),"",IF($D307=1,IF(OR(price_limit="",price_limit="No Limit"),IF(H307="Yes",1,2),IF(SUMIFS(WhatIf!$G:$G,WhatIf!$A:$A,H$1,WhatIf!$B:$B,H307)&lt;=price_limit,IF(H307="Yes",1,2),"")),""))</f>
        <v/>
      </c>
      <c r="AX307" s="67" t="str">
        <f>IF(OR(I307="",VLOOKUP(I$1,Services!$A$1:$B$22,2,0)="Exclude"),"",IF($D307=1,IF(OR(price_limit="",price_limit="No Limit"),IF(I307="Yes",1,2),IF(SUMIFS(WhatIf!$G:$G,WhatIf!$A:$A,I$1,WhatIf!$B:$B,I307)&lt;=price_limit,IF(I307="Yes",1,2),"")),""))</f>
        <v/>
      </c>
      <c r="AY307" s="67" t="str">
        <f>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IF(OR(M307="",VLOOKUP(M$1,Services!$A$1:$B$22,2,0)="Exclude"),"",IF($D307=1,IF(OR(price_limit="",price_limit="No Limit"),IF(M307="Yes",1,2),IF(SUMIFS(WhatIf!$G:$G,WhatIf!$A:$A,M$1,WhatIf!$B:$B,M307)&lt;=price_limit,IF(M307="Yes",1,2),"")),""))</f>
        <v/>
      </c>
      <c r="BC307" s="67" t="str">
        <f>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2"/>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x14ac:dyDescent="0.3">
      <c r="A308" s="19" t="s">
        <v>714</v>
      </c>
      <c r="B308" s="4" t="s">
        <v>641</v>
      </c>
      <c r="C308" s="4" t="s">
        <v>198</v>
      </c>
      <c r="D308" s="3" t="str">
        <f t="shared" ca="1" si="24"/>
        <v/>
      </c>
      <c r="H308" s="5" t="s">
        <v>1</v>
      </c>
      <c r="I308" s="5" t="s">
        <v>1</v>
      </c>
      <c r="J308" s="5" t="s">
        <v>1</v>
      </c>
      <c r="K308" s="5" t="s">
        <v>1</v>
      </c>
      <c r="L308" s="5" t="s">
        <v>1</v>
      </c>
      <c r="M308" s="5" t="s">
        <v>1</v>
      </c>
      <c r="N308" s="5" t="s">
        <v>1</v>
      </c>
      <c r="T308" s="5" t="s">
        <v>244</v>
      </c>
      <c r="U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1"/>
        <v/>
      </c>
      <c r="AT308" s="67" t="str">
        <f>IF(OR(E308="",VLOOKUP(E$1,Services!$A$1:$B$22,2,0)="Exclude"),"",IF($D308=1,IF(OR(price_limit="",price_limit="No Limit"),IF(E308="Yes",1,2),IF(SUMIFS(WhatIf!$G:$G,WhatIf!$A:$A,E$1,WhatIf!$B:$B,E308)&lt;=price_limit,IF(E308="Yes",1,2),"")),""))</f>
        <v/>
      </c>
      <c r="AU308" s="67" t="str">
        <f>IF(OR(F308="",VLOOKUP(F$1,Services!$A$1:$B$22,2,0)="Exclude"),"",IF($D308=1,IF(OR(price_limit="",price_limit="No Limit"),IF(F308="Yes",1,2),IF(SUMIFS(WhatIf!$G:$G,WhatIf!$A:$A,F$1,WhatIf!$B:$B,F308)&lt;=price_limit,IF(F308="Yes",1,2),"")),""))</f>
        <v/>
      </c>
      <c r="AV308" s="67" t="str">
        <f>IF(OR(G308="",VLOOKUP(G$1,Services!$A$1:$B$22,2,0)="Exclude"),"",IF($D308=1,IF(OR(price_limit="",price_limit="No Limit"),IF(G308="Yes",1,2),IF(SUMIFS(WhatIf!$G:$G,WhatIf!$A:$A,G$1,WhatIf!$B:$B,G308)&lt;=price_limit,IF(G308="Yes",1,2),"")),""))</f>
        <v/>
      </c>
      <c r="AW308" s="67" t="str">
        <f ca="1">IF(OR(H308="",VLOOKUP(H$1,Services!$A$1:$B$22,2,0)="Exclude"),"",IF($D308=1,IF(OR(price_limit="",price_limit="No Limit"),IF(H308="Yes",1,2),IF(SUMIFS(WhatIf!$G:$G,WhatIf!$A:$A,H$1,WhatIf!$B:$B,H308)&lt;=price_limit,IF(H308="Yes",1,2),"")),""))</f>
        <v/>
      </c>
      <c r="AX308" s="67" t="str">
        <f ca="1">IF(OR(I308="",VLOOKUP(I$1,Services!$A$1:$B$22,2,0)="Exclude"),"",IF($D308=1,IF(OR(price_limit="",price_limit="No Limit"),IF(I308="Yes",1,2),IF(SUMIFS(WhatIf!$G:$G,WhatIf!$A:$A,I$1,WhatIf!$B:$B,I308)&lt;=price_limit,IF(I308="Yes",1,2),"")),""))</f>
        <v/>
      </c>
      <c r="AY308" s="67" t="str">
        <f ca="1">IF(OR(J308="",VLOOKUP(J$1,Services!$A$1:$B$22,2,0)="Exclude"),"",IF($D308=1,IF(OR(price_limit="",price_limit="No Limit"),IF(J308="Yes",1,2),IF(SUMIFS(WhatIf!$G:$G,WhatIf!$A:$A,J$1,WhatIf!$B:$B,J308)&lt;=price_limit,IF(J308="Yes",1,2),"")),""))</f>
        <v/>
      </c>
      <c r="AZ308" s="67" t="str">
        <f ca="1">IF(OR(K308="",VLOOKUP(K$1,Services!$A$1:$B$22,2,0)="Exclude"),"",IF($D308=1,IF(OR(price_limit="",price_limit="No Limit"),IF(K308="Yes",1,2),IF(SUMIFS(WhatIf!$G:$G,WhatIf!$A:$A,K$1,WhatIf!$B:$B,K308)&lt;=price_limit,IF(K308="Yes",1,2),"")),""))</f>
        <v/>
      </c>
      <c r="BA308" s="67" t="str">
        <f ca="1">IF(OR(L308="",VLOOKUP(L$1,Services!$A$1:$B$22,2,0)="Exclude"),"",IF($D308=1,IF(OR(price_limit="",price_limit="No Limit"),IF(L308="Yes",1,2),IF(SUMIFS(WhatIf!$G:$G,WhatIf!$A:$A,L$1,WhatIf!$B:$B,L308)&lt;=price_limit,IF(L308="Yes",1,2),"")),""))</f>
        <v/>
      </c>
      <c r="BB308" s="67" t="str">
        <f ca="1">IF(OR(M308="",VLOOKUP(M$1,Services!$A$1:$B$22,2,0)="Exclude"),"",IF($D308=1,IF(OR(price_limit="",price_limit="No Limit"),IF(M308="Yes",1,2),IF(SUMIFS(WhatIf!$G:$G,WhatIf!$A:$A,M$1,WhatIf!$B:$B,M308)&lt;=price_limit,IF(M308="Yes",1,2),"")),""))</f>
        <v/>
      </c>
      <c r="BC308" s="67" t="str">
        <f ca="1">IF(OR(N308="",VLOOKUP(N$1,Services!$A$1:$B$22,2,0)="Exclude"),"",IF($D308=1,IF(OR(price_limit="",price_limit="No Limit"),IF(N308="Yes",1,2),IF(SUMIFS(WhatIf!$G:$G,WhatIf!$A:$A,N$1,WhatIf!$B:$B,N308)&lt;=price_limit,IF(N308="Yes",1,2),"")),""))</f>
        <v/>
      </c>
      <c r="BD308" s="67" t="str">
        <f>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IF(OR(S308="",VLOOKUP(S$1,Services!$A$1:$B$22,2,0)="Exclude"),"",IF($D308=1,IF(OR(price_limit="",price_limit="No Limit"),IF(S308="Yes",1,2),IF(SUMIFS(WhatIf!$G:$G,WhatIf!$A:$A,S$1,WhatIf!$B:$B,S308)&lt;=price_limit,IF(S308="Yes",1,2),"")),""))</f>
        <v/>
      </c>
      <c r="BI308" s="67" t="str">
        <f ca="1">IF(OR(T308="",VLOOKUP(T$1,Services!$A$1:$B$22,2,0)="Exclude"),"",IF($D308=1,IF(OR(price_limit="",price_limit="No Limit"),IF(T308="Yes",1,2),IF(SUMIFS(WhatIf!$G:$G,WhatIf!$A:$A,T$1,WhatIf!$B:$B,T308)&lt;=price_limit,IF(T308="Yes",1,2),"")),""))</f>
        <v/>
      </c>
      <c r="BJ308" s="67" t="str">
        <f ca="1">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2"/>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x14ac:dyDescent="0.3">
      <c r="A309" s="19" t="s">
        <v>709</v>
      </c>
      <c r="B309" s="4" t="s">
        <v>713</v>
      </c>
      <c r="C309" s="4" t="s">
        <v>198</v>
      </c>
      <c r="D309" s="3" t="str">
        <f t="shared" ca="1" si="24"/>
        <v/>
      </c>
      <c r="H309" s="5" t="s">
        <v>1</v>
      </c>
      <c r="I309" s="5" t="s">
        <v>1</v>
      </c>
      <c r="J309" s="5" t="s">
        <v>1</v>
      </c>
      <c r="K309" s="5" t="s">
        <v>1</v>
      </c>
      <c r="L309" s="5" t="s">
        <v>1</v>
      </c>
      <c r="M309" s="5" t="s">
        <v>1</v>
      </c>
      <c r="N309" s="5" t="s">
        <v>1</v>
      </c>
      <c r="T309" s="5" t="s">
        <v>244</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1"/>
        <v/>
      </c>
      <c r="AT309" s="67" t="str">
        <f>IF(OR(E309="",VLOOKUP(E$1,Services!$A$1:$B$22,2,0)="Exclude"),"",IF($D309=1,IF(OR(price_limit="",price_limit="No Limit"),IF(E309="Yes",1,2),IF(SUMIFS(WhatIf!$G:$G,WhatIf!$A:$A,E$1,WhatIf!$B:$B,E309)&lt;=price_limit,IF(E309="Yes",1,2),"")),""))</f>
        <v/>
      </c>
      <c r="AU309" s="67" t="str">
        <f>IF(OR(F309="",VLOOKUP(F$1,Services!$A$1:$B$22,2,0)="Exclude"),"",IF($D309=1,IF(OR(price_limit="",price_limit="No Limit"),IF(F309="Yes",1,2),IF(SUMIFS(WhatIf!$G:$G,WhatIf!$A:$A,F$1,WhatIf!$B:$B,F309)&lt;=price_limit,IF(F309="Yes",1,2),"")),""))</f>
        <v/>
      </c>
      <c r="AV309" s="67" t="str">
        <f>IF(OR(G309="",VLOOKUP(G$1,Services!$A$1:$B$22,2,0)="Exclude"),"",IF($D309=1,IF(OR(price_limit="",price_limit="No Limit"),IF(G309="Yes",1,2),IF(SUMIFS(WhatIf!$G:$G,WhatIf!$A:$A,G$1,WhatIf!$B:$B,G309)&lt;=price_limit,IF(G309="Yes",1,2),"")),""))</f>
        <v/>
      </c>
      <c r="AW309" s="67" t="str">
        <f ca="1">IF(OR(H309="",VLOOKUP(H$1,Services!$A$1:$B$22,2,0)="Exclude"),"",IF($D309=1,IF(OR(price_limit="",price_limit="No Limit"),IF(H309="Yes",1,2),IF(SUMIFS(WhatIf!$G:$G,WhatIf!$A:$A,H$1,WhatIf!$B:$B,H309)&lt;=price_limit,IF(H309="Yes",1,2),"")),""))</f>
        <v/>
      </c>
      <c r="AX309" s="67" t="str">
        <f ca="1">IF(OR(I309="",VLOOKUP(I$1,Services!$A$1:$B$22,2,0)="Exclude"),"",IF($D309=1,IF(OR(price_limit="",price_limit="No Limit"),IF(I309="Yes",1,2),IF(SUMIFS(WhatIf!$G:$G,WhatIf!$A:$A,I$1,WhatIf!$B:$B,I309)&lt;=price_limit,IF(I309="Yes",1,2),"")),""))</f>
        <v/>
      </c>
      <c r="AY309" s="67" t="str">
        <f ca="1">IF(OR(J309="",VLOOKUP(J$1,Services!$A$1:$B$22,2,0)="Exclude"),"",IF($D309=1,IF(OR(price_limit="",price_limit="No Limit"),IF(J309="Yes",1,2),IF(SUMIFS(WhatIf!$G:$G,WhatIf!$A:$A,J$1,WhatIf!$B:$B,J309)&lt;=price_limit,IF(J309="Yes",1,2),"")),""))</f>
        <v/>
      </c>
      <c r="AZ309" s="67" t="str">
        <f ca="1">IF(OR(K309="",VLOOKUP(K$1,Services!$A$1:$B$22,2,0)="Exclude"),"",IF($D309=1,IF(OR(price_limit="",price_limit="No Limit"),IF(K309="Yes",1,2),IF(SUMIFS(WhatIf!$G:$G,WhatIf!$A:$A,K$1,WhatIf!$B:$B,K309)&lt;=price_limit,IF(K309="Yes",1,2),"")),""))</f>
        <v/>
      </c>
      <c r="BA309" s="67" t="str">
        <f ca="1">IF(OR(L309="",VLOOKUP(L$1,Services!$A$1:$B$22,2,0)="Exclude"),"",IF($D309=1,IF(OR(price_limit="",price_limit="No Limit"),IF(L309="Yes",1,2),IF(SUMIFS(WhatIf!$G:$G,WhatIf!$A:$A,L$1,WhatIf!$B:$B,L309)&lt;=price_limit,IF(L309="Yes",1,2),"")),""))</f>
        <v/>
      </c>
      <c r="BB309" s="67" t="str">
        <f ca="1">IF(OR(M309="",VLOOKUP(M$1,Services!$A$1:$B$22,2,0)="Exclude"),"",IF($D309=1,IF(OR(price_limit="",price_limit="No Limit"),IF(M309="Yes",1,2),IF(SUMIFS(WhatIf!$G:$G,WhatIf!$A:$A,M$1,WhatIf!$B:$B,M309)&lt;=price_limit,IF(M309="Yes",1,2),"")),""))</f>
        <v/>
      </c>
      <c r="BC309" s="67" t="str">
        <f ca="1">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IF(OR(S309="",VLOOKUP(S$1,Services!$A$1:$B$22,2,0)="Exclude"),"",IF($D309=1,IF(OR(price_limit="",price_limit="No Limit"),IF(S309="Yes",1,2),IF(SUMIFS(WhatIf!$G:$G,WhatIf!$A:$A,S$1,WhatIf!$B:$B,S309)&lt;=price_limit,IF(S309="Yes",1,2),"")),""))</f>
        <v/>
      </c>
      <c r="BI309" s="67" t="str">
        <f ca="1">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2"/>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x14ac:dyDescent="0.3">
      <c r="A310" s="19" t="s">
        <v>934</v>
      </c>
      <c r="C310" s="4" t="s">
        <v>450</v>
      </c>
      <c r="D310" s="3" t="str">
        <f t="shared" ca="1" si="24"/>
        <v/>
      </c>
      <c r="R310" s="5" t="s">
        <v>934</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1"/>
        <v/>
      </c>
      <c r="AT310" s="67" t="str">
        <f>IF(OR(E310="",VLOOKUP(E$1,Services!$A$1:$B$22,2,0)="Exclude"),"",IF($D310=1,IF(OR(price_limit="",price_limit="No Limit"),IF(E310="Yes",1,2),IF(SUMIFS(WhatIf!$G:$G,WhatIf!$A:$A,E$1,WhatIf!$B:$B,E310)&lt;=price_limit,IF(E310="Yes",1,2),"")),""))</f>
        <v/>
      </c>
      <c r="AU310" s="67" t="str">
        <f>IF(OR(F310="",VLOOKUP(F$1,Services!$A$1:$B$22,2,0)="Exclude"),"",IF($D310=1,IF(OR(price_limit="",price_limit="No Limit"),IF(F310="Yes",1,2),IF(SUMIFS(WhatIf!$G:$G,WhatIf!$A:$A,F$1,WhatIf!$B:$B,F310)&lt;=price_limit,IF(F310="Yes",1,2),"")),""))</f>
        <v/>
      </c>
      <c r="AV310" s="67" t="str">
        <f>IF(OR(G310="",VLOOKUP(G$1,Services!$A$1:$B$22,2,0)="Exclude"),"",IF($D310=1,IF(OR(price_limit="",price_limit="No Limit"),IF(G310="Yes",1,2),IF(SUMIFS(WhatIf!$G:$G,WhatIf!$A:$A,G$1,WhatIf!$B:$B,G310)&lt;=price_limit,IF(G310="Yes",1,2),"")),""))</f>
        <v/>
      </c>
      <c r="AW310" s="67" t="str">
        <f>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IF(OR(K310="",VLOOKUP(K$1,Services!$A$1:$B$22,2,0)="Exclude"),"",IF($D310=1,IF(OR(price_limit="",price_limit="No Limit"),IF(K310="Yes",1,2),IF(SUMIFS(WhatIf!$G:$G,WhatIf!$A:$A,K$1,WhatIf!$B:$B,K310)&lt;=price_limit,IF(K310="Yes",1,2),"")),""))</f>
        <v/>
      </c>
      <c r="BA310" s="67" t="str">
        <f>IF(OR(L310="",VLOOKUP(L$1,Services!$A$1:$B$22,2,0)="Exclude"),"",IF($D310=1,IF(OR(price_limit="",price_limit="No Limit"),IF(L310="Yes",1,2),IF(SUMIFS(WhatIf!$G:$G,WhatIf!$A:$A,L$1,WhatIf!$B:$B,L310)&lt;=price_limit,IF(L310="Yes",1,2),"")),""))</f>
        <v/>
      </c>
      <c r="BB310" s="67" t="str">
        <f>IF(OR(M310="",VLOOKUP(M$1,Services!$A$1:$B$22,2,0)="Exclude"),"",IF($D310=1,IF(OR(price_limit="",price_limit="No Limit"),IF(M310="Yes",1,2),IF(SUMIFS(WhatIf!$G:$G,WhatIf!$A:$A,M$1,WhatIf!$B:$B,M310)&lt;=price_limit,IF(M310="Yes",1,2),"")),""))</f>
        <v/>
      </c>
      <c r="BC310" s="67" t="str">
        <f>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 ca="1">IF(OR(R310="",VLOOKUP(R$1,Services!$A$1:$B$22,2,0)="Exclude"),"",IF($D310=1,IF(OR(price_limit="",price_limit="No Limit"),IF(R310="Yes",1,2),IF(SUMIFS(WhatIf!$G:$G,WhatIf!$A:$A,R$1,WhatIf!$B:$B,R310)&lt;=price_limit,IF(R310="Yes",1,2),"")),""))</f>
        <v/>
      </c>
      <c r="BH310" s="67" t="str">
        <f>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2"/>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24.9" x14ac:dyDescent="0.3">
      <c r="A311" s="19" t="s">
        <v>772</v>
      </c>
      <c r="C311" s="4" t="s">
        <v>206</v>
      </c>
      <c r="D311" s="3" t="str">
        <f t="shared" ca="1" si="24"/>
        <v/>
      </c>
      <c r="F311" s="5" t="s">
        <v>896</v>
      </c>
      <c r="G311" s="5" t="s">
        <v>896</v>
      </c>
      <c r="W311" s="5" t="s">
        <v>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1"/>
        <v/>
      </c>
      <c r="AT311" s="67" t="str">
        <f>IF(OR(E311="",VLOOKUP(E$1,Services!$A$1:$B$22,2,0)="Exclude"),"",IF($D311=1,IF(OR(price_limit="",price_limit="No Limit"),IF(E311="Yes",1,2),IF(SUMIFS(WhatIf!$G:$G,WhatIf!$A:$A,E$1,WhatIf!$B:$B,E311)&lt;=price_limit,IF(E311="Yes",1,2),"")),""))</f>
        <v/>
      </c>
      <c r="AU311" s="67" t="str">
        <f ca="1">IF(OR(F311="",VLOOKUP(F$1,Services!$A$1:$B$22,2,0)="Exclude"),"",IF($D311=1,IF(OR(price_limit="",price_limit="No Limit"),IF(F311="Yes",1,2),IF(SUMIFS(WhatIf!$G:$G,WhatIf!$A:$A,F$1,WhatIf!$B:$B,F311)&lt;=price_limit,IF(F311="Yes",1,2),"")),""))</f>
        <v/>
      </c>
      <c r="AV311" s="67" t="str">
        <f ca="1">IF(OR(G311="",VLOOKUP(G$1,Services!$A$1:$B$22,2,0)="Exclude"),"",IF($D311=1,IF(OR(price_limit="",price_limit="No Limit"),IF(G311="Yes",1,2),IF(SUMIFS(WhatIf!$G:$G,WhatIf!$A:$A,G$1,WhatIf!$B:$B,G311)&lt;=price_limit,IF(G311="Yes",1,2),"")),""))</f>
        <v/>
      </c>
      <c r="AW311" s="67" t="str">
        <f>IF(OR(H311="",VLOOKUP(H$1,Services!$A$1:$B$22,2,0)="Exclude"),"",IF($D311=1,IF(OR(price_limit="",price_limit="No Limit"),IF(H311="Yes",1,2),IF(SUMIFS(WhatIf!$G:$G,WhatIf!$A:$A,H$1,WhatIf!$B:$B,H311)&lt;=price_limit,IF(H311="Yes",1,2),"")),""))</f>
        <v/>
      </c>
      <c r="AX311" s="67" t="str">
        <f>IF(OR(I311="",VLOOKUP(I$1,Services!$A$1:$B$22,2,0)="Exclude"),"",IF($D311=1,IF(OR(price_limit="",price_limit="No Limit"),IF(I311="Yes",1,2),IF(SUMIFS(WhatIf!$G:$G,WhatIf!$A:$A,I$1,WhatIf!$B:$B,I311)&lt;=price_limit,IF(I311="Yes",1,2),"")),""))</f>
        <v/>
      </c>
      <c r="AY311" s="67" t="str">
        <f>IF(OR(J311="",VLOOKUP(J$1,Services!$A$1:$B$22,2,0)="Exclude"),"",IF($D311=1,IF(OR(price_limit="",price_limit="No Limit"),IF(J311="Yes",1,2),IF(SUMIFS(WhatIf!$G:$G,WhatIf!$A:$A,J$1,WhatIf!$B:$B,J311)&lt;=price_limit,IF(J311="Yes",1,2),"")),""))</f>
        <v/>
      </c>
      <c r="AZ311" s="67" t="str">
        <f>IF(OR(K311="",VLOOKUP(K$1,Services!$A$1:$B$22,2,0)="Exclude"),"",IF($D311=1,IF(OR(price_limit="",price_limit="No Limit"),IF(K311="Yes",1,2),IF(SUMIFS(WhatIf!$G:$G,WhatIf!$A:$A,K$1,WhatIf!$B:$B,K311)&lt;=price_limit,IF(K311="Yes",1,2),"")),""))</f>
        <v/>
      </c>
      <c r="BA311" s="67" t="str">
        <f>IF(OR(L311="",VLOOKUP(L$1,Services!$A$1:$B$22,2,0)="Exclude"),"",IF($D311=1,IF(OR(price_limit="",price_limit="No Limit"),IF(L311="Yes",1,2),IF(SUMIFS(WhatIf!$G:$G,WhatIf!$A:$A,L$1,WhatIf!$B:$B,L311)&lt;=price_limit,IF(L311="Yes",1,2),"")),""))</f>
        <v/>
      </c>
      <c r="BB311" s="67" t="str">
        <f>IF(OR(M311="",VLOOKUP(M$1,Services!$A$1:$B$22,2,0)="Exclude"),"",IF($D311=1,IF(OR(price_limit="",price_limit="No Limit"),IF(M311="Yes",1,2),IF(SUMIFS(WhatIf!$G:$G,WhatIf!$A:$A,M$1,WhatIf!$B:$B,M311)&lt;=price_limit,IF(M311="Yes",1,2),"")),""))</f>
        <v/>
      </c>
      <c r="BC311" s="67" t="str">
        <f>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 ca="1">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2"/>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ht="24.9" x14ac:dyDescent="0.3">
      <c r="A312" s="19" t="s">
        <v>138</v>
      </c>
      <c r="B312" s="4" t="s">
        <v>237</v>
      </c>
      <c r="C312" s="4" t="s">
        <v>280</v>
      </c>
      <c r="D312" s="3" t="str">
        <f t="shared" ca="1" si="24"/>
        <v/>
      </c>
      <c r="F312" s="5" t="s">
        <v>500</v>
      </c>
      <c r="G312" s="5" t="s">
        <v>500</v>
      </c>
      <c r="J312" s="5" t="s">
        <v>1</v>
      </c>
      <c r="K312" s="5" t="s">
        <v>1</v>
      </c>
      <c r="L312" s="5" t="s">
        <v>1</v>
      </c>
      <c r="M312" s="5" t="s">
        <v>1</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1"/>
        <v/>
      </c>
      <c r="AT312" s="67" t="str">
        <f>IF(OR(E312="",VLOOKUP(E$1,Services!$A$1:$B$22,2,0)="Exclude"),"",IF($D312=1,IF(OR(price_limit="",price_limit="No Limit"),IF(E312="Yes",1,2),IF(SUMIFS(WhatIf!$G:$G,WhatIf!$A:$A,E$1,WhatIf!$B:$B,E312)&lt;=price_limit,IF(E312="Yes",1,2),"")),""))</f>
        <v/>
      </c>
      <c r="AU312" s="67" t="str">
        <f ca="1">IF(OR(F312="",VLOOKUP(F$1,Services!$A$1:$B$22,2,0)="Exclude"),"",IF($D312=1,IF(OR(price_limit="",price_limit="No Limit"),IF(F312="Yes",1,2),IF(SUMIFS(WhatIf!$G:$G,WhatIf!$A:$A,F$1,WhatIf!$B:$B,F312)&lt;=price_limit,IF(F312="Yes",1,2),"")),""))</f>
        <v/>
      </c>
      <c r="AV312" s="67" t="str">
        <f ca="1">IF(OR(G312="",VLOOKUP(G$1,Services!$A$1:$B$22,2,0)="Exclude"),"",IF($D312=1,IF(OR(price_limit="",price_limit="No Limit"),IF(G312="Yes",1,2),IF(SUMIFS(WhatIf!$G:$G,WhatIf!$A:$A,G$1,WhatIf!$B:$B,G312)&lt;=price_limit,IF(G312="Yes",1,2),"")),""))</f>
        <v/>
      </c>
      <c r="AW312" s="67" t="str">
        <f>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 ca="1">IF(OR(J312="",VLOOKUP(J$1,Services!$A$1:$B$22,2,0)="Exclude"),"",IF($D312=1,IF(OR(price_limit="",price_limit="No Limit"),IF(J312="Yes",1,2),IF(SUMIFS(WhatIf!$G:$G,WhatIf!$A:$A,J$1,WhatIf!$B:$B,J312)&lt;=price_limit,IF(J312="Yes",1,2),"")),""))</f>
        <v/>
      </c>
      <c r="AZ312" s="67" t="str">
        <f ca="1">IF(OR(K312="",VLOOKUP(K$1,Services!$A$1:$B$22,2,0)="Exclude"),"",IF($D312=1,IF(OR(price_limit="",price_limit="No Limit"),IF(K312="Yes",1,2),IF(SUMIFS(WhatIf!$G:$G,WhatIf!$A:$A,K$1,WhatIf!$B:$B,K312)&lt;=price_limit,IF(K312="Yes",1,2),"")),""))</f>
        <v/>
      </c>
      <c r="BA312" s="67" t="str">
        <f ca="1">IF(OR(L312="",VLOOKUP(L$1,Services!$A$1:$B$22,2,0)="Exclude"),"",IF($D312=1,IF(OR(price_limit="",price_limit="No Limit"),IF(L312="Yes",1,2),IF(SUMIFS(WhatIf!$G:$G,WhatIf!$A:$A,L$1,WhatIf!$B:$B,L312)&lt;=price_limit,IF(L312="Yes",1,2),"")),""))</f>
        <v/>
      </c>
      <c r="BB312" s="67" t="str">
        <f ca="1">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2"/>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ht="24.9" x14ac:dyDescent="0.3">
      <c r="A313" s="19" t="s">
        <v>139</v>
      </c>
      <c r="B313" s="4" t="s">
        <v>237</v>
      </c>
      <c r="C313" s="4" t="s">
        <v>447</v>
      </c>
      <c r="D313" s="3" t="str">
        <f t="shared" ca="1" si="24"/>
        <v/>
      </c>
      <c r="E313" s="5" t="s">
        <v>1</v>
      </c>
      <c r="F313" s="5" t="s">
        <v>496</v>
      </c>
      <c r="G313" s="5" t="s">
        <v>496</v>
      </c>
      <c r="H313" s="6" t="s">
        <v>1</v>
      </c>
      <c r="I313" s="6" t="s">
        <v>1</v>
      </c>
      <c r="L313" s="5" t="s">
        <v>1</v>
      </c>
      <c r="M313" s="5" t="s">
        <v>1</v>
      </c>
      <c r="R313" s="6" t="s">
        <v>807</v>
      </c>
      <c r="S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1"/>
        <v/>
      </c>
      <c r="AT313" s="67" t="str">
        <f ca="1">IF(OR(E313="",VLOOKUP(E$1,Services!$A$1:$B$22,2,0)="Exclude"),"",IF($D313=1,IF(OR(price_limit="",price_limit="No Limit"),IF(E313="Yes",1,2),IF(SUMIFS(WhatIf!$G:$G,WhatIf!$A:$A,E$1,WhatIf!$B:$B,E313)&lt;=price_limit,IF(E313="Yes",1,2),"")),""))</f>
        <v/>
      </c>
      <c r="AU313" s="67" t="str">
        <f ca="1">IF(OR(F313="",VLOOKUP(F$1,Services!$A$1:$B$22,2,0)="Exclude"),"",IF($D313=1,IF(OR(price_limit="",price_limit="No Limit"),IF(F313="Yes",1,2),IF(SUMIFS(WhatIf!$G:$G,WhatIf!$A:$A,F$1,WhatIf!$B:$B,F313)&lt;=price_limit,IF(F313="Yes",1,2),"")),""))</f>
        <v/>
      </c>
      <c r="AV313" s="67" t="str">
        <f ca="1">IF(OR(G313="",VLOOKUP(G$1,Services!$A$1:$B$22,2,0)="Exclude"),"",IF($D313=1,IF(OR(price_limit="",price_limit="No Limit"),IF(G313="Yes",1,2),IF(SUMIFS(WhatIf!$G:$G,WhatIf!$A:$A,G$1,WhatIf!$B:$B,G313)&lt;=price_limit,IF(G313="Yes",1,2),"")),""))</f>
        <v/>
      </c>
      <c r="AW313" s="67" t="str">
        <f ca="1">IF(OR(H313="",VLOOKUP(H$1,Services!$A$1:$B$22,2,0)="Exclude"),"",IF($D313=1,IF(OR(price_limit="",price_limit="No Limit"),IF(H313="Yes",1,2),IF(SUMIFS(WhatIf!$G:$G,WhatIf!$A:$A,H$1,WhatIf!$B:$B,H313)&lt;=price_limit,IF(H313="Yes",1,2),"")),""))</f>
        <v/>
      </c>
      <c r="AX313" s="67" t="str">
        <f ca="1">IF(OR(I313="",VLOOKUP(I$1,Services!$A$1:$B$22,2,0)="Exclude"),"",IF($D313=1,IF(OR(price_limit="",price_limit="No Limit"),IF(I313="Yes",1,2),IF(SUMIFS(WhatIf!$G:$G,WhatIf!$A:$A,I$1,WhatIf!$B:$B,I313)&lt;=price_limit,IF(I313="Yes",1,2),"")),""))</f>
        <v/>
      </c>
      <c r="AY313" s="67" t="str">
        <f>IF(OR(J313="",VLOOKUP(J$1,Services!$A$1:$B$22,2,0)="Exclude"),"",IF($D313=1,IF(OR(price_limit="",price_limit="No Limit"),IF(J313="Yes",1,2),IF(SUMIFS(WhatIf!$G:$G,WhatIf!$A:$A,J$1,WhatIf!$B:$B,J313)&lt;=price_limit,IF(J313="Yes",1,2),"")),""))</f>
        <v/>
      </c>
      <c r="AZ313" s="67" t="str">
        <f>IF(OR(K313="",VLOOKUP(K$1,Services!$A$1:$B$22,2,0)="Exclude"),"",IF($D313=1,IF(OR(price_limit="",price_limit="No Limit"),IF(K313="Yes",1,2),IF(SUMIFS(WhatIf!$G:$G,WhatIf!$A:$A,K$1,WhatIf!$B:$B,K313)&lt;=price_limit,IF(K313="Yes",1,2),"")),""))</f>
        <v/>
      </c>
      <c r="BA313" s="67" t="str">
        <f ca="1">IF(OR(L313="",VLOOKUP(L$1,Services!$A$1:$B$22,2,0)="Exclude"),"",IF($D313=1,IF(OR(price_limit="",price_limit="No Limit"),IF(L313="Yes",1,2),IF(SUMIFS(WhatIf!$G:$G,WhatIf!$A:$A,L$1,WhatIf!$B:$B,L313)&lt;=price_limit,IF(L313="Yes",1,2),"")),""))</f>
        <v/>
      </c>
      <c r="BB313" s="67" t="str">
        <f ca="1">IF(OR(M313="",VLOOKUP(M$1,Services!$A$1:$B$22,2,0)="Exclude"),"",IF($D313=1,IF(OR(price_limit="",price_limit="No Limit"),IF(M313="Yes",1,2),IF(SUMIFS(WhatIf!$G:$G,WhatIf!$A:$A,M$1,WhatIf!$B:$B,M313)&lt;=price_limit,IF(M313="Yes",1,2),"")),""))</f>
        <v/>
      </c>
      <c r="BC313" s="67" t="str">
        <f>IF(OR(N313="",VLOOKUP(N$1,Services!$A$1:$B$22,2,0)="Exclude"),"",IF($D313=1,IF(OR(price_limit="",price_limit="No Limit"),IF(N313="Yes",1,2),IF(SUMIFS(WhatIf!$G:$G,WhatIf!$A:$A,N$1,WhatIf!$B:$B,N313)&lt;=price_limit,IF(N313="Yes",1,2),"")),""))</f>
        <v/>
      </c>
      <c r="BD313" s="67" t="str">
        <f>IF(OR(O313="",VLOOKUP(O$1,Services!$A$1:$B$22,2,0)="Exclude"),"",IF($D313=1,IF(OR(price_limit="",price_limit="No Limit"),IF(O313="Yes",1,2),IF(SUMIFS(WhatIf!$G:$G,WhatIf!$A:$A,O$1,WhatIf!$B:$B,O313)&lt;=price_limit,IF(O313="Yes",1,2),"")),""))</f>
        <v/>
      </c>
      <c r="BE313" s="67" t="str">
        <f>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 ca="1">IF(OR(R313="",VLOOKUP(R$1,Services!$A$1:$B$22,2,0)="Exclude"),"",IF($D313=1,IF(OR(price_limit="",price_limit="No Limit"),IF(R313="Yes",1,2),IF(SUMIFS(WhatIf!$G:$G,WhatIf!$A:$A,R$1,WhatIf!$B:$B,R313)&lt;=price_limit,IF(R313="Yes",1,2),"")),""))</f>
        <v/>
      </c>
      <c r="BH313" s="67" t="str">
        <f ca="1">IF(OR(S313="",VLOOKUP(S$1,Services!$A$1:$B$22,2,0)="Exclude"),"",IF($D313=1,IF(OR(price_limit="",price_limit="No Limit"),IF(S313="Yes",1,2),IF(SUMIFS(WhatIf!$G:$G,WhatIf!$A:$A,S$1,WhatIf!$B:$B,S313)&lt;=price_limit,IF(S313="Yes",1,2),"")),""))</f>
        <v/>
      </c>
      <c r="BI313" s="67" t="str">
        <f>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2"/>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ht="24.9" x14ac:dyDescent="0.3">
      <c r="A314" s="19" t="s">
        <v>140</v>
      </c>
      <c r="B314" s="4" t="s">
        <v>231</v>
      </c>
      <c r="C314" s="4" t="s">
        <v>198</v>
      </c>
      <c r="D314" s="3" t="str">
        <f t="shared" ca="1" si="24"/>
        <v/>
      </c>
      <c r="F314" s="5" t="s">
        <v>501</v>
      </c>
      <c r="G314" s="5" t="s">
        <v>501</v>
      </c>
      <c r="J314" s="5" t="s">
        <v>1</v>
      </c>
      <c r="K314" s="5" t="s">
        <v>1</v>
      </c>
      <c r="L314" s="5" t="s">
        <v>1</v>
      </c>
      <c r="M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1"/>
        <v/>
      </c>
      <c r="AT314" s="67" t="str">
        <f>IF(OR(E314="",VLOOKUP(E$1,Services!$A$1:$B$22,2,0)="Exclude"),"",IF($D314=1,IF(OR(price_limit="",price_limit="No Limit"),IF(E314="Yes",1,2),IF(SUMIFS(WhatIf!$G:$G,WhatIf!$A:$A,E$1,WhatIf!$B:$B,E314)&lt;=price_limit,IF(E314="Yes",1,2),"")),""))</f>
        <v/>
      </c>
      <c r="AU314" s="67" t="str">
        <f ca="1">IF(OR(F314="",VLOOKUP(F$1,Services!$A$1:$B$22,2,0)="Exclude"),"",IF($D314=1,IF(OR(price_limit="",price_limit="No Limit"),IF(F314="Yes",1,2),IF(SUMIFS(WhatIf!$G:$G,WhatIf!$A:$A,F$1,WhatIf!$B:$B,F314)&lt;=price_limit,IF(F314="Yes",1,2),"")),""))</f>
        <v/>
      </c>
      <c r="AV314" s="67" t="str">
        <f ca="1">IF(OR(G314="",VLOOKUP(G$1,Services!$A$1:$B$22,2,0)="Exclude"),"",IF($D314=1,IF(OR(price_limit="",price_limit="No Limit"),IF(G314="Yes",1,2),IF(SUMIFS(WhatIf!$G:$G,WhatIf!$A:$A,G$1,WhatIf!$B:$B,G314)&lt;=price_limit,IF(G314="Yes",1,2),"")),""))</f>
        <v/>
      </c>
      <c r="AW314" s="67" t="str">
        <f>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 ca="1">IF(OR(J314="",VLOOKUP(J$1,Services!$A$1:$B$22,2,0)="Exclude"),"",IF($D314=1,IF(OR(price_limit="",price_limit="No Limit"),IF(J314="Yes",1,2),IF(SUMIFS(WhatIf!$G:$G,WhatIf!$A:$A,J$1,WhatIf!$B:$B,J314)&lt;=price_limit,IF(J314="Yes",1,2),"")),""))</f>
        <v/>
      </c>
      <c r="AZ314" s="67" t="str">
        <f ca="1">IF(OR(K314="",VLOOKUP(K$1,Services!$A$1:$B$22,2,0)="Exclude"),"",IF($D314=1,IF(OR(price_limit="",price_limit="No Limit"),IF(K314="Yes",1,2),IF(SUMIFS(WhatIf!$G:$G,WhatIf!$A:$A,K$1,WhatIf!$B:$B,K314)&lt;=price_limit,IF(K314="Yes",1,2),"")),""))</f>
        <v/>
      </c>
      <c r="BA314" s="67" t="str">
        <f ca="1">IF(OR(L314="",VLOOKUP(L$1,Services!$A$1:$B$22,2,0)="Exclude"),"",IF($D314=1,IF(OR(price_limit="",price_limit="No Limit"),IF(L314="Yes",1,2),IF(SUMIFS(WhatIf!$G:$G,WhatIf!$A:$A,L$1,WhatIf!$B:$B,L314)&lt;=price_limit,IF(L314="Yes",1,2),"")),""))</f>
        <v/>
      </c>
      <c r="BB314" s="67" t="str">
        <f ca="1">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2"/>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379</v>
      </c>
      <c r="B315" s="4" t="s">
        <v>237</v>
      </c>
      <c r="C315" s="4" t="s">
        <v>198</v>
      </c>
      <c r="D315" s="3" t="str">
        <f t="shared" ca="1" si="24"/>
        <v/>
      </c>
      <c r="F315" s="5" t="s">
        <v>501</v>
      </c>
      <c r="G315" s="5" t="s">
        <v>501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1"/>
        <v/>
      </c>
      <c r="AT315" s="67" t="str">
        <f>IF(OR(E315="",VLOOKUP(E$1,Services!$A$1:$B$22,2,0)="Exclude"),"",IF($D315=1,IF(OR(price_limit="",price_limit="No Limit"),IF(E315="Yes",1,2),IF(SUMIFS(WhatIf!$G:$G,WhatIf!$A:$A,E$1,WhatIf!$B:$B,E315)&lt;=price_limit,IF(E315="Yes",1,2),"")),""))</f>
        <v/>
      </c>
      <c r="AU315" s="67" t="str">
        <f ca="1">IF(OR(F315="",VLOOKUP(F$1,Services!$A$1:$B$22,2,0)="Exclude"),"",IF($D315=1,IF(OR(price_limit="",price_limit="No Limit"),IF(F315="Yes",1,2),IF(SUMIFS(WhatIf!$G:$G,WhatIf!$A:$A,F$1,WhatIf!$B:$B,F315)&lt;=price_limit,IF(F315="Yes",1,2),"")),""))</f>
        <v/>
      </c>
      <c r="AV315" s="67" t="str">
        <f ca="1">IF(OR(G315="",VLOOKUP(G$1,Services!$A$1:$B$22,2,0)="Exclude"),"",IF($D315=1,IF(OR(price_limit="",price_limit="No Limit"),IF(G315="Yes",1,2),IF(SUMIFS(WhatIf!$G:$G,WhatIf!$A:$A,G$1,WhatIf!$B:$B,G315)&lt;=price_limit,IF(G315="Yes",1,2),"")),""))</f>
        <v/>
      </c>
      <c r="AW315" s="67" t="str">
        <f>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IF(OR(L315="",VLOOKUP(L$1,Services!$A$1:$B$22,2,0)="Exclude"),"",IF($D315=1,IF(OR(price_limit="",price_limit="No Limit"),IF(L315="Yes",1,2),IF(SUMIFS(WhatIf!$G:$G,WhatIf!$A:$A,L$1,WhatIf!$B:$B,L315)&lt;=price_limit,IF(L315="Yes",1,2),"")),""))</f>
        <v/>
      </c>
      <c r="BB315" s="67" t="str">
        <f>IF(OR(M315="",VLOOKUP(M$1,Services!$A$1:$B$22,2,0)="Exclude"),"",IF($D315=1,IF(OR(price_limit="",price_limit="No Limit"),IF(M315="Yes",1,2),IF(SUMIFS(WhatIf!$G:$G,WhatIf!$A:$A,M$1,WhatIf!$B:$B,M315)&lt;=price_limit,IF(M315="Yes",1,2),"")),""))</f>
        <v/>
      </c>
      <c r="BC315" s="67" t="str">
        <f>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IF(OR(Q315="",VLOOKUP(Q$1,Services!$A$1:$B$22,2,0)="Exclude"),"",IF($D315=1,IF(OR(price_limit="",price_limit="No Limit"),IF(Q315="Yes",1,2),IF(SUMIFS(WhatIf!$G:$G,WhatIf!$A:$A,Q$1,WhatIf!$B:$B,Q315)&lt;=price_limit,IF(Q315="Yes",1,2),"")),""))</f>
        <v/>
      </c>
      <c r="BG315" s="67" t="str">
        <f>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2"/>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x14ac:dyDescent="0.3">
      <c r="A316" s="19" t="s">
        <v>883</v>
      </c>
      <c r="C316" s="4" t="s">
        <v>206</v>
      </c>
      <c r="W316" s="5" t="s">
        <v>882</v>
      </c>
      <c r="Y316" s="3" t="str">
        <f>IF(AND($D316=1,ISNUMBER(MATCH(E$1&amp;E316&amp;"x",WhatIf!$H:$H,0))),1,"")</f>
        <v/>
      </c>
      <c r="Z316" s="3" t="str">
        <f>IF(AND($D316=1,ISNUMBER(MATCH(F$1&amp;F316&amp;"x",WhatIf!$H:$H,0))),1,"")</f>
        <v/>
      </c>
      <c r="AA316" s="3" t="str">
        <f>IF(AND($D316=1,ISNUMBER(MATCH(G$1&amp;G316&amp;"x",WhatIf!$H:$H,0))),1,"")</f>
        <v/>
      </c>
      <c r="AB316" s="3" t="str">
        <f>IF(AND($D316=1,ISNUMBER(MATCH(H$1&amp;H316&amp;"x",WhatIf!$H:$H,0))),1,"")</f>
        <v/>
      </c>
      <c r="AC316" s="3" t="str">
        <f>IF(AND($D316=1,ISNUMBER(MATCH(I$1&amp;I316&amp;"x",WhatIf!$H:$H,0))),1,"")</f>
        <v/>
      </c>
      <c r="AD316" s="3" t="str">
        <f>IF(AND($D316=1,ISNUMBER(MATCH(J$1&amp;J316&amp;"x",WhatIf!$H:$H,0))),1,"")</f>
        <v/>
      </c>
      <c r="AE316" s="3" t="str">
        <f>IF(AND($D316=1,ISNUMBER(MATCH(K$1&amp;K316&amp;"x",WhatIf!$H:$H,0))),1,"")</f>
        <v/>
      </c>
      <c r="AF316" s="3" t="str">
        <f>IF(AND($D316=1,ISNUMBER(MATCH(L$1&amp;L316&amp;"x",WhatIf!$H:$H,0))),1,"")</f>
        <v/>
      </c>
      <c r="AG316" s="3" t="str">
        <f>IF(AND($D316=1,ISNUMBER(MATCH(M$1&amp;M316&amp;"x",WhatIf!$H:$H,0))),1,"")</f>
        <v/>
      </c>
      <c r="AH316" s="3" t="str">
        <f>IF(AND($D316=1,ISNUMBER(MATCH(N$1&amp;N316&amp;"x",WhatIf!$H:$H,0))),1,"")</f>
        <v/>
      </c>
      <c r="AI316" s="3" t="str">
        <f>IF(AND($D316=1,ISNUMBER(MATCH(O$1&amp;O316&amp;"x",WhatIf!$H:$H,0))),1,"")</f>
        <v/>
      </c>
      <c r="AJ316" s="3" t="str">
        <f>IF(AND($D316=1,ISNUMBER(MATCH(P$1&amp;P316&amp;"x",WhatIf!$H:$H,0))),1,"")</f>
        <v/>
      </c>
      <c r="AK316" s="3" t="str">
        <f>IF(AND($D316=1,ISNUMBER(MATCH(Q$1&amp;Q316&amp;"x",WhatIf!$H:$H,0))),1,"")</f>
        <v/>
      </c>
      <c r="AL316" s="3" t="str">
        <f>IF(AND($D316=1,ISNUMBER(MATCH(R$1&amp;R316&amp;"x",WhatIf!$H:$H,0))),1,"")</f>
        <v/>
      </c>
      <c r="AM316" s="3" t="str">
        <f>IF(AND($D316=1,ISNUMBER(MATCH(S$1&amp;S316&amp;"x",WhatIf!$H:$H,0))),1,"")</f>
        <v/>
      </c>
      <c r="AN316" s="3" t="str">
        <f>IF(AND($D316=1,ISNUMBER(MATCH(T$1&amp;T316&amp;"x",WhatIf!$H:$H,0))),1,"")</f>
        <v/>
      </c>
      <c r="AO316" s="3" t="str">
        <f>IF(AND($D316=1,ISNUMBER(MATCH(U$1&amp;U316&amp;"x",WhatIf!$H:$H,0))),1,"")</f>
        <v/>
      </c>
      <c r="AP316" s="3" t="str">
        <f>IF(AND($D316=1,ISNUMBER(MATCH(V$1&amp;V316&amp;"x",WhatIf!$H:$H,0))),1,"")</f>
        <v/>
      </c>
      <c r="AQ316" s="3" t="str">
        <f>IF(AND($D316=1,ISNUMBER(MATCH(W$1&amp;W316&amp;"x",WhatIf!$H:$H,0))),1,"")</f>
        <v/>
      </c>
      <c r="AR316" s="3" t="str">
        <f>IF(AND($D316=1,ISNUMBER(MATCH(X$1&amp;X316&amp;"x",WhatIf!$H:$H,0))),1,"")</f>
        <v/>
      </c>
      <c r="AS316" s="3" t="str">
        <f t="shared" si="21"/>
        <v/>
      </c>
      <c r="AT316" s="67" t="str">
        <f>IF(OR(E316="",VLOOKUP(E$1,Services!$A$1:$B$22,2,0)="Exclude"),"",IF($D316=1,IF(OR(price_limit="",price_limit="No Limit"),IF(E316="Yes",1,2),IF(SUMIFS(WhatIf!$G:$G,WhatIf!$A:$A,E$1,WhatIf!$B:$B,E316)&lt;=price_limit,IF(E316="Yes",1,2),"")),""))</f>
        <v/>
      </c>
      <c r="AU316" s="67" t="str">
        <f>IF(OR(F316="",VLOOKUP(F$1,Services!$A$1:$B$22,2,0)="Exclude"),"",IF($D316=1,IF(OR(price_limit="",price_limit="No Limit"),IF(F316="Yes",1,2),IF(SUMIFS(WhatIf!$G:$G,WhatIf!$A:$A,F$1,WhatIf!$B:$B,F316)&lt;=price_limit,IF(F316="Yes",1,2),"")),""))</f>
        <v/>
      </c>
      <c r="AV316" s="67" t="str">
        <f>IF(OR(G316="",VLOOKUP(G$1,Services!$A$1:$B$22,2,0)="Exclude"),"",IF($D316=1,IF(OR(price_limit="",price_limit="No Limit"),IF(G316="Yes",1,2),IF(SUMIFS(WhatIf!$G:$G,WhatIf!$A:$A,G$1,WhatIf!$B:$B,G316)&lt;=price_limit,IF(G316="Yes",1,2),"")),""))</f>
        <v/>
      </c>
      <c r="AW316" s="67" t="str">
        <f>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IF(OR(L316="",VLOOKUP(L$1,Services!$A$1:$B$22,2,0)="Exclude"),"",IF($D316=1,IF(OR(price_limit="",price_limit="No Limit"),IF(L316="Yes",1,2),IF(SUMIFS(WhatIf!$G:$G,WhatIf!$A:$A,L$1,WhatIf!$B:$B,L316)&lt;=price_limit,IF(L316="Yes",1,2),"")),""))</f>
        <v/>
      </c>
      <c r="BB316" s="67" t="str">
        <f>IF(OR(M316="",VLOOKUP(M$1,Services!$A$1:$B$22,2,0)="Exclude"),"",IF($D316=1,IF(OR(price_limit="",price_limit="No Limit"),IF(M316="Yes",1,2),IF(SUMIFS(WhatIf!$G:$G,WhatIf!$A:$A,M$1,WhatIf!$B:$B,M316)&lt;=price_limit,IF(M316="Yes",1,2),"")),""))</f>
        <v/>
      </c>
      <c r="BC316" s="67" t="str">
        <f>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IF(OR(P316="",VLOOKUP(P$1,Services!$A$1:$B$22,2,0)="Exclude"),"",IF($D316=1,IF(OR(price_limit="",price_limit="No Limit"),IF(P316="Yes",1,2),IF(SUMIFS(WhatIf!$G:$G,WhatIf!$A:$A,P$1,WhatIf!$B:$B,P316)&lt;=price_limit,IF(P316="Yes",1,2),"")),""))</f>
        <v/>
      </c>
      <c r="BF316" s="67" t="str">
        <f>IF(OR(Q316="",VLOOKUP(Q$1,Services!$A$1:$B$22,2,0)="Exclude"),"",IF($D316=1,IF(OR(price_limit="",price_limit="No Limit"),IF(Q316="Yes",1,2),IF(SUMIFS(WhatIf!$G:$G,WhatIf!$A:$A,Q$1,WhatIf!$B:$B,Q316)&lt;=price_limit,IF(Q316="Yes",1,2),"")),""))</f>
        <v/>
      </c>
      <c r="BG316" s="67" t="str">
        <f>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2"/>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x14ac:dyDescent="0.3">
      <c r="A317" s="19" t="s">
        <v>529</v>
      </c>
      <c r="C317" s="4" t="s">
        <v>214</v>
      </c>
      <c r="D317" s="3" t="str">
        <f t="shared" ref="D317:D334" ca="1" si="25">IF(BR317=0,"",IF(BR317&lt;=VALUE(MID(marker_pick,1,1)),1,""))</f>
        <v/>
      </c>
      <c r="F317" s="5" t="s">
        <v>498</v>
      </c>
      <c r="G317" s="5" t="s">
        <v>498</v>
      </c>
      <c r="T317" s="5" t="s">
        <v>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1"/>
        <v/>
      </c>
      <c r="AT317" s="67" t="str">
        <f>IF(OR(E317="",VLOOKUP(E$1,Services!$A$1:$B$22,2,0)="Exclude"),"",IF($D317=1,IF(OR(price_limit="",price_limit="No Limit"),IF(E317="Yes",1,2),IF(SUMIFS(WhatIf!$G:$G,WhatIf!$A:$A,E$1,WhatIf!$B:$B,E317)&lt;=price_limit,IF(E317="Yes",1,2),"")),""))</f>
        <v/>
      </c>
      <c r="AU317" s="67" t="str">
        <f ca="1">IF(OR(F317="",VLOOKUP(F$1,Services!$A$1:$B$22,2,0)="Exclude"),"",IF($D317=1,IF(OR(price_limit="",price_limit="No Limit"),IF(F317="Yes",1,2),IF(SUMIFS(WhatIf!$G:$G,WhatIf!$A:$A,F$1,WhatIf!$B:$B,F317)&lt;=price_limit,IF(F317="Yes",1,2),"")),""))</f>
        <v/>
      </c>
      <c r="AV317" s="67" t="str">
        <f ca="1">IF(OR(G317="",VLOOKUP(G$1,Services!$A$1:$B$22,2,0)="Exclude"),"",IF($D317=1,IF(OR(price_limit="",price_limit="No Limit"),IF(G317="Yes",1,2),IF(SUMIFS(WhatIf!$G:$G,WhatIf!$A:$A,G$1,WhatIf!$B:$B,G317)&lt;=price_limit,IF(G317="Yes",1,2),"")),""))</f>
        <v/>
      </c>
      <c r="AW317" s="67" t="str">
        <f>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IF(OR(J317="",VLOOKUP(J$1,Services!$A$1:$B$22,2,0)="Exclude"),"",IF($D317=1,IF(OR(price_limit="",price_limit="No Limit"),IF(J317="Yes",1,2),IF(SUMIFS(WhatIf!$G:$G,WhatIf!$A:$A,J$1,WhatIf!$B:$B,J317)&lt;=price_limit,IF(J317="Yes",1,2),"")),""))</f>
        <v/>
      </c>
      <c r="AZ317" s="67" t="str">
        <f>IF(OR(K317="",VLOOKUP(K$1,Services!$A$1:$B$22,2,0)="Exclude"),"",IF($D317=1,IF(OR(price_limit="",price_limit="No Limit"),IF(K317="Yes",1,2),IF(SUMIFS(WhatIf!$G:$G,WhatIf!$A:$A,K$1,WhatIf!$B:$B,K317)&lt;=price_limit,IF(K317="Yes",1,2),"")),""))</f>
        <v/>
      </c>
      <c r="BA317" s="67" t="str">
        <f>IF(OR(L317="",VLOOKUP(L$1,Services!$A$1:$B$22,2,0)="Exclude"),"",IF($D317=1,IF(OR(price_limit="",price_limit="No Limit"),IF(L317="Yes",1,2),IF(SUMIFS(WhatIf!$G:$G,WhatIf!$A:$A,L$1,WhatIf!$B:$B,L317)&lt;=price_limit,IF(L317="Yes",1,2),"")),""))</f>
        <v/>
      </c>
      <c r="BB317" s="67" t="str">
        <f>IF(OR(M317="",VLOOKUP(M$1,Services!$A$1:$B$22,2,0)="Exclude"),"",IF($D317=1,IF(OR(price_limit="",price_limit="No Limit"),IF(M317="Yes",1,2),IF(SUMIFS(WhatIf!$G:$G,WhatIf!$A:$A,M$1,WhatIf!$B:$B,M317)&lt;=price_limit,IF(M317="Yes",1,2),"")),""))</f>
        <v/>
      </c>
      <c r="BC317" s="67" t="str">
        <f>IF(OR(N317="",VLOOKUP(N$1,Services!$A$1:$B$22,2,0)="Exclude"),"",IF($D317=1,IF(OR(price_limit="",price_limit="No Limit"),IF(N317="Yes",1,2),IF(SUMIFS(WhatIf!$G:$G,WhatIf!$A:$A,N$1,WhatIf!$B:$B,N317)&lt;=price_limit,IF(N317="Yes",1,2),"")),""))</f>
        <v/>
      </c>
      <c r="BD317" s="67" t="str">
        <f>IF(OR(O317="",VLOOKUP(O$1,Services!$A$1:$B$22,2,0)="Exclude"),"",IF($D317=1,IF(OR(price_limit="",price_limit="No Limit"),IF(O317="Yes",1,2),IF(SUMIFS(WhatIf!$G:$G,WhatIf!$A:$A,O$1,WhatIf!$B:$B,O317)&lt;=price_limit,IF(O317="Yes",1,2),"")),""))</f>
        <v/>
      </c>
      <c r="BE317" s="67" t="str">
        <f>IF(OR(P317="",VLOOKUP(P$1,Services!$A$1:$B$22,2,0)="Exclude"),"",IF($D317=1,IF(OR(price_limit="",price_limit="No Limit"),IF(P317="Yes",1,2),IF(SUMIFS(WhatIf!$G:$G,WhatIf!$A:$A,P$1,WhatIf!$B:$B,P317)&lt;=price_limit,IF(P317="Yes",1,2),"")),""))</f>
        <v/>
      </c>
      <c r="BF317" s="67" t="str">
        <f>IF(OR(Q317="",VLOOKUP(Q$1,Services!$A$1:$B$22,2,0)="Exclude"),"",IF($D317=1,IF(OR(price_limit="",price_limit="No Limit"),IF(Q317="Yes",1,2),IF(SUMIFS(WhatIf!$G:$G,WhatIf!$A:$A,Q$1,WhatIf!$B:$B,Q317)&lt;=price_limit,IF(Q317="Yes",1,2),"")),""))</f>
        <v/>
      </c>
      <c r="BG317" s="67" t="str">
        <f>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 ca="1">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si="22"/>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x14ac:dyDescent="0.3">
      <c r="A318" s="19" t="s">
        <v>635</v>
      </c>
      <c r="C318" s="4" t="s">
        <v>280</v>
      </c>
      <c r="D318" s="3" t="str">
        <f t="shared" ca="1" si="25"/>
        <v/>
      </c>
      <c r="T318" s="5" t="s">
        <v>1</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1"/>
        <v/>
      </c>
      <c r="AT318" s="67" t="str">
        <f>IF(OR(E318="",VLOOKUP(E$1,Services!$A$1:$B$22,2,0)="Exclude"),"",IF($D318=1,IF(OR(price_limit="",price_limit="No Limit"),IF(E318="Yes",1,2),IF(SUMIFS(WhatIf!$G:$G,WhatIf!$A:$A,E$1,WhatIf!$B:$B,E318)&lt;=price_limit,IF(E318="Yes",1,2),"")),""))</f>
        <v/>
      </c>
      <c r="AU318" s="67" t="str">
        <f>IF(OR(F318="",VLOOKUP(F$1,Services!$A$1:$B$22,2,0)="Exclude"),"",IF($D318=1,IF(OR(price_limit="",price_limit="No Limit"),IF(F318="Yes",1,2),IF(SUMIFS(WhatIf!$G:$G,WhatIf!$A:$A,F$1,WhatIf!$B:$B,F318)&lt;=price_limit,IF(F318="Yes",1,2),"")),""))</f>
        <v/>
      </c>
      <c r="AV318" s="67" t="str">
        <f>IF(OR(G318="",VLOOKUP(G$1,Services!$A$1:$B$22,2,0)="Exclude"),"",IF($D318=1,IF(OR(price_limit="",price_limit="No Limit"),IF(G318="Yes",1,2),IF(SUMIFS(WhatIf!$G:$G,WhatIf!$A:$A,G$1,WhatIf!$B:$B,G318)&lt;=price_limit,IF(G318="Yes",1,2),"")),""))</f>
        <v/>
      </c>
      <c r="AW318" s="67" t="str">
        <f>IF(OR(H318="",VLOOKUP(H$1,Services!$A$1:$B$22,2,0)="Exclude"),"",IF($D318=1,IF(OR(price_limit="",price_limit="No Limit"),IF(H318="Yes",1,2),IF(SUMIFS(WhatIf!$G:$G,WhatIf!$A:$A,H$1,WhatIf!$B:$B,H318)&lt;=price_limit,IF(H318="Yes",1,2),"")),""))</f>
        <v/>
      </c>
      <c r="AX318" s="67" t="str">
        <f>IF(OR(I318="",VLOOKUP(I$1,Services!$A$1:$B$22,2,0)="Exclude"),"",IF($D318=1,IF(OR(price_limit="",price_limit="No Limit"),IF(I318="Yes",1,2),IF(SUMIFS(WhatIf!$G:$G,WhatIf!$A:$A,I$1,WhatIf!$B:$B,I318)&lt;=price_limit,IF(I318="Yes",1,2),"")),""))</f>
        <v/>
      </c>
      <c r="AY318" s="67" t="str">
        <f>IF(OR(J318="",VLOOKUP(J$1,Services!$A$1:$B$22,2,0)="Exclude"),"",IF($D318=1,IF(OR(price_limit="",price_limit="No Limit"),IF(J318="Yes",1,2),IF(SUMIFS(WhatIf!$G:$G,WhatIf!$A:$A,J$1,WhatIf!$B:$B,J318)&lt;=price_limit,IF(J318="Yes",1,2),"")),""))</f>
        <v/>
      </c>
      <c r="AZ318" s="67" t="str">
        <f>IF(OR(K318="",VLOOKUP(K$1,Services!$A$1:$B$22,2,0)="Exclude"),"",IF($D318=1,IF(OR(price_limit="",price_limit="No Limit"),IF(K318="Yes",1,2),IF(SUMIFS(WhatIf!$G:$G,WhatIf!$A:$A,K$1,WhatIf!$B:$B,K318)&lt;=price_limit,IF(K318="Yes",1,2),"")),""))</f>
        <v/>
      </c>
      <c r="BA318" s="67" t="str">
        <f>IF(OR(L318="",VLOOKUP(L$1,Services!$A$1:$B$22,2,0)="Exclude"),"",IF($D318=1,IF(OR(price_limit="",price_limit="No Limit"),IF(L318="Yes",1,2),IF(SUMIFS(WhatIf!$G:$G,WhatIf!$A:$A,L$1,WhatIf!$B:$B,L318)&lt;=price_limit,IF(L318="Yes",1,2),"")),""))</f>
        <v/>
      </c>
      <c r="BB318" s="67" t="str">
        <f>IF(OR(M318="",VLOOKUP(M$1,Services!$A$1:$B$22,2,0)="Exclude"),"",IF($D318=1,IF(OR(price_limit="",price_limit="No Limit"),IF(M318="Yes",1,2),IF(SUMIFS(WhatIf!$G:$G,WhatIf!$A:$A,M$1,WhatIf!$B:$B,M318)&lt;=price_limit,IF(M318="Yes",1,2),"")),""))</f>
        <v/>
      </c>
      <c r="BC318" s="67" t="str">
        <f>IF(OR(N318="",VLOOKUP(N$1,Services!$A$1:$B$22,2,0)="Exclude"),"",IF($D318=1,IF(OR(price_limit="",price_limit="No Limit"),IF(N318="Yes",1,2),IF(SUMIFS(WhatIf!$G:$G,WhatIf!$A:$A,N$1,WhatIf!$B:$B,N318)&lt;=price_limit,IF(N318="Yes",1,2),"")),""))</f>
        <v/>
      </c>
      <c r="BD318" s="67" t="str">
        <f>IF(OR(O318="",VLOOKUP(O$1,Services!$A$1:$B$22,2,0)="Exclude"),"",IF($D318=1,IF(OR(price_limit="",price_limit="No Limit"),IF(O318="Yes",1,2),IF(SUMIFS(WhatIf!$G:$G,WhatIf!$A:$A,O$1,WhatIf!$B:$B,O318)&lt;=price_limit,IF(O318="Yes",1,2),"")),""))</f>
        <v/>
      </c>
      <c r="BE318" s="67" t="str">
        <f>IF(OR(P318="",VLOOKUP(P$1,Services!$A$1:$B$22,2,0)="Exclude"),"",IF($D318=1,IF(OR(price_limit="",price_limit="No Limit"),IF(P318="Yes",1,2),IF(SUMIFS(WhatIf!$G:$G,WhatIf!$A:$A,P$1,WhatIf!$B:$B,P318)&lt;=price_limit,IF(P318="Yes",1,2),"")),""))</f>
        <v/>
      </c>
      <c r="BF318" s="67" t="str">
        <f>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IF(OR(S318="",VLOOKUP(S$1,Services!$A$1:$B$22,2,0)="Exclude"),"",IF($D318=1,IF(OR(price_limit="",price_limit="No Limit"),IF(S318="Yes",1,2),IF(SUMIFS(WhatIf!$G:$G,WhatIf!$A:$A,S$1,WhatIf!$B:$B,S318)&lt;=price_limit,IF(S318="Yes",1,2),"")),""))</f>
        <v/>
      </c>
      <c r="BI318" s="67" t="str">
        <f ca="1">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2"/>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x14ac:dyDescent="0.3">
      <c r="A319" s="19" t="s">
        <v>634</v>
      </c>
      <c r="C319" s="4" t="s">
        <v>206</v>
      </c>
      <c r="D319" s="3" t="str">
        <f t="shared" ca="1" si="25"/>
        <v/>
      </c>
      <c r="T319" s="5" t="s">
        <v>1</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1"/>
        <v/>
      </c>
      <c r="AT319" s="67" t="str">
        <f>IF(OR(E319="",VLOOKUP(E$1,Services!$A$1:$B$22,2,0)="Exclude"),"",IF($D319=1,IF(OR(price_limit="",price_limit="No Limit"),IF(E319="Yes",1,2),IF(SUMIFS(WhatIf!$G:$G,WhatIf!$A:$A,E$1,WhatIf!$B:$B,E319)&lt;=price_limit,IF(E319="Yes",1,2),"")),""))</f>
        <v/>
      </c>
      <c r="AU319" s="67" t="str">
        <f>IF(OR(F319="",VLOOKUP(F$1,Services!$A$1:$B$22,2,0)="Exclude"),"",IF($D319=1,IF(OR(price_limit="",price_limit="No Limit"),IF(F319="Yes",1,2),IF(SUMIFS(WhatIf!$G:$G,WhatIf!$A:$A,F$1,WhatIf!$B:$B,F319)&lt;=price_limit,IF(F319="Yes",1,2),"")),""))</f>
        <v/>
      </c>
      <c r="AV319" s="67" t="str">
        <f>IF(OR(G319="",VLOOKUP(G$1,Services!$A$1:$B$22,2,0)="Exclude"),"",IF($D319=1,IF(OR(price_limit="",price_limit="No Limit"),IF(G319="Yes",1,2),IF(SUMIFS(WhatIf!$G:$G,WhatIf!$A:$A,G$1,WhatIf!$B:$B,G319)&lt;=price_limit,IF(G319="Yes",1,2),"")),""))</f>
        <v/>
      </c>
      <c r="AW319" s="67" t="str">
        <f>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IF(OR(K319="",VLOOKUP(K$1,Services!$A$1:$B$22,2,0)="Exclude"),"",IF($D319=1,IF(OR(price_limit="",price_limit="No Limit"),IF(K319="Yes",1,2),IF(SUMIFS(WhatIf!$G:$G,WhatIf!$A:$A,K$1,WhatIf!$B:$B,K319)&lt;=price_limit,IF(K319="Yes",1,2),"")),""))</f>
        <v/>
      </c>
      <c r="BA319" s="67" t="str">
        <f>IF(OR(L319="",VLOOKUP(L$1,Services!$A$1:$B$22,2,0)="Exclude"),"",IF($D319=1,IF(OR(price_limit="",price_limit="No Limit"),IF(L319="Yes",1,2),IF(SUMIFS(WhatIf!$G:$G,WhatIf!$A:$A,L$1,WhatIf!$B:$B,L319)&lt;=price_limit,IF(L319="Yes",1,2),"")),""))</f>
        <v/>
      </c>
      <c r="BB319" s="67" t="str">
        <f>IF(OR(M319="",VLOOKUP(M$1,Services!$A$1:$B$22,2,0)="Exclude"),"",IF($D319=1,IF(OR(price_limit="",price_limit="No Limit"),IF(M319="Yes",1,2),IF(SUMIFS(WhatIf!$G:$G,WhatIf!$A:$A,M$1,WhatIf!$B:$B,M319)&lt;=price_limit,IF(M319="Yes",1,2),"")),""))</f>
        <v/>
      </c>
      <c r="BC319" s="67" t="str">
        <f>IF(OR(N319="",VLOOKUP(N$1,Services!$A$1:$B$22,2,0)="Exclude"),"",IF($D319=1,IF(OR(price_limit="",price_limit="No Limit"),IF(N319="Yes",1,2),IF(SUMIFS(WhatIf!$G:$G,WhatIf!$A:$A,N$1,WhatIf!$B:$B,N319)&lt;=price_limit,IF(N319="Yes",1,2),"")),""))</f>
        <v/>
      </c>
      <c r="BD319" s="67" t="str">
        <f>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 ca="1">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2"/>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939</v>
      </c>
      <c r="B320" s="4" t="s">
        <v>940</v>
      </c>
      <c r="C320" s="4" t="s">
        <v>450</v>
      </c>
      <c r="D320" s="3" t="str">
        <f t="shared" ca="1" si="25"/>
        <v/>
      </c>
      <c r="R320" s="5" t="s">
        <v>935</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1"/>
        <v/>
      </c>
      <c r="AT320" s="67" t="str">
        <f>IF(OR(E320="",VLOOKUP(E$1,Services!$A$1:$B$22,2,0)="Exclude"),"",IF($D320=1,IF(OR(price_limit="",price_limit="No Limit"),IF(E320="Yes",1,2),IF(SUMIFS(WhatIf!$G:$G,WhatIf!$A:$A,E$1,WhatIf!$B:$B,E320)&lt;=price_limit,IF(E320="Yes",1,2),"")),""))</f>
        <v/>
      </c>
      <c r="AU320" s="67" t="str">
        <f>IF(OR(F320="",VLOOKUP(F$1,Services!$A$1:$B$22,2,0)="Exclude"),"",IF($D320=1,IF(OR(price_limit="",price_limit="No Limit"),IF(F320="Yes",1,2),IF(SUMIFS(WhatIf!$G:$G,WhatIf!$A:$A,F$1,WhatIf!$B:$B,F320)&lt;=price_limit,IF(F320="Yes",1,2),"")),""))</f>
        <v/>
      </c>
      <c r="AV320" s="67" t="str">
        <f>IF(OR(G320="",VLOOKUP(G$1,Services!$A$1:$B$22,2,0)="Exclude"),"",IF($D320=1,IF(OR(price_limit="",price_limit="No Limit"),IF(G320="Yes",1,2),IF(SUMIFS(WhatIf!$G:$G,WhatIf!$A:$A,G$1,WhatIf!$B:$B,G320)&lt;=price_limit,IF(G320="Yes",1,2),"")),""))</f>
        <v/>
      </c>
      <c r="AW320" s="67" t="str">
        <f>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IF(OR(K320="",VLOOKUP(K$1,Services!$A$1:$B$22,2,0)="Exclude"),"",IF($D320=1,IF(OR(price_limit="",price_limit="No Limit"),IF(K320="Yes",1,2),IF(SUMIFS(WhatIf!$G:$G,WhatIf!$A:$A,K$1,WhatIf!$B:$B,K320)&lt;=price_limit,IF(K320="Yes",1,2),"")),""))</f>
        <v/>
      </c>
      <c r="BA320" s="67" t="str">
        <f>IF(OR(L320="",VLOOKUP(L$1,Services!$A$1:$B$22,2,0)="Exclude"),"",IF($D320=1,IF(OR(price_limit="",price_limit="No Limit"),IF(L320="Yes",1,2),IF(SUMIFS(WhatIf!$G:$G,WhatIf!$A:$A,L$1,WhatIf!$B:$B,L320)&lt;=price_limit,IF(L320="Yes",1,2),"")),""))</f>
        <v/>
      </c>
      <c r="BB320" s="67" t="str">
        <f>IF(OR(M320="",VLOOKUP(M$1,Services!$A$1:$B$22,2,0)="Exclude"),"",IF($D320=1,IF(OR(price_limit="",price_limit="No Limit"),IF(M320="Yes",1,2),IF(SUMIFS(WhatIf!$G:$G,WhatIf!$A:$A,M$1,WhatIf!$B:$B,M320)&lt;=price_limit,IF(M320="Yes",1,2),"")),""))</f>
        <v/>
      </c>
      <c r="BC320" s="67" t="str">
        <f>IF(OR(N320="",VLOOKUP(N$1,Services!$A$1:$B$22,2,0)="Exclude"),"",IF($D320=1,IF(OR(price_limit="",price_limit="No Limit"),IF(N320="Yes",1,2),IF(SUMIFS(WhatIf!$G:$G,WhatIf!$A:$A,N$1,WhatIf!$B:$B,N320)&lt;=price_limit,IF(N320="Yes",1,2),"")),""))</f>
        <v/>
      </c>
      <c r="BD320" s="67" t="str">
        <f>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IF(OR(Q320="",VLOOKUP(Q$1,Services!$A$1:$B$22,2,0)="Exclude"),"",IF($D320=1,IF(OR(price_limit="",price_limit="No Limit"),IF(Q320="Yes",1,2),IF(SUMIFS(WhatIf!$G:$G,WhatIf!$A:$A,Q$1,WhatIf!$B:$B,Q320)&lt;=price_limit,IF(Q320="Yes",1,2),"")),""))</f>
        <v/>
      </c>
      <c r="BG320" s="67" t="str">
        <f ca="1">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2"/>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64</v>
      </c>
      <c r="B321" s="4" t="s">
        <v>213</v>
      </c>
      <c r="C321" s="4" t="s">
        <v>198</v>
      </c>
      <c r="D321" s="3" t="str">
        <f t="shared" ca="1" si="25"/>
        <v/>
      </c>
      <c r="E321" s="5" t="s">
        <v>1</v>
      </c>
      <c r="F321" s="5" t="s">
        <v>498</v>
      </c>
      <c r="G321" s="5" t="s">
        <v>498</v>
      </c>
      <c r="K321" s="5" t="s">
        <v>1</v>
      </c>
      <c r="L321" s="5" t="s">
        <v>1</v>
      </c>
      <c r="M321" s="5" t="s">
        <v>1</v>
      </c>
      <c r="O321" s="6"/>
      <c r="P321" s="6" t="s">
        <v>280</v>
      </c>
      <c r="Q321" s="6" t="s">
        <v>306</v>
      </c>
      <c r="R321" s="6" t="s">
        <v>807</v>
      </c>
      <c r="V321" s="5" t="s">
        <v>1</v>
      </c>
      <c r="X321" s="5" t="s">
        <v>1</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1"/>
        <v/>
      </c>
      <c r="AT321" s="67" t="str">
        <f ca="1">IF(OR(E321="",VLOOKUP(E$1,Services!$A$1:$B$22,2,0)="Exclude"),"",IF($D321=1,IF(OR(price_limit="",price_limit="No Limit"),IF(E321="Yes",1,2),IF(SUMIFS(WhatIf!$G:$G,WhatIf!$A:$A,E$1,WhatIf!$B:$B,E321)&lt;=price_limit,IF(E321="Yes",1,2),"")),""))</f>
        <v/>
      </c>
      <c r="AU321" s="67" t="str">
        <f ca="1">IF(OR(F321="",VLOOKUP(F$1,Services!$A$1:$B$22,2,0)="Exclude"),"",IF($D321=1,IF(OR(price_limit="",price_limit="No Limit"),IF(F321="Yes",1,2),IF(SUMIFS(WhatIf!$G:$G,WhatIf!$A:$A,F$1,WhatIf!$B:$B,F321)&lt;=price_limit,IF(F321="Yes",1,2),"")),""))</f>
        <v/>
      </c>
      <c r="AV321" s="67" t="str">
        <f ca="1">IF(OR(G321="",VLOOKUP(G$1,Services!$A$1:$B$22,2,0)="Exclude"),"",IF($D321=1,IF(OR(price_limit="",price_limit="No Limit"),IF(G321="Yes",1,2),IF(SUMIFS(WhatIf!$G:$G,WhatIf!$A:$A,G$1,WhatIf!$B:$B,G321)&lt;=price_limit,IF(G321="Yes",1,2),"")),""))</f>
        <v/>
      </c>
      <c r="AW321" s="67" t="str">
        <f>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 ca="1">IF(OR(K321="",VLOOKUP(K$1,Services!$A$1:$B$22,2,0)="Exclude"),"",IF($D321=1,IF(OR(price_limit="",price_limit="No Limit"),IF(K321="Yes",1,2),IF(SUMIFS(WhatIf!$G:$G,WhatIf!$A:$A,K$1,WhatIf!$B:$B,K321)&lt;=price_limit,IF(K321="Yes",1,2),"")),""))</f>
        <v/>
      </c>
      <c r="BA321" s="67" t="str">
        <f ca="1">IF(OR(L321="",VLOOKUP(L$1,Services!$A$1:$B$22,2,0)="Exclude"),"",IF($D321=1,IF(OR(price_limit="",price_limit="No Limit"),IF(L321="Yes",1,2),IF(SUMIFS(WhatIf!$G:$G,WhatIf!$A:$A,L$1,WhatIf!$B:$B,L321)&lt;=price_limit,IF(L321="Yes",1,2),"")),""))</f>
        <v/>
      </c>
      <c r="BB321" s="67" t="str">
        <f ca="1">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 ca="1">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 ca="1">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 ca="1">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 ca="1">IF(OR(X321="",VLOOKUP(X$1,Services!$A$1:$B$22,2,0)="Exclude"),"",IF($D321=1,IF(OR(price_limit="",price_limit="No Limit"),IF(X321="Yes",1,2),IF(SUMIFS(WhatIf!$G:$G,WhatIf!$A:$A,X$1,WhatIf!$B:$B,X321)&lt;=price_limit,IF(X321="Yes",1,2),"")),""))</f>
        <v/>
      </c>
      <c r="BN321" s="3">
        <f t="shared" si="22"/>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65</v>
      </c>
      <c r="B322" s="4" t="s">
        <v>298</v>
      </c>
      <c r="C322" s="4" t="s">
        <v>448</v>
      </c>
      <c r="D322" s="3" t="str">
        <f t="shared" ca="1" si="25"/>
        <v/>
      </c>
      <c r="F322" s="5" t="s">
        <v>495</v>
      </c>
      <c r="G322" s="5" t="s">
        <v>495</v>
      </c>
      <c r="I322" s="5" t="s">
        <v>1</v>
      </c>
      <c r="K322" s="5" t="s">
        <v>1</v>
      </c>
      <c r="L322" s="5" t="s">
        <v>1</v>
      </c>
      <c r="M322" s="5" t="s">
        <v>1</v>
      </c>
      <c r="O322" s="5" t="s">
        <v>1</v>
      </c>
      <c r="P322" s="5" t="s">
        <v>1</v>
      </c>
      <c r="Q322" s="5" t="s">
        <v>305</v>
      </c>
      <c r="V322" s="5" t="s">
        <v>1</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26">IF(SUM(Y322:AR322)&gt;0,1,"")</f>
        <v/>
      </c>
      <c r="AT322" s="67" t="str">
        <f>IF(OR(E322="",VLOOKUP(E$1,Services!$A$1:$B$22,2,0)="Exclude"),"",IF($D322=1,IF(OR(price_limit="",price_limit="No Limit"),IF(E322="Yes",1,2),IF(SUMIFS(WhatIf!$G:$G,WhatIf!$A:$A,E$1,WhatIf!$B:$B,E322)&lt;=price_limit,IF(E322="Yes",1,2),"")),""))</f>
        <v/>
      </c>
      <c r="AU322" s="67" t="str">
        <f ca="1">IF(OR(F322="",VLOOKUP(F$1,Services!$A$1:$B$22,2,0)="Exclude"),"",IF($D322=1,IF(OR(price_limit="",price_limit="No Limit"),IF(F322="Yes",1,2),IF(SUMIFS(WhatIf!$G:$G,WhatIf!$A:$A,F$1,WhatIf!$B:$B,F322)&lt;=price_limit,IF(F322="Yes",1,2),"")),""))</f>
        <v/>
      </c>
      <c r="AV322" s="67" t="str">
        <f ca="1">IF(OR(G322="",VLOOKUP(G$1,Services!$A$1:$B$22,2,0)="Exclude"),"",IF($D322=1,IF(OR(price_limit="",price_limit="No Limit"),IF(G322="Yes",1,2),IF(SUMIFS(WhatIf!$G:$G,WhatIf!$A:$A,G$1,WhatIf!$B:$B,G322)&lt;=price_limit,IF(G322="Yes",1,2),"")),""))</f>
        <v/>
      </c>
      <c r="AW322" s="67" t="str">
        <f>IF(OR(H322="",VLOOKUP(H$1,Services!$A$1:$B$22,2,0)="Exclude"),"",IF($D322=1,IF(OR(price_limit="",price_limit="No Limit"),IF(H322="Yes",1,2),IF(SUMIFS(WhatIf!$G:$G,WhatIf!$A:$A,H$1,WhatIf!$B:$B,H322)&lt;=price_limit,IF(H322="Yes",1,2),"")),""))</f>
        <v/>
      </c>
      <c r="AX322" s="67" t="str">
        <f ca="1">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 ca="1">IF(OR(K322="",VLOOKUP(K$1,Services!$A$1:$B$22,2,0)="Exclude"),"",IF($D322=1,IF(OR(price_limit="",price_limit="No Limit"),IF(K322="Yes",1,2),IF(SUMIFS(WhatIf!$G:$G,WhatIf!$A:$A,K$1,WhatIf!$B:$B,K322)&lt;=price_limit,IF(K322="Yes",1,2),"")),""))</f>
        <v/>
      </c>
      <c r="BA322" s="67" t="str">
        <f ca="1">IF(OR(L322="",VLOOKUP(L$1,Services!$A$1:$B$22,2,0)="Exclude"),"",IF($D322=1,IF(OR(price_limit="",price_limit="No Limit"),IF(L322="Yes",1,2),IF(SUMIFS(WhatIf!$G:$G,WhatIf!$A:$A,L$1,WhatIf!$B:$B,L322)&lt;=price_limit,IF(L322="Yes",1,2),"")),""))</f>
        <v/>
      </c>
      <c r="BB322" s="67" t="str">
        <f ca="1">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 ca="1">IF(OR(O322="",VLOOKUP(O$1,Services!$A$1:$B$22,2,0)="Exclude"),"",IF($D322=1,IF(OR(price_limit="",price_limit="No Limit"),IF(O322="Yes",1,2),IF(SUMIFS(WhatIf!$G:$G,WhatIf!$A:$A,O$1,WhatIf!$B:$B,O322)&lt;=price_limit,IF(O322="Yes",1,2),"")),""))</f>
        <v/>
      </c>
      <c r="BE322" s="67" t="str">
        <f ca="1">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 ca="1">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ref="BN322:BN385" si="27">MAX(BO322:BQ322)</f>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152</v>
      </c>
      <c r="B323" s="4" t="s">
        <v>237</v>
      </c>
      <c r="C323" s="4" t="s">
        <v>207</v>
      </c>
      <c r="D323" s="3" t="str">
        <f t="shared" ca="1" si="25"/>
        <v/>
      </c>
      <c r="F323" s="5" t="s">
        <v>495</v>
      </c>
      <c r="G323" s="5" t="s">
        <v>495</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6"/>
        <v/>
      </c>
      <c r="AT323" s="67" t="str">
        <f>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27"/>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66</v>
      </c>
      <c r="B324" s="4" t="s">
        <v>237</v>
      </c>
      <c r="C324" s="4" t="s">
        <v>446</v>
      </c>
      <c r="D324" s="3" t="str">
        <f t="shared" ca="1" si="25"/>
        <v/>
      </c>
      <c r="F324" s="6" t="s">
        <v>66</v>
      </c>
      <c r="G324" s="6" t="s">
        <v>66</v>
      </c>
      <c r="H324" s="12" t="s">
        <v>66</v>
      </c>
      <c r="I324" s="12" t="s">
        <v>66</v>
      </c>
      <c r="J324" s="12" t="s">
        <v>66</v>
      </c>
      <c r="K324" s="12" t="s">
        <v>66</v>
      </c>
      <c r="L324" s="12" t="s">
        <v>66</v>
      </c>
      <c r="M324" s="12" t="s">
        <v>66</v>
      </c>
      <c r="N324" s="12" t="s">
        <v>66</v>
      </c>
      <c r="O324" s="6" t="s">
        <v>66</v>
      </c>
      <c r="P324" s="6" t="s">
        <v>66</v>
      </c>
      <c r="Q324" s="6" t="s">
        <v>66</v>
      </c>
      <c r="R324" s="6"/>
      <c r="S324" s="5" t="s">
        <v>66</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6"/>
        <v/>
      </c>
      <c r="AT324" s="67" t="str">
        <f>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 ca="1">IF(OR(G324="",VLOOKUP(G$1,Services!$A$1:$B$22,2,0)="Exclude"),"",IF($D324=1,IF(OR(price_limit="",price_limit="No Limit"),IF(G324="Yes",1,2),IF(SUMIFS(WhatIf!$G:$G,WhatIf!$A:$A,G$1,WhatIf!$B:$B,G324)&lt;=price_limit,IF(G324="Yes",1,2),"")),""))</f>
        <v/>
      </c>
      <c r="AW324" s="67" t="str">
        <f ca="1">IF(OR(H324="",VLOOKUP(H$1,Services!$A$1:$B$22,2,0)="Exclude"),"",IF($D324=1,IF(OR(price_limit="",price_limit="No Limit"),IF(H324="Yes",1,2),IF(SUMIFS(WhatIf!$G:$G,WhatIf!$A:$A,H$1,WhatIf!$B:$B,H324)&lt;=price_limit,IF(H324="Yes",1,2),"")),""))</f>
        <v/>
      </c>
      <c r="AX324" s="67" t="str">
        <f ca="1">IF(OR(I324="",VLOOKUP(I$1,Services!$A$1:$B$22,2,0)="Exclude"),"",IF($D324=1,IF(OR(price_limit="",price_limit="No Limit"),IF(I324="Yes",1,2),IF(SUMIFS(WhatIf!$G:$G,WhatIf!$A:$A,I$1,WhatIf!$B:$B,I324)&lt;=price_limit,IF(I324="Yes",1,2),"")),""))</f>
        <v/>
      </c>
      <c r="AY324" s="67" t="str">
        <f ca="1">IF(OR(J324="",VLOOKUP(J$1,Services!$A$1:$B$22,2,0)="Exclude"),"",IF($D324=1,IF(OR(price_limit="",price_limit="No Limit"),IF(J324="Yes",1,2),IF(SUMIFS(WhatIf!$G:$G,WhatIf!$A:$A,J$1,WhatIf!$B:$B,J324)&lt;=price_limit,IF(J324="Yes",1,2),"")),""))</f>
        <v/>
      </c>
      <c r="AZ324" s="67" t="str">
        <f ca="1">IF(OR(K324="",VLOOKUP(K$1,Services!$A$1:$B$22,2,0)="Exclude"),"",IF($D324=1,IF(OR(price_limit="",price_limit="No Limit"),IF(K324="Yes",1,2),IF(SUMIFS(WhatIf!$G:$G,WhatIf!$A:$A,K$1,WhatIf!$B:$B,K324)&lt;=price_limit,IF(K324="Yes",1,2),"")),""))</f>
        <v/>
      </c>
      <c r="BA324" s="67" t="str">
        <f ca="1">IF(OR(L324="",VLOOKUP(L$1,Services!$A$1:$B$22,2,0)="Exclude"),"",IF($D324=1,IF(OR(price_limit="",price_limit="No Limit"),IF(L324="Yes",1,2),IF(SUMIFS(WhatIf!$G:$G,WhatIf!$A:$A,L$1,WhatIf!$B:$B,L324)&lt;=price_limit,IF(L324="Yes",1,2),"")),""))</f>
        <v/>
      </c>
      <c r="BB324" s="67" t="str">
        <f ca="1">IF(OR(M324="",VLOOKUP(M$1,Services!$A$1:$B$22,2,0)="Exclude"),"",IF($D324=1,IF(OR(price_limit="",price_limit="No Limit"),IF(M324="Yes",1,2),IF(SUMIFS(WhatIf!$G:$G,WhatIf!$A:$A,M$1,WhatIf!$B:$B,M324)&lt;=price_limit,IF(M324="Yes",1,2),"")),""))</f>
        <v/>
      </c>
      <c r="BC324" s="67" t="str">
        <f ca="1">IF(OR(N324="",VLOOKUP(N$1,Services!$A$1:$B$22,2,0)="Exclude"),"",IF($D324=1,IF(OR(price_limit="",price_limit="No Limit"),IF(N324="Yes",1,2),IF(SUMIFS(WhatIf!$G:$G,WhatIf!$A:$A,N$1,WhatIf!$B:$B,N324)&lt;=price_limit,IF(N324="Yes",1,2),"")),""))</f>
        <v/>
      </c>
      <c r="BD324" s="67" t="str">
        <f ca="1">IF(OR(O324="",VLOOKUP(O$1,Services!$A$1:$B$22,2,0)="Exclude"),"",IF($D324=1,IF(OR(price_limit="",price_limit="No Limit"),IF(O324="Yes",1,2),IF(SUMIFS(WhatIf!$G:$G,WhatIf!$A:$A,O$1,WhatIf!$B:$B,O324)&lt;=price_limit,IF(O324="Yes",1,2),"")),""))</f>
        <v/>
      </c>
      <c r="BE324" s="67" t="str">
        <f ca="1">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IF(OR(R324="",VLOOKUP(R$1,Services!$A$1:$B$22,2,0)="Exclude"),"",IF($D324=1,IF(OR(price_limit="",price_limit="No Limit"),IF(R324="Yes",1,2),IF(SUMIFS(WhatIf!$G:$G,WhatIf!$A:$A,R$1,WhatIf!$B:$B,R324)&lt;=price_limit,IF(R324="Yes",1,2),"")),""))</f>
        <v/>
      </c>
      <c r="BH324" s="67" t="str">
        <f ca="1">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27"/>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346</v>
      </c>
      <c r="B325" s="4" t="s">
        <v>237</v>
      </c>
      <c r="C325" s="4" t="s">
        <v>446</v>
      </c>
      <c r="D325" s="3" t="str">
        <f t="shared" ca="1" si="25"/>
        <v/>
      </c>
      <c r="F325" s="5" t="s">
        <v>66</v>
      </c>
      <c r="G325" s="5" t="s">
        <v>66</v>
      </c>
      <c r="R325" s="6" t="s">
        <v>755</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6"/>
        <v/>
      </c>
      <c r="AT325" s="67" t="str">
        <f>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 ca="1">IF(OR(G325="",VLOOKUP(G$1,Services!$A$1:$B$22,2,0)="Exclude"),"",IF($D325=1,IF(OR(price_limit="",price_limit="No Limit"),IF(G325="Yes",1,2),IF(SUMIFS(WhatIf!$G:$G,WhatIf!$A:$A,G$1,WhatIf!$B:$B,G325)&lt;=price_limit,IF(G325="Yes",1,2),"")),""))</f>
        <v/>
      </c>
      <c r="AW325" s="67" t="str">
        <f>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IF(OR(L325="",VLOOKUP(L$1,Services!$A$1:$B$22,2,0)="Exclude"),"",IF($D325=1,IF(OR(price_limit="",price_limit="No Limit"),IF(L325="Yes",1,2),IF(SUMIFS(WhatIf!$G:$G,WhatIf!$A:$A,L$1,WhatIf!$B:$B,L325)&lt;=price_limit,IF(L325="Yes",1,2),"")),""))</f>
        <v/>
      </c>
      <c r="BB325" s="67" t="str">
        <f>IF(OR(M325="",VLOOKUP(M$1,Services!$A$1:$B$22,2,0)="Exclude"),"",IF($D325=1,IF(OR(price_limit="",price_limit="No Limit"),IF(M325="Yes",1,2),IF(SUMIFS(WhatIf!$G:$G,WhatIf!$A:$A,M$1,WhatIf!$B:$B,M325)&lt;=price_limit,IF(M325="Yes",1,2),"")),""))</f>
        <v/>
      </c>
      <c r="BC325" s="67" t="str">
        <f>IF(OR(N325="",VLOOKUP(N$1,Services!$A$1:$B$22,2,0)="Exclude"),"",IF($D325=1,IF(OR(price_limit="",price_limit="No Limit"),IF(N325="Yes",1,2),IF(SUMIFS(WhatIf!$G:$G,WhatIf!$A:$A,N$1,WhatIf!$B:$B,N325)&lt;=price_limit,IF(N325="Yes",1,2),"")),""))</f>
        <v/>
      </c>
      <c r="BD325" s="67" t="str">
        <f>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 ca="1">IF(OR(R325="",VLOOKUP(R$1,Services!$A$1:$B$22,2,0)="Exclude"),"",IF($D325=1,IF(OR(price_limit="",price_limit="No Limit"),IF(R325="Yes",1,2),IF(SUMIFS(WhatIf!$G:$G,WhatIf!$A:$A,R$1,WhatIf!$B:$B,R325)&lt;=price_limit,IF(R325="Yes",1,2),"")),""))</f>
        <v/>
      </c>
      <c r="BH325" s="67" t="str">
        <f>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27"/>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347</v>
      </c>
      <c r="B326" s="4" t="s">
        <v>237</v>
      </c>
      <c r="C326" s="4" t="s">
        <v>446</v>
      </c>
      <c r="D326" s="3" t="str">
        <f t="shared" ca="1" si="25"/>
        <v/>
      </c>
      <c r="F326" s="5" t="s">
        <v>66</v>
      </c>
      <c r="G326" s="5" t="s">
        <v>66</v>
      </c>
      <c r="R326" s="6" t="s">
        <v>755</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6"/>
        <v/>
      </c>
      <c r="AT326" s="67" t="str">
        <f>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 ca="1">IF(OR(G326="",VLOOKUP(G$1,Services!$A$1:$B$22,2,0)="Exclude"),"",IF($D326=1,IF(OR(price_limit="",price_limit="No Limit"),IF(G326="Yes",1,2),IF(SUMIFS(WhatIf!$G:$G,WhatIf!$A:$A,G$1,WhatIf!$B:$B,G326)&lt;=price_limit,IF(G326="Yes",1,2),"")),""))</f>
        <v/>
      </c>
      <c r="AW326" s="67" t="str">
        <f>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IF(OR(L326="",VLOOKUP(L$1,Services!$A$1:$B$22,2,0)="Exclude"),"",IF($D326=1,IF(OR(price_limit="",price_limit="No Limit"),IF(L326="Yes",1,2),IF(SUMIFS(WhatIf!$G:$G,WhatIf!$A:$A,L$1,WhatIf!$B:$B,L326)&lt;=price_limit,IF(L326="Yes",1,2),"")),""))</f>
        <v/>
      </c>
      <c r="BB326" s="67" t="str">
        <f>IF(OR(M326="",VLOOKUP(M$1,Services!$A$1:$B$22,2,0)="Exclude"),"",IF($D326=1,IF(OR(price_limit="",price_limit="No Limit"),IF(M326="Yes",1,2),IF(SUMIFS(WhatIf!$G:$G,WhatIf!$A:$A,M$1,WhatIf!$B:$B,M326)&lt;=price_limit,IF(M326="Yes",1,2),"")),""))</f>
        <v/>
      </c>
      <c r="BC326" s="67" t="str">
        <f>IF(OR(N326="",VLOOKUP(N$1,Services!$A$1:$B$22,2,0)="Exclude"),"",IF($D326=1,IF(OR(price_limit="",price_limit="No Limit"),IF(N326="Yes",1,2),IF(SUMIFS(WhatIf!$G:$G,WhatIf!$A:$A,N$1,WhatIf!$B:$B,N326)&lt;=price_limit,IF(N326="Yes",1,2),"")),""))</f>
        <v/>
      </c>
      <c r="BD326" s="67" t="str">
        <f>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 ca="1">IF(OR(R326="",VLOOKUP(R$1,Services!$A$1:$B$22,2,0)="Exclude"),"",IF($D326=1,IF(OR(price_limit="",price_limit="No Limit"),IF(R326="Yes",1,2),IF(SUMIFS(WhatIf!$G:$G,WhatIf!$A:$A,R$1,WhatIf!$B:$B,R326)&lt;=price_limit,IF(R326="Yes",1,2),"")),""))</f>
        <v/>
      </c>
      <c r="BH326" s="67" t="str">
        <f>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27"/>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348</v>
      </c>
      <c r="B327" s="4" t="s">
        <v>237</v>
      </c>
      <c r="C327" s="4" t="s">
        <v>446</v>
      </c>
      <c r="D327" s="3" t="str">
        <f t="shared" ca="1" si="25"/>
        <v/>
      </c>
      <c r="R327" s="6" t="s">
        <v>755</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6"/>
        <v/>
      </c>
      <c r="AT327" s="67" t="str">
        <f>IF(OR(E327="",VLOOKUP(E$1,Services!$A$1:$B$22,2,0)="Exclude"),"",IF($D327=1,IF(OR(price_limit="",price_limit="No Limit"),IF(E327="Yes",1,2),IF(SUMIFS(WhatIf!$G:$G,WhatIf!$A:$A,E$1,WhatIf!$B:$B,E327)&lt;=price_limit,IF(E327="Yes",1,2),"")),""))</f>
        <v/>
      </c>
      <c r="AU327" s="67" t="str">
        <f>IF(OR(F327="",VLOOKUP(F$1,Services!$A$1:$B$22,2,0)="Exclude"),"",IF($D327=1,IF(OR(price_limit="",price_limit="No Limit"),IF(F327="Yes",1,2),IF(SUMIFS(WhatIf!$G:$G,WhatIf!$A:$A,F$1,WhatIf!$B:$B,F327)&lt;=price_limit,IF(F327="Yes",1,2),"")),""))</f>
        <v/>
      </c>
      <c r="AV327" s="67" t="str">
        <f>IF(OR(G327="",VLOOKUP(G$1,Services!$A$1:$B$22,2,0)="Exclude"),"",IF($D327=1,IF(OR(price_limit="",price_limit="No Limit"),IF(G327="Yes",1,2),IF(SUMIFS(WhatIf!$G:$G,WhatIf!$A:$A,G$1,WhatIf!$B:$B,G327)&lt;=price_limit,IF(G327="Yes",1,2),"")),""))</f>
        <v/>
      </c>
      <c r="AW327" s="67" t="str">
        <f>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IF(OR(L327="",VLOOKUP(L$1,Services!$A$1:$B$22,2,0)="Exclude"),"",IF($D327=1,IF(OR(price_limit="",price_limit="No Limit"),IF(L327="Yes",1,2),IF(SUMIFS(WhatIf!$G:$G,WhatIf!$A:$A,L$1,WhatIf!$B:$B,L327)&lt;=price_limit,IF(L327="Yes",1,2),"")),""))</f>
        <v/>
      </c>
      <c r="BB327" s="67" t="str">
        <f>IF(OR(M327="",VLOOKUP(M$1,Services!$A$1:$B$22,2,0)="Exclude"),"",IF($D327=1,IF(OR(price_limit="",price_limit="No Limit"),IF(M327="Yes",1,2),IF(SUMIFS(WhatIf!$G:$G,WhatIf!$A:$A,M$1,WhatIf!$B:$B,M327)&lt;=price_limit,IF(M327="Yes",1,2),"")),""))</f>
        <v/>
      </c>
      <c r="BC327" s="67" t="str">
        <f>IF(OR(N327="",VLOOKUP(N$1,Services!$A$1:$B$22,2,0)="Exclude"),"",IF($D327=1,IF(OR(price_limit="",price_limit="No Limit"),IF(N327="Yes",1,2),IF(SUMIFS(WhatIf!$G:$G,WhatIf!$A:$A,N$1,WhatIf!$B:$B,N327)&lt;=price_limit,IF(N327="Yes",1,2),"")),""))</f>
        <v/>
      </c>
      <c r="BD327" s="67" t="str">
        <f>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 ca="1">IF(OR(R327="",VLOOKUP(R$1,Services!$A$1:$B$22,2,0)="Exclude"),"",IF($D327=1,IF(OR(price_limit="",price_limit="No Limit"),IF(R327="Yes",1,2),IF(SUMIFS(WhatIf!$G:$G,WhatIf!$A:$A,R$1,WhatIf!$B:$B,R327)&lt;=price_limit,IF(R327="Yes",1,2),"")),""))</f>
        <v/>
      </c>
      <c r="BH327" s="67" t="str">
        <f>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27"/>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349</v>
      </c>
      <c r="B328" s="4" t="s">
        <v>523</v>
      </c>
      <c r="C328" s="4" t="s">
        <v>446</v>
      </c>
      <c r="D328" s="3" t="str">
        <f t="shared" ca="1" si="25"/>
        <v/>
      </c>
      <c r="F328" s="5" t="s">
        <v>66</v>
      </c>
      <c r="G328" s="5" t="s">
        <v>66</v>
      </c>
      <c r="R328" s="6" t="s">
        <v>755</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6"/>
        <v/>
      </c>
      <c r="AT328" s="67" t="str">
        <f>IF(OR(E328="",VLOOKUP(E$1,Services!$A$1:$B$22,2,0)="Exclude"),"",IF($D328=1,IF(OR(price_limit="",price_limit="No Limit"),IF(E328="Yes",1,2),IF(SUMIFS(WhatIf!$G:$G,WhatIf!$A:$A,E$1,WhatIf!$B:$B,E328)&lt;=price_limit,IF(E328="Yes",1,2),"")),""))</f>
        <v/>
      </c>
      <c r="AU328" s="67" t="str">
        <f ca="1">IF(OR(F328="",VLOOKUP(F$1,Services!$A$1:$B$22,2,0)="Exclude"),"",IF($D328=1,IF(OR(price_limit="",price_limit="No Limit"),IF(F328="Yes",1,2),IF(SUMIFS(WhatIf!$G:$G,WhatIf!$A:$A,F$1,WhatIf!$B:$B,F328)&lt;=price_limit,IF(F328="Yes",1,2),"")),""))</f>
        <v/>
      </c>
      <c r="AV328" s="67" t="str">
        <f ca="1">IF(OR(G328="",VLOOKUP(G$1,Services!$A$1:$B$22,2,0)="Exclude"),"",IF($D328=1,IF(OR(price_limit="",price_limit="No Limit"),IF(G328="Yes",1,2),IF(SUMIFS(WhatIf!$G:$G,WhatIf!$A:$A,G$1,WhatIf!$B:$B,G328)&lt;=price_limit,IF(G328="Yes",1,2),"")),""))</f>
        <v/>
      </c>
      <c r="AW328" s="67" t="str">
        <f>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IF(OR(L328="",VLOOKUP(L$1,Services!$A$1:$B$22,2,0)="Exclude"),"",IF($D328=1,IF(OR(price_limit="",price_limit="No Limit"),IF(L328="Yes",1,2),IF(SUMIFS(WhatIf!$G:$G,WhatIf!$A:$A,L$1,WhatIf!$B:$B,L328)&lt;=price_limit,IF(L328="Yes",1,2),"")),""))</f>
        <v/>
      </c>
      <c r="BB328" s="67" t="str">
        <f>IF(OR(M328="",VLOOKUP(M$1,Services!$A$1:$B$22,2,0)="Exclude"),"",IF($D328=1,IF(OR(price_limit="",price_limit="No Limit"),IF(M328="Yes",1,2),IF(SUMIFS(WhatIf!$G:$G,WhatIf!$A:$A,M$1,WhatIf!$B:$B,M328)&lt;=price_limit,IF(M328="Yes",1,2),"")),""))</f>
        <v/>
      </c>
      <c r="BC328" s="67" t="str">
        <f>IF(OR(N328="",VLOOKUP(N$1,Services!$A$1:$B$22,2,0)="Exclude"),"",IF($D328=1,IF(OR(price_limit="",price_limit="No Limit"),IF(N328="Yes",1,2),IF(SUMIFS(WhatIf!$G:$G,WhatIf!$A:$A,N$1,WhatIf!$B:$B,N328)&lt;=price_limit,IF(N328="Yes",1,2),"")),""))</f>
        <v/>
      </c>
      <c r="BD328" s="67" t="str">
        <f>IF(OR(O328="",VLOOKUP(O$1,Services!$A$1:$B$22,2,0)="Exclude"),"",IF($D328=1,IF(OR(price_limit="",price_limit="No Limit"),IF(O328="Yes",1,2),IF(SUMIFS(WhatIf!$G:$G,WhatIf!$A:$A,O$1,WhatIf!$B:$B,O328)&lt;=price_limit,IF(O328="Yes",1,2),"")),""))</f>
        <v/>
      </c>
      <c r="BE328" s="67" t="str">
        <f>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 ca="1">IF(OR(R328="",VLOOKUP(R$1,Services!$A$1:$B$22,2,0)="Exclude"),"",IF($D328=1,IF(OR(price_limit="",price_limit="No Limit"),IF(R328="Yes",1,2),IF(SUMIFS(WhatIf!$G:$G,WhatIf!$A:$A,R$1,WhatIf!$B:$B,R328)&lt;=price_limit,IF(R328="Yes",1,2),"")),""))</f>
        <v/>
      </c>
      <c r="BH328" s="67" t="str">
        <f>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27"/>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350</v>
      </c>
      <c r="B329" s="4" t="s">
        <v>237</v>
      </c>
      <c r="C329" s="4" t="s">
        <v>446</v>
      </c>
      <c r="D329" s="3" t="str">
        <f t="shared" ca="1" si="25"/>
        <v/>
      </c>
      <c r="F329" s="5" t="s">
        <v>66</v>
      </c>
      <c r="G329" s="5" t="s">
        <v>66</v>
      </c>
      <c r="R329" s="6" t="s">
        <v>755</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26"/>
        <v/>
      </c>
      <c r="AT329" s="67" t="str">
        <f>IF(OR(E329="",VLOOKUP(E$1,Services!$A$1:$B$22,2,0)="Exclude"),"",IF($D329=1,IF(OR(price_limit="",price_limit="No Limit"),IF(E329="Yes",1,2),IF(SUMIFS(WhatIf!$G:$G,WhatIf!$A:$A,E$1,WhatIf!$B:$B,E329)&lt;=price_limit,IF(E329="Yes",1,2),"")),""))</f>
        <v/>
      </c>
      <c r="AU329" s="67" t="str">
        <f ca="1">IF(OR(F329="",VLOOKUP(F$1,Services!$A$1:$B$22,2,0)="Exclude"),"",IF($D329=1,IF(OR(price_limit="",price_limit="No Limit"),IF(F329="Yes",1,2),IF(SUMIFS(WhatIf!$G:$G,WhatIf!$A:$A,F$1,WhatIf!$B:$B,F329)&lt;=price_limit,IF(F329="Yes",1,2),"")),""))</f>
        <v/>
      </c>
      <c r="AV329" s="67" t="str">
        <f ca="1">IF(OR(G329="",VLOOKUP(G$1,Services!$A$1:$B$22,2,0)="Exclude"),"",IF($D329=1,IF(OR(price_limit="",price_limit="No Limit"),IF(G329="Yes",1,2),IF(SUMIFS(WhatIf!$G:$G,WhatIf!$A:$A,G$1,WhatIf!$B:$B,G329)&lt;=price_limit,IF(G329="Yes",1,2),"")),""))</f>
        <v/>
      </c>
      <c r="AW329" s="67" t="str">
        <f>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IF(OR(O329="",VLOOKUP(O$1,Services!$A$1:$B$22,2,0)="Exclude"),"",IF($D329=1,IF(OR(price_limit="",price_limit="No Limit"),IF(O329="Yes",1,2),IF(SUMIFS(WhatIf!$G:$G,WhatIf!$A:$A,O$1,WhatIf!$B:$B,O329)&lt;=price_limit,IF(O329="Yes",1,2),"")),""))</f>
        <v/>
      </c>
      <c r="BE329" s="67" t="str">
        <f>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 ca="1">IF(OR(R329="",VLOOKUP(R$1,Services!$A$1:$B$22,2,0)="Exclude"),"",IF($D329=1,IF(OR(price_limit="",price_limit="No Limit"),IF(R329="Yes",1,2),IF(SUMIFS(WhatIf!$G:$G,WhatIf!$A:$A,R$1,WhatIf!$B:$B,R329)&lt;=price_limit,IF(R329="Yes",1,2),"")),""))</f>
        <v/>
      </c>
      <c r="BH329" s="67" t="str">
        <f>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27"/>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351</v>
      </c>
      <c r="B330" s="4" t="s">
        <v>237</v>
      </c>
      <c r="C330" s="4" t="s">
        <v>446</v>
      </c>
      <c r="D330" s="3" t="str">
        <f t="shared" ca="1" si="25"/>
        <v/>
      </c>
      <c r="F330" s="5" t="s">
        <v>66</v>
      </c>
      <c r="G330" s="5" t="s">
        <v>66</v>
      </c>
      <c r="R330" s="6" t="s">
        <v>755</v>
      </c>
      <c r="Y330" s="3" t="str">
        <f ca="1">IF(AND($D330=1,ISNUMBER(MATCH(E$1&amp;E330&amp;"x",WhatIf!$H:$H,0))),1,"")</f>
        <v/>
      </c>
      <c r="Z330" s="3" t="str">
        <f ca="1">IF(AND($D330=1,ISNUMBER(MATCH(F$1&amp;F330&amp;"x",WhatIf!$H:$H,0))),1,"")</f>
        <v/>
      </c>
      <c r="AA330" s="3" t="str">
        <f ca="1">IF(AND($D330=1,ISNUMBER(MATCH(G$1&amp;G330&amp;"x",WhatIf!$H:$H,0))),1,"")</f>
        <v/>
      </c>
      <c r="AB330" s="3" t="str">
        <f ca="1">IF(AND($D330=1,ISNUMBER(MATCH(H$1&amp;H330&amp;"x",WhatIf!$H:$H,0))),1,"")</f>
        <v/>
      </c>
      <c r="AC330" s="3" t="str">
        <f ca="1">IF(AND($D330=1,ISNUMBER(MATCH(I$1&amp;I330&amp;"x",WhatIf!$H:$H,0))),1,"")</f>
        <v/>
      </c>
      <c r="AD330" s="3" t="str">
        <f ca="1">IF(AND($D330=1,ISNUMBER(MATCH(J$1&amp;J330&amp;"x",WhatIf!$H:$H,0))),1,"")</f>
        <v/>
      </c>
      <c r="AE330" s="3" t="str">
        <f ca="1">IF(AND($D330=1,ISNUMBER(MATCH(K$1&amp;K330&amp;"x",WhatIf!$H:$H,0))),1,"")</f>
        <v/>
      </c>
      <c r="AF330" s="3" t="str">
        <f ca="1">IF(AND($D330=1,ISNUMBER(MATCH(L$1&amp;L330&amp;"x",WhatIf!$H:$H,0))),1,"")</f>
        <v/>
      </c>
      <c r="AG330" s="3" t="str">
        <f ca="1">IF(AND($D330=1,ISNUMBER(MATCH(M$1&amp;M330&amp;"x",WhatIf!$H:$H,0))),1,"")</f>
        <v/>
      </c>
      <c r="AH330" s="3" t="str">
        <f ca="1">IF(AND($D330=1,ISNUMBER(MATCH(N$1&amp;N330&amp;"x",WhatIf!$H:$H,0))),1,"")</f>
        <v/>
      </c>
      <c r="AI330" s="3" t="str">
        <f ca="1">IF(AND($D330=1,ISNUMBER(MATCH(O$1&amp;O330&amp;"x",WhatIf!$H:$H,0))),1,"")</f>
        <v/>
      </c>
      <c r="AJ330" s="3" t="str">
        <f ca="1">IF(AND($D330=1,ISNUMBER(MATCH(P$1&amp;P330&amp;"x",WhatIf!$H:$H,0))),1,"")</f>
        <v/>
      </c>
      <c r="AK330" s="3" t="str">
        <f ca="1">IF(AND($D330=1,ISNUMBER(MATCH(Q$1&amp;Q330&amp;"x",WhatIf!$H:$H,0))),1,"")</f>
        <v/>
      </c>
      <c r="AL330" s="3" t="str">
        <f ca="1">IF(AND($D330=1,ISNUMBER(MATCH(R$1&amp;R330&amp;"x",WhatIf!$H:$H,0))),1,"")</f>
        <v/>
      </c>
      <c r="AM330" s="3" t="str">
        <f ca="1">IF(AND($D330=1,ISNUMBER(MATCH(S$1&amp;S330&amp;"x",WhatIf!$H:$H,0))),1,"")</f>
        <v/>
      </c>
      <c r="AN330" s="3" t="str">
        <f ca="1">IF(AND($D330=1,ISNUMBER(MATCH(T$1&amp;T330&amp;"x",WhatIf!$H:$H,0))),1,"")</f>
        <v/>
      </c>
      <c r="AO330" s="3" t="str">
        <f ca="1">IF(AND($D330=1,ISNUMBER(MATCH(U$1&amp;U330&amp;"x",WhatIf!$H:$H,0))),1,"")</f>
        <v/>
      </c>
      <c r="AP330" s="3" t="str">
        <f ca="1">IF(AND($D330=1,ISNUMBER(MATCH(V$1&amp;V330&amp;"x",WhatIf!$H:$H,0))),1,"")</f>
        <v/>
      </c>
      <c r="AQ330" s="3" t="str">
        <f ca="1">IF(AND($D330=1,ISNUMBER(MATCH(W$1&amp;W330&amp;"x",WhatIf!$H:$H,0))),1,"")</f>
        <v/>
      </c>
      <c r="AR330" s="3" t="str">
        <f ca="1">IF(AND($D330=1,ISNUMBER(MATCH(X$1&amp;X330&amp;"x",WhatIf!$H:$H,0))),1,"")</f>
        <v/>
      </c>
      <c r="AS330" s="3" t="str">
        <f t="shared" ca="1" si="26"/>
        <v/>
      </c>
      <c r="AT330" s="67" t="str">
        <f>IF(OR(E330="",VLOOKUP(E$1,Services!$A$1:$B$22,2,0)="Exclude"),"",IF($D330=1,IF(OR(price_limit="",price_limit="No Limit"),IF(E330="Yes",1,2),IF(SUMIFS(WhatIf!$G:$G,WhatIf!$A:$A,E$1,WhatIf!$B:$B,E330)&lt;=price_limit,IF(E330="Yes",1,2),"")),""))</f>
        <v/>
      </c>
      <c r="AU330" s="67" t="str">
        <f ca="1">IF(OR(F330="",VLOOKUP(F$1,Services!$A$1:$B$22,2,0)="Exclude"),"",IF($D330=1,IF(OR(price_limit="",price_limit="No Limit"),IF(F330="Yes",1,2),IF(SUMIFS(WhatIf!$G:$G,WhatIf!$A:$A,F$1,WhatIf!$B:$B,F330)&lt;=price_limit,IF(F330="Yes",1,2),"")),""))</f>
        <v/>
      </c>
      <c r="AV330" s="67" t="str">
        <f ca="1">IF(OR(G330="",VLOOKUP(G$1,Services!$A$1:$B$22,2,0)="Exclude"),"",IF($D330=1,IF(OR(price_limit="",price_limit="No Limit"),IF(G330="Yes",1,2),IF(SUMIFS(WhatIf!$G:$G,WhatIf!$A:$A,G$1,WhatIf!$B:$B,G330)&lt;=price_limit,IF(G330="Yes",1,2),"")),""))</f>
        <v/>
      </c>
      <c r="AW330" s="67" t="str">
        <f>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 ca="1">IF(OR(R330="",VLOOKUP(R$1,Services!$A$1:$B$22,2,0)="Exclude"),"",IF($D330=1,IF(OR(price_limit="",price_limit="No Limit"),IF(R330="Yes",1,2),IF(SUMIFS(WhatIf!$G:$G,WhatIf!$A:$A,R$1,WhatIf!$B:$B,R330)&lt;=price_limit,IF(R330="Yes",1,2),"")),""))</f>
        <v/>
      </c>
      <c r="BH330" s="67" t="str">
        <f>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27"/>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352</v>
      </c>
      <c r="B331" s="4" t="s">
        <v>237</v>
      </c>
      <c r="C331" s="4" t="s">
        <v>446</v>
      </c>
      <c r="D331" s="3" t="str">
        <f t="shared" ca="1" si="25"/>
        <v/>
      </c>
      <c r="F331" s="5" t="s">
        <v>66</v>
      </c>
      <c r="G331" s="5" t="s">
        <v>66</v>
      </c>
      <c r="R331" s="6" t="s">
        <v>755</v>
      </c>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26"/>
        <v/>
      </c>
      <c r="AT331" s="67" t="str">
        <f>IF(OR(E331="",VLOOKUP(E$1,Services!$A$1:$B$22,2,0)="Exclude"),"",IF($D331=1,IF(OR(price_limit="",price_limit="No Limit"),IF(E331="Yes",1,2),IF(SUMIFS(WhatIf!$G:$G,WhatIf!$A:$A,E$1,WhatIf!$B:$B,E331)&lt;=price_limit,IF(E331="Yes",1,2),"")),""))</f>
        <v/>
      </c>
      <c r="AU331" s="67" t="str">
        <f ca="1">IF(OR(F331="",VLOOKUP(F$1,Services!$A$1:$B$22,2,0)="Exclude"),"",IF($D331=1,IF(OR(price_limit="",price_limit="No Limit"),IF(F331="Yes",1,2),IF(SUMIFS(WhatIf!$G:$G,WhatIf!$A:$A,F$1,WhatIf!$B:$B,F331)&lt;=price_limit,IF(F331="Yes",1,2),"")),""))</f>
        <v/>
      </c>
      <c r="AV331" s="67" t="str">
        <f ca="1">IF(OR(G331="",VLOOKUP(G$1,Services!$A$1:$B$22,2,0)="Exclude"),"",IF($D331=1,IF(OR(price_limit="",price_limit="No Limit"),IF(G331="Yes",1,2),IF(SUMIFS(WhatIf!$G:$G,WhatIf!$A:$A,G$1,WhatIf!$B:$B,G331)&lt;=price_limit,IF(G331="Yes",1,2),"")),""))</f>
        <v/>
      </c>
      <c r="AW331" s="67" t="str">
        <f>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 ca="1">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27"/>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12.45" customHeight="1" x14ac:dyDescent="0.3">
      <c r="A332" s="19" t="s">
        <v>353</v>
      </c>
      <c r="B332" s="4" t="s">
        <v>237</v>
      </c>
      <c r="C332" s="4" t="s">
        <v>446</v>
      </c>
      <c r="D332" s="3" t="str">
        <f t="shared" ca="1" si="25"/>
        <v/>
      </c>
      <c r="F332" s="5" t="s">
        <v>66</v>
      </c>
      <c r="G332" s="5" t="s">
        <v>66</v>
      </c>
      <c r="R332" s="6" t="s">
        <v>755</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6"/>
        <v/>
      </c>
      <c r="AT332" s="67" t="str">
        <f>IF(OR(E332="",VLOOKUP(E$1,Services!$A$1:$B$22,2,0)="Exclude"),"",IF($D332=1,IF(OR(price_limit="",price_limit="No Limit"),IF(E332="Yes",1,2),IF(SUMIFS(WhatIf!$G:$G,WhatIf!$A:$A,E$1,WhatIf!$B:$B,E332)&lt;=price_limit,IF(E332="Yes",1,2),"")),""))</f>
        <v/>
      </c>
      <c r="AU332" s="67" t="str">
        <f ca="1">IF(OR(F332="",VLOOKUP(F$1,Services!$A$1:$B$22,2,0)="Exclude"),"",IF($D332=1,IF(OR(price_limit="",price_limit="No Limit"),IF(F332="Yes",1,2),IF(SUMIFS(WhatIf!$G:$G,WhatIf!$A:$A,F$1,WhatIf!$B:$B,F332)&lt;=price_limit,IF(F332="Yes",1,2),"")),""))</f>
        <v/>
      </c>
      <c r="AV332" s="67" t="str">
        <f ca="1">IF(OR(G332="",VLOOKUP(G$1,Services!$A$1:$B$22,2,0)="Exclude"),"",IF($D332=1,IF(OR(price_limit="",price_limit="No Limit"),IF(G332="Yes",1,2),IF(SUMIFS(WhatIf!$G:$G,WhatIf!$A:$A,G$1,WhatIf!$B:$B,G332)&lt;=price_limit,IF(G332="Yes",1,2),"")),""))</f>
        <v/>
      </c>
      <c r="AW332" s="67" t="str">
        <f>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IF(OR(P332="",VLOOKUP(P$1,Services!$A$1:$B$22,2,0)="Exclude"),"",IF($D332=1,IF(OR(price_limit="",price_limit="No Limit"),IF(P332="Yes",1,2),IF(SUMIFS(WhatIf!$G:$G,WhatIf!$A:$A,P$1,WhatIf!$B:$B,P332)&lt;=price_limit,IF(P332="Yes",1,2),"")),""))</f>
        <v/>
      </c>
      <c r="BF332" s="67" t="str">
        <f>IF(OR(Q332="",VLOOKUP(Q$1,Services!$A$1:$B$22,2,0)="Exclude"),"",IF($D332=1,IF(OR(price_limit="",price_limit="No Limit"),IF(Q332="Yes",1,2),IF(SUMIFS(WhatIf!$G:$G,WhatIf!$A:$A,Q$1,WhatIf!$B:$B,Q332)&lt;=price_limit,IF(Q332="Yes",1,2),"")),""))</f>
        <v/>
      </c>
      <c r="BG332" s="67" t="str">
        <f ca="1">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27"/>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354</v>
      </c>
      <c r="B333" s="4" t="s">
        <v>237</v>
      </c>
      <c r="C333" s="4" t="s">
        <v>446</v>
      </c>
      <c r="D333" s="3" t="str">
        <f t="shared" ca="1" si="25"/>
        <v/>
      </c>
      <c r="F333" s="5" t="s">
        <v>66</v>
      </c>
      <c r="G333" s="5" t="s">
        <v>66</v>
      </c>
      <c r="R333" s="6" t="s">
        <v>755</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6"/>
        <v/>
      </c>
      <c r="AT333" s="67" t="str">
        <f>IF(OR(E333="",VLOOKUP(E$1,Services!$A$1:$B$22,2,0)="Exclude"),"",IF($D333=1,IF(OR(price_limit="",price_limit="No Limit"),IF(E333="Yes",1,2),IF(SUMIFS(WhatIf!$G:$G,WhatIf!$A:$A,E$1,WhatIf!$B:$B,E333)&lt;=price_limit,IF(E333="Yes",1,2),"")),""))</f>
        <v/>
      </c>
      <c r="AU333" s="67" t="str">
        <f ca="1">IF(OR(F333="",VLOOKUP(F$1,Services!$A$1:$B$22,2,0)="Exclude"),"",IF($D333=1,IF(OR(price_limit="",price_limit="No Limit"),IF(F333="Yes",1,2),IF(SUMIFS(WhatIf!$G:$G,WhatIf!$A:$A,F$1,WhatIf!$B:$B,F333)&lt;=price_limit,IF(F333="Yes",1,2),"")),""))</f>
        <v/>
      </c>
      <c r="AV333" s="67" t="str">
        <f ca="1">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 ca="1">IF(OR(R333="",VLOOKUP(R$1,Services!$A$1:$B$22,2,0)="Exclude"),"",IF($D333=1,IF(OR(price_limit="",price_limit="No Limit"),IF(R333="Yes",1,2),IF(SUMIFS(WhatIf!$G:$G,WhatIf!$A:$A,R$1,WhatIf!$B:$B,R333)&lt;=price_limit,IF(R333="Yes",1,2),"")),""))</f>
        <v/>
      </c>
      <c r="BH333" s="67" t="str">
        <f>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27"/>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x14ac:dyDescent="0.3">
      <c r="A334" s="19" t="s">
        <v>164</v>
      </c>
      <c r="B334" s="4" t="s">
        <v>237</v>
      </c>
      <c r="C334" s="4" t="s">
        <v>445</v>
      </c>
      <c r="D334" s="3" t="str">
        <f t="shared" ca="1" si="25"/>
        <v/>
      </c>
      <c r="O334" s="5" t="s">
        <v>164</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6"/>
        <v/>
      </c>
      <c r="AT334" s="67" t="str">
        <f>IF(OR(E334="",VLOOKUP(E$1,Services!$A$1:$B$22,2,0)="Exclude"),"",IF($D334=1,IF(OR(price_limit="",price_limit="No Limit"),IF(E334="Yes",1,2),IF(SUMIFS(WhatIf!$G:$G,WhatIf!$A:$A,E$1,WhatIf!$B:$B,E334)&lt;=price_limit,IF(E334="Yes",1,2),"")),""))</f>
        <v/>
      </c>
      <c r="AU334" s="67" t="str">
        <f>IF(OR(F334="",VLOOKUP(F$1,Services!$A$1:$B$22,2,0)="Exclude"),"",IF($D334=1,IF(OR(price_limit="",price_limit="No Limit"),IF(F334="Yes",1,2),IF(SUMIFS(WhatIf!$G:$G,WhatIf!$A:$A,F$1,WhatIf!$B:$B,F334)&lt;=price_limit,IF(F334="Yes",1,2),"")),""))</f>
        <v/>
      </c>
      <c r="AV334" s="67" t="str">
        <f>IF(OR(G334="",VLOOKUP(G$1,Services!$A$1:$B$22,2,0)="Exclude"),"",IF($D334=1,IF(OR(price_limit="",price_limit="No Limit"),IF(G334="Yes",1,2),IF(SUMIFS(WhatIf!$G:$G,WhatIf!$A:$A,G$1,WhatIf!$B:$B,G334)&lt;=price_limit,IF(G334="Yes",1,2),"")),""))</f>
        <v/>
      </c>
      <c r="AW334" s="67" t="str">
        <f>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 ca="1">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IF(OR(R334="",VLOOKUP(R$1,Services!$A$1:$B$22,2,0)="Exclude"),"",IF($D334=1,IF(OR(price_limit="",price_limit="No Limit"),IF(R334="Yes",1,2),IF(SUMIFS(WhatIf!$G:$G,WhatIf!$A:$A,R$1,WhatIf!$B:$B,R334)&lt;=price_limit,IF(R334="Yes",1,2),"")),""))</f>
        <v/>
      </c>
      <c r="BH334" s="67" t="str">
        <f>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27"/>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ht="24.9" x14ac:dyDescent="0.3">
      <c r="A335" s="19" t="s">
        <v>862</v>
      </c>
      <c r="C335" s="4" t="s">
        <v>843</v>
      </c>
      <c r="F335" s="5" t="s">
        <v>728</v>
      </c>
      <c r="G335" s="5" t="s">
        <v>728</v>
      </c>
      <c r="Y335" s="3" t="str">
        <f>IF(AND($D335=1,ISNUMBER(MATCH(E$1&amp;E335&amp;"x",WhatIf!$H:$H,0))),1,"")</f>
        <v/>
      </c>
      <c r="Z335" s="3" t="str">
        <f>IF(AND($D335=1,ISNUMBER(MATCH(F$1&amp;F335&amp;"x",WhatIf!$H:$H,0))),1,"")</f>
        <v/>
      </c>
      <c r="AA335" s="3" t="str">
        <f>IF(AND($D335=1,ISNUMBER(MATCH(G$1&amp;G335&amp;"x",WhatIf!$H:$H,0))),1,"")</f>
        <v/>
      </c>
      <c r="AB335" s="3" t="str">
        <f>IF(AND($D335=1,ISNUMBER(MATCH(H$1&amp;H335&amp;"x",WhatIf!$H:$H,0))),1,"")</f>
        <v/>
      </c>
      <c r="AC335" s="3" t="str">
        <f>IF(AND($D335=1,ISNUMBER(MATCH(I$1&amp;I335&amp;"x",WhatIf!$H:$H,0))),1,"")</f>
        <v/>
      </c>
      <c r="AD335" s="3" t="str">
        <f>IF(AND($D335=1,ISNUMBER(MATCH(J$1&amp;J335&amp;"x",WhatIf!$H:$H,0))),1,"")</f>
        <v/>
      </c>
      <c r="AE335" s="3" t="str">
        <f>IF(AND($D335=1,ISNUMBER(MATCH(K$1&amp;K335&amp;"x",WhatIf!$H:$H,0))),1,"")</f>
        <v/>
      </c>
      <c r="AF335" s="3" t="str">
        <f>IF(AND($D335=1,ISNUMBER(MATCH(L$1&amp;L335&amp;"x",WhatIf!$H:$H,0))),1,"")</f>
        <v/>
      </c>
      <c r="AG335" s="3" t="str">
        <f>IF(AND($D335=1,ISNUMBER(MATCH(M$1&amp;M335&amp;"x",WhatIf!$H:$H,0))),1,"")</f>
        <v/>
      </c>
      <c r="AH335" s="3" t="str">
        <f>IF(AND($D335=1,ISNUMBER(MATCH(N$1&amp;N335&amp;"x",WhatIf!$H:$H,0))),1,"")</f>
        <v/>
      </c>
      <c r="AI335" s="3" t="str">
        <f>IF(AND($D335=1,ISNUMBER(MATCH(O$1&amp;O335&amp;"x",WhatIf!$H:$H,0))),1,"")</f>
        <v/>
      </c>
      <c r="AJ335" s="3" t="str">
        <f>IF(AND($D335=1,ISNUMBER(MATCH(P$1&amp;P335&amp;"x",WhatIf!$H:$H,0))),1,"")</f>
        <v/>
      </c>
      <c r="AK335" s="3" t="str">
        <f>IF(AND($D335=1,ISNUMBER(MATCH(Q$1&amp;Q335&amp;"x",WhatIf!$H:$H,0))),1,"")</f>
        <v/>
      </c>
      <c r="AL335" s="3" t="str">
        <f>IF(AND($D335=1,ISNUMBER(MATCH(R$1&amp;R335&amp;"x",WhatIf!$H:$H,0))),1,"")</f>
        <v/>
      </c>
      <c r="AM335" s="3" t="str">
        <f>IF(AND($D335=1,ISNUMBER(MATCH(S$1&amp;S335&amp;"x",WhatIf!$H:$H,0))),1,"")</f>
        <v/>
      </c>
      <c r="AN335" s="3" t="str">
        <f>IF(AND($D335=1,ISNUMBER(MATCH(T$1&amp;T335&amp;"x",WhatIf!$H:$H,0))),1,"")</f>
        <v/>
      </c>
      <c r="AO335" s="3" t="str">
        <f>IF(AND($D335=1,ISNUMBER(MATCH(U$1&amp;U335&amp;"x",WhatIf!$H:$H,0))),1,"")</f>
        <v/>
      </c>
      <c r="AP335" s="3" t="str">
        <f>IF(AND($D335=1,ISNUMBER(MATCH(V$1&amp;V335&amp;"x",WhatIf!$H:$H,0))),1,"")</f>
        <v/>
      </c>
      <c r="AQ335" s="3" t="str">
        <f>IF(AND($D335=1,ISNUMBER(MATCH(W$1&amp;W335&amp;"x",WhatIf!$H:$H,0))),1,"")</f>
        <v/>
      </c>
      <c r="AR335" s="3" t="str">
        <f>IF(AND($D335=1,ISNUMBER(MATCH(X$1&amp;X335&amp;"x",WhatIf!$H:$H,0))),1,"")</f>
        <v/>
      </c>
      <c r="AS335" s="3" t="str">
        <f t="shared" si="26"/>
        <v/>
      </c>
      <c r="AT335" s="67" t="str">
        <f>IF(OR(E335="",VLOOKUP(E$1,Services!$A$1:$B$22,2,0)="Exclude"),"",IF($D335=1,IF(OR(price_limit="",price_limit="No Limit"),IF(E335="Yes",1,2),IF(SUMIFS(WhatIf!$G:$G,WhatIf!$A:$A,E$1,WhatIf!$B:$B,E335)&lt;=price_limit,IF(E335="Yes",1,2),"")),""))</f>
        <v/>
      </c>
      <c r="AU335" s="67" t="str">
        <f>IF(OR(F335="",VLOOKUP(F$1,Services!$A$1:$B$22,2,0)="Exclude"),"",IF($D335=1,IF(OR(price_limit="",price_limit="No Limit"),IF(F335="Yes",1,2),IF(SUMIFS(WhatIf!$G:$G,WhatIf!$A:$A,F$1,WhatIf!$B:$B,F335)&lt;=price_limit,IF(F335="Yes",1,2),"")),""))</f>
        <v/>
      </c>
      <c r="AV335" s="67" t="str">
        <f>IF(OR(G335="",VLOOKUP(G$1,Services!$A$1:$B$22,2,0)="Exclude"),"",IF($D335=1,IF(OR(price_limit="",price_limit="No Limit"),IF(G335="Yes",1,2),IF(SUMIFS(WhatIf!$G:$G,WhatIf!$A:$A,G$1,WhatIf!$B:$B,G335)&lt;=price_limit,IF(G335="Yes",1,2),"")),""))</f>
        <v/>
      </c>
      <c r="AW335" s="67" t="str">
        <f>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IF(OR(M335="",VLOOKUP(M$1,Services!$A$1:$B$22,2,0)="Exclude"),"",IF($D335=1,IF(OR(price_limit="",price_limit="No Limit"),IF(M335="Yes",1,2),IF(SUMIFS(WhatIf!$G:$G,WhatIf!$A:$A,M$1,WhatIf!$B:$B,M335)&lt;=price_limit,IF(M335="Yes",1,2),"")),""))</f>
        <v/>
      </c>
      <c r="BC335" s="67" t="str">
        <f>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IF(OR(R335="",VLOOKUP(R$1,Services!$A$1:$B$22,2,0)="Exclude"),"",IF($D335=1,IF(OR(price_limit="",price_limit="No Limit"),IF(R335="Yes",1,2),IF(SUMIFS(WhatIf!$G:$G,WhatIf!$A:$A,R$1,WhatIf!$B:$B,R335)&lt;=price_limit,IF(R335="Yes",1,2),"")),""))</f>
        <v/>
      </c>
      <c r="BH335" s="67" t="str">
        <f>IF(OR(S335="",VLOOKUP(S$1,Services!$A$1:$B$22,2,0)="Exclude"),"",IF($D335=1,IF(OR(price_limit="",price_limit="No Limit"),IF(S335="Yes",1,2),IF(SUMIFS(WhatIf!$G:$G,WhatIf!$A:$A,S$1,WhatIf!$B:$B,S335)&lt;=price_limit,IF(S335="Yes",1,2),"")),""))</f>
        <v/>
      </c>
      <c r="BI335" s="67" t="str">
        <f>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27"/>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922</v>
      </c>
      <c r="C336" s="4" t="s">
        <v>843</v>
      </c>
      <c r="F336" s="5" t="s">
        <v>849</v>
      </c>
      <c r="G336" s="5" t="s">
        <v>849</v>
      </c>
      <c r="Y336" s="3" t="str">
        <f>IF(AND($D336=1,ISNUMBER(MATCH(E$1&amp;E336&amp;"x",WhatIf!$H:$H,0))),1,"")</f>
        <v/>
      </c>
      <c r="Z336" s="3" t="str">
        <f>IF(AND($D336=1,ISNUMBER(MATCH(F$1&amp;F336&amp;"x",WhatIf!$H:$H,0))),1,"")</f>
        <v/>
      </c>
      <c r="AA336" s="3" t="str">
        <f>IF(AND($D336=1,ISNUMBER(MATCH(G$1&amp;G336&amp;"x",WhatIf!$H:$H,0))),1,"")</f>
        <v/>
      </c>
      <c r="AB336" s="3" t="str">
        <f>IF(AND($D336=1,ISNUMBER(MATCH(H$1&amp;H336&amp;"x",WhatIf!$H:$H,0))),1,"")</f>
        <v/>
      </c>
      <c r="AC336" s="3" t="str">
        <f>IF(AND($D336=1,ISNUMBER(MATCH(I$1&amp;I336&amp;"x",WhatIf!$H:$H,0))),1,"")</f>
        <v/>
      </c>
      <c r="AD336" s="3" t="str">
        <f>IF(AND($D336=1,ISNUMBER(MATCH(J$1&amp;J336&amp;"x",WhatIf!$H:$H,0))),1,"")</f>
        <v/>
      </c>
      <c r="AE336" s="3" t="str">
        <f>IF(AND($D336=1,ISNUMBER(MATCH(K$1&amp;K336&amp;"x",WhatIf!$H:$H,0))),1,"")</f>
        <v/>
      </c>
      <c r="AF336" s="3" t="str">
        <f>IF(AND($D336=1,ISNUMBER(MATCH(L$1&amp;L336&amp;"x",WhatIf!$H:$H,0))),1,"")</f>
        <v/>
      </c>
      <c r="AG336" s="3" t="str">
        <f>IF(AND($D336=1,ISNUMBER(MATCH(M$1&amp;M336&amp;"x",WhatIf!$H:$H,0))),1,"")</f>
        <v/>
      </c>
      <c r="AH336" s="3" t="str">
        <f>IF(AND($D336=1,ISNUMBER(MATCH(N$1&amp;N336&amp;"x",WhatIf!$H:$H,0))),1,"")</f>
        <v/>
      </c>
      <c r="AI336" s="3" t="str">
        <f>IF(AND($D336=1,ISNUMBER(MATCH(O$1&amp;O336&amp;"x",WhatIf!$H:$H,0))),1,"")</f>
        <v/>
      </c>
      <c r="AJ336" s="3" t="str">
        <f>IF(AND($D336=1,ISNUMBER(MATCH(P$1&amp;P336&amp;"x",WhatIf!$H:$H,0))),1,"")</f>
        <v/>
      </c>
      <c r="AK336" s="3" t="str">
        <f>IF(AND($D336=1,ISNUMBER(MATCH(Q$1&amp;Q336&amp;"x",WhatIf!$H:$H,0))),1,"")</f>
        <v/>
      </c>
      <c r="AL336" s="3" t="str">
        <f>IF(AND($D336=1,ISNUMBER(MATCH(R$1&amp;R336&amp;"x",WhatIf!$H:$H,0))),1,"")</f>
        <v/>
      </c>
      <c r="AM336" s="3" t="str">
        <f>IF(AND($D336=1,ISNUMBER(MATCH(S$1&amp;S336&amp;"x",WhatIf!$H:$H,0))),1,"")</f>
        <v/>
      </c>
      <c r="AN336" s="3" t="str">
        <f>IF(AND($D336=1,ISNUMBER(MATCH(T$1&amp;T336&amp;"x",WhatIf!$H:$H,0))),1,"")</f>
        <v/>
      </c>
      <c r="AO336" s="3" t="str">
        <f>IF(AND($D336=1,ISNUMBER(MATCH(U$1&amp;U336&amp;"x",WhatIf!$H:$H,0))),1,"")</f>
        <v/>
      </c>
      <c r="AP336" s="3" t="str">
        <f>IF(AND($D336=1,ISNUMBER(MATCH(V$1&amp;V336&amp;"x",WhatIf!$H:$H,0))),1,"")</f>
        <v/>
      </c>
      <c r="AQ336" s="3" t="str">
        <f>IF(AND($D336=1,ISNUMBER(MATCH(W$1&amp;W336&amp;"x",WhatIf!$H:$H,0))),1,"")</f>
        <v/>
      </c>
      <c r="AR336" s="3" t="str">
        <f>IF(AND($D336=1,ISNUMBER(MATCH(X$1&amp;X336&amp;"x",WhatIf!$H:$H,0))),1,"")</f>
        <v/>
      </c>
      <c r="AS336" s="3" t="str">
        <f t="shared" si="26"/>
        <v/>
      </c>
      <c r="AT336" s="67" t="str">
        <f>IF(OR(E336="",VLOOKUP(E$1,Services!$A$1:$B$22,2,0)="Exclude"),"",IF($D336=1,IF(OR(price_limit="",price_limit="No Limit"),IF(E336="Yes",1,2),IF(SUMIFS(WhatIf!$G:$G,WhatIf!$A:$A,E$1,WhatIf!$B:$B,E336)&lt;=price_limit,IF(E336="Yes",1,2),"")),""))</f>
        <v/>
      </c>
      <c r="AU336" s="67" t="str">
        <f>IF(OR(F336="",VLOOKUP(F$1,Services!$A$1:$B$22,2,0)="Exclude"),"",IF($D336=1,IF(OR(price_limit="",price_limit="No Limit"),IF(F336="Yes",1,2),IF(SUMIFS(WhatIf!$G:$G,WhatIf!$A:$A,F$1,WhatIf!$B:$B,F336)&lt;=price_limit,IF(F336="Yes",1,2),"")),""))</f>
        <v/>
      </c>
      <c r="AV336" s="67" t="str">
        <f>IF(OR(G336="",VLOOKUP(G$1,Services!$A$1:$B$22,2,0)="Exclude"),"",IF($D336=1,IF(OR(price_limit="",price_limit="No Limit"),IF(G336="Yes",1,2),IF(SUMIFS(WhatIf!$G:$G,WhatIf!$A:$A,G$1,WhatIf!$B:$B,G336)&lt;=price_limit,IF(G336="Yes",1,2),"")),""))</f>
        <v/>
      </c>
      <c r="AW336" s="67" t="str">
        <f>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IF(OR(L336="",VLOOKUP(L$1,Services!$A$1:$B$22,2,0)="Exclude"),"",IF($D336=1,IF(OR(price_limit="",price_limit="No Limit"),IF(L336="Yes",1,2),IF(SUMIFS(WhatIf!$G:$G,WhatIf!$A:$A,L$1,WhatIf!$B:$B,L336)&lt;=price_limit,IF(L336="Yes",1,2),"")),""))</f>
        <v/>
      </c>
      <c r="BB336" s="67" t="str">
        <f>IF(OR(M336="",VLOOKUP(M$1,Services!$A$1:$B$22,2,0)="Exclude"),"",IF($D336=1,IF(OR(price_limit="",price_limit="No Limit"),IF(M336="Yes",1,2),IF(SUMIFS(WhatIf!$G:$G,WhatIf!$A:$A,M$1,WhatIf!$B:$B,M336)&lt;=price_limit,IF(M336="Yes",1,2),"")),""))</f>
        <v/>
      </c>
      <c r="BC336" s="67" t="str">
        <f>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IF(OR(R336="",VLOOKUP(R$1,Services!$A$1:$B$22,2,0)="Exclude"),"",IF($D336=1,IF(OR(price_limit="",price_limit="No Limit"),IF(R336="Yes",1,2),IF(SUMIFS(WhatIf!$G:$G,WhatIf!$A:$A,R$1,WhatIf!$B:$B,R336)&lt;=price_limit,IF(R336="Yes",1,2),"")),""))</f>
        <v/>
      </c>
      <c r="BH336" s="67" t="str">
        <f>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27"/>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ht="24.9" x14ac:dyDescent="0.3">
      <c r="A337" s="19" t="s">
        <v>863</v>
      </c>
      <c r="C337" s="4" t="s">
        <v>843</v>
      </c>
      <c r="F337" s="5" t="s">
        <v>727</v>
      </c>
      <c r="G337" s="5" t="s">
        <v>727</v>
      </c>
      <c r="Y337" s="3" t="str">
        <f>IF(AND($D337=1,ISNUMBER(MATCH(E$1&amp;E337&amp;"x",WhatIf!$H:$H,0))),1,"")</f>
        <v/>
      </c>
      <c r="Z337" s="3" t="str">
        <f>IF(AND($D337=1,ISNUMBER(MATCH(F$1&amp;F337&amp;"x",WhatIf!$H:$H,0))),1,"")</f>
        <v/>
      </c>
      <c r="AA337" s="3" t="str">
        <f>IF(AND($D337=1,ISNUMBER(MATCH(G$1&amp;G337&amp;"x",WhatIf!$H:$H,0))),1,"")</f>
        <v/>
      </c>
      <c r="AB337" s="3" t="str">
        <f>IF(AND($D337=1,ISNUMBER(MATCH(H$1&amp;H337&amp;"x",WhatIf!$H:$H,0))),1,"")</f>
        <v/>
      </c>
      <c r="AC337" s="3" t="str">
        <f>IF(AND($D337=1,ISNUMBER(MATCH(I$1&amp;I337&amp;"x",WhatIf!$H:$H,0))),1,"")</f>
        <v/>
      </c>
      <c r="AD337" s="3" t="str">
        <f>IF(AND($D337=1,ISNUMBER(MATCH(J$1&amp;J337&amp;"x",WhatIf!$H:$H,0))),1,"")</f>
        <v/>
      </c>
      <c r="AE337" s="3" t="str">
        <f>IF(AND($D337=1,ISNUMBER(MATCH(K$1&amp;K337&amp;"x",WhatIf!$H:$H,0))),1,"")</f>
        <v/>
      </c>
      <c r="AF337" s="3" t="str">
        <f>IF(AND($D337=1,ISNUMBER(MATCH(L$1&amp;L337&amp;"x",WhatIf!$H:$H,0))),1,"")</f>
        <v/>
      </c>
      <c r="AG337" s="3" t="str">
        <f>IF(AND($D337=1,ISNUMBER(MATCH(M$1&amp;M337&amp;"x",WhatIf!$H:$H,0))),1,"")</f>
        <v/>
      </c>
      <c r="AH337" s="3" t="str">
        <f>IF(AND($D337=1,ISNUMBER(MATCH(N$1&amp;N337&amp;"x",WhatIf!$H:$H,0))),1,"")</f>
        <v/>
      </c>
      <c r="AI337" s="3" t="str">
        <f>IF(AND($D337=1,ISNUMBER(MATCH(O$1&amp;O337&amp;"x",WhatIf!$H:$H,0))),1,"")</f>
        <v/>
      </c>
      <c r="AJ337" s="3" t="str">
        <f>IF(AND($D337=1,ISNUMBER(MATCH(P$1&amp;P337&amp;"x",WhatIf!$H:$H,0))),1,"")</f>
        <v/>
      </c>
      <c r="AK337" s="3" t="str">
        <f>IF(AND($D337=1,ISNUMBER(MATCH(Q$1&amp;Q337&amp;"x",WhatIf!$H:$H,0))),1,"")</f>
        <v/>
      </c>
      <c r="AL337" s="3" t="str">
        <f>IF(AND($D337=1,ISNUMBER(MATCH(R$1&amp;R337&amp;"x",WhatIf!$H:$H,0))),1,"")</f>
        <v/>
      </c>
      <c r="AM337" s="3" t="str">
        <f>IF(AND($D337=1,ISNUMBER(MATCH(S$1&amp;S337&amp;"x",WhatIf!$H:$H,0))),1,"")</f>
        <v/>
      </c>
      <c r="AN337" s="3" t="str">
        <f>IF(AND($D337=1,ISNUMBER(MATCH(T$1&amp;T337&amp;"x",WhatIf!$H:$H,0))),1,"")</f>
        <v/>
      </c>
      <c r="AO337" s="3" t="str">
        <f>IF(AND($D337=1,ISNUMBER(MATCH(U$1&amp;U337&amp;"x",WhatIf!$H:$H,0))),1,"")</f>
        <v/>
      </c>
      <c r="AP337" s="3" t="str">
        <f>IF(AND($D337=1,ISNUMBER(MATCH(V$1&amp;V337&amp;"x",WhatIf!$H:$H,0))),1,"")</f>
        <v/>
      </c>
      <c r="AQ337" s="3" t="str">
        <f>IF(AND($D337=1,ISNUMBER(MATCH(W$1&amp;W337&amp;"x",WhatIf!$H:$H,0))),1,"")</f>
        <v/>
      </c>
      <c r="AR337" s="3" t="str">
        <f>IF(AND($D337=1,ISNUMBER(MATCH(X$1&amp;X337&amp;"x",WhatIf!$H:$H,0))),1,"")</f>
        <v/>
      </c>
      <c r="AS337" s="3" t="str">
        <f t="shared" si="26"/>
        <v/>
      </c>
      <c r="AT337" s="67" t="str">
        <f>IF(OR(E337="",VLOOKUP(E$1,Services!$A$1:$B$22,2,0)="Exclude"),"",IF($D337=1,IF(OR(price_limit="",price_limit="No Limit"),IF(E337="Yes",1,2),IF(SUMIFS(WhatIf!$G:$G,WhatIf!$A:$A,E$1,WhatIf!$B:$B,E337)&lt;=price_limit,IF(E337="Yes",1,2),"")),""))</f>
        <v/>
      </c>
      <c r="AU337" s="67" t="str">
        <f>IF(OR(F337="",VLOOKUP(F$1,Services!$A$1:$B$22,2,0)="Exclude"),"",IF($D337=1,IF(OR(price_limit="",price_limit="No Limit"),IF(F337="Yes",1,2),IF(SUMIFS(WhatIf!$G:$G,WhatIf!$A:$A,F$1,WhatIf!$B:$B,F337)&lt;=price_limit,IF(F337="Yes",1,2),"")),""))</f>
        <v/>
      </c>
      <c r="AV337" s="67" t="str">
        <f>IF(OR(G337="",VLOOKUP(G$1,Services!$A$1:$B$22,2,0)="Exclude"),"",IF($D337=1,IF(OR(price_limit="",price_limit="No Limit"),IF(G337="Yes",1,2),IF(SUMIFS(WhatIf!$G:$G,WhatIf!$A:$A,G$1,WhatIf!$B:$B,G337)&lt;=price_limit,IF(G337="Yes",1,2),"")),""))</f>
        <v/>
      </c>
      <c r="AW337" s="67" t="str">
        <f>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IF(OR(M337="",VLOOKUP(M$1,Services!$A$1:$B$22,2,0)="Exclude"),"",IF($D337=1,IF(OR(price_limit="",price_limit="No Limit"),IF(M337="Yes",1,2),IF(SUMIFS(WhatIf!$G:$G,WhatIf!$A:$A,M$1,WhatIf!$B:$B,M337)&lt;=price_limit,IF(M337="Yes",1,2),"")),""))</f>
        <v/>
      </c>
      <c r="BC337" s="67" t="str">
        <f>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IF(OR(R337="",VLOOKUP(R$1,Services!$A$1:$B$22,2,0)="Exclude"),"",IF($D337=1,IF(OR(price_limit="",price_limit="No Limit"),IF(R337="Yes",1,2),IF(SUMIFS(WhatIf!$G:$G,WhatIf!$A:$A,R$1,WhatIf!$B:$B,R337)&lt;=price_limit,IF(R337="Yes",1,2),"")),""))</f>
        <v/>
      </c>
      <c r="BH337" s="67" t="str">
        <f>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27"/>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x14ac:dyDescent="0.3">
      <c r="A338" s="19" t="s">
        <v>182</v>
      </c>
      <c r="B338" s="4" t="s">
        <v>290</v>
      </c>
      <c r="C338" s="4" t="s">
        <v>198</v>
      </c>
      <c r="D338" s="3" t="str">
        <f t="shared" ref="D338:D375" ca="1" si="28">IF(BR338=0,"",IF(BR338&lt;=VALUE(MID(marker_pick,1,1)),1,""))</f>
        <v/>
      </c>
      <c r="O338" s="5" t="s">
        <v>1</v>
      </c>
      <c r="P338" s="5" t="s">
        <v>1</v>
      </c>
      <c r="Q338" s="5" t="s">
        <v>305</v>
      </c>
      <c r="R338" s="6"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6"/>
        <v/>
      </c>
      <c r="AT338" s="67" t="str">
        <f>IF(OR(E338="",VLOOKUP(E$1,Services!$A$1:$B$22,2,0)="Exclude"),"",IF($D338=1,IF(OR(price_limit="",price_limit="No Limit"),IF(E338="Yes",1,2),IF(SUMIFS(WhatIf!$G:$G,WhatIf!$A:$A,E$1,WhatIf!$B:$B,E338)&lt;=price_limit,IF(E338="Yes",1,2),"")),""))</f>
        <v/>
      </c>
      <c r="AU338" s="67" t="str">
        <f>IF(OR(F338="",VLOOKUP(F$1,Services!$A$1:$B$22,2,0)="Exclude"),"",IF($D338=1,IF(OR(price_limit="",price_limit="No Limit"),IF(F338="Yes",1,2),IF(SUMIFS(WhatIf!$G:$G,WhatIf!$A:$A,F$1,WhatIf!$B:$B,F338)&lt;=price_limit,IF(F338="Yes",1,2),"")),""))</f>
        <v/>
      </c>
      <c r="AV338" s="67" t="str">
        <f>IF(OR(G338="",VLOOKUP(G$1,Services!$A$1:$B$22,2,0)="Exclude"),"",IF($D338=1,IF(OR(price_limit="",price_limit="No Limit"),IF(G338="Yes",1,2),IF(SUMIFS(WhatIf!$G:$G,WhatIf!$A:$A,G$1,WhatIf!$B:$B,G338)&lt;=price_limit,IF(G338="Yes",1,2),"")),""))</f>
        <v/>
      </c>
      <c r="AW338" s="67" t="str">
        <f>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IF(OR(M338="",VLOOKUP(M$1,Services!$A$1:$B$22,2,0)="Exclude"),"",IF($D338=1,IF(OR(price_limit="",price_limit="No Limit"),IF(M338="Yes",1,2),IF(SUMIFS(WhatIf!$G:$G,WhatIf!$A:$A,M$1,WhatIf!$B:$B,M338)&lt;=price_limit,IF(M338="Yes",1,2),"")),""))</f>
        <v/>
      </c>
      <c r="BC338" s="67" t="str">
        <f>IF(OR(N338="",VLOOKUP(N$1,Services!$A$1:$B$22,2,0)="Exclude"),"",IF($D338=1,IF(OR(price_limit="",price_limit="No Limit"),IF(N338="Yes",1,2),IF(SUMIFS(WhatIf!$G:$G,WhatIf!$A:$A,N$1,WhatIf!$B:$B,N338)&lt;=price_limit,IF(N338="Yes",1,2),"")),""))</f>
        <v/>
      </c>
      <c r="BD338" s="67" t="str">
        <f ca="1">IF(OR(O338="",VLOOKUP(O$1,Services!$A$1:$B$22,2,0)="Exclude"),"",IF($D338=1,IF(OR(price_limit="",price_limit="No Limit"),IF(O338="Yes",1,2),IF(SUMIFS(WhatIf!$G:$G,WhatIf!$A:$A,O$1,WhatIf!$B:$B,O338)&lt;=price_limit,IF(O338="Yes",1,2),"")),""))</f>
        <v/>
      </c>
      <c r="BE338" s="67" t="str">
        <f ca="1">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 ca="1">IF(OR(R338="",VLOOKUP(R$1,Services!$A$1:$B$22,2,0)="Exclude"),"",IF($D338=1,IF(OR(price_limit="",price_limit="No Limit"),IF(R338="Yes",1,2),IF(SUMIFS(WhatIf!$G:$G,WhatIf!$A:$A,R$1,WhatIf!$B:$B,R338)&lt;=price_limit,IF(R338="Yes",1,2),"")),""))</f>
        <v/>
      </c>
      <c r="BH338" s="67" t="str">
        <f>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27"/>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x14ac:dyDescent="0.3">
      <c r="A339" s="19" t="s">
        <v>302</v>
      </c>
      <c r="B339" s="4" t="s">
        <v>449</v>
      </c>
      <c r="C339" s="4" t="s">
        <v>448</v>
      </c>
      <c r="D339" s="3" t="str">
        <f t="shared" ca="1" si="28"/>
        <v/>
      </c>
      <c r="O339" s="5" t="s">
        <v>1</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6"/>
        <v/>
      </c>
      <c r="AT339" s="67" t="str">
        <f>IF(OR(E339="",VLOOKUP(E$1,Services!$A$1:$B$22,2,0)="Exclude"),"",IF($D339=1,IF(OR(price_limit="",price_limit="No Limit"),IF(E339="Yes",1,2),IF(SUMIFS(WhatIf!$G:$G,WhatIf!$A:$A,E$1,WhatIf!$B:$B,E339)&lt;=price_limit,IF(E339="Yes",1,2),"")),""))</f>
        <v/>
      </c>
      <c r="AU339" s="67" t="str">
        <f>IF(OR(F339="",VLOOKUP(F$1,Services!$A$1:$B$22,2,0)="Exclude"),"",IF($D339=1,IF(OR(price_limit="",price_limit="No Limit"),IF(F339="Yes",1,2),IF(SUMIFS(WhatIf!$G:$G,WhatIf!$A:$A,F$1,WhatIf!$B:$B,F339)&lt;=price_limit,IF(F339="Yes",1,2),"")),""))</f>
        <v/>
      </c>
      <c r="AV339" s="67" t="str">
        <f>IF(OR(G339="",VLOOKUP(G$1,Services!$A$1:$B$22,2,0)="Exclude"),"",IF($D339=1,IF(OR(price_limit="",price_limit="No Limit"),IF(G339="Yes",1,2),IF(SUMIFS(WhatIf!$G:$G,WhatIf!$A:$A,G$1,WhatIf!$B:$B,G339)&lt;=price_limit,IF(G339="Yes",1,2),"")),""))</f>
        <v/>
      </c>
      <c r="AW339" s="67" t="str">
        <f>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 ca="1">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IF(OR(R339="",VLOOKUP(R$1,Services!$A$1:$B$22,2,0)="Exclude"),"",IF($D339=1,IF(OR(price_limit="",price_limit="No Limit"),IF(R339="Yes",1,2),IF(SUMIFS(WhatIf!$G:$G,WhatIf!$A:$A,R$1,WhatIf!$B:$B,R339)&lt;=price_limit,IF(R339="Yes",1,2),"")),""))</f>
        <v/>
      </c>
      <c r="BH339" s="67" t="str">
        <f>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27"/>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x14ac:dyDescent="0.3">
      <c r="A340" s="19" t="s">
        <v>141</v>
      </c>
      <c r="B340" s="4" t="s">
        <v>237</v>
      </c>
      <c r="C340" s="4" t="s">
        <v>445</v>
      </c>
      <c r="D340" s="3" t="str">
        <f t="shared" ca="1" si="28"/>
        <v/>
      </c>
      <c r="Q340" s="5" t="s">
        <v>306</v>
      </c>
      <c r="R340" s="6" t="s">
        <v>807</v>
      </c>
      <c r="T340" s="5" t="s">
        <v>244</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6"/>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 ca="1">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 ca="1">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27"/>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x14ac:dyDescent="0.3">
      <c r="A341" s="19" t="s">
        <v>142</v>
      </c>
      <c r="B341" s="4" t="s">
        <v>237</v>
      </c>
      <c r="C341" s="4" t="s">
        <v>207</v>
      </c>
      <c r="D341" s="3" t="str">
        <f t="shared" ca="1" si="28"/>
        <v/>
      </c>
      <c r="F341" s="5" t="s">
        <v>501</v>
      </c>
      <c r="G341" s="5" t="s">
        <v>501</v>
      </c>
      <c r="L341" s="5" t="s">
        <v>1</v>
      </c>
      <c r="M341" s="5" t="s">
        <v>1</v>
      </c>
      <c r="R341" s="5" t="s">
        <v>932</v>
      </c>
      <c r="U341" s="5" t="s">
        <v>1</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6"/>
        <v/>
      </c>
      <c r="AT341" s="67" t="str">
        <f>IF(OR(E341="",VLOOKUP(E$1,Services!$A$1:$B$22,2,0)="Exclude"),"",IF($D341=1,IF(OR(price_limit="",price_limit="No Limit"),IF(E341="Yes",1,2),IF(SUMIFS(WhatIf!$G:$G,WhatIf!$A:$A,E$1,WhatIf!$B:$B,E341)&lt;=price_limit,IF(E341="Yes",1,2),"")),""))</f>
        <v/>
      </c>
      <c r="AU341" s="67" t="str">
        <f ca="1">IF(OR(F341="",VLOOKUP(F$1,Services!$A$1:$B$22,2,0)="Exclude"),"",IF($D341=1,IF(OR(price_limit="",price_limit="No Limit"),IF(F341="Yes",1,2),IF(SUMIFS(WhatIf!$G:$G,WhatIf!$A:$A,F$1,WhatIf!$B:$B,F341)&lt;=price_limit,IF(F341="Yes",1,2),"")),""))</f>
        <v/>
      </c>
      <c r="AV341" s="67" t="str">
        <f ca="1">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 ca="1">IF(OR(L341="",VLOOKUP(L$1,Services!$A$1:$B$22,2,0)="Exclude"),"",IF($D341=1,IF(OR(price_limit="",price_limit="No Limit"),IF(L341="Yes",1,2),IF(SUMIFS(WhatIf!$G:$G,WhatIf!$A:$A,L$1,WhatIf!$B:$B,L341)&lt;=price_limit,IF(L341="Yes",1,2),"")),""))</f>
        <v/>
      </c>
      <c r="BB341" s="67" t="str">
        <f ca="1">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 ca="1">IF(OR(R341="",VLOOKUP(R$1,Services!$A$1:$B$22,2,0)="Exclude"),"",IF($D341=1,IF(OR(price_limit="",price_limit="No Limit"),IF(R341="Yes",1,2),IF(SUMIFS(WhatIf!$G:$G,WhatIf!$A:$A,R$1,WhatIf!$B:$B,R341)&lt;=price_limit,IF(R341="Yes",1,2),"")),""))</f>
        <v/>
      </c>
      <c r="BH341" s="67" t="str">
        <f>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 ca="1">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27"/>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x14ac:dyDescent="0.3">
      <c r="A342" s="19" t="s">
        <v>143</v>
      </c>
      <c r="B342" s="4" t="s">
        <v>237</v>
      </c>
      <c r="C342" s="4" t="s">
        <v>207</v>
      </c>
      <c r="D342" s="3" t="str">
        <f t="shared" ca="1" si="28"/>
        <v/>
      </c>
      <c r="F342" s="5" t="s">
        <v>1</v>
      </c>
      <c r="G342" s="5" t="s">
        <v>1</v>
      </c>
      <c r="Q342" s="5" t="s">
        <v>306</v>
      </c>
      <c r="R342" s="6" t="s">
        <v>807</v>
      </c>
      <c r="V342" s="5" t="s">
        <v>1</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6"/>
        <v/>
      </c>
      <c r="AT342" s="67" t="str">
        <f>IF(OR(E342="",VLOOKUP(E$1,Services!$A$1:$B$22,2,0)="Exclude"),"",IF($D342=1,IF(OR(price_limit="",price_limit="No Limit"),IF(E342="Yes",1,2),IF(SUMIFS(WhatIf!$G:$G,WhatIf!$A:$A,E$1,WhatIf!$B:$B,E342)&lt;=price_limit,IF(E342="Yes",1,2),"")),""))</f>
        <v/>
      </c>
      <c r="AU342" s="67" t="str">
        <f ca="1">IF(OR(F342="",VLOOKUP(F$1,Services!$A$1:$B$22,2,0)="Exclude"),"",IF($D342=1,IF(OR(price_limit="",price_limit="No Limit"),IF(F342="Yes",1,2),IF(SUMIFS(WhatIf!$G:$G,WhatIf!$A:$A,F$1,WhatIf!$B:$B,F342)&lt;=price_limit,IF(F342="Yes",1,2),"")),""))</f>
        <v/>
      </c>
      <c r="AV342" s="67" t="str">
        <f ca="1">IF(OR(G342="",VLOOKUP(G$1,Services!$A$1:$B$22,2,0)="Exclude"),"",IF($D342=1,IF(OR(price_limit="",price_limit="No Limit"),IF(G342="Yes",1,2),IF(SUMIFS(WhatIf!$G:$G,WhatIf!$A:$A,G$1,WhatIf!$B:$B,G342)&lt;=price_limit,IF(G342="Yes",1,2),"")),""))</f>
        <v/>
      </c>
      <c r="AW342" s="67" t="str">
        <f>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 ca="1">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 ca="1">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27"/>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x14ac:dyDescent="0.3">
      <c r="A343" s="19" t="s">
        <v>355</v>
      </c>
      <c r="B343" s="4" t="s">
        <v>237</v>
      </c>
      <c r="C343" s="4" t="s">
        <v>207</v>
      </c>
      <c r="D343" s="3" t="str">
        <f t="shared" ca="1" si="28"/>
        <v/>
      </c>
      <c r="Q343" s="6" t="s">
        <v>806</v>
      </c>
      <c r="R343" s="6" t="s">
        <v>807</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6"/>
        <v/>
      </c>
      <c r="AT343" s="67" t="str">
        <f>IF(OR(E343="",VLOOKUP(E$1,Services!$A$1:$B$22,2,0)="Exclude"),"",IF($D343=1,IF(OR(price_limit="",price_limit="No Limit"),IF(E343="Yes",1,2),IF(SUMIFS(WhatIf!$G:$G,WhatIf!$A:$A,E$1,WhatIf!$B:$B,E343)&lt;=price_limit,IF(E343="Yes",1,2),"")),""))</f>
        <v/>
      </c>
      <c r="AU343" s="67" t="str">
        <f>IF(OR(F343="",VLOOKUP(F$1,Services!$A$1:$B$22,2,0)="Exclude"),"",IF($D343=1,IF(OR(price_limit="",price_limit="No Limit"),IF(F343="Yes",1,2),IF(SUMIFS(WhatIf!$G:$G,WhatIf!$A:$A,F$1,WhatIf!$B:$B,F343)&lt;=price_limit,IF(F343="Yes",1,2),"")),""))</f>
        <v/>
      </c>
      <c r="AV343" s="67" t="str">
        <f>IF(OR(G343="",VLOOKUP(G$1,Services!$A$1:$B$22,2,0)="Exclude"),"",IF($D343=1,IF(OR(price_limit="",price_limit="No Limit"),IF(G343="Yes",1,2),IF(SUMIFS(WhatIf!$G:$G,WhatIf!$A:$A,G$1,WhatIf!$B:$B,G343)&lt;=price_limit,IF(G343="Yes",1,2),"")),""))</f>
        <v/>
      </c>
      <c r="AW343" s="67" t="str">
        <f>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IF(OR(M343="",VLOOKUP(M$1,Services!$A$1:$B$22,2,0)="Exclude"),"",IF($D343=1,IF(OR(price_limit="",price_limit="No Limit"),IF(M343="Yes",1,2),IF(SUMIFS(WhatIf!$G:$G,WhatIf!$A:$A,M$1,WhatIf!$B:$B,M343)&lt;=price_limit,IF(M343="Yes",1,2),"")),""))</f>
        <v/>
      </c>
      <c r="BC343" s="67" t="str">
        <f>IF(OR(N343="",VLOOKUP(N$1,Services!$A$1:$B$22,2,0)="Exclude"),"",IF($D343=1,IF(OR(price_limit="",price_limit="No Limit"),IF(N343="Yes",1,2),IF(SUMIFS(WhatIf!$G:$G,WhatIf!$A:$A,N$1,WhatIf!$B:$B,N343)&lt;=price_limit,IF(N343="Yes",1,2),"")),""))</f>
        <v/>
      </c>
      <c r="BD343" s="67" t="str">
        <f>IF(OR(O343="",VLOOKUP(O$1,Services!$A$1:$B$22,2,0)="Exclude"),"",IF($D343=1,IF(OR(price_limit="",price_limit="No Limit"),IF(O343="Yes",1,2),IF(SUMIFS(WhatIf!$G:$G,WhatIf!$A:$A,O$1,WhatIf!$B:$B,O343)&lt;=price_limit,IF(O343="Yes",1,2),"")),""))</f>
        <v/>
      </c>
      <c r="BE343" s="67" t="str">
        <f>IF(OR(P343="",VLOOKUP(P$1,Services!$A$1:$B$22,2,0)="Exclude"),"",IF($D343=1,IF(OR(price_limit="",price_limit="No Limit"),IF(P343="Yes",1,2),IF(SUMIFS(WhatIf!$G:$G,WhatIf!$A:$A,P$1,WhatIf!$B:$B,P343)&lt;=price_limit,IF(P343="Yes",1,2),"")),""))</f>
        <v/>
      </c>
      <c r="BF343" s="67" t="str">
        <f>IF(OR(Q343="",VLOOKUP(Q$1,Services!$A$1:$B$22,2,0)="Exclude"),"",IF($D343=1,IF(OR(price_limit="",price_limit="No Limit"),IF(Q343="Yes",1,2),IF(SUMIFS(WhatIf!$G:$G,WhatIf!$A:$A,Q$1,WhatIf!$B:$B,Q343)&lt;=price_limit,IF(Q343="Yes",1,2),"")),""))</f>
        <v/>
      </c>
      <c r="BG343" s="67" t="str">
        <f ca="1">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27"/>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ht="24.9" customHeight="1" x14ac:dyDescent="0.3">
      <c r="A344" s="19" t="s">
        <v>356</v>
      </c>
      <c r="B344" s="4" t="s">
        <v>237</v>
      </c>
      <c r="C344" s="4" t="s">
        <v>207</v>
      </c>
      <c r="D344" s="3" t="str">
        <f t="shared" ca="1" si="28"/>
        <v/>
      </c>
      <c r="Q344" s="6" t="s">
        <v>806</v>
      </c>
      <c r="R344" s="6" t="s">
        <v>807</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6"/>
        <v/>
      </c>
      <c r="AT344" s="67" t="str">
        <f>IF(OR(E344="",VLOOKUP(E$1,Services!$A$1:$B$22,2,0)="Exclude"),"",IF($D344=1,IF(OR(price_limit="",price_limit="No Limit"),IF(E344="Yes",1,2),IF(SUMIFS(WhatIf!$G:$G,WhatIf!$A:$A,E$1,WhatIf!$B:$B,E344)&lt;=price_limit,IF(E344="Yes",1,2),"")),""))</f>
        <v/>
      </c>
      <c r="AU344" s="67" t="str">
        <f>IF(OR(F344="",VLOOKUP(F$1,Services!$A$1:$B$22,2,0)="Exclude"),"",IF($D344=1,IF(OR(price_limit="",price_limit="No Limit"),IF(F344="Yes",1,2),IF(SUMIFS(WhatIf!$G:$G,WhatIf!$A:$A,F$1,WhatIf!$B:$B,F344)&lt;=price_limit,IF(F344="Yes",1,2),"")),""))</f>
        <v/>
      </c>
      <c r="AV344" s="67" t="str">
        <f>IF(OR(G344="",VLOOKUP(G$1,Services!$A$1:$B$22,2,0)="Exclude"),"",IF($D344=1,IF(OR(price_limit="",price_limit="No Limit"),IF(G344="Yes",1,2),IF(SUMIFS(WhatIf!$G:$G,WhatIf!$A:$A,G$1,WhatIf!$B:$B,G344)&lt;=price_limit,IF(G344="Yes",1,2),"")),""))</f>
        <v/>
      </c>
      <c r="AW344" s="67" t="str">
        <f>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IF(OR(L344="",VLOOKUP(L$1,Services!$A$1:$B$22,2,0)="Exclude"),"",IF($D344=1,IF(OR(price_limit="",price_limit="No Limit"),IF(L344="Yes",1,2),IF(SUMIFS(WhatIf!$G:$G,WhatIf!$A:$A,L$1,WhatIf!$B:$B,L344)&lt;=price_limit,IF(L344="Yes",1,2),"")),""))</f>
        <v/>
      </c>
      <c r="BB344" s="67" t="str">
        <f>IF(OR(M344="",VLOOKUP(M$1,Services!$A$1:$B$22,2,0)="Exclude"),"",IF($D344=1,IF(OR(price_limit="",price_limit="No Limit"),IF(M344="Yes",1,2),IF(SUMIFS(WhatIf!$G:$G,WhatIf!$A:$A,M$1,WhatIf!$B:$B,M344)&lt;=price_limit,IF(M344="Yes",1,2),"")),""))</f>
        <v/>
      </c>
      <c r="BC344" s="67" t="str">
        <f>IF(OR(N344="",VLOOKUP(N$1,Services!$A$1:$B$22,2,0)="Exclude"),"",IF($D344=1,IF(OR(price_limit="",price_limit="No Limit"),IF(N344="Yes",1,2),IF(SUMIFS(WhatIf!$G:$G,WhatIf!$A:$A,N$1,WhatIf!$B:$B,N344)&lt;=price_limit,IF(N344="Yes",1,2),"")),""))</f>
        <v/>
      </c>
      <c r="BD344" s="67" t="str">
        <f>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IF(OR(Q344="",VLOOKUP(Q$1,Services!$A$1:$B$22,2,0)="Exclude"),"",IF($D344=1,IF(OR(price_limit="",price_limit="No Limit"),IF(Q344="Yes",1,2),IF(SUMIFS(WhatIf!$G:$G,WhatIf!$A:$A,Q$1,WhatIf!$B:$B,Q344)&lt;=price_limit,IF(Q344="Yes",1,2),"")),""))</f>
        <v/>
      </c>
      <c r="BG344" s="67" t="str">
        <f ca="1">IF(OR(R344="",VLOOKUP(R$1,Services!$A$1:$B$22,2,0)="Exclude"),"",IF($D344=1,IF(OR(price_limit="",price_limit="No Limit"),IF(R344="Yes",1,2),IF(SUMIFS(WhatIf!$G:$G,WhatIf!$A:$A,R$1,WhatIf!$B:$B,R344)&lt;=price_limit,IF(R344="Yes",1,2),"")),""))</f>
        <v/>
      </c>
      <c r="BH344" s="67" t="str">
        <f>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27"/>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ht="24.9" x14ac:dyDescent="0.3">
      <c r="A345" s="19" t="s">
        <v>357</v>
      </c>
      <c r="B345" s="4" t="s">
        <v>237</v>
      </c>
      <c r="C345" s="4" t="s">
        <v>207</v>
      </c>
      <c r="D345" s="3" t="str">
        <f t="shared" ca="1" si="28"/>
        <v/>
      </c>
      <c r="Q345" s="6" t="s">
        <v>806</v>
      </c>
      <c r="R345" s="6" t="s">
        <v>807</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6"/>
        <v/>
      </c>
      <c r="AT345" s="67" t="str">
        <f>IF(OR(E345="",VLOOKUP(E$1,Services!$A$1:$B$22,2,0)="Exclude"),"",IF($D345=1,IF(OR(price_limit="",price_limit="No Limit"),IF(E345="Yes",1,2),IF(SUMIFS(WhatIf!$G:$G,WhatIf!$A:$A,E$1,WhatIf!$B:$B,E345)&lt;=price_limit,IF(E345="Yes",1,2),"")),""))</f>
        <v/>
      </c>
      <c r="AU345" s="67" t="str">
        <f>IF(OR(F345="",VLOOKUP(F$1,Services!$A$1:$B$22,2,0)="Exclude"),"",IF($D345=1,IF(OR(price_limit="",price_limit="No Limit"),IF(F345="Yes",1,2),IF(SUMIFS(WhatIf!$G:$G,WhatIf!$A:$A,F$1,WhatIf!$B:$B,F345)&lt;=price_limit,IF(F345="Yes",1,2),"")),""))</f>
        <v/>
      </c>
      <c r="AV345" s="67" t="str">
        <f>IF(OR(G345="",VLOOKUP(G$1,Services!$A$1:$B$22,2,0)="Exclude"),"",IF($D345=1,IF(OR(price_limit="",price_limit="No Limit"),IF(G345="Yes",1,2),IF(SUMIFS(WhatIf!$G:$G,WhatIf!$A:$A,G$1,WhatIf!$B:$B,G345)&lt;=price_limit,IF(G345="Yes",1,2),"")),""))</f>
        <v/>
      </c>
      <c r="AW345" s="67" t="str">
        <f>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IF(OR(M345="",VLOOKUP(M$1,Services!$A$1:$B$22,2,0)="Exclude"),"",IF($D345=1,IF(OR(price_limit="",price_limit="No Limit"),IF(M345="Yes",1,2),IF(SUMIFS(WhatIf!$G:$G,WhatIf!$A:$A,M$1,WhatIf!$B:$B,M345)&lt;=price_limit,IF(M345="Yes",1,2),"")),""))</f>
        <v/>
      </c>
      <c r="BC345" s="67" t="str">
        <f>IF(OR(N345="",VLOOKUP(N$1,Services!$A$1:$B$22,2,0)="Exclude"),"",IF($D345=1,IF(OR(price_limit="",price_limit="No Limit"),IF(N345="Yes",1,2),IF(SUMIFS(WhatIf!$G:$G,WhatIf!$A:$A,N$1,WhatIf!$B:$B,N345)&lt;=price_limit,IF(N345="Yes",1,2),"")),""))</f>
        <v/>
      </c>
      <c r="BD345" s="67" t="str">
        <f>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 ca="1">IF(OR(R345="",VLOOKUP(R$1,Services!$A$1:$B$22,2,0)="Exclude"),"",IF($D345=1,IF(OR(price_limit="",price_limit="No Limit"),IF(R345="Yes",1,2),IF(SUMIFS(WhatIf!$G:$G,WhatIf!$A:$A,R$1,WhatIf!$B:$B,R345)&lt;=price_limit,IF(R345="Yes",1,2),"")),""))</f>
        <v/>
      </c>
      <c r="BH345" s="67" t="str">
        <f>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27"/>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158</v>
      </c>
      <c r="B346" s="4" t="s">
        <v>786</v>
      </c>
      <c r="C346" s="4" t="s">
        <v>280</v>
      </c>
      <c r="D346" s="3" t="str">
        <f t="shared" ca="1" si="28"/>
        <v/>
      </c>
      <c r="O346" s="6" t="s">
        <v>1</v>
      </c>
      <c r="P346" s="6"/>
      <c r="Q346" s="6" t="s">
        <v>1</v>
      </c>
      <c r="R346" s="6"/>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6"/>
        <v/>
      </c>
      <c r="AT346" s="67" t="str">
        <f>IF(OR(E346="",VLOOKUP(E$1,Services!$A$1:$B$22,2,0)="Exclude"),"",IF($D346=1,IF(OR(price_limit="",price_limit="No Limit"),IF(E346="Yes",1,2),IF(SUMIFS(WhatIf!$G:$G,WhatIf!$A:$A,E$1,WhatIf!$B:$B,E346)&lt;=price_limit,IF(E346="Yes",1,2),"")),""))</f>
        <v/>
      </c>
      <c r="AU346" s="67" t="str">
        <f>IF(OR(F346="",VLOOKUP(F$1,Services!$A$1:$B$22,2,0)="Exclude"),"",IF($D346=1,IF(OR(price_limit="",price_limit="No Limit"),IF(F346="Yes",1,2),IF(SUMIFS(WhatIf!$G:$G,WhatIf!$A:$A,F$1,WhatIf!$B:$B,F346)&lt;=price_limit,IF(F346="Yes",1,2),"")),""))</f>
        <v/>
      </c>
      <c r="AV346" s="67" t="str">
        <f>IF(OR(G346="",VLOOKUP(G$1,Services!$A$1:$B$22,2,0)="Exclude"),"",IF($D346=1,IF(OR(price_limit="",price_limit="No Limit"),IF(G346="Yes",1,2),IF(SUMIFS(WhatIf!$G:$G,WhatIf!$A:$A,G$1,WhatIf!$B:$B,G346)&lt;=price_limit,IF(G346="Yes",1,2),"")),""))</f>
        <v/>
      </c>
      <c r="AW346" s="67" t="str">
        <f>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IF(OR(M346="",VLOOKUP(M$1,Services!$A$1:$B$22,2,0)="Exclude"),"",IF($D346=1,IF(OR(price_limit="",price_limit="No Limit"),IF(M346="Yes",1,2),IF(SUMIFS(WhatIf!$G:$G,WhatIf!$A:$A,M$1,WhatIf!$B:$B,M346)&lt;=price_limit,IF(M346="Yes",1,2),"")),""))</f>
        <v/>
      </c>
      <c r="BC346" s="67" t="str">
        <f>IF(OR(N346="",VLOOKUP(N$1,Services!$A$1:$B$22,2,0)="Exclude"),"",IF($D346=1,IF(OR(price_limit="",price_limit="No Limit"),IF(N346="Yes",1,2),IF(SUMIFS(WhatIf!$G:$G,WhatIf!$A:$A,N$1,WhatIf!$B:$B,N346)&lt;=price_limit,IF(N346="Yes",1,2),"")),""))</f>
        <v/>
      </c>
      <c r="BD346" s="67" t="str">
        <f ca="1">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27"/>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67</v>
      </c>
      <c r="B347" s="4" t="s">
        <v>237</v>
      </c>
      <c r="C347" s="4" t="s">
        <v>446</v>
      </c>
      <c r="D347" s="3" t="str">
        <f t="shared" ca="1" si="28"/>
        <v/>
      </c>
      <c r="F347" s="5" t="s">
        <v>67</v>
      </c>
      <c r="G347" s="5" t="s">
        <v>67</v>
      </c>
      <c r="H347" s="12" t="s">
        <v>67</v>
      </c>
      <c r="I347" s="12" t="s">
        <v>67</v>
      </c>
      <c r="J347" s="12" t="s">
        <v>67</v>
      </c>
      <c r="K347" s="12" t="s">
        <v>67</v>
      </c>
      <c r="L347" s="12" t="s">
        <v>67</v>
      </c>
      <c r="M347" s="12" t="s">
        <v>67</v>
      </c>
      <c r="N347" s="12" t="s">
        <v>67</v>
      </c>
      <c r="O347" s="6" t="s">
        <v>67</v>
      </c>
      <c r="P347" s="6" t="s">
        <v>67</v>
      </c>
      <c r="Q347" s="6"/>
      <c r="R347" s="6"/>
      <c r="S347" s="5" t="s">
        <v>67</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6"/>
        <v/>
      </c>
      <c r="AT347" s="67" t="str">
        <f>IF(OR(E347="",VLOOKUP(E$1,Services!$A$1:$B$22,2,0)="Exclude"),"",IF($D347=1,IF(OR(price_limit="",price_limit="No Limit"),IF(E347="Yes",1,2),IF(SUMIFS(WhatIf!$G:$G,WhatIf!$A:$A,E$1,WhatIf!$B:$B,E347)&lt;=price_limit,IF(E347="Yes",1,2),"")),""))</f>
        <v/>
      </c>
      <c r="AU347" s="67" t="str">
        <f ca="1">IF(OR(F347="",VLOOKUP(F$1,Services!$A$1:$B$22,2,0)="Exclude"),"",IF($D347=1,IF(OR(price_limit="",price_limit="No Limit"),IF(F347="Yes",1,2),IF(SUMIFS(WhatIf!$G:$G,WhatIf!$A:$A,F$1,WhatIf!$B:$B,F347)&lt;=price_limit,IF(F347="Yes",1,2),"")),""))</f>
        <v/>
      </c>
      <c r="AV347" s="67" t="str">
        <f ca="1">IF(OR(G347="",VLOOKUP(G$1,Services!$A$1:$B$22,2,0)="Exclude"),"",IF($D347=1,IF(OR(price_limit="",price_limit="No Limit"),IF(G347="Yes",1,2),IF(SUMIFS(WhatIf!$G:$G,WhatIf!$A:$A,G$1,WhatIf!$B:$B,G347)&lt;=price_limit,IF(G347="Yes",1,2),"")),""))</f>
        <v/>
      </c>
      <c r="AW347" s="67" t="str">
        <f ca="1">IF(OR(H347="",VLOOKUP(H$1,Services!$A$1:$B$22,2,0)="Exclude"),"",IF($D347=1,IF(OR(price_limit="",price_limit="No Limit"),IF(H347="Yes",1,2),IF(SUMIFS(WhatIf!$G:$G,WhatIf!$A:$A,H$1,WhatIf!$B:$B,H347)&lt;=price_limit,IF(H347="Yes",1,2),"")),""))</f>
        <v/>
      </c>
      <c r="AX347" s="67" t="str">
        <f ca="1">IF(OR(I347="",VLOOKUP(I$1,Services!$A$1:$B$22,2,0)="Exclude"),"",IF($D347=1,IF(OR(price_limit="",price_limit="No Limit"),IF(I347="Yes",1,2),IF(SUMIFS(WhatIf!$G:$G,WhatIf!$A:$A,I$1,WhatIf!$B:$B,I347)&lt;=price_limit,IF(I347="Yes",1,2),"")),""))</f>
        <v/>
      </c>
      <c r="AY347" s="67" t="str">
        <f ca="1">IF(OR(J347="",VLOOKUP(J$1,Services!$A$1:$B$22,2,0)="Exclude"),"",IF($D347=1,IF(OR(price_limit="",price_limit="No Limit"),IF(J347="Yes",1,2),IF(SUMIFS(WhatIf!$G:$G,WhatIf!$A:$A,J$1,WhatIf!$B:$B,J347)&lt;=price_limit,IF(J347="Yes",1,2),"")),""))</f>
        <v/>
      </c>
      <c r="AZ347" s="67" t="str">
        <f ca="1">IF(OR(K347="",VLOOKUP(K$1,Services!$A$1:$B$22,2,0)="Exclude"),"",IF($D347=1,IF(OR(price_limit="",price_limit="No Limit"),IF(K347="Yes",1,2),IF(SUMIFS(WhatIf!$G:$G,WhatIf!$A:$A,K$1,WhatIf!$B:$B,K347)&lt;=price_limit,IF(K347="Yes",1,2),"")),""))</f>
        <v/>
      </c>
      <c r="BA347" s="67" t="str">
        <f ca="1">IF(OR(L347="",VLOOKUP(L$1,Services!$A$1:$B$22,2,0)="Exclude"),"",IF($D347=1,IF(OR(price_limit="",price_limit="No Limit"),IF(L347="Yes",1,2),IF(SUMIFS(WhatIf!$G:$G,WhatIf!$A:$A,L$1,WhatIf!$B:$B,L347)&lt;=price_limit,IF(L347="Yes",1,2),"")),""))</f>
        <v/>
      </c>
      <c r="BB347" s="67" t="str">
        <f ca="1">IF(OR(M347="",VLOOKUP(M$1,Services!$A$1:$B$22,2,0)="Exclude"),"",IF($D347=1,IF(OR(price_limit="",price_limit="No Limit"),IF(M347="Yes",1,2),IF(SUMIFS(WhatIf!$G:$G,WhatIf!$A:$A,M$1,WhatIf!$B:$B,M347)&lt;=price_limit,IF(M347="Yes",1,2),"")),""))</f>
        <v/>
      </c>
      <c r="BC347" s="67" t="str">
        <f ca="1">IF(OR(N347="",VLOOKUP(N$1,Services!$A$1:$B$22,2,0)="Exclude"),"",IF($D347=1,IF(OR(price_limit="",price_limit="No Limit"),IF(N347="Yes",1,2),IF(SUMIFS(WhatIf!$G:$G,WhatIf!$A:$A,N$1,WhatIf!$B:$B,N347)&lt;=price_limit,IF(N347="Yes",1,2),"")),""))</f>
        <v/>
      </c>
      <c r="BD347" s="67" t="str">
        <f ca="1">IF(OR(O347="",VLOOKUP(O$1,Services!$A$1:$B$22,2,0)="Exclude"),"",IF($D347=1,IF(OR(price_limit="",price_limit="No Limit"),IF(O347="Yes",1,2),IF(SUMIFS(WhatIf!$G:$G,WhatIf!$A:$A,O$1,WhatIf!$B:$B,O347)&lt;=price_limit,IF(O347="Yes",1,2),"")),""))</f>
        <v/>
      </c>
      <c r="BE347" s="67" t="str">
        <f ca="1">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 ca="1">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27"/>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208</v>
      </c>
      <c r="B348" s="4" t="s">
        <v>237</v>
      </c>
      <c r="C348" s="4" t="s">
        <v>446</v>
      </c>
      <c r="D348" s="3" t="str">
        <f t="shared" ca="1" si="28"/>
        <v/>
      </c>
      <c r="F348" s="5" t="s">
        <v>67</v>
      </c>
      <c r="G348" s="5" t="s">
        <v>67</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6"/>
        <v/>
      </c>
      <c r="AT348" s="67" t="str">
        <f>IF(OR(E348="",VLOOKUP(E$1,Services!$A$1:$B$22,2,0)="Exclude"),"",IF($D348=1,IF(OR(price_limit="",price_limit="No Limit"),IF(E348="Yes",1,2),IF(SUMIFS(WhatIf!$G:$G,WhatIf!$A:$A,E$1,WhatIf!$B:$B,E348)&lt;=price_limit,IF(E348="Yes",1,2),"")),""))</f>
        <v/>
      </c>
      <c r="AU348" s="67" t="str">
        <f ca="1">IF(OR(F348="",VLOOKUP(F$1,Services!$A$1:$B$22,2,0)="Exclude"),"",IF($D348=1,IF(OR(price_limit="",price_limit="No Limit"),IF(F348="Yes",1,2),IF(SUMIFS(WhatIf!$G:$G,WhatIf!$A:$A,F$1,WhatIf!$B:$B,F348)&lt;=price_limit,IF(F348="Yes",1,2),"")),""))</f>
        <v/>
      </c>
      <c r="AV348" s="67" t="str">
        <f ca="1">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IF(OR(M348="",VLOOKUP(M$1,Services!$A$1:$B$22,2,0)="Exclude"),"",IF($D348=1,IF(OR(price_limit="",price_limit="No Limit"),IF(M348="Yes",1,2),IF(SUMIFS(WhatIf!$G:$G,WhatIf!$A:$A,M$1,WhatIf!$B:$B,M348)&lt;=price_limit,IF(M348="Yes",1,2),"")),""))</f>
        <v/>
      </c>
      <c r="BC348" s="67" t="str">
        <f>IF(OR(N348="",VLOOKUP(N$1,Services!$A$1:$B$22,2,0)="Exclude"),"",IF($D348=1,IF(OR(price_limit="",price_limit="No Limit"),IF(N348="Yes",1,2),IF(SUMIFS(WhatIf!$G:$G,WhatIf!$A:$A,N$1,WhatIf!$B:$B,N348)&lt;=price_limit,IF(N348="Yes",1,2),"")),""))</f>
        <v/>
      </c>
      <c r="BD348" s="67" t="str">
        <f>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27"/>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209</v>
      </c>
      <c r="B349" s="4" t="s">
        <v>237</v>
      </c>
      <c r="C349" s="4" t="s">
        <v>446</v>
      </c>
      <c r="D349" s="3" t="str">
        <f t="shared" ca="1" si="28"/>
        <v/>
      </c>
      <c r="F349" s="5" t="s">
        <v>67</v>
      </c>
      <c r="G349" s="5" t="s">
        <v>67</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6"/>
        <v/>
      </c>
      <c r="AT349" s="67" t="str">
        <f>IF(OR(E349="",VLOOKUP(E$1,Services!$A$1:$B$22,2,0)="Exclude"),"",IF($D349=1,IF(OR(price_limit="",price_limit="No Limit"),IF(E349="Yes",1,2),IF(SUMIFS(WhatIf!$G:$G,WhatIf!$A:$A,E$1,WhatIf!$B:$B,E349)&lt;=price_limit,IF(E349="Yes",1,2),"")),""))</f>
        <v/>
      </c>
      <c r="AU349" s="67" t="str">
        <f ca="1">IF(OR(F349="",VLOOKUP(F$1,Services!$A$1:$B$22,2,0)="Exclude"),"",IF($D349=1,IF(OR(price_limit="",price_limit="No Limit"),IF(F349="Yes",1,2),IF(SUMIFS(WhatIf!$G:$G,WhatIf!$A:$A,F$1,WhatIf!$B:$B,F349)&lt;=price_limit,IF(F349="Yes",1,2),"")),""))</f>
        <v/>
      </c>
      <c r="AV349" s="67" t="str">
        <f ca="1">IF(OR(G349="",VLOOKUP(G$1,Services!$A$1:$B$22,2,0)="Exclude"),"",IF($D349=1,IF(OR(price_limit="",price_limit="No Limit"),IF(G349="Yes",1,2),IF(SUMIFS(WhatIf!$G:$G,WhatIf!$A:$A,G$1,WhatIf!$B:$B,G349)&lt;=price_limit,IF(G349="Yes",1,2),"")),""))</f>
        <v/>
      </c>
      <c r="AW349" s="67" t="str">
        <f>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IF(OR(M349="",VLOOKUP(M$1,Services!$A$1:$B$22,2,0)="Exclude"),"",IF($D349=1,IF(OR(price_limit="",price_limit="No Limit"),IF(M349="Yes",1,2),IF(SUMIFS(WhatIf!$G:$G,WhatIf!$A:$A,M$1,WhatIf!$B:$B,M349)&lt;=price_limit,IF(M349="Yes",1,2),"")),""))</f>
        <v/>
      </c>
      <c r="BC349" s="67" t="str">
        <f>IF(OR(N349="",VLOOKUP(N$1,Services!$A$1:$B$22,2,0)="Exclude"),"",IF($D349=1,IF(OR(price_limit="",price_limit="No Limit"),IF(N349="Yes",1,2),IF(SUMIFS(WhatIf!$G:$G,WhatIf!$A:$A,N$1,WhatIf!$B:$B,N349)&lt;=price_limit,IF(N349="Yes",1,2),"")),""))</f>
        <v/>
      </c>
      <c r="BD349" s="67" t="str">
        <f>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27"/>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210</v>
      </c>
      <c r="B350" s="4" t="s">
        <v>237</v>
      </c>
      <c r="C350" s="4" t="s">
        <v>446</v>
      </c>
      <c r="D350" s="3" t="str">
        <f t="shared" ca="1" si="28"/>
        <v/>
      </c>
      <c r="F350" s="5" t="s">
        <v>67</v>
      </c>
      <c r="G350" s="5" t="s">
        <v>67</v>
      </c>
      <c r="S350" s="5" t="s">
        <v>67</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6"/>
        <v/>
      </c>
      <c r="AT350" s="67" t="str">
        <f>IF(OR(E350="",VLOOKUP(E$1,Services!$A$1:$B$22,2,0)="Exclude"),"",IF($D350=1,IF(OR(price_limit="",price_limit="No Limit"),IF(E350="Yes",1,2),IF(SUMIFS(WhatIf!$G:$G,WhatIf!$A:$A,E$1,WhatIf!$B:$B,E350)&lt;=price_limit,IF(E350="Yes",1,2),"")),""))</f>
        <v/>
      </c>
      <c r="AU350" s="67" t="str">
        <f ca="1">IF(OR(F350="",VLOOKUP(F$1,Services!$A$1:$B$22,2,0)="Exclude"),"",IF($D350=1,IF(OR(price_limit="",price_limit="No Limit"),IF(F350="Yes",1,2),IF(SUMIFS(WhatIf!$G:$G,WhatIf!$A:$A,F$1,WhatIf!$B:$B,F350)&lt;=price_limit,IF(F350="Yes",1,2),"")),""))</f>
        <v/>
      </c>
      <c r="AV350" s="67" t="str">
        <f ca="1">IF(OR(G350="",VLOOKUP(G$1,Services!$A$1:$B$22,2,0)="Exclude"),"",IF($D350=1,IF(OR(price_limit="",price_limit="No Limit"),IF(G350="Yes",1,2),IF(SUMIFS(WhatIf!$G:$G,WhatIf!$A:$A,G$1,WhatIf!$B:$B,G350)&lt;=price_limit,IF(G350="Yes",1,2),"")),""))</f>
        <v/>
      </c>
      <c r="AW350" s="67" t="str">
        <f>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 ca="1">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27"/>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581</v>
      </c>
      <c r="C351" s="4" t="s">
        <v>446</v>
      </c>
      <c r="D351" s="3" t="str">
        <f t="shared" ca="1" si="28"/>
        <v/>
      </c>
      <c r="M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6"/>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 ca="1">IF(OR(M351="",VLOOKUP(M$1,Services!$A$1:$B$22,2,0)="Exclude"),"",IF($D351=1,IF(OR(price_limit="",price_limit="No Limit"),IF(M351="Yes",1,2),IF(SUMIFS(WhatIf!$G:$G,WhatIf!$A:$A,M$1,WhatIf!$B:$B,M351)&lt;=price_limit,IF(M351="Yes",1,2),"")),""))</f>
        <v/>
      </c>
      <c r="BC351" s="67" t="str">
        <f>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27"/>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582</v>
      </c>
      <c r="C352" s="4" t="s">
        <v>446</v>
      </c>
      <c r="D352" s="3" t="str">
        <f t="shared" ca="1" si="28"/>
        <v/>
      </c>
      <c r="M352" s="5" t="s">
        <v>1</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6"/>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 ca="1">IF(OR(M352="",VLOOKUP(M$1,Services!$A$1:$B$22,2,0)="Exclude"),"",IF($D352=1,IF(OR(price_limit="",price_limit="No Limit"),IF(M352="Yes",1,2),IF(SUMIFS(WhatIf!$G:$G,WhatIf!$A:$A,M$1,WhatIf!$B:$B,M352)&lt;=price_limit,IF(M352="Yes",1,2),"")),""))</f>
        <v/>
      </c>
      <c r="BC352" s="67" t="str">
        <f>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27"/>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583</v>
      </c>
      <c r="C353" s="4" t="s">
        <v>446</v>
      </c>
      <c r="D353" s="3" t="str">
        <f t="shared" ca="1" si="28"/>
        <v/>
      </c>
      <c r="M353" s="5" t="s">
        <v>1</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6"/>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 ca="1">IF(OR(M353="",VLOOKUP(M$1,Services!$A$1:$B$22,2,0)="Exclude"),"",IF($D353=1,IF(OR(price_limit="",price_limit="No Limit"),IF(M353="Yes",1,2),IF(SUMIFS(WhatIf!$G:$G,WhatIf!$A:$A,M$1,WhatIf!$B:$B,M353)&lt;=price_limit,IF(M353="Yes",1,2),"")),""))</f>
        <v/>
      </c>
      <c r="BC353" s="67" t="str">
        <f>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27"/>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584</v>
      </c>
      <c r="C354" s="4" t="s">
        <v>446</v>
      </c>
      <c r="D354" s="3" t="str">
        <f t="shared" ca="1" si="28"/>
        <v/>
      </c>
      <c r="M354" s="5" t="s">
        <v>1</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6"/>
        <v/>
      </c>
      <c r="AT354" s="67" t="str">
        <f>IF(OR(E354="",VLOOKUP(E$1,Services!$A$1:$B$22,2,0)="Exclude"),"",IF($D354=1,IF(OR(price_limit="",price_limit="No Limit"),IF(E354="Yes",1,2),IF(SUMIFS(WhatIf!$G:$G,WhatIf!$A:$A,E$1,WhatIf!$B:$B,E354)&lt;=price_limit,IF(E354="Yes",1,2),"")),""))</f>
        <v/>
      </c>
      <c r="AU354" s="67" t="str">
        <f>IF(OR(F354="",VLOOKUP(F$1,Services!$A$1:$B$22,2,0)="Exclude"),"",IF($D354=1,IF(OR(price_limit="",price_limit="No Limit"),IF(F354="Yes",1,2),IF(SUMIFS(WhatIf!$G:$G,WhatIf!$A:$A,F$1,WhatIf!$B:$B,F354)&lt;=price_limit,IF(F354="Yes",1,2),"")),""))</f>
        <v/>
      </c>
      <c r="AV354" s="67" t="str">
        <f>IF(OR(G354="",VLOOKUP(G$1,Services!$A$1:$B$22,2,0)="Exclude"),"",IF($D354=1,IF(OR(price_limit="",price_limit="No Limit"),IF(G354="Yes",1,2),IF(SUMIFS(WhatIf!$G:$G,WhatIf!$A:$A,G$1,WhatIf!$B:$B,G354)&lt;=price_limit,IF(G354="Yes",1,2),"")),""))</f>
        <v/>
      </c>
      <c r="AW354" s="67" t="str">
        <f>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 ca="1">IF(OR(M354="",VLOOKUP(M$1,Services!$A$1:$B$22,2,0)="Exclude"),"",IF($D354=1,IF(OR(price_limit="",price_limit="No Limit"),IF(M354="Yes",1,2),IF(SUMIFS(WhatIf!$G:$G,WhatIf!$A:$A,M$1,WhatIf!$B:$B,M354)&lt;=price_limit,IF(M354="Yes",1,2),"")),""))</f>
        <v/>
      </c>
      <c r="BC354" s="67" t="str">
        <f>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27"/>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585</v>
      </c>
      <c r="C355" s="4" t="s">
        <v>446</v>
      </c>
      <c r="D355" s="3" t="str">
        <f t="shared" ca="1" si="28"/>
        <v/>
      </c>
      <c r="M355" s="5" t="s">
        <v>1</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6"/>
        <v/>
      </c>
      <c r="AT355" s="67" t="str">
        <f>IF(OR(E355="",VLOOKUP(E$1,Services!$A$1:$B$22,2,0)="Exclude"),"",IF($D355=1,IF(OR(price_limit="",price_limit="No Limit"),IF(E355="Yes",1,2),IF(SUMIFS(WhatIf!$G:$G,WhatIf!$A:$A,E$1,WhatIf!$B:$B,E355)&lt;=price_limit,IF(E355="Yes",1,2),"")),""))</f>
        <v/>
      </c>
      <c r="AU355" s="67" t="str">
        <f>IF(OR(F355="",VLOOKUP(F$1,Services!$A$1:$B$22,2,0)="Exclude"),"",IF($D355=1,IF(OR(price_limit="",price_limit="No Limit"),IF(F355="Yes",1,2),IF(SUMIFS(WhatIf!$G:$G,WhatIf!$A:$A,F$1,WhatIf!$B:$B,F355)&lt;=price_limit,IF(F355="Yes",1,2),"")),""))</f>
        <v/>
      </c>
      <c r="AV355" s="67" t="str">
        <f>IF(OR(G355="",VLOOKUP(G$1,Services!$A$1:$B$22,2,0)="Exclude"),"",IF($D355=1,IF(OR(price_limit="",price_limit="No Limit"),IF(G355="Yes",1,2),IF(SUMIFS(WhatIf!$G:$G,WhatIf!$A:$A,G$1,WhatIf!$B:$B,G355)&lt;=price_limit,IF(G355="Yes",1,2),"")),""))</f>
        <v/>
      </c>
      <c r="AW355" s="67" t="str">
        <f>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 ca="1">IF(OR(M355="",VLOOKUP(M$1,Services!$A$1:$B$22,2,0)="Exclude"),"",IF($D355=1,IF(OR(price_limit="",price_limit="No Limit"),IF(M355="Yes",1,2),IF(SUMIFS(WhatIf!$G:$G,WhatIf!$A:$A,M$1,WhatIf!$B:$B,M355)&lt;=price_limit,IF(M355="Yes",1,2),"")),""))</f>
        <v/>
      </c>
      <c r="BC355" s="67" t="str">
        <f>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27"/>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ht="24.9" customHeight="1" x14ac:dyDescent="0.3">
      <c r="A356" s="19" t="s">
        <v>586</v>
      </c>
      <c r="C356" s="4" t="s">
        <v>446</v>
      </c>
      <c r="D356" s="3" t="str">
        <f t="shared" ca="1" si="28"/>
        <v/>
      </c>
      <c r="M356" s="5" t="s">
        <v>1</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6"/>
        <v/>
      </c>
      <c r="AT356" s="67" t="str">
        <f>IF(OR(E356="",VLOOKUP(E$1,Services!$A$1:$B$22,2,0)="Exclude"),"",IF($D356=1,IF(OR(price_limit="",price_limit="No Limit"),IF(E356="Yes",1,2),IF(SUMIFS(WhatIf!$G:$G,WhatIf!$A:$A,E$1,WhatIf!$B:$B,E356)&lt;=price_limit,IF(E356="Yes",1,2),"")),""))</f>
        <v/>
      </c>
      <c r="AU356" s="67" t="str">
        <f>IF(OR(F356="",VLOOKUP(F$1,Services!$A$1:$B$22,2,0)="Exclude"),"",IF($D356=1,IF(OR(price_limit="",price_limit="No Limit"),IF(F356="Yes",1,2),IF(SUMIFS(WhatIf!$G:$G,WhatIf!$A:$A,F$1,WhatIf!$B:$B,F356)&lt;=price_limit,IF(F356="Yes",1,2),"")),""))</f>
        <v/>
      </c>
      <c r="AV356" s="67" t="str">
        <f>IF(OR(G356="",VLOOKUP(G$1,Services!$A$1:$B$22,2,0)="Exclude"),"",IF($D356=1,IF(OR(price_limit="",price_limit="No Limit"),IF(G356="Yes",1,2),IF(SUMIFS(WhatIf!$G:$G,WhatIf!$A:$A,G$1,WhatIf!$B:$B,G356)&lt;=price_limit,IF(G356="Yes",1,2),"")),""))</f>
        <v/>
      </c>
      <c r="AW356" s="67" t="str">
        <f>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 ca="1">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27"/>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587</v>
      </c>
      <c r="C357" s="4" t="s">
        <v>446</v>
      </c>
      <c r="D357" s="3" t="str">
        <f t="shared" ca="1" si="28"/>
        <v/>
      </c>
      <c r="M357" s="5" t="s">
        <v>1</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6"/>
        <v/>
      </c>
      <c r="AT357" s="67" t="str">
        <f>IF(OR(E357="",VLOOKUP(E$1,Services!$A$1:$B$22,2,0)="Exclude"),"",IF($D357=1,IF(OR(price_limit="",price_limit="No Limit"),IF(E357="Yes",1,2),IF(SUMIFS(WhatIf!$G:$G,WhatIf!$A:$A,E$1,WhatIf!$B:$B,E357)&lt;=price_limit,IF(E357="Yes",1,2),"")),""))</f>
        <v/>
      </c>
      <c r="AU357" s="67" t="str">
        <f>IF(OR(F357="",VLOOKUP(F$1,Services!$A$1:$B$22,2,0)="Exclude"),"",IF($D357=1,IF(OR(price_limit="",price_limit="No Limit"),IF(F357="Yes",1,2),IF(SUMIFS(WhatIf!$G:$G,WhatIf!$A:$A,F$1,WhatIf!$B:$B,F357)&lt;=price_limit,IF(F357="Yes",1,2),"")),""))</f>
        <v/>
      </c>
      <c r="AV357" s="67" t="str">
        <f>IF(OR(G357="",VLOOKUP(G$1,Services!$A$1:$B$22,2,0)="Exclude"),"",IF($D357=1,IF(OR(price_limit="",price_limit="No Limit"),IF(G357="Yes",1,2),IF(SUMIFS(WhatIf!$G:$G,WhatIf!$A:$A,G$1,WhatIf!$B:$B,G357)&lt;=price_limit,IF(G357="Yes",1,2),"")),""))</f>
        <v/>
      </c>
      <c r="AW357" s="67" t="str">
        <f>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 ca="1">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27"/>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588</v>
      </c>
      <c r="C358" s="4" t="s">
        <v>446</v>
      </c>
      <c r="D358" s="3" t="str">
        <f t="shared" ca="1" si="28"/>
        <v/>
      </c>
      <c r="M358" s="5" t="s">
        <v>1</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6"/>
        <v/>
      </c>
      <c r="AT358" s="67" t="str">
        <f>IF(OR(E358="",VLOOKUP(E$1,Services!$A$1:$B$22,2,0)="Exclude"),"",IF($D358=1,IF(OR(price_limit="",price_limit="No Limit"),IF(E358="Yes",1,2),IF(SUMIFS(WhatIf!$G:$G,WhatIf!$A:$A,E$1,WhatIf!$B:$B,E358)&lt;=price_limit,IF(E358="Yes",1,2),"")),""))</f>
        <v/>
      </c>
      <c r="AU358" s="67" t="str">
        <f>IF(OR(F358="",VLOOKUP(F$1,Services!$A$1:$B$22,2,0)="Exclude"),"",IF($D358=1,IF(OR(price_limit="",price_limit="No Limit"),IF(F358="Yes",1,2),IF(SUMIFS(WhatIf!$G:$G,WhatIf!$A:$A,F$1,WhatIf!$B:$B,F358)&lt;=price_limit,IF(F358="Yes",1,2),"")),""))</f>
        <v/>
      </c>
      <c r="AV358" s="67" t="str">
        <f>IF(OR(G358="",VLOOKUP(G$1,Services!$A$1:$B$22,2,0)="Exclude"),"",IF($D358=1,IF(OR(price_limit="",price_limit="No Limit"),IF(G358="Yes",1,2),IF(SUMIFS(WhatIf!$G:$G,WhatIf!$A:$A,G$1,WhatIf!$B:$B,G358)&lt;=price_limit,IF(G358="Yes",1,2),"")),""))</f>
        <v/>
      </c>
      <c r="AW358" s="67" t="str">
        <f>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 ca="1">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27"/>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x14ac:dyDescent="0.3">
      <c r="A359" s="19" t="s">
        <v>211</v>
      </c>
      <c r="B359" s="4" t="s">
        <v>237</v>
      </c>
      <c r="C359" s="4" t="s">
        <v>446</v>
      </c>
      <c r="D359" s="3" t="str">
        <f t="shared" ca="1" si="28"/>
        <v/>
      </c>
      <c r="F359" s="5" t="s">
        <v>67</v>
      </c>
      <c r="G359" s="5" t="s">
        <v>67</v>
      </c>
      <c r="S359" s="5" t="s">
        <v>67</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6"/>
        <v/>
      </c>
      <c r="AT359" s="67" t="str">
        <f>IF(OR(E359="",VLOOKUP(E$1,Services!$A$1:$B$22,2,0)="Exclude"),"",IF($D359=1,IF(OR(price_limit="",price_limit="No Limit"),IF(E359="Yes",1,2),IF(SUMIFS(WhatIf!$G:$G,WhatIf!$A:$A,E$1,WhatIf!$B:$B,E359)&lt;=price_limit,IF(E359="Yes",1,2),"")),""))</f>
        <v/>
      </c>
      <c r="AU359" s="67" t="str">
        <f ca="1">IF(OR(F359="",VLOOKUP(F$1,Services!$A$1:$B$22,2,0)="Exclude"),"",IF($D359=1,IF(OR(price_limit="",price_limit="No Limit"),IF(F359="Yes",1,2),IF(SUMIFS(WhatIf!$G:$G,WhatIf!$A:$A,F$1,WhatIf!$B:$B,F359)&lt;=price_limit,IF(F359="Yes",1,2),"")),""))</f>
        <v/>
      </c>
      <c r="AV359" s="67" t="str">
        <f ca="1">IF(OR(G359="",VLOOKUP(G$1,Services!$A$1:$B$22,2,0)="Exclude"),"",IF($D359=1,IF(OR(price_limit="",price_limit="No Limit"),IF(G359="Yes",1,2),IF(SUMIFS(WhatIf!$G:$G,WhatIf!$A:$A,G$1,WhatIf!$B:$B,G359)&lt;=price_limit,IF(G359="Yes",1,2),"")),""))</f>
        <v/>
      </c>
      <c r="AW359" s="67" t="str">
        <f>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IF(OR(N359="",VLOOKUP(N$1,Services!$A$1:$B$22,2,0)="Exclude"),"",IF($D359=1,IF(OR(price_limit="",price_limit="No Limit"),IF(N359="Yes",1,2),IF(SUMIFS(WhatIf!$G:$G,WhatIf!$A:$A,N$1,WhatIf!$B:$B,N359)&lt;=price_limit,IF(N359="Yes",1,2),"")),""))</f>
        <v/>
      </c>
      <c r="BD359" s="67" t="str">
        <f>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 ca="1">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27"/>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x14ac:dyDescent="0.3">
      <c r="A360" s="19" t="s">
        <v>212</v>
      </c>
      <c r="B360" s="4" t="s">
        <v>237</v>
      </c>
      <c r="C360" s="4" t="s">
        <v>446</v>
      </c>
      <c r="D360" s="3" t="str">
        <f t="shared" ca="1" si="28"/>
        <v/>
      </c>
      <c r="F360" s="5" t="s">
        <v>67</v>
      </c>
      <c r="G360" s="5" t="s">
        <v>67</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6"/>
        <v/>
      </c>
      <c r="AT360" s="67" t="str">
        <f>IF(OR(E360="",VLOOKUP(E$1,Services!$A$1:$B$22,2,0)="Exclude"),"",IF($D360=1,IF(OR(price_limit="",price_limit="No Limit"),IF(E360="Yes",1,2),IF(SUMIFS(WhatIf!$G:$G,WhatIf!$A:$A,E$1,WhatIf!$B:$B,E360)&lt;=price_limit,IF(E360="Yes",1,2),"")),""))</f>
        <v/>
      </c>
      <c r="AU360" s="67" t="str">
        <f ca="1">IF(OR(F360="",VLOOKUP(F$1,Services!$A$1:$B$22,2,0)="Exclude"),"",IF($D360=1,IF(OR(price_limit="",price_limit="No Limit"),IF(F360="Yes",1,2),IF(SUMIFS(WhatIf!$G:$G,WhatIf!$A:$A,F$1,WhatIf!$B:$B,F360)&lt;=price_limit,IF(F360="Yes",1,2),"")),""))</f>
        <v/>
      </c>
      <c r="AV360" s="67" t="str">
        <f ca="1">IF(OR(G360="",VLOOKUP(G$1,Services!$A$1:$B$22,2,0)="Exclude"),"",IF($D360=1,IF(OR(price_limit="",price_limit="No Limit"),IF(G360="Yes",1,2),IF(SUMIFS(WhatIf!$G:$G,WhatIf!$A:$A,G$1,WhatIf!$B:$B,G360)&lt;=price_limit,IF(G360="Yes",1,2),"")),""))</f>
        <v/>
      </c>
      <c r="AW360" s="67" t="str">
        <f>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IF(OR(N360="",VLOOKUP(N$1,Services!$A$1:$B$22,2,0)="Exclude"),"",IF($D360=1,IF(OR(price_limit="",price_limit="No Limit"),IF(N360="Yes",1,2),IF(SUMIFS(WhatIf!$G:$G,WhatIf!$A:$A,N$1,WhatIf!$B:$B,N360)&lt;=price_limit,IF(N360="Yes",1,2),"")),""))</f>
        <v/>
      </c>
      <c r="BD360" s="67" t="str">
        <f>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27"/>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customHeight="1" x14ac:dyDescent="0.3">
      <c r="A361" s="19" t="s">
        <v>514</v>
      </c>
      <c r="C361" s="4" t="s">
        <v>447</v>
      </c>
      <c r="D361" s="3" t="str">
        <f t="shared" ca="1" si="28"/>
        <v/>
      </c>
      <c r="F361" s="5" t="s">
        <v>514</v>
      </c>
      <c r="G361" s="5" t="s">
        <v>514</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6"/>
        <v/>
      </c>
      <c r="AT361" s="67" t="str">
        <f>IF(OR(E361="",VLOOKUP(E$1,Services!$A$1:$B$22,2,0)="Exclude"),"",IF($D361=1,IF(OR(price_limit="",price_limit="No Limit"),IF(E361="Yes",1,2),IF(SUMIFS(WhatIf!$G:$G,WhatIf!$A:$A,E$1,WhatIf!$B:$B,E361)&lt;=price_limit,IF(E361="Yes",1,2),"")),""))</f>
        <v/>
      </c>
      <c r="AU361" s="67" t="str">
        <f ca="1">IF(OR(F361="",VLOOKUP(F$1,Services!$A$1:$B$22,2,0)="Exclude"),"",IF($D361=1,IF(OR(price_limit="",price_limit="No Limit"),IF(F361="Yes",1,2),IF(SUMIFS(WhatIf!$G:$G,WhatIf!$A:$A,F$1,WhatIf!$B:$B,F361)&lt;=price_limit,IF(F361="Yes",1,2),"")),""))</f>
        <v/>
      </c>
      <c r="AV361" s="67" t="str">
        <f ca="1">IF(OR(G361="",VLOOKUP(G$1,Services!$A$1:$B$22,2,0)="Exclude"),"",IF($D361=1,IF(OR(price_limit="",price_limit="No Limit"),IF(G361="Yes",1,2),IF(SUMIFS(WhatIf!$G:$G,WhatIf!$A:$A,G$1,WhatIf!$B:$B,G361)&lt;=price_limit,IF(G361="Yes",1,2),"")),""))</f>
        <v/>
      </c>
      <c r="AW361" s="67" t="str">
        <f>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IF(OR(M361="",VLOOKUP(M$1,Services!$A$1:$B$22,2,0)="Exclude"),"",IF($D361=1,IF(OR(price_limit="",price_limit="No Limit"),IF(M361="Yes",1,2),IF(SUMIFS(WhatIf!$G:$G,WhatIf!$A:$A,M$1,WhatIf!$B:$B,M361)&lt;=price_limit,IF(M361="Yes",1,2),"")),""))</f>
        <v/>
      </c>
      <c r="BC361" s="67" t="str">
        <f>IF(OR(N361="",VLOOKUP(N$1,Services!$A$1:$B$22,2,0)="Exclude"),"",IF($D361=1,IF(OR(price_limit="",price_limit="No Limit"),IF(N361="Yes",1,2),IF(SUMIFS(WhatIf!$G:$G,WhatIf!$A:$A,N$1,WhatIf!$B:$B,N361)&lt;=price_limit,IF(N361="Yes",1,2),"")),""))</f>
        <v/>
      </c>
      <c r="BD361" s="67" t="str">
        <f>IF(OR(O361="",VLOOKUP(O$1,Services!$A$1:$B$22,2,0)="Exclude"),"",IF($D361=1,IF(OR(price_limit="",price_limit="No Limit"),IF(O361="Yes",1,2),IF(SUMIFS(WhatIf!$G:$G,WhatIf!$A:$A,O$1,WhatIf!$B:$B,O361)&lt;=price_limit,IF(O361="Yes",1,2),"")),""))</f>
        <v/>
      </c>
      <c r="BE361" s="67" t="str">
        <f>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27"/>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x14ac:dyDescent="0.3">
      <c r="A362" s="19" t="s">
        <v>643</v>
      </c>
      <c r="C362" s="4" t="s">
        <v>447</v>
      </c>
      <c r="D362" s="3" t="str">
        <f t="shared" ca="1" si="28"/>
        <v/>
      </c>
      <c r="T362" s="5" t="s">
        <v>244</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6"/>
        <v/>
      </c>
      <c r="AT362" s="67" t="str">
        <f>IF(OR(E362="",VLOOKUP(E$1,Services!$A$1:$B$22,2,0)="Exclude"),"",IF($D362=1,IF(OR(price_limit="",price_limit="No Limit"),IF(E362="Yes",1,2),IF(SUMIFS(WhatIf!$G:$G,WhatIf!$A:$A,E$1,WhatIf!$B:$B,E362)&lt;=price_limit,IF(E362="Yes",1,2),"")),""))</f>
        <v/>
      </c>
      <c r="AU362" s="67" t="str">
        <f>IF(OR(F362="",VLOOKUP(F$1,Services!$A$1:$B$22,2,0)="Exclude"),"",IF($D362=1,IF(OR(price_limit="",price_limit="No Limit"),IF(F362="Yes",1,2),IF(SUMIFS(WhatIf!$G:$G,WhatIf!$A:$A,F$1,WhatIf!$B:$B,F362)&lt;=price_limit,IF(F362="Yes",1,2),"")),""))</f>
        <v/>
      </c>
      <c r="AV362" s="67" t="str">
        <f>IF(OR(G362="",VLOOKUP(G$1,Services!$A$1:$B$22,2,0)="Exclude"),"",IF($D362=1,IF(OR(price_limit="",price_limit="No Limit"),IF(G362="Yes",1,2),IF(SUMIFS(WhatIf!$G:$G,WhatIf!$A:$A,G$1,WhatIf!$B:$B,G362)&lt;=price_limit,IF(G362="Yes",1,2),"")),""))</f>
        <v/>
      </c>
      <c r="AW362" s="67" t="str">
        <f>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IF(OR(L362="",VLOOKUP(L$1,Services!$A$1:$B$22,2,0)="Exclude"),"",IF($D362=1,IF(OR(price_limit="",price_limit="No Limit"),IF(L362="Yes",1,2),IF(SUMIFS(WhatIf!$G:$G,WhatIf!$A:$A,L$1,WhatIf!$B:$B,L362)&lt;=price_limit,IF(L362="Yes",1,2),"")),""))</f>
        <v/>
      </c>
      <c r="BB362" s="67" t="str">
        <f>IF(OR(M362="",VLOOKUP(M$1,Services!$A$1:$B$22,2,0)="Exclude"),"",IF($D362=1,IF(OR(price_limit="",price_limit="No Limit"),IF(M362="Yes",1,2),IF(SUMIFS(WhatIf!$G:$G,WhatIf!$A:$A,M$1,WhatIf!$B:$B,M362)&lt;=price_limit,IF(M362="Yes",1,2),"")),""))</f>
        <v/>
      </c>
      <c r="BC362" s="67" t="str">
        <f>IF(OR(N362="",VLOOKUP(N$1,Services!$A$1:$B$22,2,0)="Exclude"),"",IF($D362=1,IF(OR(price_limit="",price_limit="No Limit"),IF(N362="Yes",1,2),IF(SUMIFS(WhatIf!$G:$G,WhatIf!$A:$A,N$1,WhatIf!$B:$B,N362)&lt;=price_limit,IF(N362="Yes",1,2),"")),""))</f>
        <v/>
      </c>
      <c r="BD362" s="67" t="str">
        <f>IF(OR(O362="",VLOOKUP(O$1,Services!$A$1:$B$22,2,0)="Exclude"),"",IF($D362=1,IF(OR(price_limit="",price_limit="No Limit"),IF(O362="Yes",1,2),IF(SUMIFS(WhatIf!$G:$G,WhatIf!$A:$A,O$1,WhatIf!$B:$B,O362)&lt;=price_limit,IF(O362="Yes",1,2),"")),""))</f>
        <v/>
      </c>
      <c r="BE362" s="67" t="str">
        <f>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IF(OR(R362="",VLOOKUP(R$1,Services!$A$1:$B$22,2,0)="Exclude"),"",IF($D362=1,IF(OR(price_limit="",price_limit="No Limit"),IF(R362="Yes",1,2),IF(SUMIFS(WhatIf!$G:$G,WhatIf!$A:$A,R$1,WhatIf!$B:$B,R362)&lt;=price_limit,IF(R362="Yes",1,2),"")),""))</f>
        <v/>
      </c>
      <c r="BH362" s="67" t="str">
        <f>IF(OR(S362="",VLOOKUP(S$1,Services!$A$1:$B$22,2,0)="Exclude"),"",IF($D362=1,IF(OR(price_limit="",price_limit="No Limit"),IF(S362="Yes",1,2),IF(SUMIFS(WhatIf!$G:$G,WhatIf!$A:$A,S$1,WhatIf!$B:$B,S362)&lt;=price_limit,IF(S362="Yes",1,2),"")),""))</f>
        <v/>
      </c>
      <c r="BI362" s="67" t="str">
        <f ca="1">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27"/>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x14ac:dyDescent="0.3">
      <c r="A363" s="19" t="s">
        <v>736</v>
      </c>
      <c r="C363" s="4" t="s">
        <v>447</v>
      </c>
      <c r="D363" s="3" t="str">
        <f t="shared" ca="1" si="28"/>
        <v/>
      </c>
      <c r="F363" s="5" t="s">
        <v>736</v>
      </c>
      <c r="G363" s="5" t="s">
        <v>736</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6"/>
        <v/>
      </c>
      <c r="AT363" s="67" t="str">
        <f>IF(OR(E363="",VLOOKUP(E$1,Services!$A$1:$B$22,2,0)="Exclude"),"",IF($D363=1,IF(OR(price_limit="",price_limit="No Limit"),IF(E363="Yes",1,2),IF(SUMIFS(WhatIf!$G:$G,WhatIf!$A:$A,E$1,WhatIf!$B:$B,E363)&lt;=price_limit,IF(E363="Yes",1,2),"")),""))</f>
        <v/>
      </c>
      <c r="AU363" s="67" t="str">
        <f ca="1">IF(OR(F363="",VLOOKUP(F$1,Services!$A$1:$B$22,2,0)="Exclude"),"",IF($D363=1,IF(OR(price_limit="",price_limit="No Limit"),IF(F363="Yes",1,2),IF(SUMIFS(WhatIf!$G:$G,WhatIf!$A:$A,F$1,WhatIf!$B:$B,F363)&lt;=price_limit,IF(F363="Yes",1,2),"")),""))</f>
        <v/>
      </c>
      <c r="AV363" s="67" t="str">
        <f ca="1">IF(OR(G363="",VLOOKUP(G$1,Services!$A$1:$B$22,2,0)="Exclude"),"",IF($D363=1,IF(OR(price_limit="",price_limit="No Limit"),IF(G363="Yes",1,2),IF(SUMIFS(WhatIf!$G:$G,WhatIf!$A:$A,G$1,WhatIf!$B:$B,G363)&lt;=price_limit,IF(G363="Yes",1,2),"")),""))</f>
        <v/>
      </c>
      <c r="AW363" s="67" t="str">
        <f>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IF(OR(K363="",VLOOKUP(K$1,Services!$A$1:$B$22,2,0)="Exclude"),"",IF($D363=1,IF(OR(price_limit="",price_limit="No Limit"),IF(K363="Yes",1,2),IF(SUMIFS(WhatIf!$G:$G,WhatIf!$A:$A,K$1,WhatIf!$B:$B,K363)&lt;=price_limit,IF(K363="Yes",1,2),"")),""))</f>
        <v/>
      </c>
      <c r="BA363" s="67" t="str">
        <f>IF(OR(L363="",VLOOKUP(L$1,Services!$A$1:$B$22,2,0)="Exclude"),"",IF($D363=1,IF(OR(price_limit="",price_limit="No Limit"),IF(L363="Yes",1,2),IF(SUMIFS(WhatIf!$G:$G,WhatIf!$A:$A,L$1,WhatIf!$B:$B,L363)&lt;=price_limit,IF(L363="Yes",1,2),"")),""))</f>
        <v/>
      </c>
      <c r="BB363" s="67" t="str">
        <f>IF(OR(M363="",VLOOKUP(M$1,Services!$A$1:$B$22,2,0)="Exclude"),"",IF($D363=1,IF(OR(price_limit="",price_limit="No Limit"),IF(M363="Yes",1,2),IF(SUMIFS(WhatIf!$G:$G,WhatIf!$A:$A,M$1,WhatIf!$B:$B,M363)&lt;=price_limit,IF(M363="Yes",1,2),"")),""))</f>
        <v/>
      </c>
      <c r="BC363" s="67" t="str">
        <f>IF(OR(N363="",VLOOKUP(N$1,Services!$A$1:$B$22,2,0)="Exclude"),"",IF($D363=1,IF(OR(price_limit="",price_limit="No Limit"),IF(N363="Yes",1,2),IF(SUMIFS(WhatIf!$G:$G,WhatIf!$A:$A,N$1,WhatIf!$B:$B,N363)&lt;=price_limit,IF(N363="Yes",1,2),"")),""))</f>
        <v/>
      </c>
      <c r="BD363" s="67" t="str">
        <f>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27"/>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24.9" x14ac:dyDescent="0.3">
      <c r="A364" s="19" t="s">
        <v>165</v>
      </c>
      <c r="B364" s="4" t="s">
        <v>237</v>
      </c>
      <c r="C364" s="4" t="s">
        <v>445</v>
      </c>
      <c r="D364" s="3" t="str">
        <f t="shared" ca="1" si="28"/>
        <v/>
      </c>
      <c r="O364" s="6" t="s">
        <v>165</v>
      </c>
      <c r="P364" s="6"/>
      <c r="Q364" s="6"/>
      <c r="R364" s="6"/>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6"/>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IF(OR(G364="",VLOOKUP(G$1,Services!$A$1:$B$22,2,0)="Exclude"),"",IF($D364=1,IF(OR(price_limit="",price_limit="No Limit"),IF(G364="Yes",1,2),IF(SUMIFS(WhatIf!$G:$G,WhatIf!$A:$A,G$1,WhatIf!$B:$B,G364)&lt;=price_limit,IF(G364="Yes",1,2),"")),""))</f>
        <v/>
      </c>
      <c r="AW364" s="67" t="str">
        <f>IF(OR(H364="",VLOOKUP(H$1,Services!$A$1:$B$22,2,0)="Exclude"),"",IF($D364=1,IF(OR(price_limit="",price_limit="No Limit"),IF(H364="Yes",1,2),IF(SUMIFS(WhatIf!$G:$G,WhatIf!$A:$A,H$1,WhatIf!$B:$B,H364)&lt;=price_limit,IF(H364="Yes",1,2),"")),""))</f>
        <v/>
      </c>
      <c r="AX364" s="67" t="str">
        <f>IF(OR(I364="",VLOOKUP(I$1,Services!$A$1:$B$22,2,0)="Exclude"),"",IF($D364=1,IF(OR(price_limit="",price_limit="No Limit"),IF(I364="Yes",1,2),IF(SUMIFS(WhatIf!$G:$G,WhatIf!$A:$A,I$1,WhatIf!$B:$B,I364)&lt;=price_limit,IF(I364="Yes",1,2),"")),""))</f>
        <v/>
      </c>
      <c r="AY364" s="67" t="str">
        <f>IF(OR(J364="",VLOOKUP(J$1,Services!$A$1:$B$22,2,0)="Exclude"),"",IF($D364=1,IF(OR(price_limit="",price_limit="No Limit"),IF(J364="Yes",1,2),IF(SUMIFS(WhatIf!$G:$G,WhatIf!$A:$A,J$1,WhatIf!$B:$B,J364)&lt;=price_limit,IF(J364="Yes",1,2),"")),""))</f>
        <v/>
      </c>
      <c r="AZ364" s="67" t="str">
        <f>IF(OR(K364="",VLOOKUP(K$1,Services!$A$1:$B$22,2,0)="Exclude"),"",IF($D364=1,IF(OR(price_limit="",price_limit="No Limit"),IF(K364="Yes",1,2),IF(SUMIFS(WhatIf!$G:$G,WhatIf!$A:$A,K$1,WhatIf!$B:$B,K364)&lt;=price_limit,IF(K364="Yes",1,2),"")),""))</f>
        <v/>
      </c>
      <c r="BA364" s="67" t="str">
        <f>IF(OR(L364="",VLOOKUP(L$1,Services!$A$1:$B$22,2,0)="Exclude"),"",IF($D364=1,IF(OR(price_limit="",price_limit="No Limit"),IF(L364="Yes",1,2),IF(SUMIFS(WhatIf!$G:$G,WhatIf!$A:$A,L$1,WhatIf!$B:$B,L364)&lt;=price_limit,IF(L364="Yes",1,2),"")),""))</f>
        <v/>
      </c>
      <c r="BB364" s="67" t="str">
        <f>IF(OR(M364="",VLOOKUP(M$1,Services!$A$1:$B$22,2,0)="Exclude"),"",IF($D364=1,IF(OR(price_limit="",price_limit="No Limit"),IF(M364="Yes",1,2),IF(SUMIFS(WhatIf!$G:$G,WhatIf!$A:$A,M$1,WhatIf!$B:$B,M364)&lt;=price_limit,IF(M364="Yes",1,2),"")),""))</f>
        <v/>
      </c>
      <c r="BC364" s="67" t="str">
        <f>IF(OR(N364="",VLOOKUP(N$1,Services!$A$1:$B$22,2,0)="Exclude"),"",IF($D364=1,IF(OR(price_limit="",price_limit="No Limit"),IF(N364="Yes",1,2),IF(SUMIFS(WhatIf!$G:$G,WhatIf!$A:$A,N$1,WhatIf!$B:$B,N364)&lt;=price_limit,IF(N364="Yes",1,2),"")),""))</f>
        <v/>
      </c>
      <c r="BD364" s="67" t="str">
        <f ca="1">IF(OR(O364="",VLOOKUP(O$1,Services!$A$1:$B$22,2,0)="Exclude"),"",IF($D364=1,IF(OR(price_limit="",price_limit="No Limit"),IF(O364="Yes",1,2),IF(SUMIFS(WhatIf!$G:$G,WhatIf!$A:$A,O$1,WhatIf!$B:$B,O364)&lt;=price_limit,IF(O364="Yes",1,2),"")),""))</f>
        <v/>
      </c>
      <c r="BE364" s="67" t="str">
        <f>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27"/>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37.299999999999997" customHeight="1" x14ac:dyDescent="0.3">
      <c r="A365" s="19" t="s">
        <v>68</v>
      </c>
      <c r="B365" s="4" t="s">
        <v>241</v>
      </c>
      <c r="C365" s="4" t="s">
        <v>280</v>
      </c>
      <c r="D365" s="3" t="str">
        <f t="shared" ca="1" si="28"/>
        <v/>
      </c>
      <c r="E365" s="5" t="s">
        <v>1</v>
      </c>
      <c r="F365" s="5" t="s">
        <v>500</v>
      </c>
      <c r="G365" s="5" t="s">
        <v>500</v>
      </c>
      <c r="K365" s="5" t="s">
        <v>1</v>
      </c>
      <c r="L365" s="5" t="s">
        <v>1</v>
      </c>
      <c r="M365" s="5" t="s">
        <v>1</v>
      </c>
      <c r="O365" s="6" t="s">
        <v>1</v>
      </c>
      <c r="P365" s="6"/>
      <c r="Q365" s="6" t="s">
        <v>305</v>
      </c>
      <c r="R365" s="6" t="s">
        <v>1</v>
      </c>
      <c r="S365" s="5" t="s">
        <v>1</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6"/>
        <v/>
      </c>
      <c r="AT365" s="67" t="str">
        <f ca="1">IF(OR(E365="",VLOOKUP(E$1,Services!$A$1:$B$22,2,0)="Exclude"),"",IF($D365=1,IF(OR(price_limit="",price_limit="No Limit"),IF(E365="Yes",1,2),IF(SUMIFS(WhatIf!$G:$G,WhatIf!$A:$A,E$1,WhatIf!$B:$B,E365)&lt;=price_limit,IF(E365="Yes",1,2),"")),""))</f>
        <v/>
      </c>
      <c r="AU365" s="67" t="str">
        <f ca="1">IF(OR(F365="",VLOOKUP(F$1,Services!$A$1:$B$22,2,0)="Exclude"),"",IF($D365=1,IF(OR(price_limit="",price_limit="No Limit"),IF(F365="Yes",1,2),IF(SUMIFS(WhatIf!$G:$G,WhatIf!$A:$A,F$1,WhatIf!$B:$B,F365)&lt;=price_limit,IF(F365="Yes",1,2),"")),""))</f>
        <v/>
      </c>
      <c r="AV365" s="67" t="str">
        <f ca="1">IF(OR(G365="",VLOOKUP(G$1,Services!$A$1:$B$22,2,0)="Exclude"),"",IF($D365=1,IF(OR(price_limit="",price_limit="No Limit"),IF(G365="Yes",1,2),IF(SUMIFS(WhatIf!$G:$G,WhatIf!$A:$A,G$1,WhatIf!$B:$B,G365)&lt;=price_limit,IF(G365="Yes",1,2),"")),""))</f>
        <v/>
      </c>
      <c r="AW365" s="67" t="str">
        <f>IF(OR(H365="",VLOOKUP(H$1,Services!$A$1:$B$22,2,0)="Exclude"),"",IF($D365=1,IF(OR(price_limit="",price_limit="No Limit"),IF(H365="Yes",1,2),IF(SUMIFS(WhatIf!$G:$G,WhatIf!$A:$A,H$1,WhatIf!$B:$B,H365)&lt;=price_limit,IF(H365="Yes",1,2),"")),""))</f>
        <v/>
      </c>
      <c r="AX365" s="67" t="str">
        <f>IF(OR(I365="",VLOOKUP(I$1,Services!$A$1:$B$22,2,0)="Exclude"),"",IF($D365=1,IF(OR(price_limit="",price_limit="No Limit"),IF(I365="Yes",1,2),IF(SUMIFS(WhatIf!$G:$G,WhatIf!$A:$A,I$1,WhatIf!$B:$B,I365)&lt;=price_limit,IF(I365="Yes",1,2),"")),""))</f>
        <v/>
      </c>
      <c r="AY365" s="67" t="str">
        <f>IF(OR(J365="",VLOOKUP(J$1,Services!$A$1:$B$22,2,0)="Exclude"),"",IF($D365=1,IF(OR(price_limit="",price_limit="No Limit"),IF(J365="Yes",1,2),IF(SUMIFS(WhatIf!$G:$G,WhatIf!$A:$A,J$1,WhatIf!$B:$B,J365)&lt;=price_limit,IF(J365="Yes",1,2),"")),""))</f>
        <v/>
      </c>
      <c r="AZ365" s="67" t="str">
        <f ca="1">IF(OR(K365="",VLOOKUP(K$1,Services!$A$1:$B$22,2,0)="Exclude"),"",IF($D365=1,IF(OR(price_limit="",price_limit="No Limit"),IF(K365="Yes",1,2),IF(SUMIFS(WhatIf!$G:$G,WhatIf!$A:$A,K$1,WhatIf!$B:$B,K365)&lt;=price_limit,IF(K365="Yes",1,2),"")),""))</f>
        <v/>
      </c>
      <c r="BA365" s="67" t="str">
        <f ca="1">IF(OR(L365="",VLOOKUP(L$1,Services!$A$1:$B$22,2,0)="Exclude"),"",IF($D365=1,IF(OR(price_limit="",price_limit="No Limit"),IF(L365="Yes",1,2),IF(SUMIFS(WhatIf!$G:$G,WhatIf!$A:$A,L$1,WhatIf!$B:$B,L365)&lt;=price_limit,IF(L365="Yes",1,2),"")),""))</f>
        <v/>
      </c>
      <c r="BB365" s="67" t="str">
        <f ca="1">IF(OR(M365="",VLOOKUP(M$1,Services!$A$1:$B$22,2,0)="Exclude"),"",IF($D365=1,IF(OR(price_limit="",price_limit="No Limit"),IF(M365="Yes",1,2),IF(SUMIFS(WhatIf!$G:$G,WhatIf!$A:$A,M$1,WhatIf!$B:$B,M365)&lt;=price_limit,IF(M365="Yes",1,2),"")),""))</f>
        <v/>
      </c>
      <c r="BC365" s="67" t="str">
        <f>IF(OR(N365="",VLOOKUP(N$1,Services!$A$1:$B$22,2,0)="Exclude"),"",IF($D365=1,IF(OR(price_limit="",price_limit="No Limit"),IF(N365="Yes",1,2),IF(SUMIFS(WhatIf!$G:$G,WhatIf!$A:$A,N$1,WhatIf!$B:$B,N365)&lt;=price_limit,IF(N365="Yes",1,2),"")),""))</f>
        <v/>
      </c>
      <c r="BD365" s="67" t="str">
        <f ca="1">IF(OR(O365="",VLOOKUP(O$1,Services!$A$1:$B$22,2,0)="Exclude"),"",IF($D365=1,IF(OR(price_limit="",price_limit="No Limit"),IF(O365="Yes",1,2),IF(SUMIFS(WhatIf!$G:$G,WhatIf!$A:$A,O$1,WhatIf!$B:$B,O365)&lt;=price_limit,IF(O365="Yes",1,2),"")),""))</f>
        <v/>
      </c>
      <c r="BE365" s="67" t="str">
        <f>IF(OR(P365="",VLOOKUP(P$1,Services!$A$1:$B$22,2,0)="Exclude"),"",IF($D365=1,IF(OR(price_limit="",price_limit="No Limit"),IF(P365="Yes",1,2),IF(SUMIFS(WhatIf!$G:$G,WhatIf!$A:$A,P$1,WhatIf!$B:$B,P365)&lt;=price_limit,IF(P365="Yes",1,2),"")),""))</f>
        <v/>
      </c>
      <c r="BF365" s="67" t="str">
        <f>IF(OR(Q365="",VLOOKUP(Q$1,Services!$A$1:$B$22,2,0)="Exclude"),"",IF($D365=1,IF(OR(price_limit="",price_limit="No Limit"),IF(Q365="Yes",1,2),IF(SUMIFS(WhatIf!$G:$G,WhatIf!$A:$A,Q$1,WhatIf!$B:$B,Q365)&lt;=price_limit,IF(Q365="Yes",1,2),"")),""))</f>
        <v/>
      </c>
      <c r="BG365" s="67" t="str">
        <f ca="1">IF(OR(R365="",VLOOKUP(R$1,Services!$A$1:$B$22,2,0)="Exclude"),"",IF($D365=1,IF(OR(price_limit="",price_limit="No Limit"),IF(R365="Yes",1,2),IF(SUMIFS(WhatIf!$G:$G,WhatIf!$A:$A,R$1,WhatIf!$B:$B,R365)&lt;=price_limit,IF(R365="Yes",1,2),"")),""))</f>
        <v/>
      </c>
      <c r="BH365" s="67" t="str">
        <f ca="1">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27"/>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ht="24.9" x14ac:dyDescent="0.3">
      <c r="A366" s="19" t="s">
        <v>773</v>
      </c>
      <c r="C366" s="4" t="s">
        <v>450</v>
      </c>
      <c r="D366" s="3" t="str">
        <f t="shared" ca="1" si="28"/>
        <v/>
      </c>
      <c r="F366" s="5" t="s">
        <v>800</v>
      </c>
      <c r="G366" s="5" t="s">
        <v>800</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6"/>
        <v/>
      </c>
      <c r="AT366" s="67" t="str">
        <f>IF(OR(E366="",VLOOKUP(E$1,Services!$A$1:$B$22,2,0)="Exclude"),"",IF($D366=1,IF(OR(price_limit="",price_limit="No Limit"),IF(E366="Yes",1,2),IF(SUMIFS(WhatIf!$G:$G,WhatIf!$A:$A,E$1,WhatIf!$B:$B,E366)&lt;=price_limit,IF(E366="Yes",1,2),"")),""))</f>
        <v/>
      </c>
      <c r="AU366" s="67" t="str">
        <f ca="1">IF(OR(F366="",VLOOKUP(F$1,Services!$A$1:$B$22,2,0)="Exclude"),"",IF($D366=1,IF(OR(price_limit="",price_limit="No Limit"),IF(F366="Yes",1,2),IF(SUMIFS(WhatIf!$G:$G,WhatIf!$A:$A,F$1,WhatIf!$B:$B,F366)&lt;=price_limit,IF(F366="Yes",1,2),"")),""))</f>
        <v/>
      </c>
      <c r="AV366" s="67" t="str">
        <f ca="1">IF(OR(G366="",VLOOKUP(G$1,Services!$A$1:$B$22,2,0)="Exclude"),"",IF($D366=1,IF(OR(price_limit="",price_limit="No Limit"),IF(G366="Yes",1,2),IF(SUMIFS(WhatIf!$G:$G,WhatIf!$A:$A,G$1,WhatIf!$B:$B,G366)&lt;=price_limit,IF(G366="Yes",1,2),"")),""))</f>
        <v/>
      </c>
      <c r="AW366" s="67" t="str">
        <f>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IF(OR(K366="",VLOOKUP(K$1,Services!$A$1:$B$22,2,0)="Exclude"),"",IF($D366=1,IF(OR(price_limit="",price_limit="No Limit"),IF(K366="Yes",1,2),IF(SUMIFS(WhatIf!$G:$G,WhatIf!$A:$A,K$1,WhatIf!$B:$B,K366)&lt;=price_limit,IF(K366="Yes",1,2),"")),""))</f>
        <v/>
      </c>
      <c r="BA366" s="67" t="str">
        <f>IF(OR(L366="",VLOOKUP(L$1,Services!$A$1:$B$22,2,0)="Exclude"),"",IF($D366=1,IF(OR(price_limit="",price_limit="No Limit"),IF(L366="Yes",1,2),IF(SUMIFS(WhatIf!$G:$G,WhatIf!$A:$A,L$1,WhatIf!$B:$B,L366)&lt;=price_limit,IF(L366="Yes",1,2),"")),""))</f>
        <v/>
      </c>
      <c r="BB366" s="67" t="str">
        <f>IF(OR(M366="",VLOOKUP(M$1,Services!$A$1:$B$22,2,0)="Exclude"),"",IF($D366=1,IF(OR(price_limit="",price_limit="No Limit"),IF(M366="Yes",1,2),IF(SUMIFS(WhatIf!$G:$G,WhatIf!$A:$A,M$1,WhatIf!$B:$B,M366)&lt;=price_limit,IF(M366="Yes",1,2),"")),""))</f>
        <v/>
      </c>
      <c r="BC366" s="67" t="str">
        <f>IF(OR(N366="",VLOOKUP(N$1,Services!$A$1:$B$22,2,0)="Exclude"),"",IF($D366=1,IF(OR(price_limit="",price_limit="No Limit"),IF(N366="Yes",1,2),IF(SUMIFS(WhatIf!$G:$G,WhatIf!$A:$A,N$1,WhatIf!$B:$B,N366)&lt;=price_limit,IF(N366="Yes",1,2),"")),""))</f>
        <v/>
      </c>
      <c r="BD366" s="67" t="str">
        <f>IF(OR(O366="",VLOOKUP(O$1,Services!$A$1:$B$22,2,0)="Exclude"),"",IF($D366=1,IF(OR(price_limit="",price_limit="No Limit"),IF(O366="Yes",1,2),IF(SUMIFS(WhatIf!$G:$G,WhatIf!$A:$A,O$1,WhatIf!$B:$B,O366)&lt;=price_limit,IF(O366="Yes",1,2),"")),""))</f>
        <v/>
      </c>
      <c r="BE366" s="67" t="str">
        <f>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27"/>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358</v>
      </c>
      <c r="B367" s="4" t="s">
        <v>237</v>
      </c>
      <c r="C367" s="4" t="s">
        <v>206</v>
      </c>
      <c r="D367" s="3" t="str">
        <f t="shared" ca="1" si="28"/>
        <v/>
      </c>
      <c r="H367" s="5" t="s">
        <v>282</v>
      </c>
      <c r="I367" s="5" t="s">
        <v>282</v>
      </c>
      <c r="J367" s="5" t="s">
        <v>282</v>
      </c>
      <c r="K367" s="5" t="s">
        <v>282</v>
      </c>
      <c r="L367" s="5" t="s">
        <v>282</v>
      </c>
      <c r="M367" s="5" t="s">
        <v>282</v>
      </c>
      <c r="N367" s="5" t="s">
        <v>1</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6"/>
        <v/>
      </c>
      <c r="AT367" s="67" t="str">
        <f>IF(OR(E367="",VLOOKUP(E$1,Services!$A$1:$B$22,2,0)="Exclude"),"",IF($D367=1,IF(OR(price_limit="",price_limit="No Limit"),IF(E367="Yes",1,2),IF(SUMIFS(WhatIf!$G:$G,WhatIf!$A:$A,E$1,WhatIf!$B:$B,E367)&lt;=price_limit,IF(E367="Yes",1,2),"")),""))</f>
        <v/>
      </c>
      <c r="AU367" s="67" t="str">
        <f>IF(OR(F367="",VLOOKUP(F$1,Services!$A$1:$B$22,2,0)="Exclude"),"",IF($D367=1,IF(OR(price_limit="",price_limit="No Limit"),IF(F367="Yes",1,2),IF(SUMIFS(WhatIf!$G:$G,WhatIf!$A:$A,F$1,WhatIf!$B:$B,F367)&lt;=price_limit,IF(F367="Yes",1,2),"")),""))</f>
        <v/>
      </c>
      <c r="AV367" s="67" t="str">
        <f>IF(OR(G367="",VLOOKUP(G$1,Services!$A$1:$B$22,2,0)="Exclude"),"",IF($D367=1,IF(OR(price_limit="",price_limit="No Limit"),IF(G367="Yes",1,2),IF(SUMIFS(WhatIf!$G:$G,WhatIf!$A:$A,G$1,WhatIf!$B:$B,G367)&lt;=price_limit,IF(G367="Yes",1,2),"")),""))</f>
        <v/>
      </c>
      <c r="AW367" s="67" t="str">
        <f ca="1">IF(OR(H367="",VLOOKUP(H$1,Services!$A$1:$B$22,2,0)="Exclude"),"",IF($D367=1,IF(OR(price_limit="",price_limit="No Limit"),IF(H367="Yes",1,2),IF(SUMIFS(WhatIf!$G:$G,WhatIf!$A:$A,H$1,WhatIf!$B:$B,H367)&lt;=price_limit,IF(H367="Yes",1,2),"")),""))</f>
        <v/>
      </c>
      <c r="AX367" s="67" t="str">
        <f ca="1">IF(OR(I367="",VLOOKUP(I$1,Services!$A$1:$B$22,2,0)="Exclude"),"",IF($D367=1,IF(OR(price_limit="",price_limit="No Limit"),IF(I367="Yes",1,2),IF(SUMIFS(WhatIf!$G:$G,WhatIf!$A:$A,I$1,WhatIf!$B:$B,I367)&lt;=price_limit,IF(I367="Yes",1,2),"")),""))</f>
        <v/>
      </c>
      <c r="AY367" s="67" t="str">
        <f ca="1">IF(OR(J367="",VLOOKUP(J$1,Services!$A$1:$B$22,2,0)="Exclude"),"",IF($D367=1,IF(OR(price_limit="",price_limit="No Limit"),IF(J367="Yes",1,2),IF(SUMIFS(WhatIf!$G:$G,WhatIf!$A:$A,J$1,WhatIf!$B:$B,J367)&lt;=price_limit,IF(J367="Yes",1,2),"")),""))</f>
        <v/>
      </c>
      <c r="AZ367" s="67" t="str">
        <f ca="1">IF(OR(K367="",VLOOKUP(K$1,Services!$A$1:$B$22,2,0)="Exclude"),"",IF($D367=1,IF(OR(price_limit="",price_limit="No Limit"),IF(K367="Yes",1,2),IF(SUMIFS(WhatIf!$G:$G,WhatIf!$A:$A,K$1,WhatIf!$B:$B,K367)&lt;=price_limit,IF(K367="Yes",1,2),"")),""))</f>
        <v/>
      </c>
      <c r="BA367" s="67" t="str">
        <f ca="1">IF(OR(L367="",VLOOKUP(L$1,Services!$A$1:$B$22,2,0)="Exclude"),"",IF($D367=1,IF(OR(price_limit="",price_limit="No Limit"),IF(L367="Yes",1,2),IF(SUMIFS(WhatIf!$G:$G,WhatIf!$A:$A,L$1,WhatIf!$B:$B,L367)&lt;=price_limit,IF(L367="Yes",1,2),"")),""))</f>
        <v/>
      </c>
      <c r="BB367" s="67" t="str">
        <f ca="1">IF(OR(M367="",VLOOKUP(M$1,Services!$A$1:$B$22,2,0)="Exclude"),"",IF($D367=1,IF(OR(price_limit="",price_limit="No Limit"),IF(M367="Yes",1,2),IF(SUMIFS(WhatIf!$G:$G,WhatIf!$A:$A,M$1,WhatIf!$B:$B,M367)&lt;=price_limit,IF(M367="Yes",1,2),"")),""))</f>
        <v/>
      </c>
      <c r="BC367" s="67" t="str">
        <f ca="1">IF(OR(N367="",VLOOKUP(N$1,Services!$A$1:$B$22,2,0)="Exclude"),"",IF($D367=1,IF(OR(price_limit="",price_limit="No Limit"),IF(N367="Yes",1,2),IF(SUMIFS(WhatIf!$G:$G,WhatIf!$A:$A,N$1,WhatIf!$B:$B,N367)&lt;=price_limit,IF(N367="Yes",1,2),"")),""))</f>
        <v/>
      </c>
      <c r="BD367" s="67" t="str">
        <f>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27"/>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24.9" customHeight="1" x14ac:dyDescent="0.3">
      <c r="A368" s="19" t="s">
        <v>69</v>
      </c>
      <c r="B368" s="4" t="s">
        <v>237</v>
      </c>
      <c r="C368" s="4" t="s">
        <v>280</v>
      </c>
      <c r="D368" s="3" t="str">
        <f t="shared" ca="1" si="28"/>
        <v/>
      </c>
      <c r="G368" s="5" t="s">
        <v>1</v>
      </c>
      <c r="H368" s="5" t="s">
        <v>1</v>
      </c>
      <c r="I368" s="5" t="s">
        <v>1</v>
      </c>
      <c r="J368" s="5" t="s">
        <v>1</v>
      </c>
      <c r="K368" s="5" t="s">
        <v>1</v>
      </c>
      <c r="L368" s="5" t="s">
        <v>1</v>
      </c>
      <c r="M368" s="5" t="s">
        <v>1</v>
      </c>
      <c r="O368" s="6" t="s">
        <v>1</v>
      </c>
      <c r="P368" s="6" t="s">
        <v>1</v>
      </c>
      <c r="Q368" s="6" t="s">
        <v>1</v>
      </c>
      <c r="R368" s="6" t="s">
        <v>1</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6"/>
        <v/>
      </c>
      <c r="AT368" s="67" t="str">
        <f>IF(OR(E368="",VLOOKUP(E$1,Services!$A$1:$B$22,2,0)="Exclude"),"",IF($D368=1,IF(OR(price_limit="",price_limit="No Limit"),IF(E368="Yes",1,2),IF(SUMIFS(WhatIf!$G:$G,WhatIf!$A:$A,E$1,WhatIf!$B:$B,E368)&lt;=price_limit,IF(E368="Yes",1,2),"")),""))</f>
        <v/>
      </c>
      <c r="AU368" s="67" t="str">
        <f>IF(OR(F368="",VLOOKUP(F$1,Services!$A$1:$B$22,2,0)="Exclude"),"",IF($D368=1,IF(OR(price_limit="",price_limit="No Limit"),IF(F368="Yes",1,2),IF(SUMIFS(WhatIf!$G:$G,WhatIf!$A:$A,F$1,WhatIf!$B:$B,F368)&lt;=price_limit,IF(F368="Yes",1,2),"")),""))</f>
        <v/>
      </c>
      <c r="AV368" s="67" t="str">
        <f ca="1">IF(OR(G368="",VLOOKUP(G$1,Services!$A$1:$B$22,2,0)="Exclude"),"",IF($D368=1,IF(OR(price_limit="",price_limit="No Limit"),IF(G368="Yes",1,2),IF(SUMIFS(WhatIf!$G:$G,WhatIf!$A:$A,G$1,WhatIf!$B:$B,G368)&lt;=price_limit,IF(G368="Yes",1,2),"")),""))</f>
        <v/>
      </c>
      <c r="AW368" s="67" t="str">
        <f ca="1">IF(OR(H368="",VLOOKUP(H$1,Services!$A$1:$B$22,2,0)="Exclude"),"",IF($D368=1,IF(OR(price_limit="",price_limit="No Limit"),IF(H368="Yes",1,2),IF(SUMIFS(WhatIf!$G:$G,WhatIf!$A:$A,H$1,WhatIf!$B:$B,H368)&lt;=price_limit,IF(H368="Yes",1,2),"")),""))</f>
        <v/>
      </c>
      <c r="AX368" s="67" t="str">
        <f ca="1">IF(OR(I368="",VLOOKUP(I$1,Services!$A$1:$B$22,2,0)="Exclude"),"",IF($D368=1,IF(OR(price_limit="",price_limit="No Limit"),IF(I368="Yes",1,2),IF(SUMIFS(WhatIf!$G:$G,WhatIf!$A:$A,I$1,WhatIf!$B:$B,I368)&lt;=price_limit,IF(I368="Yes",1,2),"")),""))</f>
        <v/>
      </c>
      <c r="AY368" s="67" t="str">
        <f ca="1">IF(OR(J368="",VLOOKUP(J$1,Services!$A$1:$B$22,2,0)="Exclude"),"",IF($D368=1,IF(OR(price_limit="",price_limit="No Limit"),IF(J368="Yes",1,2),IF(SUMIFS(WhatIf!$G:$G,WhatIf!$A:$A,J$1,WhatIf!$B:$B,J368)&lt;=price_limit,IF(J368="Yes",1,2),"")),""))</f>
        <v/>
      </c>
      <c r="AZ368" s="67" t="str">
        <f ca="1">IF(OR(K368="",VLOOKUP(K$1,Services!$A$1:$B$22,2,0)="Exclude"),"",IF($D368=1,IF(OR(price_limit="",price_limit="No Limit"),IF(K368="Yes",1,2),IF(SUMIFS(WhatIf!$G:$G,WhatIf!$A:$A,K$1,WhatIf!$B:$B,K368)&lt;=price_limit,IF(K368="Yes",1,2),"")),""))</f>
        <v/>
      </c>
      <c r="BA368" s="67" t="str">
        <f ca="1">IF(OR(L368="",VLOOKUP(L$1,Services!$A$1:$B$22,2,0)="Exclude"),"",IF($D368=1,IF(OR(price_limit="",price_limit="No Limit"),IF(L368="Yes",1,2),IF(SUMIFS(WhatIf!$G:$G,WhatIf!$A:$A,L$1,WhatIf!$B:$B,L368)&lt;=price_limit,IF(L368="Yes",1,2),"")),""))</f>
        <v/>
      </c>
      <c r="BB368" s="67" t="str">
        <f ca="1">IF(OR(M368="",VLOOKUP(M$1,Services!$A$1:$B$22,2,0)="Exclude"),"",IF($D368=1,IF(OR(price_limit="",price_limit="No Limit"),IF(M368="Yes",1,2),IF(SUMIFS(WhatIf!$G:$G,WhatIf!$A:$A,M$1,WhatIf!$B:$B,M368)&lt;=price_limit,IF(M368="Yes",1,2),"")),""))</f>
        <v/>
      </c>
      <c r="BC368" s="67" t="str">
        <f>IF(OR(N368="",VLOOKUP(N$1,Services!$A$1:$B$22,2,0)="Exclude"),"",IF($D368=1,IF(OR(price_limit="",price_limit="No Limit"),IF(N368="Yes",1,2),IF(SUMIFS(WhatIf!$G:$G,WhatIf!$A:$A,N$1,WhatIf!$B:$B,N368)&lt;=price_limit,IF(N368="Yes",1,2),"")),""))</f>
        <v/>
      </c>
      <c r="BD368" s="67" t="str">
        <f ca="1">IF(OR(O368="",VLOOKUP(O$1,Services!$A$1:$B$22,2,0)="Exclude"),"",IF($D368=1,IF(OR(price_limit="",price_limit="No Limit"),IF(O368="Yes",1,2),IF(SUMIFS(WhatIf!$G:$G,WhatIf!$A:$A,O$1,WhatIf!$B:$B,O368)&lt;=price_limit,IF(O368="Yes",1,2),"")),""))</f>
        <v/>
      </c>
      <c r="BE368" s="67" t="str">
        <f ca="1">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 ca="1">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27"/>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x14ac:dyDescent="0.3">
      <c r="A369" s="19" t="s">
        <v>155</v>
      </c>
      <c r="B369" s="4" t="s">
        <v>237</v>
      </c>
      <c r="C369" s="4" t="s">
        <v>198</v>
      </c>
      <c r="D369" s="3" t="str">
        <f t="shared" ca="1" si="28"/>
        <v/>
      </c>
      <c r="E369" s="5" t="s">
        <v>1</v>
      </c>
      <c r="O369" s="6" t="s">
        <v>1</v>
      </c>
      <c r="P369" s="6"/>
      <c r="Q369" s="6" t="s">
        <v>305</v>
      </c>
      <c r="R369" s="6"/>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6"/>
        <v/>
      </c>
      <c r="AT369" s="67" t="str">
        <f ca="1">IF(OR(E369="",VLOOKUP(E$1,Services!$A$1:$B$22,2,0)="Exclude"),"",IF($D369=1,IF(OR(price_limit="",price_limit="No Limit"),IF(E369="Yes",1,2),IF(SUMIFS(WhatIf!$G:$G,WhatIf!$A:$A,E$1,WhatIf!$B:$B,E369)&lt;=price_limit,IF(E369="Yes",1,2),"")),""))</f>
        <v/>
      </c>
      <c r="AU369" s="67" t="str">
        <f>IF(OR(F369="",VLOOKUP(F$1,Services!$A$1:$B$22,2,0)="Exclude"),"",IF($D369=1,IF(OR(price_limit="",price_limit="No Limit"),IF(F369="Yes",1,2),IF(SUMIFS(WhatIf!$G:$G,WhatIf!$A:$A,F$1,WhatIf!$B:$B,F369)&lt;=price_limit,IF(F369="Yes",1,2),"")),""))</f>
        <v/>
      </c>
      <c r="AV369" s="67" t="str">
        <f>IF(OR(G369="",VLOOKUP(G$1,Services!$A$1:$B$22,2,0)="Exclude"),"",IF($D369=1,IF(OR(price_limit="",price_limit="No Limit"),IF(G369="Yes",1,2),IF(SUMIFS(WhatIf!$G:$G,WhatIf!$A:$A,G$1,WhatIf!$B:$B,G369)&lt;=price_limit,IF(G369="Yes",1,2),"")),""))</f>
        <v/>
      </c>
      <c r="AW369" s="67" t="str">
        <f>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IF(OR(J369="",VLOOKUP(J$1,Services!$A$1:$B$22,2,0)="Exclude"),"",IF($D369=1,IF(OR(price_limit="",price_limit="No Limit"),IF(J369="Yes",1,2),IF(SUMIFS(WhatIf!$G:$G,WhatIf!$A:$A,J$1,WhatIf!$B:$B,J369)&lt;=price_limit,IF(J369="Yes",1,2),"")),""))</f>
        <v/>
      </c>
      <c r="AZ369" s="67" t="str">
        <f>IF(OR(K369="",VLOOKUP(K$1,Services!$A$1:$B$22,2,0)="Exclude"),"",IF($D369=1,IF(OR(price_limit="",price_limit="No Limit"),IF(K369="Yes",1,2),IF(SUMIFS(WhatIf!$G:$G,WhatIf!$A:$A,K$1,WhatIf!$B:$B,K369)&lt;=price_limit,IF(K369="Yes",1,2),"")),""))</f>
        <v/>
      </c>
      <c r="BA369" s="67" t="str">
        <f>IF(OR(L369="",VLOOKUP(L$1,Services!$A$1:$B$22,2,0)="Exclude"),"",IF($D369=1,IF(OR(price_limit="",price_limit="No Limit"),IF(L369="Yes",1,2),IF(SUMIFS(WhatIf!$G:$G,WhatIf!$A:$A,L$1,WhatIf!$B:$B,L369)&lt;=price_limit,IF(L369="Yes",1,2),"")),""))</f>
        <v/>
      </c>
      <c r="BB369" s="67" t="str">
        <f>IF(OR(M369="",VLOOKUP(M$1,Services!$A$1:$B$22,2,0)="Exclude"),"",IF($D369=1,IF(OR(price_limit="",price_limit="No Limit"),IF(M369="Yes",1,2),IF(SUMIFS(WhatIf!$G:$G,WhatIf!$A:$A,M$1,WhatIf!$B:$B,M369)&lt;=price_limit,IF(M369="Yes",1,2),"")),""))</f>
        <v/>
      </c>
      <c r="BC369" s="67" t="str">
        <f>IF(OR(N369="",VLOOKUP(N$1,Services!$A$1:$B$22,2,0)="Exclude"),"",IF($D369=1,IF(OR(price_limit="",price_limit="No Limit"),IF(N369="Yes",1,2),IF(SUMIFS(WhatIf!$G:$G,WhatIf!$A:$A,N$1,WhatIf!$B:$B,N369)&lt;=price_limit,IF(N369="Yes",1,2),"")),""))</f>
        <v/>
      </c>
      <c r="BD369" s="67" t="str">
        <f ca="1">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27"/>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37.299999999999997" customHeight="1" x14ac:dyDescent="0.3">
      <c r="A370" s="19" t="s">
        <v>70</v>
      </c>
      <c r="B370" s="4" t="s">
        <v>237</v>
      </c>
      <c r="C370" s="4" t="s">
        <v>280</v>
      </c>
      <c r="D370" s="3" t="str">
        <f t="shared" ca="1" si="28"/>
        <v/>
      </c>
      <c r="F370" s="5" t="s">
        <v>1</v>
      </c>
      <c r="G370" s="5" t="s">
        <v>1</v>
      </c>
      <c r="H370" s="5" t="s">
        <v>1</v>
      </c>
      <c r="I370" s="5" t="s">
        <v>1</v>
      </c>
      <c r="J370" s="5" t="s">
        <v>1</v>
      </c>
      <c r="K370" s="5" t="s">
        <v>1</v>
      </c>
      <c r="L370" s="5" t="s">
        <v>1</v>
      </c>
      <c r="M370" s="5" t="s">
        <v>1</v>
      </c>
      <c r="N370" s="5" t="s">
        <v>1</v>
      </c>
      <c r="O370" s="6" t="s">
        <v>1</v>
      </c>
      <c r="P370" s="6" t="s">
        <v>1</v>
      </c>
      <c r="Q370" s="6" t="s">
        <v>1</v>
      </c>
      <c r="R370" s="6" t="s">
        <v>1</v>
      </c>
      <c r="S370" s="5" t="s">
        <v>1</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6"/>
        <v/>
      </c>
      <c r="AT370" s="67" t="str">
        <f>IF(OR(E370="",VLOOKUP(E$1,Services!$A$1:$B$22,2,0)="Exclude"),"",IF($D370=1,IF(OR(price_limit="",price_limit="No Limit"),IF(E370="Yes",1,2),IF(SUMIFS(WhatIf!$G:$G,WhatIf!$A:$A,E$1,WhatIf!$B:$B,E370)&lt;=price_limit,IF(E370="Yes",1,2),"")),""))</f>
        <v/>
      </c>
      <c r="AU370" s="67" t="str">
        <f ca="1">IF(OR(F370="",VLOOKUP(F$1,Services!$A$1:$B$22,2,0)="Exclude"),"",IF($D370=1,IF(OR(price_limit="",price_limit="No Limit"),IF(F370="Yes",1,2),IF(SUMIFS(WhatIf!$G:$G,WhatIf!$A:$A,F$1,WhatIf!$B:$B,F370)&lt;=price_limit,IF(F370="Yes",1,2),"")),""))</f>
        <v/>
      </c>
      <c r="AV370" s="67" t="str">
        <f ca="1">IF(OR(G370="",VLOOKUP(G$1,Services!$A$1:$B$22,2,0)="Exclude"),"",IF($D370=1,IF(OR(price_limit="",price_limit="No Limit"),IF(G370="Yes",1,2),IF(SUMIFS(WhatIf!$G:$G,WhatIf!$A:$A,G$1,WhatIf!$B:$B,G370)&lt;=price_limit,IF(G370="Yes",1,2),"")),""))</f>
        <v/>
      </c>
      <c r="AW370" s="67" t="str">
        <f ca="1">IF(OR(H370="",VLOOKUP(H$1,Services!$A$1:$B$22,2,0)="Exclude"),"",IF($D370=1,IF(OR(price_limit="",price_limit="No Limit"),IF(H370="Yes",1,2),IF(SUMIFS(WhatIf!$G:$G,WhatIf!$A:$A,H$1,WhatIf!$B:$B,H370)&lt;=price_limit,IF(H370="Yes",1,2),"")),""))</f>
        <v/>
      </c>
      <c r="AX370" s="67" t="str">
        <f ca="1">IF(OR(I370="",VLOOKUP(I$1,Services!$A$1:$B$22,2,0)="Exclude"),"",IF($D370=1,IF(OR(price_limit="",price_limit="No Limit"),IF(I370="Yes",1,2),IF(SUMIFS(WhatIf!$G:$G,WhatIf!$A:$A,I$1,WhatIf!$B:$B,I370)&lt;=price_limit,IF(I370="Yes",1,2),"")),""))</f>
        <v/>
      </c>
      <c r="AY370" s="67" t="str">
        <f ca="1">IF(OR(J370="",VLOOKUP(J$1,Services!$A$1:$B$22,2,0)="Exclude"),"",IF($D370=1,IF(OR(price_limit="",price_limit="No Limit"),IF(J370="Yes",1,2),IF(SUMIFS(WhatIf!$G:$G,WhatIf!$A:$A,J$1,WhatIf!$B:$B,J370)&lt;=price_limit,IF(J370="Yes",1,2),"")),""))</f>
        <v/>
      </c>
      <c r="AZ370" s="67" t="str">
        <f ca="1">IF(OR(K370="",VLOOKUP(K$1,Services!$A$1:$B$22,2,0)="Exclude"),"",IF($D370=1,IF(OR(price_limit="",price_limit="No Limit"),IF(K370="Yes",1,2),IF(SUMIFS(WhatIf!$G:$G,WhatIf!$A:$A,K$1,WhatIf!$B:$B,K370)&lt;=price_limit,IF(K370="Yes",1,2),"")),""))</f>
        <v/>
      </c>
      <c r="BA370" s="67" t="str">
        <f ca="1">IF(OR(L370="",VLOOKUP(L$1,Services!$A$1:$B$22,2,0)="Exclude"),"",IF($D370=1,IF(OR(price_limit="",price_limit="No Limit"),IF(L370="Yes",1,2),IF(SUMIFS(WhatIf!$G:$G,WhatIf!$A:$A,L$1,WhatIf!$B:$B,L370)&lt;=price_limit,IF(L370="Yes",1,2),"")),""))</f>
        <v/>
      </c>
      <c r="BB370" s="67" t="str">
        <f ca="1">IF(OR(M370="",VLOOKUP(M$1,Services!$A$1:$B$22,2,0)="Exclude"),"",IF($D370=1,IF(OR(price_limit="",price_limit="No Limit"),IF(M370="Yes",1,2),IF(SUMIFS(WhatIf!$G:$G,WhatIf!$A:$A,M$1,WhatIf!$B:$B,M370)&lt;=price_limit,IF(M370="Yes",1,2),"")),""))</f>
        <v/>
      </c>
      <c r="BC370" s="67" t="str">
        <f ca="1">IF(OR(N370="",VLOOKUP(N$1,Services!$A$1:$B$22,2,0)="Exclude"),"",IF($D370=1,IF(OR(price_limit="",price_limit="No Limit"),IF(N370="Yes",1,2),IF(SUMIFS(WhatIf!$G:$G,WhatIf!$A:$A,N$1,WhatIf!$B:$B,N370)&lt;=price_limit,IF(N370="Yes",1,2),"")),""))</f>
        <v/>
      </c>
      <c r="BD370" s="67" t="str">
        <f ca="1">IF(OR(O370="",VLOOKUP(O$1,Services!$A$1:$B$22,2,0)="Exclude"),"",IF($D370=1,IF(OR(price_limit="",price_limit="No Limit"),IF(O370="Yes",1,2),IF(SUMIFS(WhatIf!$G:$G,WhatIf!$A:$A,O$1,WhatIf!$B:$B,O370)&lt;=price_limit,IF(O370="Yes",1,2),"")),""))</f>
        <v/>
      </c>
      <c r="BE370" s="67" t="str">
        <f ca="1">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 ca="1">IF(OR(R370="",VLOOKUP(R$1,Services!$A$1:$B$22,2,0)="Exclude"),"",IF($D370=1,IF(OR(price_limit="",price_limit="No Limit"),IF(R370="Yes",1,2),IF(SUMIFS(WhatIf!$G:$G,WhatIf!$A:$A,R$1,WhatIf!$B:$B,R370)&lt;=price_limit,IF(R370="Yes",1,2),"")),""))</f>
        <v/>
      </c>
      <c r="BH370" s="67" t="str">
        <f ca="1">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27"/>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x14ac:dyDescent="0.3">
      <c r="A371" s="19" t="s">
        <v>717</v>
      </c>
      <c r="C371" s="4" t="s">
        <v>443</v>
      </c>
      <c r="D371" s="3" t="str">
        <f t="shared" ca="1" si="28"/>
        <v/>
      </c>
      <c r="R371" s="6" t="s">
        <v>807</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6"/>
        <v/>
      </c>
      <c r="AT371" s="67" t="str">
        <f>IF(OR(E371="",VLOOKUP(E$1,Services!$A$1:$B$22,2,0)="Exclude"),"",IF($D371=1,IF(OR(price_limit="",price_limit="No Limit"),IF(E371="Yes",1,2),IF(SUMIFS(WhatIf!$G:$G,WhatIf!$A:$A,E$1,WhatIf!$B:$B,E371)&lt;=price_limit,IF(E371="Yes",1,2),"")),""))</f>
        <v/>
      </c>
      <c r="AU371" s="67" t="str">
        <f>IF(OR(F371="",VLOOKUP(F$1,Services!$A$1:$B$22,2,0)="Exclude"),"",IF($D371=1,IF(OR(price_limit="",price_limit="No Limit"),IF(F371="Yes",1,2),IF(SUMIFS(WhatIf!$G:$G,WhatIf!$A:$A,F$1,WhatIf!$B:$B,F371)&lt;=price_limit,IF(F371="Yes",1,2),"")),""))</f>
        <v/>
      </c>
      <c r="AV371" s="67" t="str">
        <f>IF(OR(G371="",VLOOKUP(G$1,Services!$A$1:$B$22,2,0)="Exclude"),"",IF($D371=1,IF(OR(price_limit="",price_limit="No Limit"),IF(G371="Yes",1,2),IF(SUMIFS(WhatIf!$G:$G,WhatIf!$A:$A,G$1,WhatIf!$B:$B,G371)&lt;=price_limit,IF(G371="Yes",1,2),"")),""))</f>
        <v/>
      </c>
      <c r="AW371" s="67" t="str">
        <f>IF(OR(H371="",VLOOKUP(H$1,Services!$A$1:$B$22,2,0)="Exclude"),"",IF($D371=1,IF(OR(price_limit="",price_limit="No Limit"),IF(H371="Yes",1,2),IF(SUMIFS(WhatIf!$G:$G,WhatIf!$A:$A,H$1,WhatIf!$B:$B,H371)&lt;=price_limit,IF(H371="Yes",1,2),"")),""))</f>
        <v/>
      </c>
      <c r="AX371" s="67" t="str">
        <f>IF(OR(I371="",VLOOKUP(I$1,Services!$A$1:$B$22,2,0)="Exclude"),"",IF($D371=1,IF(OR(price_limit="",price_limit="No Limit"),IF(I371="Yes",1,2),IF(SUMIFS(WhatIf!$G:$G,WhatIf!$A:$A,I$1,WhatIf!$B:$B,I371)&lt;=price_limit,IF(I371="Yes",1,2),"")),""))</f>
        <v/>
      </c>
      <c r="AY371" s="67" t="str">
        <f>IF(OR(J371="",VLOOKUP(J$1,Services!$A$1:$B$22,2,0)="Exclude"),"",IF($D371=1,IF(OR(price_limit="",price_limit="No Limit"),IF(J371="Yes",1,2),IF(SUMIFS(WhatIf!$G:$G,WhatIf!$A:$A,J$1,WhatIf!$B:$B,J371)&lt;=price_limit,IF(J371="Yes",1,2),"")),""))</f>
        <v/>
      </c>
      <c r="AZ371" s="67" t="str">
        <f>IF(OR(K371="",VLOOKUP(K$1,Services!$A$1:$B$22,2,0)="Exclude"),"",IF($D371=1,IF(OR(price_limit="",price_limit="No Limit"),IF(K371="Yes",1,2),IF(SUMIFS(WhatIf!$G:$G,WhatIf!$A:$A,K$1,WhatIf!$B:$B,K371)&lt;=price_limit,IF(K371="Yes",1,2),"")),""))</f>
        <v/>
      </c>
      <c r="BA371" s="67" t="str">
        <f>IF(OR(L371="",VLOOKUP(L$1,Services!$A$1:$B$22,2,0)="Exclude"),"",IF($D371=1,IF(OR(price_limit="",price_limit="No Limit"),IF(L371="Yes",1,2),IF(SUMIFS(WhatIf!$G:$G,WhatIf!$A:$A,L$1,WhatIf!$B:$B,L371)&lt;=price_limit,IF(L371="Yes",1,2),"")),""))</f>
        <v/>
      </c>
      <c r="BB371" s="67" t="str">
        <f>IF(OR(M371="",VLOOKUP(M$1,Services!$A$1:$B$22,2,0)="Exclude"),"",IF($D371=1,IF(OR(price_limit="",price_limit="No Limit"),IF(M371="Yes",1,2),IF(SUMIFS(WhatIf!$G:$G,WhatIf!$A:$A,M$1,WhatIf!$B:$B,M371)&lt;=price_limit,IF(M371="Yes",1,2),"")),""))</f>
        <v/>
      </c>
      <c r="BC371" s="67" t="str">
        <f>IF(OR(N371="",VLOOKUP(N$1,Services!$A$1:$B$22,2,0)="Exclude"),"",IF($D371=1,IF(OR(price_limit="",price_limit="No Limit"),IF(N371="Yes",1,2),IF(SUMIFS(WhatIf!$G:$G,WhatIf!$A:$A,N$1,WhatIf!$B:$B,N371)&lt;=price_limit,IF(N371="Yes",1,2),"")),""))</f>
        <v/>
      </c>
      <c r="BD371" s="67" t="str">
        <f>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 ca="1">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27"/>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x14ac:dyDescent="0.3">
      <c r="A372" s="19" t="s">
        <v>144</v>
      </c>
      <c r="B372" s="4" t="s">
        <v>359</v>
      </c>
      <c r="C372" s="4" t="s">
        <v>443</v>
      </c>
      <c r="D372" s="3" t="str">
        <f t="shared" ca="1" si="28"/>
        <v/>
      </c>
      <c r="E372" s="5" t="s">
        <v>1</v>
      </c>
      <c r="F372" s="5" t="s">
        <v>497</v>
      </c>
      <c r="G372" s="5" t="s">
        <v>497</v>
      </c>
      <c r="J372" s="5" t="s">
        <v>1</v>
      </c>
      <c r="K372" s="5" t="s">
        <v>1</v>
      </c>
      <c r="L372" s="5" t="s">
        <v>1</v>
      </c>
      <c r="M372" s="5" t="s">
        <v>1</v>
      </c>
      <c r="R372" s="6" t="s">
        <v>807</v>
      </c>
      <c r="S372" s="5" t="s">
        <v>1</v>
      </c>
      <c r="V372" s="5" t="s">
        <v>1</v>
      </c>
      <c r="X372" s="5" t="s">
        <v>1</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6"/>
        <v/>
      </c>
      <c r="AT372" s="67" t="str">
        <f ca="1">IF(OR(E372="",VLOOKUP(E$1,Services!$A$1:$B$22,2,0)="Exclude"),"",IF($D372=1,IF(OR(price_limit="",price_limit="No Limit"),IF(E372="Yes",1,2),IF(SUMIFS(WhatIf!$G:$G,WhatIf!$A:$A,E$1,WhatIf!$B:$B,E372)&lt;=price_limit,IF(E372="Yes",1,2),"")),""))</f>
        <v/>
      </c>
      <c r="AU372" s="67" t="str">
        <f ca="1">IF(OR(F372="",VLOOKUP(F$1,Services!$A$1:$B$22,2,0)="Exclude"),"",IF($D372=1,IF(OR(price_limit="",price_limit="No Limit"),IF(F372="Yes",1,2),IF(SUMIFS(WhatIf!$G:$G,WhatIf!$A:$A,F$1,WhatIf!$B:$B,F372)&lt;=price_limit,IF(F372="Yes",1,2),"")),""))</f>
        <v/>
      </c>
      <c r="AV372" s="67" t="str">
        <f ca="1">IF(OR(G372="",VLOOKUP(G$1,Services!$A$1:$B$22,2,0)="Exclude"),"",IF($D372=1,IF(OR(price_limit="",price_limit="No Limit"),IF(G372="Yes",1,2),IF(SUMIFS(WhatIf!$G:$G,WhatIf!$A:$A,G$1,WhatIf!$B:$B,G372)&lt;=price_limit,IF(G372="Yes",1,2),"")),""))</f>
        <v/>
      </c>
      <c r="AW372" s="67" t="str">
        <f>IF(OR(H372="",VLOOKUP(H$1,Services!$A$1:$B$22,2,0)="Exclude"),"",IF($D372=1,IF(OR(price_limit="",price_limit="No Limit"),IF(H372="Yes",1,2),IF(SUMIFS(WhatIf!$G:$G,WhatIf!$A:$A,H$1,WhatIf!$B:$B,H372)&lt;=price_limit,IF(H372="Yes",1,2),"")),""))</f>
        <v/>
      </c>
      <c r="AX372" s="67" t="str">
        <f>IF(OR(I372="",VLOOKUP(I$1,Services!$A$1:$B$22,2,0)="Exclude"),"",IF($D372=1,IF(OR(price_limit="",price_limit="No Limit"),IF(I372="Yes",1,2),IF(SUMIFS(WhatIf!$G:$G,WhatIf!$A:$A,I$1,WhatIf!$B:$B,I372)&lt;=price_limit,IF(I372="Yes",1,2),"")),""))</f>
        <v/>
      </c>
      <c r="AY372" s="67" t="str">
        <f ca="1">IF(OR(J372="",VLOOKUP(J$1,Services!$A$1:$B$22,2,0)="Exclude"),"",IF($D372=1,IF(OR(price_limit="",price_limit="No Limit"),IF(J372="Yes",1,2),IF(SUMIFS(WhatIf!$G:$G,WhatIf!$A:$A,J$1,WhatIf!$B:$B,J372)&lt;=price_limit,IF(J372="Yes",1,2),"")),""))</f>
        <v/>
      </c>
      <c r="AZ372" s="67" t="str">
        <f ca="1">IF(OR(K372="",VLOOKUP(K$1,Services!$A$1:$B$22,2,0)="Exclude"),"",IF($D372=1,IF(OR(price_limit="",price_limit="No Limit"),IF(K372="Yes",1,2),IF(SUMIFS(WhatIf!$G:$G,WhatIf!$A:$A,K$1,WhatIf!$B:$B,K372)&lt;=price_limit,IF(K372="Yes",1,2),"")),""))</f>
        <v/>
      </c>
      <c r="BA372" s="67" t="str">
        <f ca="1">IF(OR(L372="",VLOOKUP(L$1,Services!$A$1:$B$22,2,0)="Exclude"),"",IF($D372=1,IF(OR(price_limit="",price_limit="No Limit"),IF(L372="Yes",1,2),IF(SUMIFS(WhatIf!$G:$G,WhatIf!$A:$A,L$1,WhatIf!$B:$B,L372)&lt;=price_limit,IF(L372="Yes",1,2),"")),""))</f>
        <v/>
      </c>
      <c r="BB372" s="67" t="str">
        <f ca="1">IF(OR(M372="",VLOOKUP(M$1,Services!$A$1:$B$22,2,0)="Exclude"),"",IF($D372=1,IF(OR(price_limit="",price_limit="No Limit"),IF(M372="Yes",1,2),IF(SUMIFS(WhatIf!$G:$G,WhatIf!$A:$A,M$1,WhatIf!$B:$B,M372)&lt;=price_limit,IF(M372="Yes",1,2),"")),""))</f>
        <v/>
      </c>
      <c r="BC372" s="67" t="str">
        <f>IF(OR(N372="",VLOOKUP(N$1,Services!$A$1:$B$22,2,0)="Exclude"),"",IF($D372=1,IF(OR(price_limit="",price_limit="No Limit"),IF(N372="Yes",1,2),IF(SUMIFS(WhatIf!$G:$G,WhatIf!$A:$A,N$1,WhatIf!$B:$B,N372)&lt;=price_limit,IF(N372="Yes",1,2),"")),""))</f>
        <v/>
      </c>
      <c r="BD372" s="67" t="str">
        <f>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 ca="1">IF(OR(R372="",VLOOKUP(R$1,Services!$A$1:$B$22,2,0)="Exclude"),"",IF($D372=1,IF(OR(price_limit="",price_limit="No Limit"),IF(R372="Yes",1,2),IF(SUMIFS(WhatIf!$G:$G,WhatIf!$A:$A,R$1,WhatIf!$B:$B,R372)&lt;=price_limit,IF(R372="Yes",1,2),"")),""))</f>
        <v/>
      </c>
      <c r="BH372" s="67" t="str">
        <f ca="1">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 ca="1">IF(OR(V372="",VLOOKUP(V$1,Services!$A$1:$B$22,2,0)="Exclude"),"",IF($D372=1,IF(OR(price_limit="",price_limit="No Limit"),IF(V372="Yes",1,2),IF(SUMIFS(WhatIf!$G:$G,WhatIf!$A:$A,V$1,WhatIf!$B:$B,V372)&lt;=price_limit,IF(V372="Yes",1,2),"")),""))</f>
        <v/>
      </c>
      <c r="BL372" s="67" t="str">
        <f>IF(OR(W372="",VLOOKUP(W$1,Services!$A$1:$B$22,2,0)="Exclude"),"",IF($D372=1,IF(OR(price_limit="",price_limit="No Limit"),IF(W372="Yes",1,2),IF(SUMIFS(WhatIf!$G:$G,WhatIf!$A:$A,W$1,WhatIf!$B:$B,W372)&lt;=price_limit,IF(W372="Yes",1,2),"")),""))</f>
        <v/>
      </c>
      <c r="BM372" s="67" t="str">
        <f ca="1">IF(OR(X372="",VLOOKUP(X$1,Services!$A$1:$B$22,2,0)="Exclude"),"",IF($D372=1,IF(OR(price_limit="",price_limit="No Limit"),IF(X372="Yes",1,2),IF(SUMIFS(WhatIf!$G:$G,WhatIf!$A:$A,X$1,WhatIf!$B:$B,X372)&lt;=price_limit,IF(X372="Yes",1,2),"")),""))</f>
        <v/>
      </c>
      <c r="BN372" s="3">
        <f t="shared" si="27"/>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x14ac:dyDescent="0.3">
      <c r="A373" s="19" t="s">
        <v>527</v>
      </c>
      <c r="C373" s="4" t="s">
        <v>450</v>
      </c>
      <c r="D373" s="3" t="str">
        <f t="shared" ca="1" si="28"/>
        <v/>
      </c>
      <c r="F373" s="5" t="s">
        <v>801</v>
      </c>
      <c r="G373" s="5" t="s">
        <v>801</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6"/>
        <v/>
      </c>
      <c r="AT373" s="67" t="str">
        <f>IF(OR(E373="",VLOOKUP(E$1,Services!$A$1:$B$22,2,0)="Exclude"),"",IF($D373=1,IF(OR(price_limit="",price_limit="No Limit"),IF(E373="Yes",1,2),IF(SUMIFS(WhatIf!$G:$G,WhatIf!$A:$A,E$1,WhatIf!$B:$B,E373)&lt;=price_limit,IF(E373="Yes",1,2),"")),""))</f>
        <v/>
      </c>
      <c r="AU373" s="67" t="str">
        <f ca="1">IF(OR(F373="",VLOOKUP(F$1,Services!$A$1:$B$22,2,0)="Exclude"),"",IF($D373=1,IF(OR(price_limit="",price_limit="No Limit"),IF(F373="Yes",1,2),IF(SUMIFS(WhatIf!$G:$G,WhatIf!$A:$A,F$1,WhatIf!$B:$B,F373)&lt;=price_limit,IF(F373="Yes",1,2),"")),""))</f>
        <v/>
      </c>
      <c r="AV373" s="67" t="str">
        <f ca="1">IF(OR(G373="",VLOOKUP(G$1,Services!$A$1:$B$22,2,0)="Exclude"),"",IF($D373=1,IF(OR(price_limit="",price_limit="No Limit"),IF(G373="Yes",1,2),IF(SUMIFS(WhatIf!$G:$G,WhatIf!$A:$A,G$1,WhatIf!$B:$B,G373)&lt;=price_limit,IF(G373="Yes",1,2),"")),""))</f>
        <v/>
      </c>
      <c r="AW373" s="67" t="str">
        <f>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IF(OR(N373="",VLOOKUP(N$1,Services!$A$1:$B$22,2,0)="Exclude"),"",IF($D373=1,IF(OR(price_limit="",price_limit="No Limit"),IF(N373="Yes",1,2),IF(SUMIFS(WhatIf!$G:$G,WhatIf!$A:$A,N$1,WhatIf!$B:$B,N373)&lt;=price_limit,IF(N373="Yes",1,2),"")),""))</f>
        <v/>
      </c>
      <c r="BD373" s="67" t="str">
        <f>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27"/>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x14ac:dyDescent="0.3">
      <c r="A374" s="19" t="s">
        <v>360</v>
      </c>
      <c r="B374" s="4" t="s">
        <v>237</v>
      </c>
      <c r="C374" s="4" t="s">
        <v>206</v>
      </c>
      <c r="D374" s="3" t="str">
        <f t="shared" ca="1" si="28"/>
        <v/>
      </c>
      <c r="H374" s="5" t="s">
        <v>282</v>
      </c>
      <c r="I374" s="5" t="s">
        <v>282</v>
      </c>
      <c r="J374" s="5" t="s">
        <v>282</v>
      </c>
      <c r="K374" s="5" t="s">
        <v>282</v>
      </c>
      <c r="L374" s="5" t="s">
        <v>282</v>
      </c>
      <c r="M374" s="5" t="s">
        <v>282</v>
      </c>
      <c r="N374" s="5" t="s">
        <v>1</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6"/>
        <v/>
      </c>
      <c r="AT374" s="67" t="str">
        <f>IF(OR(E374="",VLOOKUP(E$1,Services!$A$1:$B$22,2,0)="Exclude"),"",IF($D374=1,IF(OR(price_limit="",price_limit="No Limit"),IF(E374="Yes",1,2),IF(SUMIFS(WhatIf!$G:$G,WhatIf!$A:$A,E$1,WhatIf!$B:$B,E374)&lt;=price_limit,IF(E374="Yes",1,2),"")),""))</f>
        <v/>
      </c>
      <c r="AU374" s="67" t="str">
        <f>IF(OR(F374="",VLOOKUP(F$1,Services!$A$1:$B$22,2,0)="Exclude"),"",IF($D374=1,IF(OR(price_limit="",price_limit="No Limit"),IF(F374="Yes",1,2),IF(SUMIFS(WhatIf!$G:$G,WhatIf!$A:$A,F$1,WhatIf!$B:$B,F374)&lt;=price_limit,IF(F374="Yes",1,2),"")),""))</f>
        <v/>
      </c>
      <c r="AV374" s="67" t="str">
        <f>IF(OR(G374="",VLOOKUP(G$1,Services!$A$1:$B$22,2,0)="Exclude"),"",IF($D374=1,IF(OR(price_limit="",price_limit="No Limit"),IF(G374="Yes",1,2),IF(SUMIFS(WhatIf!$G:$G,WhatIf!$A:$A,G$1,WhatIf!$B:$B,G374)&lt;=price_limit,IF(G374="Yes",1,2),"")),""))</f>
        <v/>
      </c>
      <c r="AW374" s="67" t="str">
        <f ca="1">IF(OR(H374="",VLOOKUP(H$1,Services!$A$1:$B$22,2,0)="Exclude"),"",IF($D374=1,IF(OR(price_limit="",price_limit="No Limit"),IF(H374="Yes",1,2),IF(SUMIFS(WhatIf!$G:$G,WhatIf!$A:$A,H$1,WhatIf!$B:$B,H374)&lt;=price_limit,IF(H374="Yes",1,2),"")),""))</f>
        <v/>
      </c>
      <c r="AX374" s="67" t="str">
        <f ca="1">IF(OR(I374="",VLOOKUP(I$1,Services!$A$1:$B$22,2,0)="Exclude"),"",IF($D374=1,IF(OR(price_limit="",price_limit="No Limit"),IF(I374="Yes",1,2),IF(SUMIFS(WhatIf!$G:$G,WhatIf!$A:$A,I$1,WhatIf!$B:$B,I374)&lt;=price_limit,IF(I374="Yes",1,2),"")),""))</f>
        <v/>
      </c>
      <c r="AY374" s="67" t="str">
        <f ca="1">IF(OR(J374="",VLOOKUP(J$1,Services!$A$1:$B$22,2,0)="Exclude"),"",IF($D374=1,IF(OR(price_limit="",price_limit="No Limit"),IF(J374="Yes",1,2),IF(SUMIFS(WhatIf!$G:$G,WhatIf!$A:$A,J$1,WhatIf!$B:$B,J374)&lt;=price_limit,IF(J374="Yes",1,2),"")),""))</f>
        <v/>
      </c>
      <c r="AZ374" s="67" t="str">
        <f ca="1">IF(OR(K374="",VLOOKUP(K$1,Services!$A$1:$B$22,2,0)="Exclude"),"",IF($D374=1,IF(OR(price_limit="",price_limit="No Limit"),IF(K374="Yes",1,2),IF(SUMIFS(WhatIf!$G:$G,WhatIf!$A:$A,K$1,WhatIf!$B:$B,K374)&lt;=price_limit,IF(K374="Yes",1,2),"")),""))</f>
        <v/>
      </c>
      <c r="BA374" s="67" t="str">
        <f ca="1">IF(OR(L374="",VLOOKUP(L$1,Services!$A$1:$B$22,2,0)="Exclude"),"",IF($D374=1,IF(OR(price_limit="",price_limit="No Limit"),IF(L374="Yes",1,2),IF(SUMIFS(WhatIf!$G:$G,WhatIf!$A:$A,L$1,WhatIf!$B:$B,L374)&lt;=price_limit,IF(L374="Yes",1,2),"")),""))</f>
        <v/>
      </c>
      <c r="BB374" s="67" t="str">
        <f ca="1">IF(OR(M374="",VLOOKUP(M$1,Services!$A$1:$B$22,2,0)="Exclude"),"",IF($D374=1,IF(OR(price_limit="",price_limit="No Limit"),IF(M374="Yes",1,2),IF(SUMIFS(WhatIf!$G:$G,WhatIf!$A:$A,M$1,WhatIf!$B:$B,M374)&lt;=price_limit,IF(M374="Yes",1,2),"")),""))</f>
        <v/>
      </c>
      <c r="BC374" s="67" t="str">
        <f ca="1">IF(OR(N374="",VLOOKUP(N$1,Services!$A$1:$B$22,2,0)="Exclude"),"",IF($D374=1,IF(OR(price_limit="",price_limit="No Limit"),IF(N374="Yes",1,2),IF(SUMIFS(WhatIf!$G:$G,WhatIf!$A:$A,N$1,WhatIf!$B:$B,N374)&lt;=price_limit,IF(N374="Yes",1,2),"")),""))</f>
        <v/>
      </c>
      <c r="BD374" s="67" t="str">
        <f>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27"/>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24.9" x14ac:dyDescent="0.3">
      <c r="A375" s="19" t="s">
        <v>272</v>
      </c>
      <c r="B375" s="4" t="s">
        <v>798</v>
      </c>
      <c r="C375" s="4" t="s">
        <v>206</v>
      </c>
      <c r="D375" s="3" t="str">
        <f t="shared" ca="1" si="28"/>
        <v/>
      </c>
      <c r="F375" s="5" t="s">
        <v>896</v>
      </c>
      <c r="G375" s="5" t="s">
        <v>896</v>
      </c>
      <c r="H375" s="5" t="s">
        <v>282</v>
      </c>
      <c r="I375" s="5" t="s">
        <v>282</v>
      </c>
      <c r="J375" s="5" t="s">
        <v>282</v>
      </c>
      <c r="K375" s="5" t="s">
        <v>282</v>
      </c>
      <c r="L375" s="5" t="s">
        <v>282</v>
      </c>
      <c r="M375" s="5" t="s">
        <v>282</v>
      </c>
      <c r="N375" s="5" t="s">
        <v>1</v>
      </c>
      <c r="R375" s="5" t="s">
        <v>928</v>
      </c>
      <c r="W375" s="5" t="s">
        <v>1</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6"/>
        <v/>
      </c>
      <c r="AT375" s="67" t="str">
        <f>IF(OR(E375="",VLOOKUP(E$1,Services!$A$1:$B$22,2,0)="Exclude"),"",IF($D375=1,IF(OR(price_limit="",price_limit="No Limit"),IF(E375="Yes",1,2),IF(SUMIFS(WhatIf!$G:$G,WhatIf!$A:$A,E$1,WhatIf!$B:$B,E375)&lt;=price_limit,IF(E375="Yes",1,2),"")),""))</f>
        <v/>
      </c>
      <c r="AU375" s="67" t="str">
        <f ca="1">IF(OR(F375="",VLOOKUP(F$1,Services!$A$1:$B$22,2,0)="Exclude"),"",IF($D375=1,IF(OR(price_limit="",price_limit="No Limit"),IF(F375="Yes",1,2),IF(SUMIFS(WhatIf!$G:$G,WhatIf!$A:$A,F$1,WhatIf!$B:$B,F375)&lt;=price_limit,IF(F375="Yes",1,2),"")),""))</f>
        <v/>
      </c>
      <c r="AV375" s="67" t="str">
        <f ca="1">IF(OR(G375="",VLOOKUP(G$1,Services!$A$1:$B$22,2,0)="Exclude"),"",IF($D375=1,IF(OR(price_limit="",price_limit="No Limit"),IF(G375="Yes",1,2),IF(SUMIFS(WhatIf!$G:$G,WhatIf!$A:$A,G$1,WhatIf!$B:$B,G375)&lt;=price_limit,IF(G375="Yes",1,2),"")),""))</f>
        <v/>
      </c>
      <c r="AW375" s="67" t="str">
        <f ca="1">IF(OR(H375="",VLOOKUP(H$1,Services!$A$1:$B$22,2,0)="Exclude"),"",IF($D375=1,IF(OR(price_limit="",price_limit="No Limit"),IF(H375="Yes",1,2),IF(SUMIFS(WhatIf!$G:$G,WhatIf!$A:$A,H$1,WhatIf!$B:$B,H375)&lt;=price_limit,IF(H375="Yes",1,2),"")),""))</f>
        <v/>
      </c>
      <c r="AX375" s="67" t="str">
        <f ca="1">IF(OR(I375="",VLOOKUP(I$1,Services!$A$1:$B$22,2,0)="Exclude"),"",IF($D375=1,IF(OR(price_limit="",price_limit="No Limit"),IF(I375="Yes",1,2),IF(SUMIFS(WhatIf!$G:$G,WhatIf!$A:$A,I$1,WhatIf!$B:$B,I375)&lt;=price_limit,IF(I375="Yes",1,2),"")),""))</f>
        <v/>
      </c>
      <c r="AY375" s="67" t="str">
        <f ca="1">IF(OR(J375="",VLOOKUP(J$1,Services!$A$1:$B$22,2,0)="Exclude"),"",IF($D375=1,IF(OR(price_limit="",price_limit="No Limit"),IF(J375="Yes",1,2),IF(SUMIFS(WhatIf!$G:$G,WhatIf!$A:$A,J$1,WhatIf!$B:$B,J375)&lt;=price_limit,IF(J375="Yes",1,2),"")),""))</f>
        <v/>
      </c>
      <c r="AZ375" s="67" t="str">
        <f ca="1">IF(OR(K375="",VLOOKUP(K$1,Services!$A$1:$B$22,2,0)="Exclude"),"",IF($D375=1,IF(OR(price_limit="",price_limit="No Limit"),IF(K375="Yes",1,2),IF(SUMIFS(WhatIf!$G:$G,WhatIf!$A:$A,K$1,WhatIf!$B:$B,K375)&lt;=price_limit,IF(K375="Yes",1,2),"")),""))</f>
        <v/>
      </c>
      <c r="BA375" s="67" t="str">
        <f ca="1">IF(OR(L375="",VLOOKUP(L$1,Services!$A$1:$B$22,2,0)="Exclude"),"",IF($D375=1,IF(OR(price_limit="",price_limit="No Limit"),IF(L375="Yes",1,2),IF(SUMIFS(WhatIf!$G:$G,WhatIf!$A:$A,L$1,WhatIf!$B:$B,L375)&lt;=price_limit,IF(L375="Yes",1,2),"")),""))</f>
        <v/>
      </c>
      <c r="BB375" s="67" t="str">
        <f ca="1">IF(OR(M375="",VLOOKUP(M$1,Services!$A$1:$B$22,2,0)="Exclude"),"",IF($D375=1,IF(OR(price_limit="",price_limit="No Limit"),IF(M375="Yes",1,2),IF(SUMIFS(WhatIf!$G:$G,WhatIf!$A:$A,M$1,WhatIf!$B:$B,M375)&lt;=price_limit,IF(M375="Yes",1,2),"")),""))</f>
        <v/>
      </c>
      <c r="BC375" s="67" t="str">
        <f ca="1">IF(OR(N375="",VLOOKUP(N$1,Services!$A$1:$B$22,2,0)="Exclude"),"",IF($D375=1,IF(OR(price_limit="",price_limit="No Limit"),IF(N375="Yes",1,2),IF(SUMIFS(WhatIf!$G:$G,WhatIf!$A:$A,N$1,WhatIf!$B:$B,N375)&lt;=price_limit,IF(N375="Yes",1,2),"")),""))</f>
        <v/>
      </c>
      <c r="BD375" s="67" t="str">
        <f>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 ca="1">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 ca="1">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27"/>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12.45" customHeight="1" x14ac:dyDescent="0.3">
      <c r="A376" s="19" t="s">
        <v>877</v>
      </c>
      <c r="C376" s="4" t="s">
        <v>206</v>
      </c>
      <c r="W376" s="5" t="s">
        <v>1</v>
      </c>
      <c r="Y376" s="3" t="str">
        <f>IF(AND($D376=1,ISNUMBER(MATCH(E$1&amp;E376&amp;"x",WhatIf!$H:$H,0))),1,"")</f>
        <v/>
      </c>
      <c r="Z376" s="3" t="str">
        <f>IF(AND($D376=1,ISNUMBER(MATCH(F$1&amp;F376&amp;"x",WhatIf!$H:$H,0))),1,"")</f>
        <v/>
      </c>
      <c r="AA376" s="3" t="str">
        <f>IF(AND($D376=1,ISNUMBER(MATCH(G$1&amp;G376&amp;"x",WhatIf!$H:$H,0))),1,"")</f>
        <v/>
      </c>
      <c r="AB376" s="3" t="str">
        <f>IF(AND($D376=1,ISNUMBER(MATCH(H$1&amp;H376&amp;"x",WhatIf!$H:$H,0))),1,"")</f>
        <v/>
      </c>
      <c r="AC376" s="3" t="str">
        <f>IF(AND($D376=1,ISNUMBER(MATCH(I$1&amp;I376&amp;"x",WhatIf!$H:$H,0))),1,"")</f>
        <v/>
      </c>
      <c r="AD376" s="3" t="str">
        <f>IF(AND($D376=1,ISNUMBER(MATCH(J$1&amp;J376&amp;"x",WhatIf!$H:$H,0))),1,"")</f>
        <v/>
      </c>
      <c r="AE376" s="3" t="str">
        <f>IF(AND($D376=1,ISNUMBER(MATCH(K$1&amp;K376&amp;"x",WhatIf!$H:$H,0))),1,"")</f>
        <v/>
      </c>
      <c r="AF376" s="3" t="str">
        <f>IF(AND($D376=1,ISNUMBER(MATCH(L$1&amp;L376&amp;"x",WhatIf!$H:$H,0))),1,"")</f>
        <v/>
      </c>
      <c r="AG376" s="3" t="str">
        <f>IF(AND($D376=1,ISNUMBER(MATCH(M$1&amp;M376&amp;"x",WhatIf!$H:$H,0))),1,"")</f>
        <v/>
      </c>
      <c r="AH376" s="3" t="str">
        <f>IF(AND($D376=1,ISNUMBER(MATCH(N$1&amp;N376&amp;"x",WhatIf!$H:$H,0))),1,"")</f>
        <v/>
      </c>
      <c r="AI376" s="3" t="str">
        <f>IF(AND($D376=1,ISNUMBER(MATCH(O$1&amp;O376&amp;"x",WhatIf!$H:$H,0))),1,"")</f>
        <v/>
      </c>
      <c r="AJ376" s="3" t="str">
        <f>IF(AND($D376=1,ISNUMBER(MATCH(P$1&amp;P376&amp;"x",WhatIf!$H:$H,0))),1,"")</f>
        <v/>
      </c>
      <c r="AK376" s="3" t="str">
        <f>IF(AND($D376=1,ISNUMBER(MATCH(Q$1&amp;Q376&amp;"x",WhatIf!$H:$H,0))),1,"")</f>
        <v/>
      </c>
      <c r="AL376" s="3" t="str">
        <f>IF(AND($D376=1,ISNUMBER(MATCH(R$1&amp;R376&amp;"x",WhatIf!$H:$H,0))),1,"")</f>
        <v/>
      </c>
      <c r="AM376" s="3" t="str">
        <f>IF(AND($D376=1,ISNUMBER(MATCH(S$1&amp;S376&amp;"x",WhatIf!$H:$H,0))),1,"")</f>
        <v/>
      </c>
      <c r="AN376" s="3" t="str">
        <f>IF(AND($D376=1,ISNUMBER(MATCH(T$1&amp;T376&amp;"x",WhatIf!$H:$H,0))),1,"")</f>
        <v/>
      </c>
      <c r="AO376" s="3" t="str">
        <f>IF(AND($D376=1,ISNUMBER(MATCH(U$1&amp;U376&amp;"x",WhatIf!$H:$H,0))),1,"")</f>
        <v/>
      </c>
      <c r="AP376" s="3" t="str">
        <f>IF(AND($D376=1,ISNUMBER(MATCH(V$1&amp;V376&amp;"x",WhatIf!$H:$H,0))),1,"")</f>
        <v/>
      </c>
      <c r="AQ376" s="3" t="str">
        <f>IF(AND($D376=1,ISNUMBER(MATCH(W$1&amp;W376&amp;"x",WhatIf!$H:$H,0))),1,"")</f>
        <v/>
      </c>
      <c r="AR376" s="3" t="str">
        <f>IF(AND($D376=1,ISNUMBER(MATCH(X$1&amp;X376&amp;"x",WhatIf!$H:$H,0))),1,"")</f>
        <v/>
      </c>
      <c r="AS376" s="3" t="str">
        <f t="shared" si="26"/>
        <v/>
      </c>
      <c r="AT376" s="67" t="str">
        <f>IF(OR(E376="",VLOOKUP(E$1,Services!$A$1:$B$22,2,0)="Exclude"),"",IF($D376=1,IF(OR(price_limit="",price_limit="No Limit"),IF(E376="Yes",1,2),IF(SUMIFS(WhatIf!$G:$G,WhatIf!$A:$A,E$1,WhatIf!$B:$B,E376)&lt;=price_limit,IF(E376="Yes",1,2),"")),""))</f>
        <v/>
      </c>
      <c r="AU376" s="67" t="str">
        <f>IF(OR(F376="",VLOOKUP(F$1,Services!$A$1:$B$22,2,0)="Exclude"),"",IF($D376=1,IF(OR(price_limit="",price_limit="No Limit"),IF(F376="Yes",1,2),IF(SUMIFS(WhatIf!$G:$G,WhatIf!$A:$A,F$1,WhatIf!$B:$B,F376)&lt;=price_limit,IF(F376="Yes",1,2),"")),""))</f>
        <v/>
      </c>
      <c r="AV376" s="67" t="str">
        <f>IF(OR(G376="",VLOOKUP(G$1,Services!$A$1:$B$22,2,0)="Exclude"),"",IF($D376=1,IF(OR(price_limit="",price_limit="No Limit"),IF(G376="Yes",1,2),IF(SUMIFS(WhatIf!$G:$G,WhatIf!$A:$A,G$1,WhatIf!$B:$B,G376)&lt;=price_limit,IF(G376="Yes",1,2),"")),""))</f>
        <v/>
      </c>
      <c r="AW376" s="67" t="str">
        <f>IF(OR(H376="",VLOOKUP(H$1,Services!$A$1:$B$22,2,0)="Exclude"),"",IF($D376=1,IF(OR(price_limit="",price_limit="No Limit"),IF(H376="Yes",1,2),IF(SUMIFS(WhatIf!$G:$G,WhatIf!$A:$A,H$1,WhatIf!$B:$B,H376)&lt;=price_limit,IF(H376="Yes",1,2),"")),""))</f>
        <v/>
      </c>
      <c r="AX376" s="67" t="str">
        <f>IF(OR(I376="",VLOOKUP(I$1,Services!$A$1:$B$22,2,0)="Exclude"),"",IF($D376=1,IF(OR(price_limit="",price_limit="No Limit"),IF(I376="Yes",1,2),IF(SUMIFS(WhatIf!$G:$G,WhatIf!$A:$A,I$1,WhatIf!$B:$B,I376)&lt;=price_limit,IF(I376="Yes",1,2),"")),""))</f>
        <v/>
      </c>
      <c r="AY376" s="67" t="str">
        <f>IF(OR(J376="",VLOOKUP(J$1,Services!$A$1:$B$22,2,0)="Exclude"),"",IF($D376=1,IF(OR(price_limit="",price_limit="No Limit"),IF(J376="Yes",1,2),IF(SUMIFS(WhatIf!$G:$G,WhatIf!$A:$A,J$1,WhatIf!$B:$B,J376)&lt;=price_limit,IF(J376="Yes",1,2),"")),""))</f>
        <v/>
      </c>
      <c r="AZ376" s="67" t="str">
        <f>IF(OR(K376="",VLOOKUP(K$1,Services!$A$1:$B$22,2,0)="Exclude"),"",IF($D376=1,IF(OR(price_limit="",price_limit="No Limit"),IF(K376="Yes",1,2),IF(SUMIFS(WhatIf!$G:$G,WhatIf!$A:$A,K$1,WhatIf!$B:$B,K376)&lt;=price_limit,IF(K376="Yes",1,2),"")),""))</f>
        <v/>
      </c>
      <c r="BA376" s="67" t="str">
        <f>IF(OR(L376="",VLOOKUP(L$1,Services!$A$1:$B$22,2,0)="Exclude"),"",IF($D376=1,IF(OR(price_limit="",price_limit="No Limit"),IF(L376="Yes",1,2),IF(SUMIFS(WhatIf!$G:$G,WhatIf!$A:$A,L$1,WhatIf!$B:$B,L376)&lt;=price_limit,IF(L376="Yes",1,2),"")),""))</f>
        <v/>
      </c>
      <c r="BB376" s="67" t="str">
        <f>IF(OR(M376="",VLOOKUP(M$1,Services!$A$1:$B$22,2,0)="Exclude"),"",IF($D376=1,IF(OR(price_limit="",price_limit="No Limit"),IF(M376="Yes",1,2),IF(SUMIFS(WhatIf!$G:$G,WhatIf!$A:$A,M$1,WhatIf!$B:$B,M376)&lt;=price_limit,IF(M376="Yes",1,2),"")),""))</f>
        <v/>
      </c>
      <c r="BC376" s="67" t="str">
        <f>IF(OR(N376="",VLOOKUP(N$1,Services!$A$1:$B$22,2,0)="Exclude"),"",IF($D376=1,IF(OR(price_limit="",price_limit="No Limit"),IF(N376="Yes",1,2),IF(SUMIFS(WhatIf!$G:$G,WhatIf!$A:$A,N$1,WhatIf!$B:$B,N376)&lt;=price_limit,IF(N376="Yes",1,2),"")),""))</f>
        <v/>
      </c>
      <c r="BD376" s="67" t="str">
        <f>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IF(OR(Q376="",VLOOKUP(Q$1,Services!$A$1:$B$22,2,0)="Exclude"),"",IF($D376=1,IF(OR(price_limit="",price_limit="No Limit"),IF(Q376="Yes",1,2),IF(SUMIFS(WhatIf!$G:$G,WhatIf!$A:$A,Q$1,WhatIf!$B:$B,Q376)&lt;=price_limit,IF(Q376="Yes",1,2),"")),""))</f>
        <v/>
      </c>
      <c r="BG376" s="67" t="str">
        <f>IF(OR(R376="",VLOOKUP(R$1,Services!$A$1:$B$22,2,0)="Exclude"),"",IF($D376=1,IF(OR(price_limit="",price_limit="No Limit"),IF(R376="Yes",1,2),IF(SUMIFS(WhatIf!$G:$G,WhatIf!$A:$A,R$1,WhatIf!$B:$B,R376)&lt;=price_limit,IF(R376="Yes",1,2),"")),""))</f>
        <v/>
      </c>
      <c r="BH376" s="67" t="str">
        <f>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27"/>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12.45" customHeight="1" x14ac:dyDescent="0.3">
      <c r="A377" s="19" t="s">
        <v>774</v>
      </c>
      <c r="C377" s="4" t="s">
        <v>206</v>
      </c>
      <c r="D377" s="3" t="str">
        <f t="shared" ref="D377:D409" ca="1" si="29">IF(BR377=0,"",IF(BR377&lt;=VALUE(MID(marker_pick,1,1)),1,""))</f>
        <v/>
      </c>
      <c r="F377" s="5" t="s">
        <v>803</v>
      </c>
      <c r="G377" s="5" t="s">
        <v>803</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6"/>
        <v/>
      </c>
      <c r="AT377" s="67" t="str">
        <f>IF(OR(E377="",VLOOKUP(E$1,Services!$A$1:$B$22,2,0)="Exclude"),"",IF($D377=1,IF(OR(price_limit="",price_limit="No Limit"),IF(E377="Yes",1,2),IF(SUMIFS(WhatIf!$G:$G,WhatIf!$A:$A,E$1,WhatIf!$B:$B,E377)&lt;=price_limit,IF(E377="Yes",1,2),"")),""))</f>
        <v/>
      </c>
      <c r="AU377" s="67" t="str">
        <f ca="1">IF(OR(F377="",VLOOKUP(F$1,Services!$A$1:$B$22,2,0)="Exclude"),"",IF($D377=1,IF(OR(price_limit="",price_limit="No Limit"),IF(F377="Yes",1,2),IF(SUMIFS(WhatIf!$G:$G,WhatIf!$A:$A,F$1,WhatIf!$B:$B,F377)&lt;=price_limit,IF(F377="Yes",1,2),"")),""))</f>
        <v/>
      </c>
      <c r="AV377" s="67" t="str">
        <f ca="1">IF(OR(G377="",VLOOKUP(G$1,Services!$A$1:$B$22,2,0)="Exclude"),"",IF($D377=1,IF(OR(price_limit="",price_limit="No Limit"),IF(G377="Yes",1,2),IF(SUMIFS(WhatIf!$G:$G,WhatIf!$A:$A,G$1,WhatIf!$B:$B,G377)&lt;=price_limit,IF(G377="Yes",1,2),"")),""))</f>
        <v/>
      </c>
      <c r="AW377" s="67" t="str">
        <f>IF(OR(H377="",VLOOKUP(H$1,Services!$A$1:$B$22,2,0)="Exclude"),"",IF($D377=1,IF(OR(price_limit="",price_limit="No Limit"),IF(H377="Yes",1,2),IF(SUMIFS(WhatIf!$G:$G,WhatIf!$A:$A,H$1,WhatIf!$B:$B,H377)&lt;=price_limit,IF(H377="Yes",1,2),"")),""))</f>
        <v/>
      </c>
      <c r="AX377" s="67" t="str">
        <f>IF(OR(I377="",VLOOKUP(I$1,Services!$A$1:$B$22,2,0)="Exclude"),"",IF($D377=1,IF(OR(price_limit="",price_limit="No Limit"),IF(I377="Yes",1,2),IF(SUMIFS(WhatIf!$G:$G,WhatIf!$A:$A,I$1,WhatIf!$B:$B,I377)&lt;=price_limit,IF(I377="Yes",1,2),"")),""))</f>
        <v/>
      </c>
      <c r="AY377" s="67" t="str">
        <f>IF(OR(J377="",VLOOKUP(J$1,Services!$A$1:$B$22,2,0)="Exclude"),"",IF($D377=1,IF(OR(price_limit="",price_limit="No Limit"),IF(J377="Yes",1,2),IF(SUMIFS(WhatIf!$G:$G,WhatIf!$A:$A,J$1,WhatIf!$B:$B,J377)&lt;=price_limit,IF(J377="Yes",1,2),"")),""))</f>
        <v/>
      </c>
      <c r="AZ377" s="67" t="str">
        <f>IF(OR(K377="",VLOOKUP(K$1,Services!$A$1:$B$22,2,0)="Exclude"),"",IF($D377=1,IF(OR(price_limit="",price_limit="No Limit"),IF(K377="Yes",1,2),IF(SUMIFS(WhatIf!$G:$G,WhatIf!$A:$A,K$1,WhatIf!$B:$B,K377)&lt;=price_limit,IF(K377="Yes",1,2),"")),""))</f>
        <v/>
      </c>
      <c r="BA377" s="67" t="str">
        <f>IF(OR(L377="",VLOOKUP(L$1,Services!$A$1:$B$22,2,0)="Exclude"),"",IF($D377=1,IF(OR(price_limit="",price_limit="No Limit"),IF(L377="Yes",1,2),IF(SUMIFS(WhatIf!$G:$G,WhatIf!$A:$A,L$1,WhatIf!$B:$B,L377)&lt;=price_limit,IF(L377="Yes",1,2),"")),""))</f>
        <v/>
      </c>
      <c r="BB377" s="67" t="str">
        <f>IF(OR(M377="",VLOOKUP(M$1,Services!$A$1:$B$22,2,0)="Exclude"),"",IF($D377=1,IF(OR(price_limit="",price_limit="No Limit"),IF(M377="Yes",1,2),IF(SUMIFS(WhatIf!$G:$G,WhatIf!$A:$A,M$1,WhatIf!$B:$B,M377)&lt;=price_limit,IF(M377="Yes",1,2),"")),""))</f>
        <v/>
      </c>
      <c r="BC377" s="67" t="str">
        <f>IF(OR(N377="",VLOOKUP(N$1,Services!$A$1:$B$22,2,0)="Exclude"),"",IF($D377=1,IF(OR(price_limit="",price_limit="No Limit"),IF(N377="Yes",1,2),IF(SUMIFS(WhatIf!$G:$G,WhatIf!$A:$A,N$1,WhatIf!$B:$B,N377)&lt;=price_limit,IF(N377="Yes",1,2),"")),""))</f>
        <v/>
      </c>
      <c r="BD377" s="67" t="str">
        <f>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27"/>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24.9" x14ac:dyDescent="0.3">
      <c r="A378" s="19" t="s">
        <v>944</v>
      </c>
      <c r="C378" s="4" t="s">
        <v>206</v>
      </c>
      <c r="D378" s="3" t="str">
        <f t="shared" ca="1" si="29"/>
        <v/>
      </c>
      <c r="R378" s="5" t="s">
        <v>936</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6"/>
        <v/>
      </c>
      <c r="AT378" s="67" t="str">
        <f>IF(OR(E378="",VLOOKUP(E$1,Services!$A$1:$B$22,2,0)="Exclude"),"",IF($D378=1,IF(OR(price_limit="",price_limit="No Limit"),IF(E378="Yes",1,2),IF(SUMIFS(WhatIf!$G:$G,WhatIf!$A:$A,E$1,WhatIf!$B:$B,E378)&lt;=price_limit,IF(E378="Yes",1,2),"")),""))</f>
        <v/>
      </c>
      <c r="AU378" s="67" t="str">
        <f>IF(OR(F378="",VLOOKUP(F$1,Services!$A$1:$B$22,2,0)="Exclude"),"",IF($D378=1,IF(OR(price_limit="",price_limit="No Limit"),IF(F378="Yes",1,2),IF(SUMIFS(WhatIf!$G:$G,WhatIf!$A:$A,F$1,WhatIf!$B:$B,F378)&lt;=price_limit,IF(F378="Yes",1,2),"")),""))</f>
        <v/>
      </c>
      <c r="AV378" s="67" t="str">
        <f>IF(OR(G378="",VLOOKUP(G$1,Services!$A$1:$B$22,2,0)="Exclude"),"",IF($D378=1,IF(OR(price_limit="",price_limit="No Limit"),IF(G378="Yes",1,2),IF(SUMIFS(WhatIf!$G:$G,WhatIf!$A:$A,G$1,WhatIf!$B:$B,G378)&lt;=price_limit,IF(G378="Yes",1,2),"")),""))</f>
        <v/>
      </c>
      <c r="AW378" s="67" t="str">
        <f>IF(OR(H378="",VLOOKUP(H$1,Services!$A$1:$B$22,2,0)="Exclude"),"",IF($D378=1,IF(OR(price_limit="",price_limit="No Limit"),IF(H378="Yes",1,2),IF(SUMIFS(WhatIf!$G:$G,WhatIf!$A:$A,H$1,WhatIf!$B:$B,H378)&lt;=price_limit,IF(H378="Yes",1,2),"")),""))</f>
        <v/>
      </c>
      <c r="AX378" s="67" t="str">
        <f>IF(OR(I378="",VLOOKUP(I$1,Services!$A$1:$B$22,2,0)="Exclude"),"",IF($D378=1,IF(OR(price_limit="",price_limit="No Limit"),IF(I378="Yes",1,2),IF(SUMIFS(WhatIf!$G:$G,WhatIf!$A:$A,I$1,WhatIf!$B:$B,I378)&lt;=price_limit,IF(I378="Yes",1,2),"")),""))</f>
        <v/>
      </c>
      <c r="AY378" s="67" t="str">
        <f>IF(OR(J378="",VLOOKUP(J$1,Services!$A$1:$B$22,2,0)="Exclude"),"",IF($D378=1,IF(OR(price_limit="",price_limit="No Limit"),IF(J378="Yes",1,2),IF(SUMIFS(WhatIf!$G:$G,WhatIf!$A:$A,J$1,WhatIf!$B:$B,J378)&lt;=price_limit,IF(J378="Yes",1,2),"")),""))</f>
        <v/>
      </c>
      <c r="AZ378" s="67" t="str">
        <f>IF(OR(K378="",VLOOKUP(K$1,Services!$A$1:$B$22,2,0)="Exclude"),"",IF($D378=1,IF(OR(price_limit="",price_limit="No Limit"),IF(K378="Yes",1,2),IF(SUMIFS(WhatIf!$G:$G,WhatIf!$A:$A,K$1,WhatIf!$B:$B,K378)&lt;=price_limit,IF(K378="Yes",1,2),"")),""))</f>
        <v/>
      </c>
      <c r="BA378" s="67" t="str">
        <f>IF(OR(L378="",VLOOKUP(L$1,Services!$A$1:$B$22,2,0)="Exclude"),"",IF($D378=1,IF(OR(price_limit="",price_limit="No Limit"),IF(L378="Yes",1,2),IF(SUMIFS(WhatIf!$G:$G,WhatIf!$A:$A,L$1,WhatIf!$B:$B,L378)&lt;=price_limit,IF(L378="Yes",1,2),"")),""))</f>
        <v/>
      </c>
      <c r="BB378" s="67" t="str">
        <f>IF(OR(M378="",VLOOKUP(M$1,Services!$A$1:$B$22,2,0)="Exclude"),"",IF($D378=1,IF(OR(price_limit="",price_limit="No Limit"),IF(M378="Yes",1,2),IF(SUMIFS(WhatIf!$G:$G,WhatIf!$A:$A,M$1,WhatIf!$B:$B,M378)&lt;=price_limit,IF(M378="Yes",1,2),"")),""))</f>
        <v/>
      </c>
      <c r="BC378" s="67" t="str">
        <f>IF(OR(N378="",VLOOKUP(N$1,Services!$A$1:$B$22,2,0)="Exclude"),"",IF($D378=1,IF(OR(price_limit="",price_limit="No Limit"),IF(N378="Yes",1,2),IF(SUMIFS(WhatIf!$G:$G,WhatIf!$A:$A,N$1,WhatIf!$B:$B,N378)&lt;=price_limit,IF(N378="Yes",1,2),"")),""))</f>
        <v/>
      </c>
      <c r="BD378" s="67" t="str">
        <f>IF(OR(O378="",VLOOKUP(O$1,Services!$A$1:$B$22,2,0)="Exclude"),"",IF($D378=1,IF(OR(price_limit="",price_limit="No Limit"),IF(O378="Yes",1,2),IF(SUMIFS(WhatIf!$G:$G,WhatIf!$A:$A,O$1,WhatIf!$B:$B,O378)&lt;=price_limit,IF(O378="Yes",1,2),"")),""))</f>
        <v/>
      </c>
      <c r="BE378" s="67" t="str">
        <f>IF(OR(P378="",VLOOKUP(P$1,Services!$A$1:$B$22,2,0)="Exclude"),"",IF($D378=1,IF(OR(price_limit="",price_limit="No Limit"),IF(P378="Yes",1,2),IF(SUMIFS(WhatIf!$G:$G,WhatIf!$A:$A,P$1,WhatIf!$B:$B,P378)&lt;=price_limit,IF(P378="Yes",1,2),"")),""))</f>
        <v/>
      </c>
      <c r="BF378" s="67" t="str">
        <f>IF(OR(Q378="",VLOOKUP(Q$1,Services!$A$1:$B$22,2,0)="Exclude"),"",IF($D378=1,IF(OR(price_limit="",price_limit="No Limit"),IF(Q378="Yes",1,2),IF(SUMIFS(WhatIf!$G:$G,WhatIf!$A:$A,Q$1,WhatIf!$B:$B,Q378)&lt;=price_limit,IF(Q378="Yes",1,2),"")),""))</f>
        <v/>
      </c>
      <c r="BG378" s="67" t="str">
        <f ca="1">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27"/>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942</v>
      </c>
      <c r="B379" s="4" t="s">
        <v>941</v>
      </c>
      <c r="C379" s="4" t="s">
        <v>206</v>
      </c>
      <c r="D379" s="3" t="str">
        <f t="shared" ca="1" si="29"/>
        <v/>
      </c>
      <c r="R379" s="5" t="s">
        <v>936</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6"/>
        <v/>
      </c>
      <c r="AT379" s="67" t="str">
        <f>IF(OR(E379="",VLOOKUP(E$1,Services!$A$1:$B$22,2,0)="Exclude"),"",IF($D379=1,IF(OR(price_limit="",price_limit="No Limit"),IF(E379="Yes",1,2),IF(SUMIFS(WhatIf!$G:$G,WhatIf!$A:$A,E$1,WhatIf!$B:$B,E379)&lt;=price_limit,IF(E379="Yes",1,2),"")),""))</f>
        <v/>
      </c>
      <c r="AU379" s="67" t="str">
        <f>IF(OR(F379="",VLOOKUP(F$1,Services!$A$1:$B$22,2,0)="Exclude"),"",IF($D379=1,IF(OR(price_limit="",price_limit="No Limit"),IF(F379="Yes",1,2),IF(SUMIFS(WhatIf!$G:$G,WhatIf!$A:$A,F$1,WhatIf!$B:$B,F379)&lt;=price_limit,IF(F379="Yes",1,2),"")),""))</f>
        <v/>
      </c>
      <c r="AV379" s="67" t="str">
        <f>IF(OR(G379="",VLOOKUP(G$1,Services!$A$1:$B$22,2,0)="Exclude"),"",IF($D379=1,IF(OR(price_limit="",price_limit="No Limit"),IF(G379="Yes",1,2),IF(SUMIFS(WhatIf!$G:$G,WhatIf!$A:$A,G$1,WhatIf!$B:$B,G379)&lt;=price_limit,IF(G379="Yes",1,2),"")),""))</f>
        <v/>
      </c>
      <c r="AW379" s="67" t="str">
        <f>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IF(OR(L379="",VLOOKUP(L$1,Services!$A$1:$B$22,2,0)="Exclude"),"",IF($D379=1,IF(OR(price_limit="",price_limit="No Limit"),IF(L379="Yes",1,2),IF(SUMIFS(WhatIf!$G:$G,WhatIf!$A:$A,L$1,WhatIf!$B:$B,L379)&lt;=price_limit,IF(L379="Yes",1,2),"")),""))</f>
        <v/>
      </c>
      <c r="BB379" s="67" t="str">
        <f>IF(OR(M379="",VLOOKUP(M$1,Services!$A$1:$B$22,2,0)="Exclude"),"",IF($D379=1,IF(OR(price_limit="",price_limit="No Limit"),IF(M379="Yes",1,2),IF(SUMIFS(WhatIf!$G:$G,WhatIf!$A:$A,M$1,WhatIf!$B:$B,M379)&lt;=price_limit,IF(M379="Yes",1,2),"")),""))</f>
        <v/>
      </c>
      <c r="BC379" s="67" t="str">
        <f>IF(OR(N379="",VLOOKUP(N$1,Services!$A$1:$B$22,2,0)="Exclude"),"",IF($D379=1,IF(OR(price_limit="",price_limit="No Limit"),IF(N379="Yes",1,2),IF(SUMIFS(WhatIf!$G:$G,WhatIf!$A:$A,N$1,WhatIf!$B:$B,N379)&lt;=price_limit,IF(N379="Yes",1,2),"")),""))</f>
        <v/>
      </c>
      <c r="BD379" s="67" t="str">
        <f>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 ca="1">IF(OR(R379="",VLOOKUP(R$1,Services!$A$1:$B$22,2,0)="Exclude"),"",IF($D379=1,IF(OR(price_limit="",price_limit="No Limit"),IF(R379="Yes",1,2),IF(SUMIFS(WhatIf!$G:$G,WhatIf!$A:$A,R$1,WhatIf!$B:$B,R379)&lt;=price_limit,IF(R379="Yes",1,2),"")),""))</f>
        <v/>
      </c>
      <c r="BH379" s="67" t="str">
        <f>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27"/>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24.9" x14ac:dyDescent="0.3">
      <c r="A380" s="19" t="s">
        <v>799</v>
      </c>
      <c r="C380" s="4" t="s">
        <v>450</v>
      </c>
      <c r="D380" s="3" t="str">
        <f t="shared" ca="1" si="29"/>
        <v/>
      </c>
      <c r="F380" s="5" t="s">
        <v>800</v>
      </c>
      <c r="G380" s="5" t="s">
        <v>800</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6"/>
        <v/>
      </c>
      <c r="AT380" s="67" t="str">
        <f>IF(OR(E380="",VLOOKUP(E$1,Services!$A$1:$B$22,2,0)="Exclude"),"",IF($D380=1,IF(OR(price_limit="",price_limit="No Limit"),IF(E380="Yes",1,2),IF(SUMIFS(WhatIf!$G:$G,WhatIf!$A:$A,E$1,WhatIf!$B:$B,E380)&lt;=price_limit,IF(E380="Yes",1,2),"")),""))</f>
        <v/>
      </c>
      <c r="AU380" s="67" t="str">
        <f ca="1">IF(OR(F380="",VLOOKUP(F$1,Services!$A$1:$B$22,2,0)="Exclude"),"",IF($D380=1,IF(OR(price_limit="",price_limit="No Limit"),IF(F380="Yes",1,2),IF(SUMIFS(WhatIf!$G:$G,WhatIf!$A:$A,F$1,WhatIf!$B:$B,F380)&lt;=price_limit,IF(F380="Yes",1,2),"")),""))</f>
        <v/>
      </c>
      <c r="AV380" s="67" t="str">
        <f ca="1">IF(OR(G380="",VLOOKUP(G$1,Services!$A$1:$B$22,2,0)="Exclude"),"",IF($D380=1,IF(OR(price_limit="",price_limit="No Limit"),IF(G380="Yes",1,2),IF(SUMIFS(WhatIf!$G:$G,WhatIf!$A:$A,G$1,WhatIf!$B:$B,G380)&lt;=price_limit,IF(G380="Yes",1,2),"")),""))</f>
        <v/>
      </c>
      <c r="AW380" s="67" t="str">
        <f>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IF(OR(L380="",VLOOKUP(L$1,Services!$A$1:$B$22,2,0)="Exclude"),"",IF($D380=1,IF(OR(price_limit="",price_limit="No Limit"),IF(L380="Yes",1,2),IF(SUMIFS(WhatIf!$G:$G,WhatIf!$A:$A,L$1,WhatIf!$B:$B,L380)&lt;=price_limit,IF(L380="Yes",1,2),"")),""))</f>
        <v/>
      </c>
      <c r="BB380" s="67" t="str">
        <f>IF(OR(M380="",VLOOKUP(M$1,Services!$A$1:$B$22,2,0)="Exclude"),"",IF($D380=1,IF(OR(price_limit="",price_limit="No Limit"),IF(M380="Yes",1,2),IF(SUMIFS(WhatIf!$G:$G,WhatIf!$A:$A,M$1,WhatIf!$B:$B,M380)&lt;=price_limit,IF(M380="Yes",1,2),"")),""))</f>
        <v/>
      </c>
      <c r="BC380" s="67" t="str">
        <f>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27"/>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x14ac:dyDescent="0.3">
      <c r="A381" s="19" t="s">
        <v>71</v>
      </c>
      <c r="B381" s="4" t="s">
        <v>237</v>
      </c>
      <c r="C381" s="4" t="s">
        <v>206</v>
      </c>
      <c r="D381" s="3" t="str">
        <f t="shared" ca="1" si="29"/>
        <v/>
      </c>
      <c r="H381" s="5" t="s">
        <v>1</v>
      </c>
      <c r="I381" s="5" t="s">
        <v>1</v>
      </c>
      <c r="J381" s="5" t="s">
        <v>1</v>
      </c>
      <c r="K381" s="5" t="s">
        <v>1</v>
      </c>
      <c r="L381" s="5" t="s">
        <v>1</v>
      </c>
      <c r="M381" s="5" t="s">
        <v>1</v>
      </c>
      <c r="N381" s="5" t="s">
        <v>1</v>
      </c>
      <c r="O381" s="6" t="s">
        <v>1</v>
      </c>
      <c r="P381" s="6" t="s">
        <v>1</v>
      </c>
      <c r="Q381" s="6" t="s">
        <v>1</v>
      </c>
      <c r="R381" s="6"/>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6"/>
        <v/>
      </c>
      <c r="AT381" s="67" t="str">
        <f>IF(OR(E381="",VLOOKUP(E$1,Services!$A$1:$B$22,2,0)="Exclude"),"",IF($D381=1,IF(OR(price_limit="",price_limit="No Limit"),IF(E381="Yes",1,2),IF(SUMIFS(WhatIf!$G:$G,WhatIf!$A:$A,E$1,WhatIf!$B:$B,E381)&lt;=price_limit,IF(E381="Yes",1,2),"")),""))</f>
        <v/>
      </c>
      <c r="AU381" s="67" t="str">
        <f>IF(OR(F381="",VLOOKUP(F$1,Services!$A$1:$B$22,2,0)="Exclude"),"",IF($D381=1,IF(OR(price_limit="",price_limit="No Limit"),IF(F381="Yes",1,2),IF(SUMIFS(WhatIf!$G:$G,WhatIf!$A:$A,F$1,WhatIf!$B:$B,F381)&lt;=price_limit,IF(F381="Yes",1,2),"")),""))</f>
        <v/>
      </c>
      <c r="AV381" s="67" t="str">
        <f>IF(OR(G381="",VLOOKUP(G$1,Services!$A$1:$B$22,2,0)="Exclude"),"",IF($D381=1,IF(OR(price_limit="",price_limit="No Limit"),IF(G381="Yes",1,2),IF(SUMIFS(WhatIf!$G:$G,WhatIf!$A:$A,G$1,WhatIf!$B:$B,G381)&lt;=price_limit,IF(G381="Yes",1,2),"")),""))</f>
        <v/>
      </c>
      <c r="AW381" s="67" t="str">
        <f ca="1">IF(OR(H381="",VLOOKUP(H$1,Services!$A$1:$B$22,2,0)="Exclude"),"",IF($D381=1,IF(OR(price_limit="",price_limit="No Limit"),IF(H381="Yes",1,2),IF(SUMIFS(WhatIf!$G:$G,WhatIf!$A:$A,H$1,WhatIf!$B:$B,H381)&lt;=price_limit,IF(H381="Yes",1,2),"")),""))</f>
        <v/>
      </c>
      <c r="AX381" s="67" t="str">
        <f ca="1">IF(OR(I381="",VLOOKUP(I$1,Services!$A$1:$B$22,2,0)="Exclude"),"",IF($D381=1,IF(OR(price_limit="",price_limit="No Limit"),IF(I381="Yes",1,2),IF(SUMIFS(WhatIf!$G:$G,WhatIf!$A:$A,I$1,WhatIf!$B:$B,I381)&lt;=price_limit,IF(I381="Yes",1,2),"")),""))</f>
        <v/>
      </c>
      <c r="AY381" s="67" t="str">
        <f ca="1">IF(OR(J381="",VLOOKUP(J$1,Services!$A$1:$B$22,2,0)="Exclude"),"",IF($D381=1,IF(OR(price_limit="",price_limit="No Limit"),IF(J381="Yes",1,2),IF(SUMIFS(WhatIf!$G:$G,WhatIf!$A:$A,J$1,WhatIf!$B:$B,J381)&lt;=price_limit,IF(J381="Yes",1,2),"")),""))</f>
        <v/>
      </c>
      <c r="AZ381" s="67" t="str">
        <f ca="1">IF(OR(K381="",VLOOKUP(K$1,Services!$A$1:$B$22,2,0)="Exclude"),"",IF($D381=1,IF(OR(price_limit="",price_limit="No Limit"),IF(K381="Yes",1,2),IF(SUMIFS(WhatIf!$G:$G,WhatIf!$A:$A,K$1,WhatIf!$B:$B,K381)&lt;=price_limit,IF(K381="Yes",1,2),"")),""))</f>
        <v/>
      </c>
      <c r="BA381" s="67" t="str">
        <f ca="1">IF(OR(L381="",VLOOKUP(L$1,Services!$A$1:$B$22,2,0)="Exclude"),"",IF($D381=1,IF(OR(price_limit="",price_limit="No Limit"),IF(L381="Yes",1,2),IF(SUMIFS(WhatIf!$G:$G,WhatIf!$A:$A,L$1,WhatIf!$B:$B,L381)&lt;=price_limit,IF(L381="Yes",1,2),"")),""))</f>
        <v/>
      </c>
      <c r="BB381" s="67" t="str">
        <f ca="1">IF(OR(M381="",VLOOKUP(M$1,Services!$A$1:$B$22,2,0)="Exclude"),"",IF($D381=1,IF(OR(price_limit="",price_limit="No Limit"),IF(M381="Yes",1,2),IF(SUMIFS(WhatIf!$G:$G,WhatIf!$A:$A,M$1,WhatIf!$B:$B,M381)&lt;=price_limit,IF(M381="Yes",1,2),"")),""))</f>
        <v/>
      </c>
      <c r="BC381" s="67" t="str">
        <f ca="1">IF(OR(N381="",VLOOKUP(N$1,Services!$A$1:$B$22,2,0)="Exclude"),"",IF($D381=1,IF(OR(price_limit="",price_limit="No Limit"),IF(N381="Yes",1,2),IF(SUMIFS(WhatIf!$G:$G,WhatIf!$A:$A,N$1,WhatIf!$B:$B,N381)&lt;=price_limit,IF(N381="Yes",1,2),"")),""))</f>
        <v/>
      </c>
      <c r="BD381" s="67" t="str">
        <f ca="1">IF(OR(O381="",VLOOKUP(O$1,Services!$A$1:$B$22,2,0)="Exclude"),"",IF($D381=1,IF(OR(price_limit="",price_limit="No Limit"),IF(O381="Yes",1,2),IF(SUMIFS(WhatIf!$G:$G,WhatIf!$A:$A,O$1,WhatIf!$B:$B,O381)&lt;=price_limit,IF(O381="Yes",1,2),"")),""))</f>
        <v/>
      </c>
      <c r="BE381" s="67" t="str">
        <f ca="1">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27"/>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24.9" x14ac:dyDescent="0.3">
      <c r="A382" s="19" t="s">
        <v>775</v>
      </c>
      <c r="B382" s="4" t="s">
        <v>237</v>
      </c>
      <c r="C382" s="4" t="s">
        <v>206</v>
      </c>
      <c r="D382" s="3" t="str">
        <f t="shared" ca="1" si="29"/>
        <v/>
      </c>
      <c r="F382" s="5" t="s">
        <v>803</v>
      </c>
      <c r="G382" s="5" t="s">
        <v>803</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6"/>
        <v/>
      </c>
      <c r="AT382" s="67" t="str">
        <f>IF(OR(E382="",VLOOKUP(E$1,Services!$A$1:$B$22,2,0)="Exclude"),"",IF($D382=1,IF(OR(price_limit="",price_limit="No Limit"),IF(E382="Yes",1,2),IF(SUMIFS(WhatIf!$G:$G,WhatIf!$A:$A,E$1,WhatIf!$B:$B,E382)&lt;=price_limit,IF(E382="Yes",1,2),"")),""))</f>
        <v/>
      </c>
      <c r="AU382" s="67" t="str">
        <f ca="1">IF(OR(F382="",VLOOKUP(F$1,Services!$A$1:$B$22,2,0)="Exclude"),"",IF($D382=1,IF(OR(price_limit="",price_limit="No Limit"),IF(F382="Yes",1,2),IF(SUMIFS(WhatIf!$G:$G,WhatIf!$A:$A,F$1,WhatIf!$B:$B,F382)&lt;=price_limit,IF(F382="Yes",1,2),"")),""))</f>
        <v/>
      </c>
      <c r="AV382" s="67" t="str">
        <f ca="1">IF(OR(G382="",VLOOKUP(G$1,Services!$A$1:$B$22,2,0)="Exclude"),"",IF($D382=1,IF(OR(price_limit="",price_limit="No Limit"),IF(G382="Yes",1,2),IF(SUMIFS(WhatIf!$G:$G,WhatIf!$A:$A,G$1,WhatIf!$B:$B,G382)&lt;=price_limit,IF(G382="Yes",1,2),"")),""))</f>
        <v/>
      </c>
      <c r="AW382" s="67" t="str">
        <f>IF(OR(H382="",VLOOKUP(H$1,Services!$A$1:$B$22,2,0)="Exclude"),"",IF($D382=1,IF(OR(price_limit="",price_limit="No Limit"),IF(H382="Yes",1,2),IF(SUMIFS(WhatIf!$G:$G,WhatIf!$A:$A,H$1,WhatIf!$B:$B,H382)&lt;=price_limit,IF(H382="Yes",1,2),"")),""))</f>
        <v/>
      </c>
      <c r="AX382" s="67" t="str">
        <f>IF(OR(I382="",VLOOKUP(I$1,Services!$A$1:$B$22,2,0)="Exclude"),"",IF($D382=1,IF(OR(price_limit="",price_limit="No Limit"),IF(I382="Yes",1,2),IF(SUMIFS(WhatIf!$G:$G,WhatIf!$A:$A,I$1,WhatIf!$B:$B,I382)&lt;=price_limit,IF(I382="Yes",1,2),"")),""))</f>
        <v/>
      </c>
      <c r="AY382" s="67" t="str">
        <f>IF(OR(J382="",VLOOKUP(J$1,Services!$A$1:$B$22,2,0)="Exclude"),"",IF($D382=1,IF(OR(price_limit="",price_limit="No Limit"),IF(J382="Yes",1,2),IF(SUMIFS(WhatIf!$G:$G,WhatIf!$A:$A,J$1,WhatIf!$B:$B,J382)&lt;=price_limit,IF(J382="Yes",1,2),"")),""))</f>
        <v/>
      </c>
      <c r="AZ382" s="67" t="str">
        <f>IF(OR(K382="",VLOOKUP(K$1,Services!$A$1:$B$22,2,0)="Exclude"),"",IF($D382=1,IF(OR(price_limit="",price_limit="No Limit"),IF(K382="Yes",1,2),IF(SUMIFS(WhatIf!$G:$G,WhatIf!$A:$A,K$1,WhatIf!$B:$B,K382)&lt;=price_limit,IF(K382="Yes",1,2),"")),""))</f>
        <v/>
      </c>
      <c r="BA382" s="67" t="str">
        <f>IF(OR(L382="",VLOOKUP(L$1,Services!$A$1:$B$22,2,0)="Exclude"),"",IF($D382=1,IF(OR(price_limit="",price_limit="No Limit"),IF(L382="Yes",1,2),IF(SUMIFS(WhatIf!$G:$G,WhatIf!$A:$A,L$1,WhatIf!$B:$B,L382)&lt;=price_limit,IF(L382="Yes",1,2),"")),""))</f>
        <v/>
      </c>
      <c r="BB382" s="67" t="str">
        <f>IF(OR(M382="",VLOOKUP(M$1,Services!$A$1:$B$22,2,0)="Exclude"),"",IF($D382=1,IF(OR(price_limit="",price_limit="No Limit"),IF(M382="Yes",1,2),IF(SUMIFS(WhatIf!$G:$G,WhatIf!$A:$A,M$1,WhatIf!$B:$B,M382)&lt;=price_limit,IF(M382="Yes",1,2),"")),""))</f>
        <v/>
      </c>
      <c r="BC382" s="67" t="str">
        <f>IF(OR(N382="",VLOOKUP(N$1,Services!$A$1:$B$22,2,0)="Exclude"),"",IF($D382=1,IF(OR(price_limit="",price_limit="No Limit"),IF(N382="Yes",1,2),IF(SUMIFS(WhatIf!$G:$G,WhatIf!$A:$A,N$1,WhatIf!$B:$B,N382)&lt;=price_limit,IF(N382="Yes",1,2),"")),""))</f>
        <v/>
      </c>
      <c r="BD382" s="67" t="str">
        <f>IF(OR(O382="",VLOOKUP(O$1,Services!$A$1:$B$22,2,0)="Exclude"),"",IF($D382=1,IF(OR(price_limit="",price_limit="No Limit"),IF(O382="Yes",1,2),IF(SUMIFS(WhatIf!$G:$G,WhatIf!$A:$A,O$1,WhatIf!$B:$B,O382)&lt;=price_limit,IF(O382="Yes",1,2),"")),""))</f>
        <v/>
      </c>
      <c r="BE382" s="67" t="str">
        <f>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27"/>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24.9" x14ac:dyDescent="0.3">
      <c r="A383" s="19" t="s">
        <v>526</v>
      </c>
      <c r="C383" s="4" t="s">
        <v>450</v>
      </c>
      <c r="D383" s="3" t="str">
        <f t="shared" ca="1" si="29"/>
        <v/>
      </c>
      <c r="F383" s="5" t="s">
        <v>800</v>
      </c>
      <c r="G383" s="5" t="s">
        <v>800</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6"/>
        <v/>
      </c>
      <c r="AT383" s="67" t="str">
        <f>IF(OR(E383="",VLOOKUP(E$1,Services!$A$1:$B$22,2,0)="Exclude"),"",IF($D383=1,IF(OR(price_limit="",price_limit="No Limit"),IF(E383="Yes",1,2),IF(SUMIFS(WhatIf!$G:$G,WhatIf!$A:$A,E$1,WhatIf!$B:$B,E383)&lt;=price_limit,IF(E383="Yes",1,2),"")),""))</f>
        <v/>
      </c>
      <c r="AU383" s="67" t="str">
        <f ca="1">IF(OR(F383="",VLOOKUP(F$1,Services!$A$1:$B$22,2,0)="Exclude"),"",IF($D383=1,IF(OR(price_limit="",price_limit="No Limit"),IF(F383="Yes",1,2),IF(SUMIFS(WhatIf!$G:$G,WhatIf!$A:$A,F$1,WhatIf!$B:$B,F383)&lt;=price_limit,IF(F383="Yes",1,2),"")),""))</f>
        <v/>
      </c>
      <c r="AV383" s="67" t="str">
        <f ca="1">IF(OR(G383="",VLOOKUP(G$1,Services!$A$1:$B$22,2,0)="Exclude"),"",IF($D383=1,IF(OR(price_limit="",price_limit="No Limit"),IF(G383="Yes",1,2),IF(SUMIFS(WhatIf!$G:$G,WhatIf!$A:$A,G$1,WhatIf!$B:$B,G383)&lt;=price_limit,IF(G383="Yes",1,2),"")),""))</f>
        <v/>
      </c>
      <c r="AW383" s="67" t="str">
        <f>IF(OR(H383="",VLOOKUP(H$1,Services!$A$1:$B$22,2,0)="Exclude"),"",IF($D383=1,IF(OR(price_limit="",price_limit="No Limit"),IF(H383="Yes",1,2),IF(SUMIFS(WhatIf!$G:$G,WhatIf!$A:$A,H$1,WhatIf!$B:$B,H383)&lt;=price_limit,IF(H383="Yes",1,2),"")),""))</f>
        <v/>
      </c>
      <c r="AX383" s="67" t="str">
        <f>IF(OR(I383="",VLOOKUP(I$1,Services!$A$1:$B$22,2,0)="Exclude"),"",IF($D383=1,IF(OR(price_limit="",price_limit="No Limit"),IF(I383="Yes",1,2),IF(SUMIFS(WhatIf!$G:$G,WhatIf!$A:$A,I$1,WhatIf!$B:$B,I383)&lt;=price_limit,IF(I383="Yes",1,2),"")),""))</f>
        <v/>
      </c>
      <c r="AY383" s="67" t="str">
        <f>IF(OR(J383="",VLOOKUP(J$1,Services!$A$1:$B$22,2,0)="Exclude"),"",IF($D383=1,IF(OR(price_limit="",price_limit="No Limit"),IF(J383="Yes",1,2),IF(SUMIFS(WhatIf!$G:$G,WhatIf!$A:$A,J$1,WhatIf!$B:$B,J383)&lt;=price_limit,IF(J383="Yes",1,2),"")),""))</f>
        <v/>
      </c>
      <c r="AZ383" s="67" t="str">
        <f>IF(OR(K383="",VLOOKUP(K$1,Services!$A$1:$B$22,2,0)="Exclude"),"",IF($D383=1,IF(OR(price_limit="",price_limit="No Limit"),IF(K383="Yes",1,2),IF(SUMIFS(WhatIf!$G:$G,WhatIf!$A:$A,K$1,WhatIf!$B:$B,K383)&lt;=price_limit,IF(K383="Yes",1,2),"")),""))</f>
        <v/>
      </c>
      <c r="BA383" s="67" t="str">
        <f>IF(OR(L383="",VLOOKUP(L$1,Services!$A$1:$B$22,2,0)="Exclude"),"",IF($D383=1,IF(OR(price_limit="",price_limit="No Limit"),IF(L383="Yes",1,2),IF(SUMIFS(WhatIf!$G:$G,WhatIf!$A:$A,L$1,WhatIf!$B:$B,L383)&lt;=price_limit,IF(L383="Yes",1,2),"")),""))</f>
        <v/>
      </c>
      <c r="BB383" s="67" t="str">
        <f>IF(OR(M383="",VLOOKUP(M$1,Services!$A$1:$B$22,2,0)="Exclude"),"",IF($D383=1,IF(OR(price_limit="",price_limit="No Limit"),IF(M383="Yes",1,2),IF(SUMIFS(WhatIf!$G:$G,WhatIf!$A:$A,M$1,WhatIf!$B:$B,M383)&lt;=price_limit,IF(M383="Yes",1,2),"")),""))</f>
        <v/>
      </c>
      <c r="BC383" s="67" t="str">
        <f>IF(OR(N383="",VLOOKUP(N$1,Services!$A$1:$B$22,2,0)="Exclude"),"",IF($D383=1,IF(OR(price_limit="",price_limit="No Limit"),IF(N383="Yes",1,2),IF(SUMIFS(WhatIf!$G:$G,WhatIf!$A:$A,N$1,WhatIf!$B:$B,N383)&lt;=price_limit,IF(N383="Yes",1,2),"")),""))</f>
        <v/>
      </c>
      <c r="BD383" s="67" t="str">
        <f>IF(OR(O383="",VLOOKUP(O$1,Services!$A$1:$B$22,2,0)="Exclude"),"",IF($D383=1,IF(OR(price_limit="",price_limit="No Limit"),IF(O383="Yes",1,2),IF(SUMIFS(WhatIf!$G:$G,WhatIf!$A:$A,O$1,WhatIf!$B:$B,O383)&lt;=price_limit,IF(O383="Yes",1,2),"")),""))</f>
        <v/>
      </c>
      <c r="BE383" s="67" t="str">
        <f>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27"/>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72</v>
      </c>
      <c r="B384" s="4" t="s">
        <v>544</v>
      </c>
      <c r="C384" s="4" t="s">
        <v>207</v>
      </c>
      <c r="D384" s="3" t="str">
        <f t="shared" ca="1" si="29"/>
        <v/>
      </c>
      <c r="F384" s="5" t="s">
        <v>495</v>
      </c>
      <c r="G384" s="5" t="s">
        <v>495</v>
      </c>
      <c r="I384" s="5" t="s">
        <v>1</v>
      </c>
      <c r="K384" s="5" t="s">
        <v>1</v>
      </c>
      <c r="L384" s="5" t="s">
        <v>1</v>
      </c>
      <c r="M384" s="5" t="s">
        <v>1</v>
      </c>
      <c r="O384" s="6" t="s">
        <v>1</v>
      </c>
      <c r="P384" s="6"/>
      <c r="Q384" s="6" t="s">
        <v>305</v>
      </c>
      <c r="R384" s="6" t="s">
        <v>807</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6"/>
        <v/>
      </c>
      <c r="AT384" s="67" t="str">
        <f>IF(OR(E384="",VLOOKUP(E$1,Services!$A$1:$B$22,2,0)="Exclude"),"",IF($D384=1,IF(OR(price_limit="",price_limit="No Limit"),IF(E384="Yes",1,2),IF(SUMIFS(WhatIf!$G:$G,WhatIf!$A:$A,E$1,WhatIf!$B:$B,E384)&lt;=price_limit,IF(E384="Yes",1,2),"")),""))</f>
        <v/>
      </c>
      <c r="AU384" s="67" t="str">
        <f ca="1">IF(OR(F384="",VLOOKUP(F$1,Services!$A$1:$B$22,2,0)="Exclude"),"",IF($D384=1,IF(OR(price_limit="",price_limit="No Limit"),IF(F384="Yes",1,2),IF(SUMIFS(WhatIf!$G:$G,WhatIf!$A:$A,F$1,WhatIf!$B:$B,F384)&lt;=price_limit,IF(F384="Yes",1,2),"")),""))</f>
        <v/>
      </c>
      <c r="AV384" s="67" t="str">
        <f ca="1">IF(OR(G384="",VLOOKUP(G$1,Services!$A$1:$B$22,2,0)="Exclude"),"",IF($D384=1,IF(OR(price_limit="",price_limit="No Limit"),IF(G384="Yes",1,2),IF(SUMIFS(WhatIf!$G:$G,WhatIf!$A:$A,G$1,WhatIf!$B:$B,G384)&lt;=price_limit,IF(G384="Yes",1,2),"")),""))</f>
        <v/>
      </c>
      <c r="AW384" s="67" t="str">
        <f>IF(OR(H384="",VLOOKUP(H$1,Services!$A$1:$B$22,2,0)="Exclude"),"",IF($D384=1,IF(OR(price_limit="",price_limit="No Limit"),IF(H384="Yes",1,2),IF(SUMIFS(WhatIf!$G:$G,WhatIf!$A:$A,H$1,WhatIf!$B:$B,H384)&lt;=price_limit,IF(H384="Yes",1,2),"")),""))</f>
        <v/>
      </c>
      <c r="AX384" s="67" t="str">
        <f ca="1">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 ca="1">IF(OR(K384="",VLOOKUP(K$1,Services!$A$1:$B$22,2,0)="Exclude"),"",IF($D384=1,IF(OR(price_limit="",price_limit="No Limit"),IF(K384="Yes",1,2),IF(SUMIFS(WhatIf!$G:$G,WhatIf!$A:$A,K$1,WhatIf!$B:$B,K384)&lt;=price_limit,IF(K384="Yes",1,2),"")),""))</f>
        <v/>
      </c>
      <c r="BA384" s="67" t="str">
        <f ca="1">IF(OR(L384="",VLOOKUP(L$1,Services!$A$1:$B$22,2,0)="Exclude"),"",IF($D384=1,IF(OR(price_limit="",price_limit="No Limit"),IF(L384="Yes",1,2),IF(SUMIFS(WhatIf!$G:$G,WhatIf!$A:$A,L$1,WhatIf!$B:$B,L384)&lt;=price_limit,IF(L384="Yes",1,2),"")),""))</f>
        <v/>
      </c>
      <c r="BB384" s="67" t="str">
        <f ca="1">IF(OR(M384="",VLOOKUP(M$1,Services!$A$1:$B$22,2,0)="Exclude"),"",IF($D384=1,IF(OR(price_limit="",price_limit="No Limit"),IF(M384="Yes",1,2),IF(SUMIFS(WhatIf!$G:$G,WhatIf!$A:$A,M$1,WhatIf!$B:$B,M384)&lt;=price_limit,IF(M384="Yes",1,2),"")),""))</f>
        <v/>
      </c>
      <c r="BC384" s="67" t="str">
        <f>IF(OR(N384="",VLOOKUP(N$1,Services!$A$1:$B$22,2,0)="Exclude"),"",IF($D384=1,IF(OR(price_limit="",price_limit="No Limit"),IF(N384="Yes",1,2),IF(SUMIFS(WhatIf!$G:$G,WhatIf!$A:$A,N$1,WhatIf!$B:$B,N384)&lt;=price_limit,IF(N384="Yes",1,2),"")),""))</f>
        <v/>
      </c>
      <c r="BD384" s="67" t="str">
        <f ca="1">IF(OR(O384="",VLOOKUP(O$1,Services!$A$1:$B$22,2,0)="Exclude"),"",IF($D384=1,IF(OR(price_limit="",price_limit="No Limit"),IF(O384="Yes",1,2),IF(SUMIFS(WhatIf!$G:$G,WhatIf!$A:$A,O$1,WhatIf!$B:$B,O384)&lt;=price_limit,IF(O384="Yes",1,2),"")),""))</f>
        <v/>
      </c>
      <c r="BE384" s="67" t="str">
        <f>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 ca="1">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27"/>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145</v>
      </c>
      <c r="B385" s="4" t="s">
        <v>816</v>
      </c>
      <c r="C385" s="4" t="s">
        <v>214</v>
      </c>
      <c r="D385" s="3" t="str">
        <f t="shared" ca="1" si="29"/>
        <v/>
      </c>
      <c r="T385" s="5" t="s">
        <v>244</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6"/>
        <v/>
      </c>
      <c r="AT385" s="67" t="str">
        <f>IF(OR(E385="",VLOOKUP(E$1,Services!$A$1:$B$22,2,0)="Exclude"),"",IF($D385=1,IF(OR(price_limit="",price_limit="No Limit"),IF(E385="Yes",1,2),IF(SUMIFS(WhatIf!$G:$G,WhatIf!$A:$A,E$1,WhatIf!$B:$B,E385)&lt;=price_limit,IF(E385="Yes",1,2),"")),""))</f>
        <v/>
      </c>
      <c r="AU385" s="67" t="str">
        <f>IF(OR(F385="",VLOOKUP(F$1,Services!$A$1:$B$22,2,0)="Exclude"),"",IF($D385=1,IF(OR(price_limit="",price_limit="No Limit"),IF(F385="Yes",1,2),IF(SUMIFS(WhatIf!$G:$G,WhatIf!$A:$A,F$1,WhatIf!$B:$B,F385)&lt;=price_limit,IF(F385="Yes",1,2),"")),""))</f>
        <v/>
      </c>
      <c r="AV385" s="67" t="str">
        <f>IF(OR(G385="",VLOOKUP(G$1,Services!$A$1:$B$22,2,0)="Exclude"),"",IF($D385=1,IF(OR(price_limit="",price_limit="No Limit"),IF(G385="Yes",1,2),IF(SUMIFS(WhatIf!$G:$G,WhatIf!$A:$A,G$1,WhatIf!$B:$B,G385)&lt;=price_limit,IF(G385="Yes",1,2),"")),""))</f>
        <v/>
      </c>
      <c r="AW385" s="67" t="str">
        <f>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IF(OR(K385="",VLOOKUP(K$1,Services!$A$1:$B$22,2,0)="Exclude"),"",IF($D385=1,IF(OR(price_limit="",price_limit="No Limit"),IF(K385="Yes",1,2),IF(SUMIFS(WhatIf!$G:$G,WhatIf!$A:$A,K$1,WhatIf!$B:$B,K385)&lt;=price_limit,IF(K385="Yes",1,2),"")),""))</f>
        <v/>
      </c>
      <c r="BA385" s="67" t="str">
        <f>IF(OR(L385="",VLOOKUP(L$1,Services!$A$1:$B$22,2,0)="Exclude"),"",IF($D385=1,IF(OR(price_limit="",price_limit="No Limit"),IF(L385="Yes",1,2),IF(SUMIFS(WhatIf!$G:$G,WhatIf!$A:$A,L$1,WhatIf!$B:$B,L385)&lt;=price_limit,IF(L385="Yes",1,2),"")),""))</f>
        <v/>
      </c>
      <c r="BB385" s="67" t="str">
        <f>IF(OR(M385="",VLOOKUP(M$1,Services!$A$1:$B$22,2,0)="Exclude"),"",IF($D385=1,IF(OR(price_limit="",price_limit="No Limit"),IF(M385="Yes",1,2),IF(SUMIFS(WhatIf!$G:$G,WhatIf!$A:$A,M$1,WhatIf!$B:$B,M385)&lt;=price_limit,IF(M385="Yes",1,2),"")),""))</f>
        <v/>
      </c>
      <c r="BC385" s="67" t="str">
        <f>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IF(OR(R385="",VLOOKUP(R$1,Services!$A$1:$B$22,2,0)="Exclude"),"",IF($D385=1,IF(OR(price_limit="",price_limit="No Limit"),IF(R385="Yes",1,2),IF(SUMIFS(WhatIf!$G:$G,WhatIf!$A:$A,R$1,WhatIf!$B:$B,R385)&lt;=price_limit,IF(R385="Yes",1,2),"")),""))</f>
        <v/>
      </c>
      <c r="BH385" s="67" t="str">
        <f>IF(OR(S385="",VLOOKUP(S$1,Services!$A$1:$B$22,2,0)="Exclude"),"",IF($D385=1,IF(OR(price_limit="",price_limit="No Limit"),IF(S385="Yes",1,2),IF(SUMIFS(WhatIf!$G:$G,WhatIf!$A:$A,S$1,WhatIf!$B:$B,S385)&lt;=price_limit,IF(S385="Yes",1,2),"")),""))</f>
        <v/>
      </c>
      <c r="BI385" s="67" t="str">
        <f ca="1">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27"/>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37.299999999999997" x14ac:dyDescent="0.3">
      <c r="A386" s="19" t="s">
        <v>516</v>
      </c>
      <c r="B386" s="4" t="s">
        <v>749</v>
      </c>
      <c r="C386" s="4" t="s">
        <v>447</v>
      </c>
      <c r="D386" s="3" t="str">
        <f t="shared" ca="1" si="29"/>
        <v/>
      </c>
      <c r="F386" s="5" t="s">
        <v>516</v>
      </c>
      <c r="G386" s="5" t="s">
        <v>516</v>
      </c>
      <c r="T386" s="5" t="s">
        <v>244</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9" ca="1" si="30">IF(SUM(Y386:AR386)&gt;0,1,"")</f>
        <v/>
      </c>
      <c r="AT386" s="67" t="str">
        <f>IF(OR(E386="",VLOOKUP(E$1,Services!$A$1:$B$22,2,0)="Exclude"),"",IF($D386=1,IF(OR(price_limit="",price_limit="No Limit"),IF(E386="Yes",1,2),IF(SUMIFS(WhatIf!$G:$G,WhatIf!$A:$A,E$1,WhatIf!$B:$B,E386)&lt;=price_limit,IF(E386="Yes",1,2),"")),""))</f>
        <v/>
      </c>
      <c r="AU386" s="67" t="str">
        <f ca="1">IF(OR(F386="",VLOOKUP(F$1,Services!$A$1:$B$22,2,0)="Exclude"),"",IF($D386=1,IF(OR(price_limit="",price_limit="No Limit"),IF(F386="Yes",1,2),IF(SUMIFS(WhatIf!$G:$G,WhatIf!$A:$A,F$1,WhatIf!$B:$B,F386)&lt;=price_limit,IF(F386="Yes",1,2),"")),""))</f>
        <v/>
      </c>
      <c r="AV386" s="67" t="str">
        <f ca="1">IF(OR(G386="",VLOOKUP(G$1,Services!$A$1:$B$22,2,0)="Exclude"),"",IF($D386=1,IF(OR(price_limit="",price_limit="No Limit"),IF(G386="Yes",1,2),IF(SUMIFS(WhatIf!$G:$G,WhatIf!$A:$A,G$1,WhatIf!$B:$B,G386)&lt;=price_limit,IF(G386="Yes",1,2),"")),""))</f>
        <v/>
      </c>
      <c r="AW386" s="67" t="str">
        <f>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IF(OR(K386="",VLOOKUP(K$1,Services!$A$1:$B$22,2,0)="Exclude"),"",IF($D386=1,IF(OR(price_limit="",price_limit="No Limit"),IF(K386="Yes",1,2),IF(SUMIFS(WhatIf!$G:$G,WhatIf!$A:$A,K$1,WhatIf!$B:$B,K386)&lt;=price_limit,IF(K386="Yes",1,2),"")),""))</f>
        <v/>
      </c>
      <c r="BA386" s="67" t="str">
        <f>IF(OR(L386="",VLOOKUP(L$1,Services!$A$1:$B$22,2,0)="Exclude"),"",IF($D386=1,IF(OR(price_limit="",price_limit="No Limit"),IF(L386="Yes",1,2),IF(SUMIFS(WhatIf!$G:$G,WhatIf!$A:$A,L$1,WhatIf!$B:$B,L386)&lt;=price_limit,IF(L386="Yes",1,2),"")),""))</f>
        <v/>
      </c>
      <c r="BB386" s="67" t="str">
        <f>IF(OR(M386="",VLOOKUP(M$1,Services!$A$1:$B$22,2,0)="Exclude"),"",IF($D386=1,IF(OR(price_limit="",price_limit="No Limit"),IF(M386="Yes",1,2),IF(SUMIFS(WhatIf!$G:$G,WhatIf!$A:$A,M$1,WhatIf!$B:$B,M386)&lt;=price_limit,IF(M386="Yes",1,2),"")),""))</f>
        <v/>
      </c>
      <c r="BC386" s="67" t="str">
        <f>IF(OR(N386="",VLOOKUP(N$1,Services!$A$1:$B$22,2,0)="Exclude"),"",IF($D386=1,IF(OR(price_limit="",price_limit="No Limit"),IF(N386="Yes",1,2),IF(SUMIFS(WhatIf!$G:$G,WhatIf!$A:$A,N$1,WhatIf!$B:$B,N386)&lt;=price_limit,IF(N386="Yes",1,2),"")),""))</f>
        <v/>
      </c>
      <c r="BD386" s="67" t="str">
        <f>IF(OR(O386="",VLOOKUP(O$1,Services!$A$1:$B$22,2,0)="Exclude"),"",IF($D386=1,IF(OR(price_limit="",price_limit="No Limit"),IF(O386="Yes",1,2),IF(SUMIFS(WhatIf!$G:$G,WhatIf!$A:$A,O$1,WhatIf!$B:$B,O386)&lt;=price_limit,IF(O386="Yes",1,2),"")),""))</f>
        <v/>
      </c>
      <c r="BE386" s="67" t="str">
        <f>IF(OR(P386="",VLOOKUP(P$1,Services!$A$1:$B$22,2,0)="Exclude"),"",IF($D386=1,IF(OR(price_limit="",price_limit="No Limit"),IF(P386="Yes",1,2),IF(SUMIFS(WhatIf!$G:$G,WhatIf!$A:$A,P$1,WhatIf!$B:$B,P386)&lt;=price_limit,IF(P386="Yes",1,2),"")),""))</f>
        <v/>
      </c>
      <c r="BF386" s="67" t="str">
        <f>IF(OR(Q386="",VLOOKUP(Q$1,Services!$A$1:$B$22,2,0)="Exclude"),"",IF($D386=1,IF(OR(price_limit="",price_limit="No Limit"),IF(Q386="Yes",1,2),IF(SUMIFS(WhatIf!$G:$G,WhatIf!$A:$A,Q$1,WhatIf!$B:$B,Q386)&lt;=price_limit,IF(Q386="Yes",1,2),"")),""))</f>
        <v/>
      </c>
      <c r="BG386" s="67" t="str">
        <f>IF(OR(R386="",VLOOKUP(R$1,Services!$A$1:$B$22,2,0)="Exclude"),"",IF($D386=1,IF(OR(price_limit="",price_limit="No Limit"),IF(R386="Yes",1,2),IF(SUMIFS(WhatIf!$G:$G,WhatIf!$A:$A,R$1,WhatIf!$B:$B,R386)&lt;=price_limit,IF(R386="Yes",1,2),"")),""))</f>
        <v/>
      </c>
      <c r="BH386" s="67" t="str">
        <f>IF(OR(S386="",VLOOKUP(S$1,Services!$A$1:$B$22,2,0)="Exclude"),"",IF($D386=1,IF(OR(price_limit="",price_limit="No Limit"),IF(S386="Yes",1,2),IF(SUMIFS(WhatIf!$G:$G,WhatIf!$A:$A,S$1,WhatIf!$B:$B,S386)&lt;=price_limit,IF(S386="Yes",1,2),"")),""))</f>
        <v/>
      </c>
      <c r="BI386" s="67" t="str">
        <f ca="1">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IF(OR(X386="",VLOOKUP(X$1,Services!$A$1:$B$22,2,0)="Exclude"),"",IF($D386=1,IF(OR(price_limit="",price_limit="No Limit"),IF(X386="Yes",1,2),IF(SUMIFS(WhatIf!$G:$G,WhatIf!$A:$A,X$1,WhatIf!$B:$B,X386)&lt;=price_limit,IF(X386="Yes",1,2),"")),""))</f>
        <v/>
      </c>
      <c r="BN386" s="3">
        <f t="shared" ref="BN386:BN449" si="31">MAX(BO386:BQ386)</f>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24.9" x14ac:dyDescent="0.3">
      <c r="A387" s="19" t="s">
        <v>215</v>
      </c>
      <c r="B387" s="4" t="s">
        <v>237</v>
      </c>
      <c r="C387" s="4" t="s">
        <v>207</v>
      </c>
      <c r="D387" s="3" t="str">
        <f t="shared" ca="1" si="29"/>
        <v/>
      </c>
      <c r="F387" s="5" t="s">
        <v>501</v>
      </c>
      <c r="G387" s="5" t="s">
        <v>501</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0"/>
        <v/>
      </c>
      <c r="AT387" s="67" t="str">
        <f>IF(OR(E387="",VLOOKUP(E$1,Services!$A$1:$B$22,2,0)="Exclude"),"",IF($D387=1,IF(OR(price_limit="",price_limit="No Limit"),IF(E387="Yes",1,2),IF(SUMIFS(WhatIf!$G:$G,WhatIf!$A:$A,E$1,WhatIf!$B:$B,E387)&lt;=price_limit,IF(E387="Yes",1,2),"")),""))</f>
        <v/>
      </c>
      <c r="AU387" s="67" t="str">
        <f ca="1">IF(OR(F387="",VLOOKUP(F$1,Services!$A$1:$B$22,2,0)="Exclude"),"",IF($D387=1,IF(OR(price_limit="",price_limit="No Limit"),IF(F387="Yes",1,2),IF(SUMIFS(WhatIf!$G:$G,WhatIf!$A:$A,F$1,WhatIf!$B:$B,F387)&lt;=price_limit,IF(F387="Yes",1,2),"")),""))</f>
        <v/>
      </c>
      <c r="AV387" s="67" t="str">
        <f ca="1">IF(OR(G387="",VLOOKUP(G$1,Services!$A$1:$B$22,2,0)="Exclude"),"",IF($D387=1,IF(OR(price_limit="",price_limit="No Limit"),IF(G387="Yes",1,2),IF(SUMIFS(WhatIf!$G:$G,WhatIf!$A:$A,G$1,WhatIf!$B:$B,G387)&lt;=price_limit,IF(G387="Yes",1,2),"")),""))</f>
        <v/>
      </c>
      <c r="AW387" s="67" t="str">
        <f>IF(OR(H387="",VLOOKUP(H$1,Services!$A$1:$B$22,2,0)="Exclude"),"",IF($D387=1,IF(OR(price_limit="",price_limit="No Limit"),IF(H387="Yes",1,2),IF(SUMIFS(WhatIf!$G:$G,WhatIf!$A:$A,H$1,WhatIf!$B:$B,H387)&lt;=price_limit,IF(H387="Yes",1,2),"")),""))</f>
        <v/>
      </c>
      <c r="AX387" s="67" t="str">
        <f>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IF(OR(K387="",VLOOKUP(K$1,Services!$A$1:$B$22,2,0)="Exclude"),"",IF($D387=1,IF(OR(price_limit="",price_limit="No Limit"),IF(K387="Yes",1,2),IF(SUMIFS(WhatIf!$G:$G,WhatIf!$A:$A,K$1,WhatIf!$B:$B,K387)&lt;=price_limit,IF(K387="Yes",1,2),"")),""))</f>
        <v/>
      </c>
      <c r="BA387" s="67" t="str">
        <f>IF(OR(L387="",VLOOKUP(L$1,Services!$A$1:$B$22,2,0)="Exclude"),"",IF($D387=1,IF(OR(price_limit="",price_limit="No Limit"),IF(L387="Yes",1,2),IF(SUMIFS(WhatIf!$G:$G,WhatIf!$A:$A,L$1,WhatIf!$B:$B,L387)&lt;=price_limit,IF(L387="Yes",1,2),"")),""))</f>
        <v/>
      </c>
      <c r="BB387" s="67" t="str">
        <f>IF(OR(M387="",VLOOKUP(M$1,Services!$A$1:$B$22,2,0)="Exclude"),"",IF($D387=1,IF(OR(price_limit="",price_limit="No Limit"),IF(M387="Yes",1,2),IF(SUMIFS(WhatIf!$G:$G,WhatIf!$A:$A,M$1,WhatIf!$B:$B,M387)&lt;=price_limit,IF(M387="Yes",1,2),"")),""))</f>
        <v/>
      </c>
      <c r="BC387" s="67" t="str">
        <f>IF(OR(N387="",VLOOKUP(N$1,Services!$A$1:$B$22,2,0)="Exclude"),"",IF($D387=1,IF(OR(price_limit="",price_limit="No Limit"),IF(N387="Yes",1,2),IF(SUMIFS(WhatIf!$G:$G,WhatIf!$A:$A,N$1,WhatIf!$B:$B,N387)&lt;=price_limit,IF(N387="Yes",1,2),"")),""))</f>
        <v/>
      </c>
      <c r="BD387" s="67" t="str">
        <f>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31"/>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12.45" customHeight="1" x14ac:dyDescent="0.3">
      <c r="A388" s="19" t="s">
        <v>303</v>
      </c>
      <c r="B388" s="4" t="s">
        <v>791</v>
      </c>
      <c r="C388" s="4" t="s">
        <v>214</v>
      </c>
      <c r="D388" s="3" t="str">
        <f t="shared" ca="1" si="29"/>
        <v/>
      </c>
      <c r="O388" s="5" t="s">
        <v>1</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0"/>
        <v/>
      </c>
      <c r="AT388" s="67" t="str">
        <f>IF(OR(E388="",VLOOKUP(E$1,Services!$A$1:$B$22,2,0)="Exclude"),"",IF($D388=1,IF(OR(price_limit="",price_limit="No Limit"),IF(E388="Yes",1,2),IF(SUMIFS(WhatIf!$G:$G,WhatIf!$A:$A,E$1,WhatIf!$B:$B,E388)&lt;=price_limit,IF(E388="Yes",1,2),"")),""))</f>
        <v/>
      </c>
      <c r="AU388" s="67" t="str">
        <f>IF(OR(F388="",VLOOKUP(F$1,Services!$A$1:$B$22,2,0)="Exclude"),"",IF($D388=1,IF(OR(price_limit="",price_limit="No Limit"),IF(F388="Yes",1,2),IF(SUMIFS(WhatIf!$G:$G,WhatIf!$A:$A,F$1,WhatIf!$B:$B,F388)&lt;=price_limit,IF(F388="Yes",1,2),"")),""))</f>
        <v/>
      </c>
      <c r="AV388" s="67" t="str">
        <f>IF(OR(G388="",VLOOKUP(G$1,Services!$A$1:$B$22,2,0)="Exclude"),"",IF($D388=1,IF(OR(price_limit="",price_limit="No Limit"),IF(G388="Yes",1,2),IF(SUMIFS(WhatIf!$G:$G,WhatIf!$A:$A,G$1,WhatIf!$B:$B,G388)&lt;=price_limit,IF(G388="Yes",1,2),"")),""))</f>
        <v/>
      </c>
      <c r="AW388" s="67" t="str">
        <f>IF(OR(H388="",VLOOKUP(H$1,Services!$A$1:$B$22,2,0)="Exclude"),"",IF($D388=1,IF(OR(price_limit="",price_limit="No Limit"),IF(H388="Yes",1,2),IF(SUMIFS(WhatIf!$G:$G,WhatIf!$A:$A,H$1,WhatIf!$B:$B,H388)&lt;=price_limit,IF(H388="Yes",1,2),"")),""))</f>
        <v/>
      </c>
      <c r="AX388" s="67" t="str">
        <f>IF(OR(I388="",VLOOKUP(I$1,Services!$A$1:$B$22,2,0)="Exclude"),"",IF($D388=1,IF(OR(price_limit="",price_limit="No Limit"),IF(I388="Yes",1,2),IF(SUMIFS(WhatIf!$G:$G,WhatIf!$A:$A,I$1,WhatIf!$B:$B,I388)&lt;=price_limit,IF(I388="Yes",1,2),"")),""))</f>
        <v/>
      </c>
      <c r="AY388" s="67" t="str">
        <f>IF(OR(J388="",VLOOKUP(J$1,Services!$A$1:$B$22,2,0)="Exclude"),"",IF($D388=1,IF(OR(price_limit="",price_limit="No Limit"),IF(J388="Yes",1,2),IF(SUMIFS(WhatIf!$G:$G,WhatIf!$A:$A,J$1,WhatIf!$B:$B,J388)&lt;=price_limit,IF(J388="Yes",1,2),"")),""))</f>
        <v/>
      </c>
      <c r="AZ388" s="67" t="str">
        <f>IF(OR(K388="",VLOOKUP(K$1,Services!$A$1:$B$22,2,0)="Exclude"),"",IF($D388=1,IF(OR(price_limit="",price_limit="No Limit"),IF(K388="Yes",1,2),IF(SUMIFS(WhatIf!$G:$G,WhatIf!$A:$A,K$1,WhatIf!$B:$B,K388)&lt;=price_limit,IF(K388="Yes",1,2),"")),""))</f>
        <v/>
      </c>
      <c r="BA388" s="67" t="str">
        <f>IF(OR(L388="",VLOOKUP(L$1,Services!$A$1:$B$22,2,0)="Exclude"),"",IF($D388=1,IF(OR(price_limit="",price_limit="No Limit"),IF(L388="Yes",1,2),IF(SUMIFS(WhatIf!$G:$G,WhatIf!$A:$A,L$1,WhatIf!$B:$B,L388)&lt;=price_limit,IF(L388="Yes",1,2),"")),""))</f>
        <v/>
      </c>
      <c r="BB388" s="67" t="str">
        <f>IF(OR(M388="",VLOOKUP(M$1,Services!$A$1:$B$22,2,0)="Exclude"),"",IF($D388=1,IF(OR(price_limit="",price_limit="No Limit"),IF(M388="Yes",1,2),IF(SUMIFS(WhatIf!$G:$G,WhatIf!$A:$A,M$1,WhatIf!$B:$B,M388)&lt;=price_limit,IF(M388="Yes",1,2),"")),""))</f>
        <v/>
      </c>
      <c r="BC388" s="67" t="str">
        <f>IF(OR(N388="",VLOOKUP(N$1,Services!$A$1:$B$22,2,0)="Exclude"),"",IF($D388=1,IF(OR(price_limit="",price_limit="No Limit"),IF(N388="Yes",1,2),IF(SUMIFS(WhatIf!$G:$G,WhatIf!$A:$A,N$1,WhatIf!$B:$B,N388)&lt;=price_limit,IF(N388="Yes",1,2),"")),""))</f>
        <v/>
      </c>
      <c r="BD388" s="67" t="str">
        <f ca="1">IF(OR(O388="",VLOOKUP(O$1,Services!$A$1:$B$22,2,0)="Exclude"),"",IF($D388=1,IF(OR(price_limit="",price_limit="No Limit"),IF(O388="Yes",1,2),IF(SUMIFS(WhatIf!$G:$G,WhatIf!$A:$A,O$1,WhatIf!$B:$B,O388)&lt;=price_limit,IF(O388="Yes",1,2),"")),""))</f>
        <v/>
      </c>
      <c r="BE388" s="67" t="str">
        <f>IF(OR(P388="",VLOOKUP(P$1,Services!$A$1:$B$22,2,0)="Exclude"),"",IF($D388=1,IF(OR(price_limit="",price_limit="No Limit"),IF(P388="Yes",1,2),IF(SUMIFS(WhatIf!$G:$G,WhatIf!$A:$A,P$1,WhatIf!$B:$B,P388)&lt;=price_limit,IF(P388="Yes",1,2),"")),""))</f>
        <v/>
      </c>
      <c r="BF388" s="67" t="str">
        <f>IF(OR(Q388="",VLOOKUP(Q$1,Services!$A$1:$B$22,2,0)="Exclude"),"",IF($D388=1,IF(OR(price_limit="",price_limit="No Limit"),IF(Q388="Yes",1,2),IF(SUMIFS(WhatIf!$G:$G,WhatIf!$A:$A,Q$1,WhatIf!$B:$B,Q388)&lt;=price_limit,IF(Q388="Yes",1,2),"")),""))</f>
        <v/>
      </c>
      <c r="BG388" s="67" t="str">
        <f>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31"/>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24.9" x14ac:dyDescent="0.3">
      <c r="A389" s="19" t="s">
        <v>73</v>
      </c>
      <c r="B389" s="4" t="s">
        <v>291</v>
      </c>
      <c r="C389" s="4" t="s">
        <v>198</v>
      </c>
      <c r="D389" s="3" t="str">
        <f t="shared" ca="1" si="29"/>
        <v/>
      </c>
      <c r="E389" s="5" t="s">
        <v>1</v>
      </c>
      <c r="G389" s="5" t="s">
        <v>1</v>
      </c>
      <c r="J389" s="5" t="s">
        <v>1</v>
      </c>
      <c r="K389" s="5" t="s">
        <v>1</v>
      </c>
      <c r="L389" s="5" t="s">
        <v>1</v>
      </c>
      <c r="M389" s="5" t="s">
        <v>1</v>
      </c>
      <c r="O389" s="6" t="s">
        <v>1</v>
      </c>
      <c r="P389" s="6" t="s">
        <v>1</v>
      </c>
      <c r="Q389" s="6" t="s">
        <v>1</v>
      </c>
      <c r="R389" s="6" t="s">
        <v>1</v>
      </c>
      <c r="S389" s="5" t="s">
        <v>1</v>
      </c>
      <c r="V389" s="5" t="s">
        <v>1</v>
      </c>
      <c r="X389" s="5" t="s">
        <v>1</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0"/>
        <v/>
      </c>
      <c r="AT389" s="67" t="str">
        <f ca="1">IF(OR(E389="",VLOOKUP(E$1,Services!$A$1:$B$22,2,0)="Exclude"),"",IF($D389=1,IF(OR(price_limit="",price_limit="No Limit"),IF(E389="Yes",1,2),IF(SUMIFS(WhatIf!$G:$G,WhatIf!$A:$A,E$1,WhatIf!$B:$B,E389)&lt;=price_limit,IF(E389="Yes",1,2),"")),""))</f>
        <v/>
      </c>
      <c r="AU389" s="67" t="str">
        <f>IF(OR(F389="",VLOOKUP(F$1,Services!$A$1:$B$22,2,0)="Exclude"),"",IF($D389=1,IF(OR(price_limit="",price_limit="No Limit"),IF(F389="Yes",1,2),IF(SUMIFS(WhatIf!$G:$G,WhatIf!$A:$A,F$1,WhatIf!$B:$B,F389)&lt;=price_limit,IF(F389="Yes",1,2),"")),""))</f>
        <v/>
      </c>
      <c r="AV389" s="67" t="str">
        <f ca="1">IF(OR(G389="",VLOOKUP(G$1,Services!$A$1:$B$22,2,0)="Exclude"),"",IF($D389=1,IF(OR(price_limit="",price_limit="No Limit"),IF(G389="Yes",1,2),IF(SUMIFS(WhatIf!$G:$G,WhatIf!$A:$A,G$1,WhatIf!$B:$B,G389)&lt;=price_limit,IF(G389="Yes",1,2),"")),""))</f>
        <v/>
      </c>
      <c r="AW389" s="67" t="str">
        <f>IF(OR(H389="",VLOOKUP(H$1,Services!$A$1:$B$22,2,0)="Exclude"),"",IF($D389=1,IF(OR(price_limit="",price_limit="No Limit"),IF(H389="Yes",1,2),IF(SUMIFS(WhatIf!$G:$G,WhatIf!$A:$A,H$1,WhatIf!$B:$B,H389)&lt;=price_limit,IF(H389="Yes",1,2),"")),""))</f>
        <v/>
      </c>
      <c r="AX389" s="67" t="str">
        <f>IF(OR(I389="",VLOOKUP(I$1,Services!$A$1:$B$22,2,0)="Exclude"),"",IF($D389=1,IF(OR(price_limit="",price_limit="No Limit"),IF(I389="Yes",1,2),IF(SUMIFS(WhatIf!$G:$G,WhatIf!$A:$A,I$1,WhatIf!$B:$B,I389)&lt;=price_limit,IF(I389="Yes",1,2),"")),""))</f>
        <v/>
      </c>
      <c r="AY389" s="67" t="str">
        <f ca="1">IF(OR(J389="",VLOOKUP(J$1,Services!$A$1:$B$22,2,0)="Exclude"),"",IF($D389=1,IF(OR(price_limit="",price_limit="No Limit"),IF(J389="Yes",1,2),IF(SUMIFS(WhatIf!$G:$G,WhatIf!$A:$A,J$1,WhatIf!$B:$B,J389)&lt;=price_limit,IF(J389="Yes",1,2),"")),""))</f>
        <v/>
      </c>
      <c r="AZ389" s="67" t="str">
        <f ca="1">IF(OR(K389="",VLOOKUP(K$1,Services!$A$1:$B$22,2,0)="Exclude"),"",IF($D389=1,IF(OR(price_limit="",price_limit="No Limit"),IF(K389="Yes",1,2),IF(SUMIFS(WhatIf!$G:$G,WhatIf!$A:$A,K$1,WhatIf!$B:$B,K389)&lt;=price_limit,IF(K389="Yes",1,2),"")),""))</f>
        <v/>
      </c>
      <c r="BA389" s="67" t="str">
        <f ca="1">IF(OR(L389="",VLOOKUP(L$1,Services!$A$1:$B$22,2,0)="Exclude"),"",IF($D389=1,IF(OR(price_limit="",price_limit="No Limit"),IF(L389="Yes",1,2),IF(SUMIFS(WhatIf!$G:$G,WhatIf!$A:$A,L$1,WhatIf!$B:$B,L389)&lt;=price_limit,IF(L389="Yes",1,2),"")),""))</f>
        <v/>
      </c>
      <c r="BB389" s="67" t="str">
        <f ca="1">IF(OR(M389="",VLOOKUP(M$1,Services!$A$1:$B$22,2,0)="Exclude"),"",IF($D389=1,IF(OR(price_limit="",price_limit="No Limit"),IF(M389="Yes",1,2),IF(SUMIFS(WhatIf!$G:$G,WhatIf!$A:$A,M$1,WhatIf!$B:$B,M389)&lt;=price_limit,IF(M389="Yes",1,2),"")),""))</f>
        <v/>
      </c>
      <c r="BC389" s="67" t="str">
        <f>IF(OR(N389="",VLOOKUP(N$1,Services!$A$1:$B$22,2,0)="Exclude"),"",IF($D389=1,IF(OR(price_limit="",price_limit="No Limit"),IF(N389="Yes",1,2),IF(SUMIFS(WhatIf!$G:$G,WhatIf!$A:$A,N$1,WhatIf!$B:$B,N389)&lt;=price_limit,IF(N389="Yes",1,2),"")),""))</f>
        <v/>
      </c>
      <c r="BD389" s="67" t="str">
        <f ca="1">IF(OR(O389="",VLOOKUP(O$1,Services!$A$1:$B$22,2,0)="Exclude"),"",IF($D389=1,IF(OR(price_limit="",price_limit="No Limit"),IF(O389="Yes",1,2),IF(SUMIFS(WhatIf!$G:$G,WhatIf!$A:$A,O$1,WhatIf!$B:$B,O389)&lt;=price_limit,IF(O389="Yes",1,2),"")),""))</f>
        <v/>
      </c>
      <c r="BE389" s="67" t="str">
        <f ca="1">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 ca="1">IF(OR(R389="",VLOOKUP(R$1,Services!$A$1:$B$22,2,0)="Exclude"),"",IF($D389=1,IF(OR(price_limit="",price_limit="No Limit"),IF(R389="Yes",1,2),IF(SUMIFS(WhatIf!$G:$G,WhatIf!$A:$A,R$1,WhatIf!$B:$B,R389)&lt;=price_limit,IF(R389="Yes",1,2),"")),""))</f>
        <v/>
      </c>
      <c r="BH389" s="67" t="str">
        <f ca="1">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 ca="1">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 ca="1">IF(OR(X389="",VLOOKUP(X$1,Services!$A$1:$B$22,2,0)="Exclude"),"",IF($D389=1,IF(OR(price_limit="",price_limit="No Limit"),IF(X389="Yes",1,2),IF(SUMIFS(WhatIf!$G:$G,WhatIf!$A:$A,X$1,WhatIf!$B:$B,X389)&lt;=price_limit,IF(X389="Yes",1,2),"")),""))</f>
        <v/>
      </c>
      <c r="BN389" s="3">
        <f t="shared" si="31"/>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12.45" customHeight="1" x14ac:dyDescent="0.3">
      <c r="A390" s="19" t="s">
        <v>945</v>
      </c>
      <c r="C390" s="4" t="s">
        <v>206</v>
      </c>
      <c r="D390" s="3" t="str">
        <f t="shared" ca="1" si="29"/>
        <v/>
      </c>
      <c r="R390" s="5" t="s">
        <v>936</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0"/>
        <v/>
      </c>
      <c r="AT390" s="67" t="str">
        <f>IF(OR(E390="",VLOOKUP(E$1,Services!$A$1:$B$22,2,0)="Exclude"),"",IF($D390=1,IF(OR(price_limit="",price_limit="No Limit"),IF(E390="Yes",1,2),IF(SUMIFS(WhatIf!$G:$G,WhatIf!$A:$A,E$1,WhatIf!$B:$B,E390)&lt;=price_limit,IF(E390="Yes",1,2),"")),""))</f>
        <v/>
      </c>
      <c r="AU390" s="67" t="str">
        <f>IF(OR(F390="",VLOOKUP(F$1,Services!$A$1:$B$22,2,0)="Exclude"),"",IF($D390=1,IF(OR(price_limit="",price_limit="No Limit"),IF(F390="Yes",1,2),IF(SUMIFS(WhatIf!$G:$G,WhatIf!$A:$A,F$1,WhatIf!$B:$B,F390)&lt;=price_limit,IF(F390="Yes",1,2),"")),""))</f>
        <v/>
      </c>
      <c r="AV390" s="67" t="str">
        <f>IF(OR(G390="",VLOOKUP(G$1,Services!$A$1:$B$22,2,0)="Exclude"),"",IF($D390=1,IF(OR(price_limit="",price_limit="No Limit"),IF(G390="Yes",1,2),IF(SUMIFS(WhatIf!$G:$G,WhatIf!$A:$A,G$1,WhatIf!$B:$B,G390)&lt;=price_limit,IF(G390="Yes",1,2),"")),""))</f>
        <v/>
      </c>
      <c r="AW390" s="67" t="str">
        <f>IF(OR(H390="",VLOOKUP(H$1,Services!$A$1:$B$22,2,0)="Exclude"),"",IF($D390=1,IF(OR(price_limit="",price_limit="No Limit"),IF(H390="Yes",1,2),IF(SUMIFS(WhatIf!$G:$G,WhatIf!$A:$A,H$1,WhatIf!$B:$B,H390)&lt;=price_limit,IF(H390="Yes",1,2),"")),""))</f>
        <v/>
      </c>
      <c r="AX390" s="67" t="str">
        <f>IF(OR(I390="",VLOOKUP(I$1,Services!$A$1:$B$22,2,0)="Exclude"),"",IF($D390=1,IF(OR(price_limit="",price_limit="No Limit"),IF(I390="Yes",1,2),IF(SUMIFS(WhatIf!$G:$G,WhatIf!$A:$A,I$1,WhatIf!$B:$B,I390)&lt;=price_limit,IF(I390="Yes",1,2),"")),""))</f>
        <v/>
      </c>
      <c r="AY390" s="67" t="str">
        <f>IF(OR(J390="",VLOOKUP(J$1,Services!$A$1:$B$22,2,0)="Exclude"),"",IF($D390=1,IF(OR(price_limit="",price_limit="No Limit"),IF(J390="Yes",1,2),IF(SUMIFS(WhatIf!$G:$G,WhatIf!$A:$A,J$1,WhatIf!$B:$B,J390)&lt;=price_limit,IF(J390="Yes",1,2),"")),""))</f>
        <v/>
      </c>
      <c r="AZ390" s="67" t="str">
        <f>IF(OR(K390="",VLOOKUP(K$1,Services!$A$1:$B$22,2,0)="Exclude"),"",IF($D390=1,IF(OR(price_limit="",price_limit="No Limit"),IF(K390="Yes",1,2),IF(SUMIFS(WhatIf!$G:$G,WhatIf!$A:$A,K$1,WhatIf!$B:$B,K390)&lt;=price_limit,IF(K390="Yes",1,2),"")),""))</f>
        <v/>
      </c>
      <c r="BA390" s="67" t="str">
        <f>IF(OR(L390="",VLOOKUP(L$1,Services!$A$1:$B$22,2,0)="Exclude"),"",IF($D390=1,IF(OR(price_limit="",price_limit="No Limit"),IF(L390="Yes",1,2),IF(SUMIFS(WhatIf!$G:$G,WhatIf!$A:$A,L$1,WhatIf!$B:$B,L390)&lt;=price_limit,IF(L390="Yes",1,2),"")),""))</f>
        <v/>
      </c>
      <c r="BB390" s="67" t="str">
        <f>IF(OR(M390="",VLOOKUP(M$1,Services!$A$1:$B$22,2,0)="Exclude"),"",IF($D390=1,IF(OR(price_limit="",price_limit="No Limit"),IF(M390="Yes",1,2),IF(SUMIFS(WhatIf!$G:$G,WhatIf!$A:$A,M$1,WhatIf!$B:$B,M390)&lt;=price_limit,IF(M390="Yes",1,2),"")),""))</f>
        <v/>
      </c>
      <c r="BC390" s="67" t="str">
        <f>IF(OR(N390="",VLOOKUP(N$1,Services!$A$1:$B$22,2,0)="Exclude"),"",IF($D390=1,IF(OR(price_limit="",price_limit="No Limit"),IF(N390="Yes",1,2),IF(SUMIFS(WhatIf!$G:$G,WhatIf!$A:$A,N$1,WhatIf!$B:$B,N390)&lt;=price_limit,IF(N390="Yes",1,2),"")),""))</f>
        <v/>
      </c>
      <c r="BD390" s="67" t="str">
        <f>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 ca="1">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31"/>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12.45" customHeight="1" x14ac:dyDescent="0.3">
      <c r="A391" s="19" t="s">
        <v>74</v>
      </c>
      <c r="B391" s="4" t="s">
        <v>237</v>
      </c>
      <c r="C391" s="4" t="s">
        <v>280</v>
      </c>
      <c r="D391" s="3" t="str">
        <f t="shared" ca="1" si="29"/>
        <v/>
      </c>
      <c r="F391" s="5" t="s">
        <v>1</v>
      </c>
      <c r="G391" s="5" t="s">
        <v>1</v>
      </c>
      <c r="H391" s="5" t="s">
        <v>1</v>
      </c>
      <c r="I391" s="5" t="s">
        <v>1</v>
      </c>
      <c r="J391" s="5" t="s">
        <v>1</v>
      </c>
      <c r="K391" s="5" t="s">
        <v>1</v>
      </c>
      <c r="L391" s="5" t="s">
        <v>1</v>
      </c>
      <c r="M391" s="5" t="s">
        <v>1</v>
      </c>
      <c r="N391" s="5" t="s">
        <v>1</v>
      </c>
      <c r="O391" s="6" t="s">
        <v>1</v>
      </c>
      <c r="P391" s="6" t="s">
        <v>1</v>
      </c>
      <c r="Q391" s="6" t="s">
        <v>1</v>
      </c>
      <c r="R391" s="6" t="s">
        <v>1</v>
      </c>
      <c r="S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0"/>
        <v/>
      </c>
      <c r="AT391" s="67" t="str">
        <f>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 ca="1">IF(OR(I391="",VLOOKUP(I$1,Services!$A$1:$B$22,2,0)="Exclude"),"",IF($D391=1,IF(OR(price_limit="",price_limit="No Limit"),IF(I391="Yes",1,2),IF(SUMIFS(WhatIf!$G:$G,WhatIf!$A:$A,I$1,WhatIf!$B:$B,I391)&lt;=price_limit,IF(I391="Yes",1,2),"")),""))</f>
        <v/>
      </c>
      <c r="AY391" s="67" t="str">
        <f ca="1">IF(OR(J391="",VLOOKUP(J$1,Services!$A$1:$B$22,2,0)="Exclude"),"",IF($D391=1,IF(OR(price_limit="",price_limit="No Limit"),IF(J391="Yes",1,2),IF(SUMIFS(WhatIf!$G:$G,WhatIf!$A:$A,J$1,WhatIf!$B:$B,J391)&lt;=price_limit,IF(J391="Yes",1,2),"")),""))</f>
        <v/>
      </c>
      <c r="AZ391" s="67" t="str">
        <f ca="1">IF(OR(K391="",VLOOKUP(K$1,Services!$A$1:$B$22,2,0)="Exclude"),"",IF($D391=1,IF(OR(price_limit="",price_limit="No Limit"),IF(K391="Yes",1,2),IF(SUMIFS(WhatIf!$G:$G,WhatIf!$A:$A,K$1,WhatIf!$B:$B,K391)&lt;=price_limit,IF(K391="Yes",1,2),"")),""))</f>
        <v/>
      </c>
      <c r="BA391" s="67" t="str">
        <f ca="1">IF(OR(L391="",VLOOKUP(L$1,Services!$A$1:$B$22,2,0)="Exclude"),"",IF($D391=1,IF(OR(price_limit="",price_limit="No Limit"),IF(L391="Yes",1,2),IF(SUMIFS(WhatIf!$G:$G,WhatIf!$A:$A,L$1,WhatIf!$B:$B,L391)&lt;=price_limit,IF(L391="Yes",1,2),"")),""))</f>
        <v/>
      </c>
      <c r="BB391" s="67" t="str">
        <f ca="1">IF(OR(M391="",VLOOKUP(M$1,Services!$A$1:$B$22,2,0)="Exclude"),"",IF($D391=1,IF(OR(price_limit="",price_limit="No Limit"),IF(M391="Yes",1,2),IF(SUMIFS(WhatIf!$G:$G,WhatIf!$A:$A,M$1,WhatIf!$B:$B,M391)&lt;=price_limit,IF(M391="Yes",1,2),"")),""))</f>
        <v/>
      </c>
      <c r="BC391" s="67" t="str">
        <f ca="1">IF(OR(N391="",VLOOKUP(N$1,Services!$A$1:$B$22,2,0)="Exclude"),"",IF($D391=1,IF(OR(price_limit="",price_limit="No Limit"),IF(N391="Yes",1,2),IF(SUMIFS(WhatIf!$G:$G,WhatIf!$A:$A,N$1,WhatIf!$B:$B,N391)&lt;=price_limit,IF(N391="Yes",1,2),"")),""))</f>
        <v/>
      </c>
      <c r="BD391" s="67" t="str">
        <f ca="1">IF(OR(O391="",VLOOKUP(O$1,Services!$A$1:$B$22,2,0)="Exclude"),"",IF($D391=1,IF(OR(price_limit="",price_limit="No Limit"),IF(O391="Yes",1,2),IF(SUMIFS(WhatIf!$G:$G,WhatIf!$A:$A,O$1,WhatIf!$B:$B,O391)&lt;=price_limit,IF(O391="Yes",1,2),"")),""))</f>
        <v/>
      </c>
      <c r="BE391" s="67" t="str">
        <f ca="1">IF(OR(P391="",VLOOKUP(P$1,Services!$A$1:$B$22,2,0)="Exclude"),"",IF($D391=1,IF(OR(price_limit="",price_limit="No Limit"),IF(P391="Yes",1,2),IF(SUMIFS(WhatIf!$G:$G,WhatIf!$A:$A,P$1,WhatIf!$B:$B,P391)&lt;=price_limit,IF(P391="Yes",1,2),"")),""))</f>
        <v/>
      </c>
      <c r="BF391" s="67" t="str">
        <f>IF(OR(Q391="",VLOOKUP(Q$1,Services!$A$1:$B$22,2,0)="Exclude"),"",IF($D391=1,IF(OR(price_limit="",price_limit="No Limit"),IF(Q391="Yes",1,2),IF(SUMIFS(WhatIf!$G:$G,WhatIf!$A:$A,Q$1,WhatIf!$B:$B,Q391)&lt;=price_limit,IF(Q391="Yes",1,2),"")),""))</f>
        <v/>
      </c>
      <c r="BG391" s="67" t="str">
        <f ca="1">IF(OR(R391="",VLOOKUP(R$1,Services!$A$1:$B$22,2,0)="Exclude"),"",IF($D391=1,IF(OR(price_limit="",price_limit="No Limit"),IF(R391="Yes",1,2),IF(SUMIFS(WhatIf!$G:$G,WhatIf!$A:$A,R$1,WhatIf!$B:$B,R391)&lt;=price_limit,IF(R391="Yes",1,2),"")),""))</f>
        <v/>
      </c>
      <c r="BH391" s="67" t="str">
        <f ca="1">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IF(OR(X391="",VLOOKUP(X$1,Services!$A$1:$B$22,2,0)="Exclude"),"",IF($D391=1,IF(OR(price_limit="",price_limit="No Limit"),IF(X391="Yes",1,2),IF(SUMIFS(WhatIf!$G:$G,WhatIf!$A:$A,X$1,WhatIf!$B:$B,X391)&lt;=price_limit,IF(X391="Yes",1,2),"")),""))</f>
        <v/>
      </c>
      <c r="BN391" s="3">
        <f t="shared" si="31"/>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24.9" x14ac:dyDescent="0.3">
      <c r="A392" s="19" t="s">
        <v>813</v>
      </c>
      <c r="C392" s="4" t="s">
        <v>206</v>
      </c>
      <c r="D392" s="3" t="str">
        <f t="shared" ca="1" si="29"/>
        <v/>
      </c>
      <c r="F392" s="5" t="s">
        <v>896</v>
      </c>
      <c r="G392" s="5" t="s">
        <v>896</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0"/>
        <v/>
      </c>
      <c r="AT392" s="67" t="str">
        <f>IF(OR(E392="",VLOOKUP(E$1,Services!$A$1:$B$22,2,0)="Exclude"),"",IF($D392=1,IF(OR(price_limit="",price_limit="No Limit"),IF(E392="Yes",1,2),IF(SUMIFS(WhatIf!$G:$G,WhatIf!$A:$A,E$1,WhatIf!$B:$B,E392)&lt;=price_limit,IF(E392="Yes",1,2),"")),""))</f>
        <v/>
      </c>
      <c r="AU392" s="67" t="str">
        <f ca="1">IF(OR(F392="",VLOOKUP(F$1,Services!$A$1:$B$22,2,0)="Exclude"),"",IF($D392=1,IF(OR(price_limit="",price_limit="No Limit"),IF(F392="Yes",1,2),IF(SUMIFS(WhatIf!$G:$G,WhatIf!$A:$A,F$1,WhatIf!$B:$B,F392)&lt;=price_limit,IF(F392="Yes",1,2),"")),""))</f>
        <v/>
      </c>
      <c r="AV392" s="67" t="str">
        <f ca="1">IF(OR(G392="",VLOOKUP(G$1,Services!$A$1:$B$22,2,0)="Exclude"),"",IF($D392=1,IF(OR(price_limit="",price_limit="No Limit"),IF(G392="Yes",1,2),IF(SUMIFS(WhatIf!$G:$G,WhatIf!$A:$A,G$1,WhatIf!$B:$B,G392)&lt;=price_limit,IF(G392="Yes",1,2),"")),""))</f>
        <v/>
      </c>
      <c r="AW392" s="67" t="str">
        <f>IF(OR(H392="",VLOOKUP(H$1,Services!$A$1:$B$22,2,0)="Exclude"),"",IF($D392=1,IF(OR(price_limit="",price_limit="No Limit"),IF(H392="Yes",1,2),IF(SUMIFS(WhatIf!$G:$G,WhatIf!$A:$A,H$1,WhatIf!$B:$B,H392)&lt;=price_limit,IF(H392="Yes",1,2),"")),""))</f>
        <v/>
      </c>
      <c r="AX392" s="67" t="str">
        <f>IF(OR(I392="",VLOOKUP(I$1,Services!$A$1:$B$22,2,0)="Exclude"),"",IF($D392=1,IF(OR(price_limit="",price_limit="No Limit"),IF(I392="Yes",1,2),IF(SUMIFS(WhatIf!$G:$G,WhatIf!$A:$A,I$1,WhatIf!$B:$B,I392)&lt;=price_limit,IF(I392="Yes",1,2),"")),""))</f>
        <v/>
      </c>
      <c r="AY392" s="67" t="str">
        <f>IF(OR(J392="",VLOOKUP(J$1,Services!$A$1:$B$22,2,0)="Exclude"),"",IF($D392=1,IF(OR(price_limit="",price_limit="No Limit"),IF(J392="Yes",1,2),IF(SUMIFS(WhatIf!$G:$G,WhatIf!$A:$A,J$1,WhatIf!$B:$B,J392)&lt;=price_limit,IF(J392="Yes",1,2),"")),""))</f>
        <v/>
      </c>
      <c r="AZ392" s="67" t="str">
        <f>IF(OR(K392="",VLOOKUP(K$1,Services!$A$1:$B$22,2,0)="Exclude"),"",IF($D392=1,IF(OR(price_limit="",price_limit="No Limit"),IF(K392="Yes",1,2),IF(SUMIFS(WhatIf!$G:$G,WhatIf!$A:$A,K$1,WhatIf!$B:$B,K392)&lt;=price_limit,IF(K392="Yes",1,2),"")),""))</f>
        <v/>
      </c>
      <c r="BA392" s="67" t="str">
        <f>IF(OR(L392="",VLOOKUP(L$1,Services!$A$1:$B$22,2,0)="Exclude"),"",IF($D392=1,IF(OR(price_limit="",price_limit="No Limit"),IF(L392="Yes",1,2),IF(SUMIFS(WhatIf!$G:$G,WhatIf!$A:$A,L$1,WhatIf!$B:$B,L392)&lt;=price_limit,IF(L392="Yes",1,2),"")),""))</f>
        <v/>
      </c>
      <c r="BB392" s="67" t="str">
        <f>IF(OR(M392="",VLOOKUP(M$1,Services!$A$1:$B$22,2,0)="Exclude"),"",IF($D392=1,IF(OR(price_limit="",price_limit="No Limit"),IF(M392="Yes",1,2),IF(SUMIFS(WhatIf!$G:$G,WhatIf!$A:$A,M$1,WhatIf!$B:$B,M392)&lt;=price_limit,IF(M392="Yes",1,2),"")),""))</f>
        <v/>
      </c>
      <c r="BC392" s="67" t="str">
        <f>IF(OR(N392="",VLOOKUP(N$1,Services!$A$1:$B$22,2,0)="Exclude"),"",IF($D392=1,IF(OR(price_limit="",price_limit="No Limit"),IF(N392="Yes",1,2),IF(SUMIFS(WhatIf!$G:$G,WhatIf!$A:$A,N$1,WhatIf!$B:$B,N392)&lt;=price_limit,IF(N392="Yes",1,2),"")),""))</f>
        <v/>
      </c>
      <c r="BD392" s="67" t="str">
        <f>IF(OR(O392="",VLOOKUP(O$1,Services!$A$1:$B$22,2,0)="Exclude"),"",IF($D392=1,IF(OR(price_limit="",price_limit="No Limit"),IF(O392="Yes",1,2),IF(SUMIFS(WhatIf!$G:$G,WhatIf!$A:$A,O$1,WhatIf!$B:$B,O392)&lt;=price_limit,IF(O392="Yes",1,2),"")),""))</f>
        <v/>
      </c>
      <c r="BE392" s="67" t="str">
        <f>IF(OR(P392="",VLOOKUP(P$1,Services!$A$1:$B$22,2,0)="Exclude"),"",IF($D392=1,IF(OR(price_limit="",price_limit="No Limit"),IF(P392="Yes",1,2),IF(SUMIFS(WhatIf!$G:$G,WhatIf!$A:$A,P$1,WhatIf!$B:$B,P392)&lt;=price_limit,IF(P392="Yes",1,2),"")),""))</f>
        <v/>
      </c>
      <c r="BF392" s="67" t="str">
        <f>IF(OR(Q392="",VLOOKUP(Q$1,Services!$A$1:$B$22,2,0)="Exclude"),"",IF($D392=1,IF(OR(price_limit="",price_limit="No Limit"),IF(Q392="Yes",1,2),IF(SUMIFS(WhatIf!$G:$G,WhatIf!$A:$A,Q$1,WhatIf!$B:$B,Q392)&lt;=price_limit,IF(Q392="Yes",1,2),"")),""))</f>
        <v/>
      </c>
      <c r="BG392" s="67" t="str">
        <f>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31"/>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361</v>
      </c>
      <c r="B393" s="4" t="s">
        <v>237</v>
      </c>
      <c r="C393" s="4" t="s">
        <v>206</v>
      </c>
      <c r="D393" s="3" t="str">
        <f t="shared" ca="1" si="29"/>
        <v/>
      </c>
      <c r="H393" s="5" t="s">
        <v>282</v>
      </c>
      <c r="I393" s="5" t="s">
        <v>282</v>
      </c>
      <c r="J393" s="5" t="s">
        <v>282</v>
      </c>
      <c r="K393" s="5" t="s">
        <v>282</v>
      </c>
      <c r="L393" s="5" t="s">
        <v>282</v>
      </c>
      <c r="M393" s="5" t="s">
        <v>282</v>
      </c>
      <c r="N393" s="5" t="s">
        <v>1</v>
      </c>
      <c r="R393" s="5" t="s">
        <v>928</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0"/>
        <v/>
      </c>
      <c r="AT393" s="67" t="str">
        <f>IF(OR(E393="",VLOOKUP(E$1,Services!$A$1:$B$22,2,0)="Exclude"),"",IF($D393=1,IF(OR(price_limit="",price_limit="No Limit"),IF(E393="Yes",1,2),IF(SUMIFS(WhatIf!$G:$G,WhatIf!$A:$A,E$1,WhatIf!$B:$B,E393)&lt;=price_limit,IF(E393="Yes",1,2),"")),""))</f>
        <v/>
      </c>
      <c r="AU393" s="67" t="str">
        <f>IF(OR(F393="",VLOOKUP(F$1,Services!$A$1:$B$22,2,0)="Exclude"),"",IF($D393=1,IF(OR(price_limit="",price_limit="No Limit"),IF(F393="Yes",1,2),IF(SUMIFS(WhatIf!$G:$G,WhatIf!$A:$A,F$1,WhatIf!$B:$B,F393)&lt;=price_limit,IF(F393="Yes",1,2),"")),""))</f>
        <v/>
      </c>
      <c r="AV393" s="67" t="str">
        <f>IF(OR(G393="",VLOOKUP(G$1,Services!$A$1:$B$22,2,0)="Exclude"),"",IF($D393=1,IF(OR(price_limit="",price_limit="No Limit"),IF(G393="Yes",1,2),IF(SUMIFS(WhatIf!$G:$G,WhatIf!$A:$A,G$1,WhatIf!$B:$B,G393)&lt;=price_limit,IF(G393="Yes",1,2),"")),""))</f>
        <v/>
      </c>
      <c r="AW393" s="67" t="str">
        <f ca="1">IF(OR(H393="",VLOOKUP(H$1,Services!$A$1:$B$22,2,0)="Exclude"),"",IF($D393=1,IF(OR(price_limit="",price_limit="No Limit"),IF(H393="Yes",1,2),IF(SUMIFS(WhatIf!$G:$G,WhatIf!$A:$A,H$1,WhatIf!$B:$B,H393)&lt;=price_limit,IF(H393="Yes",1,2),"")),""))</f>
        <v/>
      </c>
      <c r="AX393" s="67" t="str">
        <f ca="1">IF(OR(I393="",VLOOKUP(I$1,Services!$A$1:$B$22,2,0)="Exclude"),"",IF($D393=1,IF(OR(price_limit="",price_limit="No Limit"),IF(I393="Yes",1,2),IF(SUMIFS(WhatIf!$G:$G,WhatIf!$A:$A,I$1,WhatIf!$B:$B,I393)&lt;=price_limit,IF(I393="Yes",1,2),"")),""))</f>
        <v/>
      </c>
      <c r="AY393" s="67" t="str">
        <f ca="1">IF(OR(J393="",VLOOKUP(J$1,Services!$A$1:$B$22,2,0)="Exclude"),"",IF($D393=1,IF(OR(price_limit="",price_limit="No Limit"),IF(J393="Yes",1,2),IF(SUMIFS(WhatIf!$G:$G,WhatIf!$A:$A,J$1,WhatIf!$B:$B,J393)&lt;=price_limit,IF(J393="Yes",1,2),"")),""))</f>
        <v/>
      </c>
      <c r="AZ393" s="67" t="str">
        <f ca="1">IF(OR(K393="",VLOOKUP(K$1,Services!$A$1:$B$22,2,0)="Exclude"),"",IF($D393=1,IF(OR(price_limit="",price_limit="No Limit"),IF(K393="Yes",1,2),IF(SUMIFS(WhatIf!$G:$G,WhatIf!$A:$A,K$1,WhatIf!$B:$B,K393)&lt;=price_limit,IF(K393="Yes",1,2),"")),""))</f>
        <v/>
      </c>
      <c r="BA393" s="67" t="str">
        <f ca="1">IF(OR(L393="",VLOOKUP(L$1,Services!$A$1:$B$22,2,0)="Exclude"),"",IF($D393=1,IF(OR(price_limit="",price_limit="No Limit"),IF(L393="Yes",1,2),IF(SUMIFS(WhatIf!$G:$G,WhatIf!$A:$A,L$1,WhatIf!$B:$B,L393)&lt;=price_limit,IF(L393="Yes",1,2),"")),""))</f>
        <v/>
      </c>
      <c r="BB393" s="67" t="str">
        <f ca="1">IF(OR(M393="",VLOOKUP(M$1,Services!$A$1:$B$22,2,0)="Exclude"),"",IF($D393=1,IF(OR(price_limit="",price_limit="No Limit"),IF(M393="Yes",1,2),IF(SUMIFS(WhatIf!$G:$G,WhatIf!$A:$A,M$1,WhatIf!$B:$B,M393)&lt;=price_limit,IF(M393="Yes",1,2),"")),""))</f>
        <v/>
      </c>
      <c r="BC393" s="67" t="str">
        <f ca="1">IF(OR(N393="",VLOOKUP(N$1,Services!$A$1:$B$22,2,0)="Exclude"),"",IF($D393=1,IF(OR(price_limit="",price_limit="No Limit"),IF(N393="Yes",1,2),IF(SUMIFS(WhatIf!$G:$G,WhatIf!$A:$A,N$1,WhatIf!$B:$B,N393)&lt;=price_limit,IF(N393="Yes",1,2),"")),""))</f>
        <v/>
      </c>
      <c r="BD393" s="67" t="str">
        <f>IF(OR(O393="",VLOOKUP(O$1,Services!$A$1:$B$22,2,0)="Exclude"),"",IF($D393=1,IF(OR(price_limit="",price_limit="No Limit"),IF(O393="Yes",1,2),IF(SUMIFS(WhatIf!$G:$G,WhatIf!$A:$A,O$1,WhatIf!$B:$B,O393)&lt;=price_limit,IF(O393="Yes",1,2),"")),""))</f>
        <v/>
      </c>
      <c r="BE393" s="67" t="str">
        <f>IF(OR(P393="",VLOOKUP(P$1,Services!$A$1:$B$22,2,0)="Exclude"),"",IF($D393=1,IF(OR(price_limit="",price_limit="No Limit"),IF(P393="Yes",1,2),IF(SUMIFS(WhatIf!$G:$G,WhatIf!$A:$A,P$1,WhatIf!$B:$B,P393)&lt;=price_limit,IF(P393="Yes",1,2),"")),""))</f>
        <v/>
      </c>
      <c r="BF393" s="67" t="str">
        <f>IF(OR(Q393="",VLOOKUP(Q$1,Services!$A$1:$B$22,2,0)="Exclude"),"",IF($D393=1,IF(OR(price_limit="",price_limit="No Limit"),IF(Q393="Yes",1,2),IF(SUMIFS(WhatIf!$G:$G,WhatIf!$A:$A,Q$1,WhatIf!$B:$B,Q393)&lt;=price_limit,IF(Q393="Yes",1,2),"")),""))</f>
        <v/>
      </c>
      <c r="BG393" s="67" t="str">
        <f ca="1">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31"/>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x14ac:dyDescent="0.3">
      <c r="A394" s="19" t="s">
        <v>75</v>
      </c>
      <c r="B394" s="4" t="s">
        <v>292</v>
      </c>
      <c r="C394" s="4" t="s">
        <v>198</v>
      </c>
      <c r="D394" s="3" t="str">
        <f t="shared" ca="1" si="29"/>
        <v/>
      </c>
      <c r="E394" s="5" t="s">
        <v>1</v>
      </c>
      <c r="F394" s="5" t="s">
        <v>1</v>
      </c>
      <c r="G394" s="5" t="s">
        <v>1</v>
      </c>
      <c r="K394" s="5" t="s">
        <v>1</v>
      </c>
      <c r="L394" s="5" t="s">
        <v>1</v>
      </c>
      <c r="M394" s="5" t="s">
        <v>1</v>
      </c>
      <c r="O394" s="6" t="s">
        <v>1</v>
      </c>
      <c r="P394" s="6" t="s">
        <v>1</v>
      </c>
      <c r="Q394" s="6" t="s">
        <v>1</v>
      </c>
      <c r="R394" s="6" t="s">
        <v>1</v>
      </c>
      <c r="V394" s="5" t="s">
        <v>1</v>
      </c>
      <c r="X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0"/>
        <v/>
      </c>
      <c r="AT394" s="67" t="str">
        <f ca="1">IF(OR(E394="",VLOOKUP(E$1,Services!$A$1:$B$22,2,0)="Exclude"),"",IF($D394=1,IF(OR(price_limit="",price_limit="No Limit"),IF(E394="Yes",1,2),IF(SUMIFS(WhatIf!$G:$G,WhatIf!$A:$A,E$1,WhatIf!$B:$B,E394)&lt;=price_limit,IF(E394="Yes",1,2),"")),""))</f>
        <v/>
      </c>
      <c r="AU394" s="67" t="str">
        <f ca="1">IF(OR(F394="",VLOOKUP(F$1,Services!$A$1:$B$22,2,0)="Exclude"),"",IF($D394=1,IF(OR(price_limit="",price_limit="No Limit"),IF(F394="Yes",1,2),IF(SUMIFS(WhatIf!$G:$G,WhatIf!$A:$A,F$1,WhatIf!$B:$B,F394)&lt;=price_limit,IF(F394="Yes",1,2),"")),""))</f>
        <v/>
      </c>
      <c r="AV394" s="67" t="str">
        <f ca="1">IF(OR(G394="",VLOOKUP(G$1,Services!$A$1:$B$22,2,0)="Exclude"),"",IF($D394=1,IF(OR(price_limit="",price_limit="No Limit"),IF(G394="Yes",1,2),IF(SUMIFS(WhatIf!$G:$G,WhatIf!$A:$A,G$1,WhatIf!$B:$B,G394)&lt;=price_limit,IF(G394="Yes",1,2),"")),""))</f>
        <v/>
      </c>
      <c r="AW394" s="67" t="str">
        <f>IF(OR(H394="",VLOOKUP(H$1,Services!$A$1:$B$22,2,0)="Exclude"),"",IF($D394=1,IF(OR(price_limit="",price_limit="No Limit"),IF(H394="Yes",1,2),IF(SUMIFS(WhatIf!$G:$G,WhatIf!$A:$A,H$1,WhatIf!$B:$B,H394)&lt;=price_limit,IF(H394="Yes",1,2),"")),""))</f>
        <v/>
      </c>
      <c r="AX394" s="67" t="str">
        <f>IF(OR(I394="",VLOOKUP(I$1,Services!$A$1:$B$22,2,0)="Exclude"),"",IF($D394=1,IF(OR(price_limit="",price_limit="No Limit"),IF(I394="Yes",1,2),IF(SUMIFS(WhatIf!$G:$G,WhatIf!$A:$A,I$1,WhatIf!$B:$B,I394)&lt;=price_limit,IF(I394="Yes",1,2),"")),""))</f>
        <v/>
      </c>
      <c r="AY394" s="67" t="str">
        <f>IF(OR(J394="",VLOOKUP(J$1,Services!$A$1:$B$22,2,0)="Exclude"),"",IF($D394=1,IF(OR(price_limit="",price_limit="No Limit"),IF(J394="Yes",1,2),IF(SUMIFS(WhatIf!$G:$G,WhatIf!$A:$A,J$1,WhatIf!$B:$B,J394)&lt;=price_limit,IF(J394="Yes",1,2),"")),""))</f>
        <v/>
      </c>
      <c r="AZ394" s="67" t="str">
        <f ca="1">IF(OR(K394="",VLOOKUP(K$1,Services!$A$1:$B$22,2,0)="Exclude"),"",IF($D394=1,IF(OR(price_limit="",price_limit="No Limit"),IF(K394="Yes",1,2),IF(SUMIFS(WhatIf!$G:$G,WhatIf!$A:$A,K$1,WhatIf!$B:$B,K394)&lt;=price_limit,IF(K394="Yes",1,2),"")),""))</f>
        <v/>
      </c>
      <c r="BA394" s="67" t="str">
        <f ca="1">IF(OR(L394="",VLOOKUP(L$1,Services!$A$1:$B$22,2,0)="Exclude"),"",IF($D394=1,IF(OR(price_limit="",price_limit="No Limit"),IF(L394="Yes",1,2),IF(SUMIFS(WhatIf!$G:$G,WhatIf!$A:$A,L$1,WhatIf!$B:$B,L394)&lt;=price_limit,IF(L394="Yes",1,2),"")),""))</f>
        <v/>
      </c>
      <c r="BB394" s="67" t="str">
        <f ca="1">IF(OR(M394="",VLOOKUP(M$1,Services!$A$1:$B$22,2,0)="Exclude"),"",IF($D394=1,IF(OR(price_limit="",price_limit="No Limit"),IF(M394="Yes",1,2),IF(SUMIFS(WhatIf!$G:$G,WhatIf!$A:$A,M$1,WhatIf!$B:$B,M394)&lt;=price_limit,IF(M394="Yes",1,2),"")),""))</f>
        <v/>
      </c>
      <c r="BC394" s="67" t="str">
        <f>IF(OR(N394="",VLOOKUP(N$1,Services!$A$1:$B$22,2,0)="Exclude"),"",IF($D394=1,IF(OR(price_limit="",price_limit="No Limit"),IF(N394="Yes",1,2),IF(SUMIFS(WhatIf!$G:$G,WhatIf!$A:$A,N$1,WhatIf!$B:$B,N394)&lt;=price_limit,IF(N394="Yes",1,2),"")),""))</f>
        <v/>
      </c>
      <c r="BD394" s="67" t="str">
        <f ca="1">IF(OR(O394="",VLOOKUP(O$1,Services!$A$1:$B$22,2,0)="Exclude"),"",IF($D394=1,IF(OR(price_limit="",price_limit="No Limit"),IF(O394="Yes",1,2),IF(SUMIFS(WhatIf!$G:$G,WhatIf!$A:$A,O$1,WhatIf!$B:$B,O394)&lt;=price_limit,IF(O394="Yes",1,2),"")),""))</f>
        <v/>
      </c>
      <c r="BE394" s="67" t="str">
        <f ca="1">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 ca="1">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 ca="1">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 ca="1">IF(OR(X394="",VLOOKUP(X$1,Services!$A$1:$B$22,2,0)="Exclude"),"",IF($D394=1,IF(OR(price_limit="",price_limit="No Limit"),IF(X394="Yes",1,2),IF(SUMIFS(WhatIf!$G:$G,WhatIf!$A:$A,X$1,WhatIf!$B:$B,X394)&lt;=price_limit,IF(X394="Yes",1,2),"")),""))</f>
        <v/>
      </c>
      <c r="BN394" s="3">
        <f t="shared" si="31"/>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ht="12.45" customHeight="1" x14ac:dyDescent="0.3">
      <c r="A395" s="19" t="s">
        <v>76</v>
      </c>
      <c r="B395" s="4" t="s">
        <v>388</v>
      </c>
      <c r="C395" s="4" t="s">
        <v>280</v>
      </c>
      <c r="D395" s="3" t="str">
        <f t="shared" ca="1" si="29"/>
        <v/>
      </c>
      <c r="F395" s="5" t="s">
        <v>496</v>
      </c>
      <c r="G395" s="5" t="s">
        <v>1</v>
      </c>
      <c r="H395" s="5" t="s">
        <v>1</v>
      </c>
      <c r="I395" s="5" t="s">
        <v>1</v>
      </c>
      <c r="J395" s="5" t="s">
        <v>1</v>
      </c>
      <c r="K395" s="5" t="s">
        <v>1</v>
      </c>
      <c r="L395" s="5" t="s">
        <v>1</v>
      </c>
      <c r="M395" s="5" t="s">
        <v>1</v>
      </c>
      <c r="O395" s="6" t="s">
        <v>1</v>
      </c>
      <c r="P395" s="6" t="s">
        <v>1</v>
      </c>
      <c r="Q395" s="6" t="s">
        <v>1</v>
      </c>
      <c r="R395" s="6" t="s">
        <v>1</v>
      </c>
      <c r="S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0"/>
        <v/>
      </c>
      <c r="AT395" s="67" t="str">
        <f>IF(OR(E395="",VLOOKUP(E$1,Services!$A$1:$B$22,2,0)="Exclude"),"",IF($D395=1,IF(OR(price_limit="",price_limit="No Limit"),IF(E395="Yes",1,2),IF(SUMIFS(WhatIf!$G:$G,WhatIf!$A:$A,E$1,WhatIf!$B:$B,E395)&lt;=price_limit,IF(E395="Yes",1,2),"")),""))</f>
        <v/>
      </c>
      <c r="AU395" s="67" t="str">
        <f ca="1">IF(OR(F395="",VLOOKUP(F$1,Services!$A$1:$B$22,2,0)="Exclude"),"",IF($D395=1,IF(OR(price_limit="",price_limit="No Limit"),IF(F395="Yes",1,2),IF(SUMIFS(WhatIf!$G:$G,WhatIf!$A:$A,F$1,WhatIf!$B:$B,F395)&lt;=price_limit,IF(F395="Yes",1,2),"")),""))</f>
        <v/>
      </c>
      <c r="AV395" s="67" t="str">
        <f ca="1">IF(OR(G395="",VLOOKUP(G$1,Services!$A$1:$B$22,2,0)="Exclude"),"",IF($D395=1,IF(OR(price_limit="",price_limit="No Limit"),IF(G395="Yes",1,2),IF(SUMIFS(WhatIf!$G:$G,WhatIf!$A:$A,G$1,WhatIf!$B:$B,G395)&lt;=price_limit,IF(G395="Yes",1,2),"")),""))</f>
        <v/>
      </c>
      <c r="AW395" s="67" t="str">
        <f ca="1">IF(OR(H395="",VLOOKUP(H$1,Services!$A$1:$B$22,2,0)="Exclude"),"",IF($D395=1,IF(OR(price_limit="",price_limit="No Limit"),IF(H395="Yes",1,2),IF(SUMIFS(WhatIf!$G:$G,WhatIf!$A:$A,H$1,WhatIf!$B:$B,H395)&lt;=price_limit,IF(H395="Yes",1,2),"")),""))</f>
        <v/>
      </c>
      <c r="AX395" s="67" t="str">
        <f ca="1">IF(OR(I395="",VLOOKUP(I$1,Services!$A$1:$B$22,2,0)="Exclude"),"",IF($D395=1,IF(OR(price_limit="",price_limit="No Limit"),IF(I395="Yes",1,2),IF(SUMIFS(WhatIf!$G:$G,WhatIf!$A:$A,I$1,WhatIf!$B:$B,I395)&lt;=price_limit,IF(I395="Yes",1,2),"")),""))</f>
        <v/>
      </c>
      <c r="AY395" s="67" t="str">
        <f ca="1">IF(OR(J395="",VLOOKUP(J$1,Services!$A$1:$B$22,2,0)="Exclude"),"",IF($D395=1,IF(OR(price_limit="",price_limit="No Limit"),IF(J395="Yes",1,2),IF(SUMIFS(WhatIf!$G:$G,WhatIf!$A:$A,J$1,WhatIf!$B:$B,J395)&lt;=price_limit,IF(J395="Yes",1,2),"")),""))</f>
        <v/>
      </c>
      <c r="AZ395" s="67" t="str">
        <f ca="1">IF(OR(K395="",VLOOKUP(K$1,Services!$A$1:$B$22,2,0)="Exclude"),"",IF($D395=1,IF(OR(price_limit="",price_limit="No Limit"),IF(K395="Yes",1,2),IF(SUMIFS(WhatIf!$G:$G,WhatIf!$A:$A,K$1,WhatIf!$B:$B,K395)&lt;=price_limit,IF(K395="Yes",1,2),"")),""))</f>
        <v/>
      </c>
      <c r="BA395" s="67" t="str">
        <f ca="1">IF(OR(L395="",VLOOKUP(L$1,Services!$A$1:$B$22,2,0)="Exclude"),"",IF($D395=1,IF(OR(price_limit="",price_limit="No Limit"),IF(L395="Yes",1,2),IF(SUMIFS(WhatIf!$G:$G,WhatIf!$A:$A,L$1,WhatIf!$B:$B,L395)&lt;=price_limit,IF(L395="Yes",1,2),"")),""))</f>
        <v/>
      </c>
      <c r="BB395" s="67" t="str">
        <f ca="1">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 ca="1">IF(OR(O395="",VLOOKUP(O$1,Services!$A$1:$B$22,2,0)="Exclude"),"",IF($D395=1,IF(OR(price_limit="",price_limit="No Limit"),IF(O395="Yes",1,2),IF(SUMIFS(WhatIf!$G:$G,WhatIf!$A:$A,O$1,WhatIf!$B:$B,O395)&lt;=price_limit,IF(O395="Yes",1,2),"")),""))</f>
        <v/>
      </c>
      <c r="BE395" s="67" t="str">
        <f ca="1">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 ca="1">IF(OR(R395="",VLOOKUP(R$1,Services!$A$1:$B$22,2,0)="Exclude"),"",IF($D395=1,IF(OR(price_limit="",price_limit="No Limit"),IF(R395="Yes",1,2),IF(SUMIFS(WhatIf!$G:$G,WhatIf!$A:$A,R$1,WhatIf!$B:$B,R395)&lt;=price_limit,IF(R395="Yes",1,2),"")),""))</f>
        <v/>
      </c>
      <c r="BH395" s="67" t="str">
        <f ca="1">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31"/>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62.15" x14ac:dyDescent="0.3">
      <c r="A396" s="19" t="s">
        <v>819</v>
      </c>
      <c r="B396" s="19" t="s">
        <v>820</v>
      </c>
      <c r="C396" s="4" t="s">
        <v>206</v>
      </c>
      <c r="D396" s="3" t="str">
        <f t="shared" ca="1" si="29"/>
        <v/>
      </c>
      <c r="H396" s="5" t="s">
        <v>487</v>
      </c>
      <c r="I396" s="5" t="s">
        <v>487</v>
      </c>
      <c r="J396" s="5" t="s">
        <v>487</v>
      </c>
      <c r="K396" s="5" t="s">
        <v>487</v>
      </c>
      <c r="L396" s="5" t="s">
        <v>487</v>
      </c>
      <c r="M396" s="5" t="s">
        <v>1</v>
      </c>
      <c r="N396" s="5" t="s">
        <v>1</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0"/>
        <v/>
      </c>
      <c r="AT396" s="67" t="str">
        <f>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IF(OR(G396="",VLOOKUP(G$1,Services!$A$1:$B$22,2,0)="Exclude"),"",IF($D396=1,IF(OR(price_limit="",price_limit="No Limit"),IF(G396="Yes",1,2),IF(SUMIFS(WhatIf!$G:$G,WhatIf!$A:$A,G$1,WhatIf!$B:$B,G396)&lt;=price_limit,IF(G396="Yes",1,2),"")),""))</f>
        <v/>
      </c>
      <c r="AW396" s="67" t="str">
        <f ca="1">IF(OR(H396="",VLOOKUP(H$1,Services!$A$1:$B$22,2,0)="Exclude"),"",IF($D396=1,IF(OR(price_limit="",price_limit="No Limit"),IF(H396="Yes",1,2),IF(SUMIFS(WhatIf!$G:$G,WhatIf!$A:$A,H$1,WhatIf!$B:$B,H396)&lt;=price_limit,IF(H396="Yes",1,2),"")),""))</f>
        <v/>
      </c>
      <c r="AX396" s="67" t="str">
        <f ca="1">IF(OR(I396="",VLOOKUP(I$1,Services!$A$1:$B$22,2,0)="Exclude"),"",IF($D396=1,IF(OR(price_limit="",price_limit="No Limit"),IF(I396="Yes",1,2),IF(SUMIFS(WhatIf!$G:$G,WhatIf!$A:$A,I$1,WhatIf!$B:$B,I396)&lt;=price_limit,IF(I396="Yes",1,2),"")),""))</f>
        <v/>
      </c>
      <c r="AY396" s="67" t="str">
        <f ca="1">IF(OR(J396="",VLOOKUP(J$1,Services!$A$1:$B$22,2,0)="Exclude"),"",IF($D396=1,IF(OR(price_limit="",price_limit="No Limit"),IF(J396="Yes",1,2),IF(SUMIFS(WhatIf!$G:$G,WhatIf!$A:$A,J$1,WhatIf!$B:$B,J396)&lt;=price_limit,IF(J396="Yes",1,2),"")),""))</f>
        <v/>
      </c>
      <c r="AZ396" s="67" t="str">
        <f ca="1">IF(OR(K396="",VLOOKUP(K$1,Services!$A$1:$B$22,2,0)="Exclude"),"",IF($D396=1,IF(OR(price_limit="",price_limit="No Limit"),IF(K396="Yes",1,2),IF(SUMIFS(WhatIf!$G:$G,WhatIf!$A:$A,K$1,WhatIf!$B:$B,K396)&lt;=price_limit,IF(K396="Yes",1,2),"")),""))</f>
        <v/>
      </c>
      <c r="BA396" s="67" t="str">
        <f ca="1">IF(OR(L396="",VLOOKUP(L$1,Services!$A$1:$B$22,2,0)="Exclude"),"",IF($D396=1,IF(OR(price_limit="",price_limit="No Limit"),IF(L396="Yes",1,2),IF(SUMIFS(WhatIf!$G:$G,WhatIf!$A:$A,L$1,WhatIf!$B:$B,L396)&lt;=price_limit,IF(L396="Yes",1,2),"")),""))</f>
        <v/>
      </c>
      <c r="BB396" s="67" t="str">
        <f ca="1">IF(OR(M396="",VLOOKUP(M$1,Services!$A$1:$B$22,2,0)="Exclude"),"",IF($D396=1,IF(OR(price_limit="",price_limit="No Limit"),IF(M396="Yes",1,2),IF(SUMIFS(WhatIf!$G:$G,WhatIf!$A:$A,M$1,WhatIf!$B:$B,M396)&lt;=price_limit,IF(M396="Yes",1,2),"")),""))</f>
        <v/>
      </c>
      <c r="BC396" s="67" t="str">
        <f ca="1">IF(OR(N396="",VLOOKUP(N$1,Services!$A$1:$B$22,2,0)="Exclude"),"",IF($D396=1,IF(OR(price_limit="",price_limit="No Limit"),IF(N396="Yes",1,2),IF(SUMIFS(WhatIf!$G:$G,WhatIf!$A:$A,N$1,WhatIf!$B:$B,N396)&lt;=price_limit,IF(N396="Yes",1,2),"")),""))</f>
        <v/>
      </c>
      <c r="BD396" s="67" t="str">
        <f>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IF(OR(Q396="",VLOOKUP(Q$1,Services!$A$1:$B$22,2,0)="Exclude"),"",IF($D396=1,IF(OR(price_limit="",price_limit="No Limit"),IF(Q396="Yes",1,2),IF(SUMIFS(WhatIf!$G:$G,WhatIf!$A:$A,Q$1,WhatIf!$B:$B,Q396)&lt;=price_limit,IF(Q396="Yes",1,2),"")),""))</f>
        <v/>
      </c>
      <c r="BG396" s="67" t="str">
        <f ca="1">IF(OR(R396="",VLOOKUP(R$1,Services!$A$1:$B$22,2,0)="Exclude"),"",IF($D396=1,IF(OR(price_limit="",price_limit="No Limit"),IF(R396="Yes",1,2),IF(SUMIFS(WhatIf!$G:$G,WhatIf!$A:$A,R$1,WhatIf!$B:$B,R396)&lt;=price_limit,IF(R396="Yes",1,2),"")),""))</f>
        <v/>
      </c>
      <c r="BH396" s="67" t="str">
        <f>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IF(OR(X396="",VLOOKUP(X$1,Services!$A$1:$B$22,2,0)="Exclude"),"",IF($D396=1,IF(OR(price_limit="",price_limit="No Limit"),IF(X396="Yes",1,2),IF(SUMIFS(WhatIf!$G:$G,WhatIf!$A:$A,X$1,WhatIf!$B:$B,X396)&lt;=price_limit,IF(X396="Yes",1,2),"")),""))</f>
        <v/>
      </c>
      <c r="BN396" s="3">
        <f t="shared" si="31"/>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x14ac:dyDescent="0.3">
      <c r="A397" s="19" t="s">
        <v>821</v>
      </c>
      <c r="B397" s="19" t="s">
        <v>822</v>
      </c>
      <c r="C397" s="4" t="s">
        <v>206</v>
      </c>
      <c r="D397" s="3" t="str">
        <f t="shared" ca="1" si="29"/>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0"/>
        <v/>
      </c>
      <c r="AT397" s="67" t="str">
        <f>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IF(OR(G397="",VLOOKUP(G$1,Services!$A$1:$B$22,2,0)="Exclude"),"",IF($D397=1,IF(OR(price_limit="",price_limit="No Limit"),IF(G397="Yes",1,2),IF(SUMIFS(WhatIf!$G:$G,WhatIf!$A:$A,G$1,WhatIf!$B:$B,G397)&lt;=price_limit,IF(G397="Yes",1,2),"")),""))</f>
        <v/>
      </c>
      <c r="AW397" s="67" t="str">
        <f>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IF(OR(K397="",VLOOKUP(K$1,Services!$A$1:$B$22,2,0)="Exclude"),"",IF($D397=1,IF(OR(price_limit="",price_limit="No Limit"),IF(K397="Yes",1,2),IF(SUMIFS(WhatIf!$G:$G,WhatIf!$A:$A,K$1,WhatIf!$B:$B,K397)&lt;=price_limit,IF(K397="Yes",1,2),"")),""))</f>
        <v/>
      </c>
      <c r="BA397" s="67" t="str">
        <f>IF(OR(L397="",VLOOKUP(L$1,Services!$A$1:$B$22,2,0)="Exclude"),"",IF($D397=1,IF(OR(price_limit="",price_limit="No Limit"),IF(L397="Yes",1,2),IF(SUMIFS(WhatIf!$G:$G,WhatIf!$A:$A,L$1,WhatIf!$B:$B,L397)&lt;=price_limit,IF(L397="Yes",1,2),"")),""))</f>
        <v/>
      </c>
      <c r="BB397" s="67" t="str">
        <f>IF(OR(M397="",VLOOKUP(M$1,Services!$A$1:$B$22,2,0)="Exclude"),"",IF($D397=1,IF(OR(price_limit="",price_limit="No Limit"),IF(M397="Yes",1,2),IF(SUMIFS(WhatIf!$G:$G,WhatIf!$A:$A,M$1,WhatIf!$B:$B,M397)&lt;=price_limit,IF(M397="Yes",1,2),"")),""))</f>
        <v/>
      </c>
      <c r="BC397" s="67" t="str">
        <f>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 ca="1">IF(OR(R397="",VLOOKUP(R$1,Services!$A$1:$B$22,2,0)="Exclude"),"",IF($D397=1,IF(OR(price_limit="",price_limit="No Limit"),IF(R397="Yes",1,2),IF(SUMIFS(WhatIf!$G:$G,WhatIf!$A:$A,R$1,WhatIf!$B:$B,R397)&lt;=price_limit,IF(R397="Yes",1,2),"")),""))</f>
        <v/>
      </c>
      <c r="BH397" s="67" t="str">
        <f>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31"/>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823</v>
      </c>
      <c r="B398" s="19" t="s">
        <v>824</v>
      </c>
      <c r="C398" s="4" t="s">
        <v>206</v>
      </c>
      <c r="D398" s="3" t="str">
        <f t="shared" ca="1" si="29"/>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0"/>
        <v/>
      </c>
      <c r="AT398" s="67" t="str">
        <f>IF(OR(E398="",VLOOKUP(E$1,Services!$A$1:$B$22,2,0)="Exclude"),"",IF($D398=1,IF(OR(price_limit="",price_limit="No Limit"),IF(E398="Yes",1,2),IF(SUMIFS(WhatIf!$G:$G,WhatIf!$A:$A,E$1,WhatIf!$B:$B,E398)&lt;=price_limit,IF(E398="Yes",1,2),"")),""))</f>
        <v/>
      </c>
      <c r="AU398" s="67" t="str">
        <f>IF(OR(F398="",VLOOKUP(F$1,Services!$A$1:$B$22,2,0)="Exclude"),"",IF($D398=1,IF(OR(price_limit="",price_limit="No Limit"),IF(F398="Yes",1,2),IF(SUMIFS(WhatIf!$G:$G,WhatIf!$A:$A,F$1,WhatIf!$B:$B,F398)&lt;=price_limit,IF(F398="Yes",1,2),"")),""))</f>
        <v/>
      </c>
      <c r="AV398" s="67" t="str">
        <f>IF(OR(G398="",VLOOKUP(G$1,Services!$A$1:$B$22,2,0)="Exclude"),"",IF($D398=1,IF(OR(price_limit="",price_limit="No Limit"),IF(G398="Yes",1,2),IF(SUMIFS(WhatIf!$G:$G,WhatIf!$A:$A,G$1,WhatIf!$B:$B,G398)&lt;=price_limit,IF(G398="Yes",1,2),"")),""))</f>
        <v/>
      </c>
      <c r="AW398" s="67" t="str">
        <f>IF(OR(H398="",VLOOKUP(H$1,Services!$A$1:$B$22,2,0)="Exclude"),"",IF($D398=1,IF(OR(price_limit="",price_limit="No Limit"),IF(H398="Yes",1,2),IF(SUMIFS(WhatIf!$G:$G,WhatIf!$A:$A,H$1,WhatIf!$B:$B,H398)&lt;=price_limit,IF(H398="Yes",1,2),"")),""))</f>
        <v/>
      </c>
      <c r="AX398" s="67" t="str">
        <f>IF(OR(I398="",VLOOKUP(I$1,Services!$A$1:$B$22,2,0)="Exclude"),"",IF($D398=1,IF(OR(price_limit="",price_limit="No Limit"),IF(I398="Yes",1,2),IF(SUMIFS(WhatIf!$G:$G,WhatIf!$A:$A,I$1,WhatIf!$B:$B,I398)&lt;=price_limit,IF(I398="Yes",1,2),"")),""))</f>
        <v/>
      </c>
      <c r="AY398" s="67" t="str">
        <f>IF(OR(J398="",VLOOKUP(J$1,Services!$A$1:$B$22,2,0)="Exclude"),"",IF($D398=1,IF(OR(price_limit="",price_limit="No Limit"),IF(J398="Yes",1,2),IF(SUMIFS(WhatIf!$G:$G,WhatIf!$A:$A,J$1,WhatIf!$B:$B,J398)&lt;=price_limit,IF(J398="Yes",1,2),"")),""))</f>
        <v/>
      </c>
      <c r="AZ398" s="67" t="str">
        <f>IF(OR(K398="",VLOOKUP(K$1,Services!$A$1:$B$22,2,0)="Exclude"),"",IF($D398=1,IF(OR(price_limit="",price_limit="No Limit"),IF(K398="Yes",1,2),IF(SUMIFS(WhatIf!$G:$G,WhatIf!$A:$A,K$1,WhatIf!$B:$B,K398)&lt;=price_limit,IF(K398="Yes",1,2),"")),""))</f>
        <v/>
      </c>
      <c r="BA398" s="67" t="str">
        <f>IF(OR(L398="",VLOOKUP(L$1,Services!$A$1:$B$22,2,0)="Exclude"),"",IF($D398=1,IF(OR(price_limit="",price_limit="No Limit"),IF(L398="Yes",1,2),IF(SUMIFS(WhatIf!$G:$G,WhatIf!$A:$A,L$1,WhatIf!$B:$B,L398)&lt;=price_limit,IF(L398="Yes",1,2),"")),""))</f>
        <v/>
      </c>
      <c r="BB398" s="67" t="str">
        <f>IF(OR(M398="",VLOOKUP(M$1,Services!$A$1:$B$22,2,0)="Exclude"),"",IF($D398=1,IF(OR(price_limit="",price_limit="No Limit"),IF(M398="Yes",1,2),IF(SUMIFS(WhatIf!$G:$G,WhatIf!$A:$A,M$1,WhatIf!$B:$B,M398)&lt;=price_limit,IF(M398="Yes",1,2),"")),""))</f>
        <v/>
      </c>
      <c r="BC398" s="67" t="str">
        <f>IF(OR(N398="",VLOOKUP(N$1,Services!$A$1:$B$22,2,0)="Exclude"),"",IF($D398=1,IF(OR(price_limit="",price_limit="No Limit"),IF(N398="Yes",1,2),IF(SUMIFS(WhatIf!$G:$G,WhatIf!$A:$A,N$1,WhatIf!$B:$B,N398)&lt;=price_limit,IF(N398="Yes",1,2),"")),""))</f>
        <v/>
      </c>
      <c r="BD398" s="67" t="str">
        <f>IF(OR(O398="",VLOOKUP(O$1,Services!$A$1:$B$22,2,0)="Exclude"),"",IF($D398=1,IF(OR(price_limit="",price_limit="No Limit"),IF(O398="Yes",1,2),IF(SUMIFS(WhatIf!$G:$G,WhatIf!$A:$A,O$1,WhatIf!$B:$B,O398)&lt;=price_limit,IF(O398="Yes",1,2),"")),""))</f>
        <v/>
      </c>
      <c r="BE398" s="67" t="str">
        <f>IF(OR(P398="",VLOOKUP(P$1,Services!$A$1:$B$22,2,0)="Exclude"),"",IF($D398=1,IF(OR(price_limit="",price_limit="No Limit"),IF(P398="Yes",1,2),IF(SUMIFS(WhatIf!$G:$G,WhatIf!$A:$A,P$1,WhatIf!$B:$B,P398)&lt;=price_limit,IF(P398="Yes",1,2),"")),""))</f>
        <v/>
      </c>
      <c r="BF398" s="67" t="str">
        <f>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31"/>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825</v>
      </c>
      <c r="B399" s="19" t="s">
        <v>826</v>
      </c>
      <c r="C399" s="4" t="s">
        <v>206</v>
      </c>
      <c r="D399" s="3" t="str">
        <f t="shared" ca="1" si="29"/>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0"/>
        <v/>
      </c>
      <c r="AT399" s="67" t="str">
        <f>IF(OR(E399="",VLOOKUP(E$1,Services!$A$1:$B$22,2,0)="Exclude"),"",IF($D399=1,IF(OR(price_limit="",price_limit="No Limit"),IF(E399="Yes",1,2),IF(SUMIFS(WhatIf!$G:$G,WhatIf!$A:$A,E$1,WhatIf!$B:$B,E399)&lt;=price_limit,IF(E399="Yes",1,2),"")),""))</f>
        <v/>
      </c>
      <c r="AU399" s="67" t="str">
        <f>IF(OR(F399="",VLOOKUP(F$1,Services!$A$1:$B$22,2,0)="Exclude"),"",IF($D399=1,IF(OR(price_limit="",price_limit="No Limit"),IF(F399="Yes",1,2),IF(SUMIFS(WhatIf!$G:$G,WhatIf!$A:$A,F$1,WhatIf!$B:$B,F399)&lt;=price_limit,IF(F399="Yes",1,2),"")),""))</f>
        <v/>
      </c>
      <c r="AV399" s="67" t="str">
        <f>IF(OR(G399="",VLOOKUP(G$1,Services!$A$1:$B$22,2,0)="Exclude"),"",IF($D399=1,IF(OR(price_limit="",price_limit="No Limit"),IF(G399="Yes",1,2),IF(SUMIFS(WhatIf!$G:$G,WhatIf!$A:$A,G$1,WhatIf!$B:$B,G399)&lt;=price_limit,IF(G399="Yes",1,2),"")),""))</f>
        <v/>
      </c>
      <c r="AW399" s="67" t="str">
        <f>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 ca="1">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31"/>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827</v>
      </c>
      <c r="B400" s="19" t="s">
        <v>828</v>
      </c>
      <c r="C400" s="4" t="s">
        <v>206</v>
      </c>
      <c r="D400" s="3" t="str">
        <f t="shared" ca="1" si="29"/>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0"/>
        <v/>
      </c>
      <c r="AT400" s="67" t="str">
        <f>IF(OR(E400="",VLOOKUP(E$1,Services!$A$1:$B$22,2,0)="Exclude"),"",IF($D400=1,IF(OR(price_limit="",price_limit="No Limit"),IF(E400="Yes",1,2),IF(SUMIFS(WhatIf!$G:$G,WhatIf!$A:$A,E$1,WhatIf!$B:$B,E400)&lt;=price_limit,IF(E400="Yes",1,2),"")),""))</f>
        <v/>
      </c>
      <c r="AU400" s="67" t="str">
        <f>IF(OR(F400="",VLOOKUP(F$1,Services!$A$1:$B$22,2,0)="Exclude"),"",IF($D400=1,IF(OR(price_limit="",price_limit="No Limit"),IF(F400="Yes",1,2),IF(SUMIFS(WhatIf!$G:$G,WhatIf!$A:$A,F$1,WhatIf!$B:$B,F400)&lt;=price_limit,IF(F400="Yes",1,2),"")),""))</f>
        <v/>
      </c>
      <c r="AV400" s="67" t="str">
        <f>IF(OR(G400="",VLOOKUP(G$1,Services!$A$1:$B$22,2,0)="Exclude"),"",IF($D400=1,IF(OR(price_limit="",price_limit="No Limit"),IF(G400="Yes",1,2),IF(SUMIFS(WhatIf!$G:$G,WhatIf!$A:$A,G$1,WhatIf!$B:$B,G400)&lt;=price_limit,IF(G400="Yes",1,2),"")),""))</f>
        <v/>
      </c>
      <c r="AW400" s="67" t="str">
        <f>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 ca="1">IF(OR(R400="",VLOOKUP(R$1,Services!$A$1:$B$22,2,0)="Exclude"),"",IF($D400=1,IF(OR(price_limit="",price_limit="No Limit"),IF(R400="Yes",1,2),IF(SUMIFS(WhatIf!$G:$G,WhatIf!$A:$A,R$1,WhatIf!$B:$B,R400)&lt;=price_limit,IF(R400="Yes",1,2),"")),""))</f>
        <v/>
      </c>
      <c r="BH400" s="67" t="str">
        <f>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31"/>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829</v>
      </c>
      <c r="B401" s="19" t="s">
        <v>830</v>
      </c>
      <c r="C401" s="4" t="s">
        <v>206</v>
      </c>
      <c r="D401" s="3" t="str">
        <f t="shared" ca="1" si="29"/>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0"/>
        <v/>
      </c>
      <c r="AT401" s="67" t="str">
        <f>IF(OR(E401="",VLOOKUP(E$1,Services!$A$1:$B$22,2,0)="Exclude"),"",IF($D401=1,IF(OR(price_limit="",price_limit="No Limit"),IF(E401="Yes",1,2),IF(SUMIFS(WhatIf!$G:$G,WhatIf!$A:$A,E$1,WhatIf!$B:$B,E401)&lt;=price_limit,IF(E401="Yes",1,2),"")),""))</f>
        <v/>
      </c>
      <c r="AU401" s="67" t="str">
        <f>IF(OR(F401="",VLOOKUP(F$1,Services!$A$1:$B$22,2,0)="Exclude"),"",IF($D401=1,IF(OR(price_limit="",price_limit="No Limit"),IF(F401="Yes",1,2),IF(SUMIFS(WhatIf!$G:$G,WhatIf!$A:$A,F$1,WhatIf!$B:$B,F401)&lt;=price_limit,IF(F401="Yes",1,2),"")),""))</f>
        <v/>
      </c>
      <c r="AV401" s="67" t="str">
        <f>IF(OR(G401="",VLOOKUP(G$1,Services!$A$1:$B$22,2,0)="Exclude"),"",IF($D401=1,IF(OR(price_limit="",price_limit="No Limit"),IF(G401="Yes",1,2),IF(SUMIFS(WhatIf!$G:$G,WhatIf!$A:$A,G$1,WhatIf!$B:$B,G401)&lt;=price_limit,IF(G401="Yes",1,2),"")),""))</f>
        <v/>
      </c>
      <c r="AW401" s="67" t="str">
        <f>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IF(OR(L401="",VLOOKUP(L$1,Services!$A$1:$B$22,2,0)="Exclude"),"",IF($D401=1,IF(OR(price_limit="",price_limit="No Limit"),IF(L401="Yes",1,2),IF(SUMIFS(WhatIf!$G:$G,WhatIf!$A:$A,L$1,WhatIf!$B:$B,L401)&lt;=price_limit,IF(L401="Yes",1,2),"")),""))</f>
        <v/>
      </c>
      <c r="BB401" s="67" t="str">
        <f>IF(OR(M401="",VLOOKUP(M$1,Services!$A$1:$B$22,2,0)="Exclude"),"",IF($D401=1,IF(OR(price_limit="",price_limit="No Limit"),IF(M401="Yes",1,2),IF(SUMIFS(WhatIf!$G:$G,WhatIf!$A:$A,M$1,WhatIf!$B:$B,M401)&lt;=price_limit,IF(M401="Yes",1,2),"")),""))</f>
        <v/>
      </c>
      <c r="BC401" s="67" t="str">
        <f>IF(OR(N401="",VLOOKUP(N$1,Services!$A$1:$B$22,2,0)="Exclude"),"",IF($D401=1,IF(OR(price_limit="",price_limit="No Limit"),IF(N401="Yes",1,2),IF(SUMIFS(WhatIf!$G:$G,WhatIf!$A:$A,N$1,WhatIf!$B:$B,N401)&lt;=price_limit,IF(N401="Yes",1,2),"")),""))</f>
        <v/>
      </c>
      <c r="BD401" s="67" t="str">
        <f>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31"/>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831</v>
      </c>
      <c r="B402" s="19" t="s">
        <v>832</v>
      </c>
      <c r="C402" s="4" t="s">
        <v>206</v>
      </c>
      <c r="D402" s="3" t="str">
        <f t="shared" ca="1" si="29"/>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0"/>
        <v/>
      </c>
      <c r="AT402" s="67" t="str">
        <f>IF(OR(E402="",VLOOKUP(E$1,Services!$A$1:$B$22,2,0)="Exclude"),"",IF($D402=1,IF(OR(price_limit="",price_limit="No Limit"),IF(E402="Yes",1,2),IF(SUMIFS(WhatIf!$G:$G,WhatIf!$A:$A,E$1,WhatIf!$B:$B,E402)&lt;=price_limit,IF(E402="Yes",1,2),"")),""))</f>
        <v/>
      </c>
      <c r="AU402" s="67" t="str">
        <f>IF(OR(F402="",VLOOKUP(F$1,Services!$A$1:$B$22,2,0)="Exclude"),"",IF($D402=1,IF(OR(price_limit="",price_limit="No Limit"),IF(F402="Yes",1,2),IF(SUMIFS(WhatIf!$G:$G,WhatIf!$A:$A,F$1,WhatIf!$B:$B,F402)&lt;=price_limit,IF(F402="Yes",1,2),"")),""))</f>
        <v/>
      </c>
      <c r="AV402" s="67" t="str">
        <f>IF(OR(G402="",VLOOKUP(G$1,Services!$A$1:$B$22,2,0)="Exclude"),"",IF($D402=1,IF(OR(price_limit="",price_limit="No Limit"),IF(G402="Yes",1,2),IF(SUMIFS(WhatIf!$G:$G,WhatIf!$A:$A,G$1,WhatIf!$B:$B,G402)&lt;=price_limit,IF(G402="Yes",1,2),"")),""))</f>
        <v/>
      </c>
      <c r="AW402" s="67" t="str">
        <f>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 ca="1">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31"/>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x14ac:dyDescent="0.3">
      <c r="A403" s="19" t="s">
        <v>833</v>
      </c>
      <c r="B403" s="19" t="s">
        <v>834</v>
      </c>
      <c r="C403" s="4" t="s">
        <v>206</v>
      </c>
      <c r="D403" s="3" t="str">
        <f t="shared" ca="1" si="29"/>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0"/>
        <v/>
      </c>
      <c r="AT403" s="67" t="str">
        <f>IF(OR(E403="",VLOOKUP(E$1,Services!$A$1:$B$22,2,0)="Exclude"),"",IF($D403=1,IF(OR(price_limit="",price_limit="No Limit"),IF(E403="Yes",1,2),IF(SUMIFS(WhatIf!$G:$G,WhatIf!$A:$A,E$1,WhatIf!$B:$B,E403)&lt;=price_limit,IF(E403="Yes",1,2),"")),""))</f>
        <v/>
      </c>
      <c r="AU403" s="67" t="str">
        <f>IF(OR(F403="",VLOOKUP(F$1,Services!$A$1:$B$22,2,0)="Exclude"),"",IF($D403=1,IF(OR(price_limit="",price_limit="No Limit"),IF(F403="Yes",1,2),IF(SUMIFS(WhatIf!$G:$G,WhatIf!$A:$A,F$1,WhatIf!$B:$B,F403)&lt;=price_limit,IF(F403="Yes",1,2),"")),""))</f>
        <v/>
      </c>
      <c r="AV403" s="67" t="str">
        <f>IF(OR(G403="",VLOOKUP(G$1,Services!$A$1:$B$22,2,0)="Exclude"),"",IF($D403=1,IF(OR(price_limit="",price_limit="No Limit"),IF(G403="Yes",1,2),IF(SUMIFS(WhatIf!$G:$G,WhatIf!$A:$A,G$1,WhatIf!$B:$B,G403)&lt;=price_limit,IF(G403="Yes",1,2),"")),""))</f>
        <v/>
      </c>
      <c r="AW403" s="67" t="str">
        <f>IF(OR(H403="",VLOOKUP(H$1,Services!$A$1:$B$22,2,0)="Exclude"),"",IF($D403=1,IF(OR(price_limit="",price_limit="No Limit"),IF(H403="Yes",1,2),IF(SUMIFS(WhatIf!$G:$G,WhatIf!$A:$A,H$1,WhatIf!$B:$B,H403)&lt;=price_limit,IF(H403="Yes",1,2),"")),""))</f>
        <v/>
      </c>
      <c r="AX403" s="67" t="str">
        <f>IF(OR(I403="",VLOOKUP(I$1,Services!$A$1:$B$22,2,0)="Exclude"),"",IF($D403=1,IF(OR(price_limit="",price_limit="No Limit"),IF(I403="Yes",1,2),IF(SUMIFS(WhatIf!$G:$G,WhatIf!$A:$A,I$1,WhatIf!$B:$B,I403)&lt;=price_limit,IF(I403="Yes",1,2),"")),""))</f>
        <v/>
      </c>
      <c r="AY403" s="67" t="str">
        <f>IF(OR(J403="",VLOOKUP(J$1,Services!$A$1:$B$22,2,0)="Exclude"),"",IF($D403=1,IF(OR(price_limit="",price_limit="No Limit"),IF(J403="Yes",1,2),IF(SUMIFS(WhatIf!$G:$G,WhatIf!$A:$A,J$1,WhatIf!$B:$B,J403)&lt;=price_limit,IF(J403="Yes",1,2),"")),""))</f>
        <v/>
      </c>
      <c r="AZ403" s="67" t="str">
        <f>IF(OR(K403="",VLOOKUP(K$1,Services!$A$1:$B$22,2,0)="Exclude"),"",IF($D403=1,IF(OR(price_limit="",price_limit="No Limit"),IF(K403="Yes",1,2),IF(SUMIFS(WhatIf!$G:$G,WhatIf!$A:$A,K$1,WhatIf!$B:$B,K403)&lt;=price_limit,IF(K403="Yes",1,2),"")),""))</f>
        <v/>
      </c>
      <c r="BA403" s="67" t="str">
        <f>IF(OR(L403="",VLOOKUP(L$1,Services!$A$1:$B$22,2,0)="Exclude"),"",IF($D403=1,IF(OR(price_limit="",price_limit="No Limit"),IF(L403="Yes",1,2),IF(SUMIFS(WhatIf!$G:$G,WhatIf!$A:$A,L$1,WhatIf!$B:$B,L403)&lt;=price_limit,IF(L403="Yes",1,2),"")),""))</f>
        <v/>
      </c>
      <c r="BB403" s="67" t="str">
        <f>IF(OR(M403="",VLOOKUP(M$1,Services!$A$1:$B$22,2,0)="Exclude"),"",IF($D403=1,IF(OR(price_limit="",price_limit="No Limit"),IF(M403="Yes",1,2),IF(SUMIFS(WhatIf!$G:$G,WhatIf!$A:$A,M$1,WhatIf!$B:$B,M403)&lt;=price_limit,IF(M403="Yes",1,2),"")),""))</f>
        <v/>
      </c>
      <c r="BC403" s="67" t="str">
        <f>IF(OR(N403="",VLOOKUP(N$1,Services!$A$1:$B$22,2,0)="Exclude"),"",IF($D403=1,IF(OR(price_limit="",price_limit="No Limit"),IF(N403="Yes",1,2),IF(SUMIFS(WhatIf!$G:$G,WhatIf!$A:$A,N$1,WhatIf!$B:$B,N403)&lt;=price_limit,IF(N403="Yes",1,2),"")),""))</f>
        <v/>
      </c>
      <c r="BD403" s="67" t="str">
        <f>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IF(OR(Q403="",VLOOKUP(Q$1,Services!$A$1:$B$22,2,0)="Exclude"),"",IF($D403=1,IF(OR(price_limit="",price_limit="No Limit"),IF(Q403="Yes",1,2),IF(SUMIFS(WhatIf!$G:$G,WhatIf!$A:$A,Q$1,WhatIf!$B:$B,Q403)&lt;=price_limit,IF(Q403="Yes",1,2),"")),""))</f>
        <v/>
      </c>
      <c r="BG403" s="67" t="str">
        <f ca="1">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31"/>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x14ac:dyDescent="0.3">
      <c r="A404" s="19" t="s">
        <v>835</v>
      </c>
      <c r="B404" s="19" t="s">
        <v>836</v>
      </c>
      <c r="C404" s="4" t="s">
        <v>206</v>
      </c>
      <c r="D404" s="3" t="str">
        <f t="shared" ca="1" si="29"/>
        <v/>
      </c>
      <c r="R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0"/>
        <v/>
      </c>
      <c r="AT404" s="67" t="str">
        <f>IF(OR(E404="",VLOOKUP(E$1,Services!$A$1:$B$22,2,0)="Exclude"),"",IF($D404=1,IF(OR(price_limit="",price_limit="No Limit"),IF(E404="Yes",1,2),IF(SUMIFS(WhatIf!$G:$G,WhatIf!$A:$A,E$1,WhatIf!$B:$B,E404)&lt;=price_limit,IF(E404="Yes",1,2),"")),""))</f>
        <v/>
      </c>
      <c r="AU404" s="67" t="str">
        <f>IF(OR(F404="",VLOOKUP(F$1,Services!$A$1:$B$22,2,0)="Exclude"),"",IF($D404=1,IF(OR(price_limit="",price_limit="No Limit"),IF(F404="Yes",1,2),IF(SUMIFS(WhatIf!$G:$G,WhatIf!$A:$A,F$1,WhatIf!$B:$B,F404)&lt;=price_limit,IF(F404="Yes",1,2),"")),""))</f>
        <v/>
      </c>
      <c r="AV404" s="67" t="str">
        <f>IF(OR(G404="",VLOOKUP(G$1,Services!$A$1:$B$22,2,0)="Exclude"),"",IF($D404=1,IF(OR(price_limit="",price_limit="No Limit"),IF(G404="Yes",1,2),IF(SUMIFS(WhatIf!$G:$G,WhatIf!$A:$A,G$1,WhatIf!$B:$B,G404)&lt;=price_limit,IF(G404="Yes",1,2),"")),""))</f>
        <v/>
      </c>
      <c r="AW404" s="67" t="str">
        <f>IF(OR(H404="",VLOOKUP(H$1,Services!$A$1:$B$22,2,0)="Exclude"),"",IF($D404=1,IF(OR(price_limit="",price_limit="No Limit"),IF(H404="Yes",1,2),IF(SUMIFS(WhatIf!$G:$G,WhatIf!$A:$A,H$1,WhatIf!$B:$B,H404)&lt;=price_limit,IF(H404="Yes",1,2),"")),""))</f>
        <v/>
      </c>
      <c r="AX404" s="67" t="str">
        <f>IF(OR(I404="",VLOOKUP(I$1,Services!$A$1:$B$22,2,0)="Exclude"),"",IF($D404=1,IF(OR(price_limit="",price_limit="No Limit"),IF(I404="Yes",1,2),IF(SUMIFS(WhatIf!$G:$G,WhatIf!$A:$A,I$1,WhatIf!$B:$B,I404)&lt;=price_limit,IF(I404="Yes",1,2),"")),""))</f>
        <v/>
      </c>
      <c r="AY404" s="67" t="str">
        <f>IF(OR(J404="",VLOOKUP(J$1,Services!$A$1:$B$22,2,0)="Exclude"),"",IF($D404=1,IF(OR(price_limit="",price_limit="No Limit"),IF(J404="Yes",1,2),IF(SUMIFS(WhatIf!$G:$G,WhatIf!$A:$A,J$1,WhatIf!$B:$B,J404)&lt;=price_limit,IF(J404="Yes",1,2),"")),""))</f>
        <v/>
      </c>
      <c r="AZ404" s="67" t="str">
        <f>IF(OR(K404="",VLOOKUP(K$1,Services!$A$1:$B$22,2,0)="Exclude"),"",IF($D404=1,IF(OR(price_limit="",price_limit="No Limit"),IF(K404="Yes",1,2),IF(SUMIFS(WhatIf!$G:$G,WhatIf!$A:$A,K$1,WhatIf!$B:$B,K404)&lt;=price_limit,IF(K404="Yes",1,2),"")),""))</f>
        <v/>
      </c>
      <c r="BA404" s="67" t="str">
        <f>IF(OR(L404="",VLOOKUP(L$1,Services!$A$1:$B$22,2,0)="Exclude"),"",IF($D404=1,IF(OR(price_limit="",price_limit="No Limit"),IF(L404="Yes",1,2),IF(SUMIFS(WhatIf!$G:$G,WhatIf!$A:$A,L$1,WhatIf!$B:$B,L404)&lt;=price_limit,IF(L404="Yes",1,2),"")),""))</f>
        <v/>
      </c>
      <c r="BB404" s="67" t="str">
        <f>IF(OR(M404="",VLOOKUP(M$1,Services!$A$1:$B$22,2,0)="Exclude"),"",IF($D404=1,IF(OR(price_limit="",price_limit="No Limit"),IF(M404="Yes",1,2),IF(SUMIFS(WhatIf!$G:$G,WhatIf!$A:$A,M$1,WhatIf!$B:$B,M404)&lt;=price_limit,IF(M404="Yes",1,2),"")),""))</f>
        <v/>
      </c>
      <c r="BC404" s="67" t="str">
        <f>IF(OR(N404="",VLOOKUP(N$1,Services!$A$1:$B$22,2,0)="Exclude"),"",IF($D404=1,IF(OR(price_limit="",price_limit="No Limit"),IF(N404="Yes",1,2),IF(SUMIFS(WhatIf!$G:$G,WhatIf!$A:$A,N$1,WhatIf!$B:$B,N404)&lt;=price_limit,IF(N404="Yes",1,2),"")),""))</f>
        <v/>
      </c>
      <c r="BD404" s="67" t="str">
        <f>IF(OR(O404="",VLOOKUP(O$1,Services!$A$1:$B$22,2,0)="Exclude"),"",IF($D404=1,IF(OR(price_limit="",price_limit="No Limit"),IF(O404="Yes",1,2),IF(SUMIFS(WhatIf!$G:$G,WhatIf!$A:$A,O$1,WhatIf!$B:$B,O404)&lt;=price_limit,IF(O404="Yes",1,2),"")),""))</f>
        <v/>
      </c>
      <c r="BE404" s="67" t="str">
        <f>IF(OR(P404="",VLOOKUP(P$1,Services!$A$1:$B$22,2,0)="Exclude"),"",IF($D404=1,IF(OR(price_limit="",price_limit="No Limit"),IF(P404="Yes",1,2),IF(SUMIFS(WhatIf!$G:$G,WhatIf!$A:$A,P$1,WhatIf!$B:$B,P404)&lt;=price_limit,IF(P404="Yes",1,2),"")),""))</f>
        <v/>
      </c>
      <c r="BF404" s="67" t="str">
        <f>IF(OR(Q404="",VLOOKUP(Q$1,Services!$A$1:$B$22,2,0)="Exclude"),"",IF($D404=1,IF(OR(price_limit="",price_limit="No Limit"),IF(Q404="Yes",1,2),IF(SUMIFS(WhatIf!$G:$G,WhatIf!$A:$A,Q$1,WhatIf!$B:$B,Q404)&lt;=price_limit,IF(Q404="Yes",1,2),"")),""))</f>
        <v/>
      </c>
      <c r="BG404" s="67" t="str">
        <f ca="1">IF(OR(R404="",VLOOKUP(R$1,Services!$A$1:$B$22,2,0)="Exclude"),"",IF($D404=1,IF(OR(price_limit="",price_limit="No Limit"),IF(R404="Yes",1,2),IF(SUMIFS(WhatIf!$G:$G,WhatIf!$A:$A,R$1,WhatIf!$B:$B,R404)&lt;=price_limit,IF(R404="Yes",1,2),"")),""))</f>
        <v/>
      </c>
      <c r="BH404" s="67" t="str">
        <f>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31"/>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ht="12.45" customHeight="1" x14ac:dyDescent="0.3">
      <c r="A405" s="19" t="s">
        <v>837</v>
      </c>
      <c r="B405" s="19" t="s">
        <v>838</v>
      </c>
      <c r="C405" s="4" t="s">
        <v>206</v>
      </c>
      <c r="D405" s="3" t="str">
        <f t="shared" ca="1" si="29"/>
        <v/>
      </c>
      <c r="R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0"/>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IF(OR(I405="",VLOOKUP(I$1,Services!$A$1:$B$22,2,0)="Exclude"),"",IF($D405=1,IF(OR(price_limit="",price_limit="No Limit"),IF(I405="Yes",1,2),IF(SUMIFS(WhatIf!$G:$G,WhatIf!$A:$A,I$1,WhatIf!$B:$B,I405)&lt;=price_limit,IF(I405="Yes",1,2),"")),""))</f>
        <v/>
      </c>
      <c r="AY405" s="67" t="str">
        <f>IF(OR(J405="",VLOOKUP(J$1,Services!$A$1:$B$22,2,0)="Exclude"),"",IF($D405=1,IF(OR(price_limit="",price_limit="No Limit"),IF(J405="Yes",1,2),IF(SUMIFS(WhatIf!$G:$G,WhatIf!$A:$A,J$1,WhatIf!$B:$B,J405)&lt;=price_limit,IF(J405="Yes",1,2),"")),""))</f>
        <v/>
      </c>
      <c r="AZ405" s="67" t="str">
        <f>IF(OR(K405="",VLOOKUP(K$1,Services!$A$1:$B$22,2,0)="Exclude"),"",IF($D405=1,IF(OR(price_limit="",price_limit="No Limit"),IF(K405="Yes",1,2),IF(SUMIFS(WhatIf!$G:$G,WhatIf!$A:$A,K$1,WhatIf!$B:$B,K405)&lt;=price_limit,IF(K405="Yes",1,2),"")),""))</f>
        <v/>
      </c>
      <c r="BA405" s="67" t="str">
        <f>IF(OR(L405="",VLOOKUP(L$1,Services!$A$1:$B$22,2,0)="Exclude"),"",IF($D405=1,IF(OR(price_limit="",price_limit="No Limit"),IF(L405="Yes",1,2),IF(SUMIFS(WhatIf!$G:$G,WhatIf!$A:$A,L$1,WhatIf!$B:$B,L405)&lt;=price_limit,IF(L405="Yes",1,2),"")),""))</f>
        <v/>
      </c>
      <c r="BB405" s="67" t="str">
        <f>IF(OR(M405="",VLOOKUP(M$1,Services!$A$1:$B$22,2,0)="Exclude"),"",IF($D405=1,IF(OR(price_limit="",price_limit="No Limit"),IF(M405="Yes",1,2),IF(SUMIFS(WhatIf!$G:$G,WhatIf!$A:$A,M$1,WhatIf!$B:$B,M405)&lt;=price_limit,IF(M405="Yes",1,2),"")),""))</f>
        <v/>
      </c>
      <c r="BC405" s="67" t="str">
        <f>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 ca="1">IF(OR(R405="",VLOOKUP(R$1,Services!$A$1:$B$22,2,0)="Exclude"),"",IF($D405=1,IF(OR(price_limit="",price_limit="No Limit"),IF(R405="Yes",1,2),IF(SUMIFS(WhatIf!$G:$G,WhatIf!$A:$A,R$1,WhatIf!$B:$B,R405)&lt;=price_limit,IF(R405="Yes",1,2),"")),""))</f>
        <v/>
      </c>
      <c r="BH405" s="67" t="str">
        <f>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31"/>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839</v>
      </c>
      <c r="B406" s="19" t="s">
        <v>840</v>
      </c>
      <c r="C406" s="4" t="s">
        <v>206</v>
      </c>
      <c r="D406" s="3" t="str">
        <f t="shared" ca="1" si="29"/>
        <v/>
      </c>
      <c r="R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30"/>
        <v/>
      </c>
      <c r="AT406" s="67" t="str">
        <f>IF(OR(E406="",VLOOKUP(E$1,Services!$A$1:$B$22,2,0)="Exclude"),"",IF($D406=1,IF(OR(price_limit="",price_limit="No Limit"),IF(E406="Yes",1,2),IF(SUMIFS(WhatIf!$G:$G,WhatIf!$A:$A,E$1,WhatIf!$B:$B,E406)&lt;=price_limit,IF(E406="Yes",1,2),"")),""))</f>
        <v/>
      </c>
      <c r="AU406" s="67" t="str">
        <f>IF(OR(F406="",VLOOKUP(F$1,Services!$A$1:$B$22,2,0)="Exclude"),"",IF($D406=1,IF(OR(price_limit="",price_limit="No Limit"),IF(F406="Yes",1,2),IF(SUMIFS(WhatIf!$G:$G,WhatIf!$A:$A,F$1,WhatIf!$B:$B,F406)&lt;=price_limit,IF(F406="Yes",1,2),"")),""))</f>
        <v/>
      </c>
      <c r="AV406" s="67" t="str">
        <f>IF(OR(G406="",VLOOKUP(G$1,Services!$A$1:$B$22,2,0)="Exclude"),"",IF($D406=1,IF(OR(price_limit="",price_limit="No Limit"),IF(G406="Yes",1,2),IF(SUMIFS(WhatIf!$G:$G,WhatIf!$A:$A,G$1,WhatIf!$B:$B,G406)&lt;=price_limit,IF(G406="Yes",1,2),"")),""))</f>
        <v/>
      </c>
      <c r="AW406" s="67" t="str">
        <f>IF(OR(H406="",VLOOKUP(H$1,Services!$A$1:$B$22,2,0)="Exclude"),"",IF($D406=1,IF(OR(price_limit="",price_limit="No Limit"),IF(H406="Yes",1,2),IF(SUMIFS(WhatIf!$G:$G,WhatIf!$A:$A,H$1,WhatIf!$B:$B,H406)&lt;=price_limit,IF(H406="Yes",1,2),"")),""))</f>
        <v/>
      </c>
      <c r="AX406" s="67" t="str">
        <f>IF(OR(I406="",VLOOKUP(I$1,Services!$A$1:$B$22,2,0)="Exclude"),"",IF($D406=1,IF(OR(price_limit="",price_limit="No Limit"),IF(I406="Yes",1,2),IF(SUMIFS(WhatIf!$G:$G,WhatIf!$A:$A,I$1,WhatIf!$B:$B,I406)&lt;=price_limit,IF(I406="Yes",1,2),"")),""))</f>
        <v/>
      </c>
      <c r="AY406" s="67" t="str">
        <f>IF(OR(J406="",VLOOKUP(J$1,Services!$A$1:$B$22,2,0)="Exclude"),"",IF($D406=1,IF(OR(price_limit="",price_limit="No Limit"),IF(J406="Yes",1,2),IF(SUMIFS(WhatIf!$G:$G,WhatIf!$A:$A,J$1,WhatIf!$B:$B,J406)&lt;=price_limit,IF(J406="Yes",1,2),"")),""))</f>
        <v/>
      </c>
      <c r="AZ406" s="67" t="str">
        <f>IF(OR(K406="",VLOOKUP(K$1,Services!$A$1:$B$22,2,0)="Exclude"),"",IF($D406=1,IF(OR(price_limit="",price_limit="No Limit"),IF(K406="Yes",1,2),IF(SUMIFS(WhatIf!$G:$G,WhatIf!$A:$A,K$1,WhatIf!$B:$B,K406)&lt;=price_limit,IF(K406="Yes",1,2),"")),""))</f>
        <v/>
      </c>
      <c r="BA406" s="67" t="str">
        <f>IF(OR(L406="",VLOOKUP(L$1,Services!$A$1:$B$22,2,0)="Exclude"),"",IF($D406=1,IF(OR(price_limit="",price_limit="No Limit"),IF(L406="Yes",1,2),IF(SUMIFS(WhatIf!$G:$G,WhatIf!$A:$A,L$1,WhatIf!$B:$B,L406)&lt;=price_limit,IF(L406="Yes",1,2),"")),""))</f>
        <v/>
      </c>
      <c r="BB406" s="67" t="str">
        <f>IF(OR(M406="",VLOOKUP(M$1,Services!$A$1:$B$22,2,0)="Exclude"),"",IF($D406=1,IF(OR(price_limit="",price_limit="No Limit"),IF(M406="Yes",1,2),IF(SUMIFS(WhatIf!$G:$G,WhatIf!$A:$A,M$1,WhatIf!$B:$B,M406)&lt;=price_limit,IF(M406="Yes",1,2),"")),""))</f>
        <v/>
      </c>
      <c r="BC406" s="67" t="str">
        <f>IF(OR(N406="",VLOOKUP(N$1,Services!$A$1:$B$22,2,0)="Exclude"),"",IF($D406=1,IF(OR(price_limit="",price_limit="No Limit"),IF(N406="Yes",1,2),IF(SUMIFS(WhatIf!$G:$G,WhatIf!$A:$A,N$1,WhatIf!$B:$B,N406)&lt;=price_limit,IF(N406="Yes",1,2),"")),""))</f>
        <v/>
      </c>
      <c r="BD406" s="67" t="str">
        <f>IF(OR(O406="",VLOOKUP(O$1,Services!$A$1:$B$22,2,0)="Exclude"),"",IF($D406=1,IF(OR(price_limit="",price_limit="No Limit"),IF(O406="Yes",1,2),IF(SUMIFS(WhatIf!$G:$G,WhatIf!$A:$A,O$1,WhatIf!$B:$B,O406)&lt;=price_limit,IF(O406="Yes",1,2),"")),""))</f>
        <v/>
      </c>
      <c r="BE406" s="67" t="str">
        <f>IF(OR(P406="",VLOOKUP(P$1,Services!$A$1:$B$22,2,0)="Exclude"),"",IF($D406=1,IF(OR(price_limit="",price_limit="No Limit"),IF(P406="Yes",1,2),IF(SUMIFS(WhatIf!$G:$G,WhatIf!$A:$A,P$1,WhatIf!$B:$B,P406)&lt;=price_limit,IF(P406="Yes",1,2),"")),""))</f>
        <v/>
      </c>
      <c r="BF406" s="67" t="str">
        <f>IF(OR(Q406="",VLOOKUP(Q$1,Services!$A$1:$B$22,2,0)="Exclude"),"",IF($D406=1,IF(OR(price_limit="",price_limit="No Limit"),IF(Q406="Yes",1,2),IF(SUMIFS(WhatIf!$G:$G,WhatIf!$A:$A,Q$1,WhatIf!$B:$B,Q406)&lt;=price_limit,IF(Q406="Yes",1,2),"")),""))</f>
        <v/>
      </c>
      <c r="BG406" s="67" t="str">
        <f ca="1">IF(OR(R406="",VLOOKUP(R$1,Services!$A$1:$B$22,2,0)="Exclude"),"",IF($D406=1,IF(OR(price_limit="",price_limit="No Limit"),IF(R406="Yes",1,2),IF(SUMIFS(WhatIf!$G:$G,WhatIf!$A:$A,R$1,WhatIf!$B:$B,R406)&lt;=price_limit,IF(R406="Yes",1,2),"")),""))</f>
        <v/>
      </c>
      <c r="BH406" s="67" t="str">
        <f>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31"/>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ht="12.45" customHeight="1" x14ac:dyDescent="0.3">
      <c r="A407" s="19" t="s">
        <v>841</v>
      </c>
      <c r="B407" s="19" t="s">
        <v>842</v>
      </c>
      <c r="C407" s="4" t="s">
        <v>206</v>
      </c>
      <c r="D407" s="3" t="str">
        <f t="shared" ca="1" si="29"/>
        <v/>
      </c>
      <c r="R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0"/>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IF(OR(I407="",VLOOKUP(I$1,Services!$A$1:$B$22,2,0)="Exclude"),"",IF($D407=1,IF(OR(price_limit="",price_limit="No Limit"),IF(I407="Yes",1,2),IF(SUMIFS(WhatIf!$G:$G,WhatIf!$A:$A,I$1,WhatIf!$B:$B,I407)&lt;=price_limit,IF(I407="Yes",1,2),"")),""))</f>
        <v/>
      </c>
      <c r="AY407" s="67" t="str">
        <f>IF(OR(J407="",VLOOKUP(J$1,Services!$A$1:$B$22,2,0)="Exclude"),"",IF($D407=1,IF(OR(price_limit="",price_limit="No Limit"),IF(J407="Yes",1,2),IF(SUMIFS(WhatIf!$G:$G,WhatIf!$A:$A,J$1,WhatIf!$B:$B,J407)&lt;=price_limit,IF(J407="Yes",1,2),"")),""))</f>
        <v/>
      </c>
      <c r="AZ407" s="67" t="str">
        <f>IF(OR(K407="",VLOOKUP(K$1,Services!$A$1:$B$22,2,0)="Exclude"),"",IF($D407=1,IF(OR(price_limit="",price_limit="No Limit"),IF(K407="Yes",1,2),IF(SUMIFS(WhatIf!$G:$G,WhatIf!$A:$A,K$1,WhatIf!$B:$B,K407)&lt;=price_limit,IF(K407="Yes",1,2),"")),""))</f>
        <v/>
      </c>
      <c r="BA407" s="67" t="str">
        <f>IF(OR(L407="",VLOOKUP(L$1,Services!$A$1:$B$22,2,0)="Exclude"),"",IF($D407=1,IF(OR(price_limit="",price_limit="No Limit"),IF(L407="Yes",1,2),IF(SUMIFS(WhatIf!$G:$G,WhatIf!$A:$A,L$1,WhatIf!$B:$B,L407)&lt;=price_limit,IF(L407="Yes",1,2),"")),""))</f>
        <v/>
      </c>
      <c r="BB407" s="67" t="str">
        <f>IF(OR(M407="",VLOOKUP(M$1,Services!$A$1:$B$22,2,0)="Exclude"),"",IF($D407=1,IF(OR(price_limit="",price_limit="No Limit"),IF(M407="Yes",1,2),IF(SUMIFS(WhatIf!$G:$G,WhatIf!$A:$A,M$1,WhatIf!$B:$B,M407)&lt;=price_limit,IF(M407="Yes",1,2),"")),""))</f>
        <v/>
      </c>
      <c r="BC407" s="67" t="str">
        <f>IF(OR(N407="",VLOOKUP(N$1,Services!$A$1:$B$22,2,0)="Exclude"),"",IF($D407=1,IF(OR(price_limit="",price_limit="No Limit"),IF(N407="Yes",1,2),IF(SUMIFS(WhatIf!$G:$G,WhatIf!$A:$A,N$1,WhatIf!$B:$B,N407)&lt;=price_limit,IF(N407="Yes",1,2),"")),""))</f>
        <v/>
      </c>
      <c r="BD407" s="67" t="str">
        <f>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 ca="1">IF(OR(R407="",VLOOKUP(R$1,Services!$A$1:$B$22,2,0)="Exclude"),"",IF($D407=1,IF(OR(price_limit="",price_limit="No Limit"),IF(R407="Yes",1,2),IF(SUMIFS(WhatIf!$G:$G,WhatIf!$A:$A,R$1,WhatIf!$B:$B,R407)&lt;=price_limit,IF(R407="Yes",1,2),"")),""))</f>
        <v/>
      </c>
      <c r="BH407" s="67" t="str">
        <f>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31"/>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24.9" x14ac:dyDescent="0.3">
      <c r="A408" s="19" t="s">
        <v>77</v>
      </c>
      <c r="B408" s="4" t="s">
        <v>236</v>
      </c>
      <c r="C408" s="4" t="s">
        <v>445</v>
      </c>
      <c r="D408" s="3" t="str">
        <f t="shared" ca="1" si="29"/>
        <v/>
      </c>
      <c r="F408" s="5" t="s">
        <v>500</v>
      </c>
      <c r="G408" s="5" t="s">
        <v>500</v>
      </c>
      <c r="H408" s="5" t="s">
        <v>1</v>
      </c>
      <c r="I408" s="5" t="s">
        <v>1</v>
      </c>
      <c r="J408" s="5" t="s">
        <v>1</v>
      </c>
      <c r="K408" s="5" t="s">
        <v>1</v>
      </c>
      <c r="L408" s="5" t="s">
        <v>1</v>
      </c>
      <c r="M408" s="5" t="s">
        <v>1</v>
      </c>
      <c r="O408" s="6" t="s">
        <v>1</v>
      </c>
      <c r="P408" s="6" t="s">
        <v>1</v>
      </c>
      <c r="Q408" s="6" t="s">
        <v>305</v>
      </c>
      <c r="R408" s="6" t="s">
        <v>1</v>
      </c>
      <c r="S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0"/>
        <v/>
      </c>
      <c r="AT408" s="67" t="str">
        <f>IF(OR(E408="",VLOOKUP(E$1,Services!$A$1:$B$22,2,0)="Exclude"),"",IF($D408=1,IF(OR(price_limit="",price_limit="No Limit"),IF(E408="Yes",1,2),IF(SUMIFS(WhatIf!$G:$G,WhatIf!$A:$A,E$1,WhatIf!$B:$B,E408)&lt;=price_limit,IF(E408="Yes",1,2),"")),""))</f>
        <v/>
      </c>
      <c r="AU408" s="67" t="str">
        <f ca="1">IF(OR(F408="",VLOOKUP(F$1,Services!$A$1:$B$22,2,0)="Exclude"),"",IF($D408=1,IF(OR(price_limit="",price_limit="No Limit"),IF(F408="Yes",1,2),IF(SUMIFS(WhatIf!$G:$G,WhatIf!$A:$A,F$1,WhatIf!$B:$B,F408)&lt;=price_limit,IF(F408="Yes",1,2),"")),""))</f>
        <v/>
      </c>
      <c r="AV408" s="67" t="str">
        <f ca="1">IF(OR(G408="",VLOOKUP(G$1,Services!$A$1:$B$22,2,0)="Exclude"),"",IF($D408=1,IF(OR(price_limit="",price_limit="No Limit"),IF(G408="Yes",1,2),IF(SUMIFS(WhatIf!$G:$G,WhatIf!$A:$A,G$1,WhatIf!$B:$B,G408)&lt;=price_limit,IF(G408="Yes",1,2),"")),""))</f>
        <v/>
      </c>
      <c r="AW408" s="67" t="str">
        <f ca="1">IF(OR(H408="",VLOOKUP(H$1,Services!$A$1:$B$22,2,0)="Exclude"),"",IF($D408=1,IF(OR(price_limit="",price_limit="No Limit"),IF(H408="Yes",1,2),IF(SUMIFS(WhatIf!$G:$G,WhatIf!$A:$A,H$1,WhatIf!$B:$B,H408)&lt;=price_limit,IF(H408="Yes",1,2),"")),""))</f>
        <v/>
      </c>
      <c r="AX408" s="67" t="str">
        <f ca="1">IF(OR(I408="",VLOOKUP(I$1,Services!$A$1:$B$22,2,0)="Exclude"),"",IF($D408=1,IF(OR(price_limit="",price_limit="No Limit"),IF(I408="Yes",1,2),IF(SUMIFS(WhatIf!$G:$G,WhatIf!$A:$A,I$1,WhatIf!$B:$B,I408)&lt;=price_limit,IF(I408="Yes",1,2),"")),""))</f>
        <v/>
      </c>
      <c r="AY408" s="67" t="str">
        <f ca="1">IF(OR(J408="",VLOOKUP(J$1,Services!$A$1:$B$22,2,0)="Exclude"),"",IF($D408=1,IF(OR(price_limit="",price_limit="No Limit"),IF(J408="Yes",1,2),IF(SUMIFS(WhatIf!$G:$G,WhatIf!$A:$A,J$1,WhatIf!$B:$B,J408)&lt;=price_limit,IF(J408="Yes",1,2),"")),""))</f>
        <v/>
      </c>
      <c r="AZ408" s="67" t="str">
        <f ca="1">IF(OR(K408="",VLOOKUP(K$1,Services!$A$1:$B$22,2,0)="Exclude"),"",IF($D408=1,IF(OR(price_limit="",price_limit="No Limit"),IF(K408="Yes",1,2),IF(SUMIFS(WhatIf!$G:$G,WhatIf!$A:$A,K$1,WhatIf!$B:$B,K408)&lt;=price_limit,IF(K408="Yes",1,2),"")),""))</f>
        <v/>
      </c>
      <c r="BA408" s="67" t="str">
        <f ca="1">IF(OR(L408="",VLOOKUP(L$1,Services!$A$1:$B$22,2,0)="Exclude"),"",IF($D408=1,IF(OR(price_limit="",price_limit="No Limit"),IF(L408="Yes",1,2),IF(SUMIFS(WhatIf!$G:$G,WhatIf!$A:$A,L$1,WhatIf!$B:$B,L408)&lt;=price_limit,IF(L408="Yes",1,2),"")),""))</f>
        <v/>
      </c>
      <c r="BB408" s="67" t="str">
        <f ca="1">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 ca="1">IF(OR(O408="",VLOOKUP(O$1,Services!$A$1:$B$22,2,0)="Exclude"),"",IF($D408=1,IF(OR(price_limit="",price_limit="No Limit"),IF(O408="Yes",1,2),IF(SUMIFS(WhatIf!$G:$G,WhatIf!$A:$A,O$1,WhatIf!$B:$B,O408)&lt;=price_limit,IF(O408="Yes",1,2),"")),""))</f>
        <v/>
      </c>
      <c r="BE408" s="67" t="str">
        <f ca="1">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 ca="1">IF(OR(R408="",VLOOKUP(R$1,Services!$A$1:$B$22,2,0)="Exclude"),"",IF($D408=1,IF(OR(price_limit="",price_limit="No Limit"),IF(R408="Yes",1,2),IF(SUMIFS(WhatIf!$G:$G,WhatIf!$A:$A,R$1,WhatIf!$B:$B,R408)&lt;=price_limit,IF(R408="Yes",1,2),"")),""))</f>
        <v/>
      </c>
      <c r="BH408" s="67" t="str">
        <f ca="1">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31"/>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x14ac:dyDescent="0.3">
      <c r="A409" s="19" t="s">
        <v>273</v>
      </c>
      <c r="B409" s="4" t="s">
        <v>237</v>
      </c>
      <c r="C409" s="4" t="s">
        <v>206</v>
      </c>
      <c r="D409" s="3" t="str">
        <f t="shared" ca="1" si="29"/>
        <v/>
      </c>
      <c r="H409" s="5" t="s">
        <v>282</v>
      </c>
      <c r="I409" s="5" t="s">
        <v>282</v>
      </c>
      <c r="J409" s="5" t="s">
        <v>282</v>
      </c>
      <c r="K409" s="5" t="s">
        <v>282</v>
      </c>
      <c r="L409" s="5" t="s">
        <v>282</v>
      </c>
      <c r="M409" s="5" t="s">
        <v>282</v>
      </c>
      <c r="N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0"/>
        <v/>
      </c>
      <c r="AT409" s="67" t="str">
        <f>IF(OR(E409="",VLOOKUP(E$1,Services!$A$1:$B$22,2,0)="Exclude"),"",IF($D409=1,IF(OR(price_limit="",price_limit="No Limit"),IF(E409="Yes",1,2),IF(SUMIFS(WhatIf!$G:$G,WhatIf!$A:$A,E$1,WhatIf!$B:$B,E409)&lt;=price_limit,IF(E409="Yes",1,2),"")),""))</f>
        <v/>
      </c>
      <c r="AU409" s="67" t="str">
        <f>IF(OR(F409="",VLOOKUP(F$1,Services!$A$1:$B$22,2,0)="Exclude"),"",IF($D409=1,IF(OR(price_limit="",price_limit="No Limit"),IF(F409="Yes",1,2),IF(SUMIFS(WhatIf!$G:$G,WhatIf!$A:$A,F$1,WhatIf!$B:$B,F409)&lt;=price_limit,IF(F409="Yes",1,2),"")),""))</f>
        <v/>
      </c>
      <c r="AV409" s="67" t="str">
        <f>IF(OR(G409="",VLOOKUP(G$1,Services!$A$1:$B$22,2,0)="Exclude"),"",IF($D409=1,IF(OR(price_limit="",price_limit="No Limit"),IF(G409="Yes",1,2),IF(SUMIFS(WhatIf!$G:$G,WhatIf!$A:$A,G$1,WhatIf!$B:$B,G409)&lt;=price_limit,IF(G409="Yes",1,2),"")),""))</f>
        <v/>
      </c>
      <c r="AW409" s="67" t="str">
        <f ca="1">IF(OR(H409="",VLOOKUP(H$1,Services!$A$1:$B$22,2,0)="Exclude"),"",IF($D409=1,IF(OR(price_limit="",price_limit="No Limit"),IF(H409="Yes",1,2),IF(SUMIFS(WhatIf!$G:$G,WhatIf!$A:$A,H$1,WhatIf!$B:$B,H409)&lt;=price_limit,IF(H409="Yes",1,2),"")),""))</f>
        <v/>
      </c>
      <c r="AX409" s="67" t="str">
        <f ca="1">IF(OR(I409="",VLOOKUP(I$1,Services!$A$1:$B$22,2,0)="Exclude"),"",IF($D409=1,IF(OR(price_limit="",price_limit="No Limit"),IF(I409="Yes",1,2),IF(SUMIFS(WhatIf!$G:$G,WhatIf!$A:$A,I$1,WhatIf!$B:$B,I409)&lt;=price_limit,IF(I409="Yes",1,2),"")),""))</f>
        <v/>
      </c>
      <c r="AY409" s="67" t="str">
        <f ca="1">IF(OR(J409="",VLOOKUP(J$1,Services!$A$1:$B$22,2,0)="Exclude"),"",IF($D409=1,IF(OR(price_limit="",price_limit="No Limit"),IF(J409="Yes",1,2),IF(SUMIFS(WhatIf!$G:$G,WhatIf!$A:$A,J$1,WhatIf!$B:$B,J409)&lt;=price_limit,IF(J409="Yes",1,2),"")),""))</f>
        <v/>
      </c>
      <c r="AZ409" s="67" t="str">
        <f ca="1">IF(OR(K409="",VLOOKUP(K$1,Services!$A$1:$B$22,2,0)="Exclude"),"",IF($D409=1,IF(OR(price_limit="",price_limit="No Limit"),IF(K409="Yes",1,2),IF(SUMIFS(WhatIf!$G:$G,WhatIf!$A:$A,K$1,WhatIf!$B:$B,K409)&lt;=price_limit,IF(K409="Yes",1,2),"")),""))</f>
        <v/>
      </c>
      <c r="BA409" s="67" t="str">
        <f ca="1">IF(OR(L409="",VLOOKUP(L$1,Services!$A$1:$B$22,2,0)="Exclude"),"",IF($D409=1,IF(OR(price_limit="",price_limit="No Limit"),IF(L409="Yes",1,2),IF(SUMIFS(WhatIf!$G:$G,WhatIf!$A:$A,L$1,WhatIf!$B:$B,L409)&lt;=price_limit,IF(L409="Yes",1,2),"")),""))</f>
        <v/>
      </c>
      <c r="BB409" s="67" t="str">
        <f ca="1">IF(OR(M409="",VLOOKUP(M$1,Services!$A$1:$B$22,2,0)="Exclude"),"",IF($D409=1,IF(OR(price_limit="",price_limit="No Limit"),IF(M409="Yes",1,2),IF(SUMIFS(WhatIf!$G:$G,WhatIf!$A:$A,M$1,WhatIf!$B:$B,M409)&lt;=price_limit,IF(M409="Yes",1,2),"")),""))</f>
        <v/>
      </c>
      <c r="BC409" s="67" t="str">
        <f ca="1">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IF(OR(R409="",VLOOKUP(R$1,Services!$A$1:$B$22,2,0)="Exclude"),"",IF($D409=1,IF(OR(price_limit="",price_limit="No Limit"),IF(R409="Yes",1,2),IF(SUMIFS(WhatIf!$G:$G,WhatIf!$A:$A,R$1,WhatIf!$B:$B,R409)&lt;=price_limit,IF(R409="Yes",1,2),"")),""))</f>
        <v/>
      </c>
      <c r="BH409" s="67" t="str">
        <f>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31"/>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x14ac:dyDescent="0.3">
      <c r="A410" s="19" t="s">
        <v>885</v>
      </c>
      <c r="C410" s="4" t="s">
        <v>206</v>
      </c>
      <c r="W410" s="5" t="s">
        <v>1</v>
      </c>
      <c r="Y410" s="3" t="str">
        <f>IF(AND($D410=1,ISNUMBER(MATCH(E$1&amp;E410&amp;"x",WhatIf!$H:$H,0))),1,"")</f>
        <v/>
      </c>
      <c r="Z410" s="3" t="str">
        <f>IF(AND($D410=1,ISNUMBER(MATCH(F$1&amp;F410&amp;"x",WhatIf!$H:$H,0))),1,"")</f>
        <v/>
      </c>
      <c r="AA410" s="3" t="str">
        <f>IF(AND($D410=1,ISNUMBER(MATCH(G$1&amp;G410&amp;"x",WhatIf!$H:$H,0))),1,"")</f>
        <v/>
      </c>
      <c r="AB410" s="3" t="str">
        <f>IF(AND($D410=1,ISNUMBER(MATCH(H$1&amp;H410&amp;"x",WhatIf!$H:$H,0))),1,"")</f>
        <v/>
      </c>
      <c r="AC410" s="3" t="str">
        <f>IF(AND($D410=1,ISNUMBER(MATCH(I$1&amp;I410&amp;"x",WhatIf!$H:$H,0))),1,"")</f>
        <v/>
      </c>
      <c r="AD410" s="3" t="str">
        <f>IF(AND($D410=1,ISNUMBER(MATCH(J$1&amp;J410&amp;"x",WhatIf!$H:$H,0))),1,"")</f>
        <v/>
      </c>
      <c r="AE410" s="3" t="str">
        <f>IF(AND($D410=1,ISNUMBER(MATCH(K$1&amp;K410&amp;"x",WhatIf!$H:$H,0))),1,"")</f>
        <v/>
      </c>
      <c r="AF410" s="3" t="str">
        <f>IF(AND($D410=1,ISNUMBER(MATCH(L$1&amp;L410&amp;"x",WhatIf!$H:$H,0))),1,"")</f>
        <v/>
      </c>
      <c r="AG410" s="3" t="str">
        <f>IF(AND($D410=1,ISNUMBER(MATCH(M$1&amp;M410&amp;"x",WhatIf!$H:$H,0))),1,"")</f>
        <v/>
      </c>
      <c r="AH410" s="3" t="str">
        <f>IF(AND($D410=1,ISNUMBER(MATCH(N$1&amp;N410&amp;"x",WhatIf!$H:$H,0))),1,"")</f>
        <v/>
      </c>
      <c r="AI410" s="3" t="str">
        <f>IF(AND($D410=1,ISNUMBER(MATCH(O$1&amp;O410&amp;"x",WhatIf!$H:$H,0))),1,"")</f>
        <v/>
      </c>
      <c r="AJ410" s="3" t="str">
        <f>IF(AND($D410=1,ISNUMBER(MATCH(P$1&amp;P410&amp;"x",WhatIf!$H:$H,0))),1,"")</f>
        <v/>
      </c>
      <c r="AK410" s="3" t="str">
        <f>IF(AND($D410=1,ISNUMBER(MATCH(Q$1&amp;Q410&amp;"x",WhatIf!$H:$H,0))),1,"")</f>
        <v/>
      </c>
      <c r="AL410" s="3" t="str">
        <f>IF(AND($D410=1,ISNUMBER(MATCH(R$1&amp;R410&amp;"x",WhatIf!$H:$H,0))),1,"")</f>
        <v/>
      </c>
      <c r="AM410" s="3" t="str">
        <f>IF(AND($D410=1,ISNUMBER(MATCH(S$1&amp;S410&amp;"x",WhatIf!$H:$H,0))),1,"")</f>
        <v/>
      </c>
      <c r="AN410" s="3" t="str">
        <f>IF(AND($D410=1,ISNUMBER(MATCH(T$1&amp;T410&amp;"x",WhatIf!$H:$H,0))),1,"")</f>
        <v/>
      </c>
      <c r="AO410" s="3" t="str">
        <f>IF(AND($D410=1,ISNUMBER(MATCH(U$1&amp;U410&amp;"x",WhatIf!$H:$H,0))),1,"")</f>
        <v/>
      </c>
      <c r="AP410" s="3" t="str">
        <f>IF(AND($D410=1,ISNUMBER(MATCH(V$1&amp;V410&amp;"x",WhatIf!$H:$H,0))),1,"")</f>
        <v/>
      </c>
      <c r="AQ410" s="3" t="str">
        <f>IF(AND($D410=1,ISNUMBER(MATCH(W$1&amp;W410&amp;"x",WhatIf!$H:$H,0))),1,"")</f>
        <v/>
      </c>
      <c r="AR410" s="3" t="str">
        <f>IF(AND($D410=1,ISNUMBER(MATCH(X$1&amp;X410&amp;"x",WhatIf!$H:$H,0))),1,"")</f>
        <v/>
      </c>
      <c r="AS410" s="3" t="str">
        <f t="shared" si="30"/>
        <v/>
      </c>
      <c r="AT410" s="67" t="str">
        <f>IF(OR(E410="",VLOOKUP(E$1,Services!$A$1:$B$22,2,0)="Exclude"),"",IF($D410=1,IF(OR(price_limit="",price_limit="No Limit"),IF(E410="Yes",1,2),IF(SUMIFS(WhatIf!$G:$G,WhatIf!$A:$A,E$1,WhatIf!$B:$B,E410)&lt;=price_limit,IF(E410="Yes",1,2),"")),""))</f>
        <v/>
      </c>
      <c r="AU410" s="67" t="str">
        <f>IF(OR(F410="",VLOOKUP(F$1,Services!$A$1:$B$22,2,0)="Exclude"),"",IF($D410=1,IF(OR(price_limit="",price_limit="No Limit"),IF(F410="Yes",1,2),IF(SUMIFS(WhatIf!$G:$G,WhatIf!$A:$A,F$1,WhatIf!$B:$B,F410)&lt;=price_limit,IF(F410="Yes",1,2),"")),""))</f>
        <v/>
      </c>
      <c r="AV410" s="67" t="str">
        <f>IF(OR(G410="",VLOOKUP(G$1,Services!$A$1:$B$22,2,0)="Exclude"),"",IF($D410=1,IF(OR(price_limit="",price_limit="No Limit"),IF(G410="Yes",1,2),IF(SUMIFS(WhatIf!$G:$G,WhatIf!$A:$A,G$1,WhatIf!$B:$B,G410)&lt;=price_limit,IF(G410="Yes",1,2),"")),""))</f>
        <v/>
      </c>
      <c r="AW410" s="67" t="str">
        <f>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IF(OR(J410="",VLOOKUP(J$1,Services!$A$1:$B$22,2,0)="Exclude"),"",IF($D410=1,IF(OR(price_limit="",price_limit="No Limit"),IF(J410="Yes",1,2),IF(SUMIFS(WhatIf!$G:$G,WhatIf!$A:$A,J$1,WhatIf!$B:$B,J410)&lt;=price_limit,IF(J410="Yes",1,2),"")),""))</f>
        <v/>
      </c>
      <c r="AZ410" s="67" t="str">
        <f>IF(OR(K410="",VLOOKUP(K$1,Services!$A$1:$B$22,2,0)="Exclude"),"",IF($D410=1,IF(OR(price_limit="",price_limit="No Limit"),IF(K410="Yes",1,2),IF(SUMIFS(WhatIf!$G:$G,WhatIf!$A:$A,K$1,WhatIf!$B:$B,K410)&lt;=price_limit,IF(K410="Yes",1,2),"")),""))</f>
        <v/>
      </c>
      <c r="BA410" s="67" t="str">
        <f>IF(OR(L410="",VLOOKUP(L$1,Services!$A$1:$B$22,2,0)="Exclude"),"",IF($D410=1,IF(OR(price_limit="",price_limit="No Limit"),IF(L410="Yes",1,2),IF(SUMIFS(WhatIf!$G:$G,WhatIf!$A:$A,L$1,WhatIf!$B:$B,L410)&lt;=price_limit,IF(L410="Yes",1,2),"")),""))</f>
        <v/>
      </c>
      <c r="BB410" s="67" t="str">
        <f>IF(OR(M410="",VLOOKUP(M$1,Services!$A$1:$B$22,2,0)="Exclude"),"",IF($D410=1,IF(OR(price_limit="",price_limit="No Limit"),IF(M410="Yes",1,2),IF(SUMIFS(WhatIf!$G:$G,WhatIf!$A:$A,M$1,WhatIf!$B:$B,M410)&lt;=price_limit,IF(M410="Yes",1,2),"")),""))</f>
        <v/>
      </c>
      <c r="BC410" s="67" t="str">
        <f>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IF(OR(R410="",VLOOKUP(R$1,Services!$A$1:$B$22,2,0)="Exclude"),"",IF($D410=1,IF(OR(price_limit="",price_limit="No Limit"),IF(R410="Yes",1,2),IF(SUMIFS(WhatIf!$G:$G,WhatIf!$A:$A,R$1,WhatIf!$B:$B,R410)&lt;=price_limit,IF(R410="Yes",1,2),"")),""))</f>
        <v/>
      </c>
      <c r="BH410" s="67" t="str">
        <f>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IF(OR(X410="",VLOOKUP(X$1,Services!$A$1:$B$22,2,0)="Exclude"),"",IF($D410=1,IF(OR(price_limit="",price_limit="No Limit"),IF(X410="Yes",1,2),IF(SUMIFS(WhatIf!$G:$G,WhatIf!$A:$A,X$1,WhatIf!$B:$B,X410)&lt;=price_limit,IF(X410="Yes",1,2),"")),""))</f>
        <v/>
      </c>
      <c r="BN410" s="3">
        <f t="shared" si="31"/>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24.9" x14ac:dyDescent="0.3">
      <c r="A411" s="19" t="s">
        <v>776</v>
      </c>
      <c r="C411" s="4" t="s">
        <v>206</v>
      </c>
      <c r="D411" s="3" t="str">
        <f t="shared" ref="D411:D450" ca="1" si="32">IF(BR411=0,"",IF(BR411&lt;=VALUE(MID(marker_pick,1,1)),1,""))</f>
        <v/>
      </c>
      <c r="F411" s="5" t="s">
        <v>802</v>
      </c>
      <c r="G411" s="5" t="s">
        <v>802</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0"/>
        <v/>
      </c>
      <c r="AT411" s="67" t="str">
        <f>IF(OR(E411="",VLOOKUP(E$1,Services!$A$1:$B$22,2,0)="Exclude"),"",IF($D411=1,IF(OR(price_limit="",price_limit="No Limit"),IF(E411="Yes",1,2),IF(SUMIFS(WhatIf!$G:$G,WhatIf!$A:$A,E$1,WhatIf!$B:$B,E411)&lt;=price_limit,IF(E411="Yes",1,2),"")),""))</f>
        <v/>
      </c>
      <c r="AU411" s="67" t="str">
        <f ca="1">IF(OR(F411="",VLOOKUP(F$1,Services!$A$1:$B$22,2,0)="Exclude"),"",IF($D411=1,IF(OR(price_limit="",price_limit="No Limit"),IF(F411="Yes",1,2),IF(SUMIFS(WhatIf!$G:$G,WhatIf!$A:$A,F$1,WhatIf!$B:$B,F411)&lt;=price_limit,IF(F411="Yes",1,2),"")),""))</f>
        <v/>
      </c>
      <c r="AV411" s="67" t="str">
        <f ca="1">IF(OR(G411="",VLOOKUP(G$1,Services!$A$1:$B$22,2,0)="Exclude"),"",IF($D411=1,IF(OR(price_limit="",price_limit="No Limit"),IF(G411="Yes",1,2),IF(SUMIFS(WhatIf!$G:$G,WhatIf!$A:$A,G$1,WhatIf!$B:$B,G411)&lt;=price_limit,IF(G411="Yes",1,2),"")),""))</f>
        <v/>
      </c>
      <c r="AW411" s="67" t="str">
        <f>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IF(OR(L411="",VLOOKUP(L$1,Services!$A$1:$B$22,2,0)="Exclude"),"",IF($D411=1,IF(OR(price_limit="",price_limit="No Limit"),IF(L411="Yes",1,2),IF(SUMIFS(WhatIf!$G:$G,WhatIf!$A:$A,L$1,WhatIf!$B:$B,L411)&lt;=price_limit,IF(L411="Yes",1,2),"")),""))</f>
        <v/>
      </c>
      <c r="BB411" s="67" t="str">
        <f>IF(OR(M411="",VLOOKUP(M$1,Services!$A$1:$B$22,2,0)="Exclude"),"",IF($D411=1,IF(OR(price_limit="",price_limit="No Limit"),IF(M411="Yes",1,2),IF(SUMIFS(WhatIf!$G:$G,WhatIf!$A:$A,M$1,WhatIf!$B:$B,M411)&lt;=price_limit,IF(M411="Yes",1,2),"")),""))</f>
        <v/>
      </c>
      <c r="BC411" s="67" t="str">
        <f>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31"/>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24.9" x14ac:dyDescent="0.3">
      <c r="A412" s="19" t="s">
        <v>78</v>
      </c>
      <c r="B412" s="4" t="s">
        <v>237</v>
      </c>
      <c r="C412" s="4" t="s">
        <v>443</v>
      </c>
      <c r="D412" s="3" t="str">
        <f t="shared" ca="1" si="32"/>
        <v/>
      </c>
      <c r="E412" s="5" t="s">
        <v>1</v>
      </c>
      <c r="F412" s="5" t="s">
        <v>496</v>
      </c>
      <c r="G412" s="5" t="s">
        <v>496</v>
      </c>
      <c r="I412" s="5" t="s">
        <v>1</v>
      </c>
      <c r="J412" s="5" t="s">
        <v>1</v>
      </c>
      <c r="K412" s="5" t="s">
        <v>1</v>
      </c>
      <c r="L412" s="5" t="s">
        <v>1</v>
      </c>
      <c r="M412" s="5" t="s">
        <v>1</v>
      </c>
      <c r="O412" s="6"/>
      <c r="P412" s="6"/>
      <c r="Q412" s="6"/>
      <c r="R412" s="6" t="s">
        <v>1</v>
      </c>
      <c r="S412" s="5" t="s">
        <v>1</v>
      </c>
      <c r="V412" s="5" t="s">
        <v>1</v>
      </c>
      <c r="X412" s="5" t="s">
        <v>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0"/>
        <v/>
      </c>
      <c r="AT412" s="67" t="str">
        <f ca="1">IF(OR(E412="",VLOOKUP(E$1,Services!$A$1:$B$22,2,0)="Exclude"),"",IF($D412=1,IF(OR(price_limit="",price_limit="No Limit"),IF(E412="Yes",1,2),IF(SUMIFS(WhatIf!$G:$G,WhatIf!$A:$A,E$1,WhatIf!$B:$B,E412)&lt;=price_limit,IF(E412="Yes",1,2),"")),""))</f>
        <v/>
      </c>
      <c r="AU412" s="67" t="str">
        <f ca="1">IF(OR(F412="",VLOOKUP(F$1,Services!$A$1:$B$22,2,0)="Exclude"),"",IF($D412=1,IF(OR(price_limit="",price_limit="No Limit"),IF(F412="Yes",1,2),IF(SUMIFS(WhatIf!$G:$G,WhatIf!$A:$A,F$1,WhatIf!$B:$B,F412)&lt;=price_limit,IF(F412="Yes",1,2),"")),""))</f>
        <v/>
      </c>
      <c r="AV412" s="67" t="str">
        <f ca="1">IF(OR(G412="",VLOOKUP(G$1,Services!$A$1:$B$22,2,0)="Exclude"),"",IF($D412=1,IF(OR(price_limit="",price_limit="No Limit"),IF(G412="Yes",1,2),IF(SUMIFS(WhatIf!$G:$G,WhatIf!$A:$A,G$1,WhatIf!$B:$B,G412)&lt;=price_limit,IF(G412="Yes",1,2),"")),""))</f>
        <v/>
      </c>
      <c r="AW412" s="67" t="str">
        <f>IF(OR(H412="",VLOOKUP(H$1,Services!$A$1:$B$22,2,0)="Exclude"),"",IF($D412=1,IF(OR(price_limit="",price_limit="No Limit"),IF(H412="Yes",1,2),IF(SUMIFS(WhatIf!$G:$G,WhatIf!$A:$A,H$1,WhatIf!$B:$B,H412)&lt;=price_limit,IF(H412="Yes",1,2),"")),""))</f>
        <v/>
      </c>
      <c r="AX412" s="67" t="str">
        <f ca="1">IF(OR(I412="",VLOOKUP(I$1,Services!$A$1:$B$22,2,0)="Exclude"),"",IF($D412=1,IF(OR(price_limit="",price_limit="No Limit"),IF(I412="Yes",1,2),IF(SUMIFS(WhatIf!$G:$G,WhatIf!$A:$A,I$1,WhatIf!$B:$B,I412)&lt;=price_limit,IF(I412="Yes",1,2),"")),""))</f>
        <v/>
      </c>
      <c r="AY412" s="67" t="str">
        <f ca="1">IF(OR(J412="",VLOOKUP(J$1,Services!$A$1:$B$22,2,0)="Exclude"),"",IF($D412=1,IF(OR(price_limit="",price_limit="No Limit"),IF(J412="Yes",1,2),IF(SUMIFS(WhatIf!$G:$G,WhatIf!$A:$A,J$1,WhatIf!$B:$B,J412)&lt;=price_limit,IF(J412="Yes",1,2),"")),""))</f>
        <v/>
      </c>
      <c r="AZ412" s="67" t="str">
        <f ca="1">IF(OR(K412="",VLOOKUP(K$1,Services!$A$1:$B$22,2,0)="Exclude"),"",IF($D412=1,IF(OR(price_limit="",price_limit="No Limit"),IF(K412="Yes",1,2),IF(SUMIFS(WhatIf!$G:$G,WhatIf!$A:$A,K$1,WhatIf!$B:$B,K412)&lt;=price_limit,IF(K412="Yes",1,2),"")),""))</f>
        <v/>
      </c>
      <c r="BA412" s="67" t="str">
        <f ca="1">IF(OR(L412="",VLOOKUP(L$1,Services!$A$1:$B$22,2,0)="Exclude"),"",IF($D412=1,IF(OR(price_limit="",price_limit="No Limit"),IF(L412="Yes",1,2),IF(SUMIFS(WhatIf!$G:$G,WhatIf!$A:$A,L$1,WhatIf!$B:$B,L412)&lt;=price_limit,IF(L412="Yes",1,2),"")),""))</f>
        <v/>
      </c>
      <c r="BB412" s="67" t="str">
        <f ca="1">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 ca="1">IF(OR(R412="",VLOOKUP(R$1,Services!$A$1:$B$22,2,0)="Exclude"),"",IF($D412=1,IF(OR(price_limit="",price_limit="No Limit"),IF(R412="Yes",1,2),IF(SUMIFS(WhatIf!$G:$G,WhatIf!$A:$A,R$1,WhatIf!$B:$B,R412)&lt;=price_limit,IF(R412="Yes",1,2),"")),""))</f>
        <v/>
      </c>
      <c r="BH412" s="67" t="str">
        <f ca="1">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 ca="1">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 ca="1">IF(OR(X412="",VLOOKUP(X$1,Services!$A$1:$B$22,2,0)="Exclude"),"",IF($D412=1,IF(OR(price_limit="",price_limit="No Limit"),IF(X412="Yes",1,2),IF(SUMIFS(WhatIf!$G:$G,WhatIf!$A:$A,X$1,WhatIf!$B:$B,X412)&lt;=price_limit,IF(X412="Yes",1,2),"")),""))</f>
        <v/>
      </c>
      <c r="BN412" s="3">
        <f t="shared" si="31"/>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24.9" customHeight="1" x14ac:dyDescent="0.3">
      <c r="A413" s="19" t="s">
        <v>589</v>
      </c>
      <c r="C413" s="4" t="s">
        <v>198</v>
      </c>
      <c r="D413" s="3" t="str">
        <f t="shared" ca="1" si="32"/>
        <v/>
      </c>
      <c r="K413" s="5" t="s">
        <v>1</v>
      </c>
      <c r="L413" s="5" t="s">
        <v>1</v>
      </c>
      <c r="M413" s="5" t="s">
        <v>1</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0"/>
        <v/>
      </c>
      <c r="AT413" s="67" t="str">
        <f>IF(OR(E413="",VLOOKUP(E$1,Services!$A$1:$B$22,2,0)="Exclude"),"",IF($D413=1,IF(OR(price_limit="",price_limit="No Limit"),IF(E413="Yes",1,2),IF(SUMIFS(WhatIf!$G:$G,WhatIf!$A:$A,E$1,WhatIf!$B:$B,E413)&lt;=price_limit,IF(E413="Yes",1,2),"")),""))</f>
        <v/>
      </c>
      <c r="AU413" s="67" t="str">
        <f>IF(OR(F413="",VLOOKUP(F$1,Services!$A$1:$B$22,2,0)="Exclude"),"",IF($D413=1,IF(OR(price_limit="",price_limit="No Limit"),IF(F413="Yes",1,2),IF(SUMIFS(WhatIf!$G:$G,WhatIf!$A:$A,F$1,WhatIf!$B:$B,F413)&lt;=price_limit,IF(F413="Yes",1,2),"")),""))</f>
        <v/>
      </c>
      <c r="AV413" s="67" t="str">
        <f>IF(OR(G413="",VLOOKUP(G$1,Services!$A$1:$B$22,2,0)="Exclude"),"",IF($D413=1,IF(OR(price_limit="",price_limit="No Limit"),IF(G413="Yes",1,2),IF(SUMIFS(WhatIf!$G:$G,WhatIf!$A:$A,G$1,WhatIf!$B:$B,G413)&lt;=price_limit,IF(G413="Yes",1,2),"")),""))</f>
        <v/>
      </c>
      <c r="AW413" s="67" t="str">
        <f>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 ca="1">IF(OR(K413="",VLOOKUP(K$1,Services!$A$1:$B$22,2,0)="Exclude"),"",IF($D413=1,IF(OR(price_limit="",price_limit="No Limit"),IF(K413="Yes",1,2),IF(SUMIFS(WhatIf!$G:$G,WhatIf!$A:$A,K$1,WhatIf!$B:$B,K413)&lt;=price_limit,IF(K413="Yes",1,2),"")),""))</f>
        <v/>
      </c>
      <c r="BA413" s="67" t="str">
        <f ca="1">IF(OR(L413="",VLOOKUP(L$1,Services!$A$1:$B$22,2,0)="Exclude"),"",IF($D413=1,IF(OR(price_limit="",price_limit="No Limit"),IF(L413="Yes",1,2),IF(SUMIFS(WhatIf!$G:$G,WhatIf!$A:$A,L$1,WhatIf!$B:$B,L413)&lt;=price_limit,IF(L413="Yes",1,2),"")),""))</f>
        <v/>
      </c>
      <c r="BB413" s="67" t="str">
        <f ca="1">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IF(OR(R413="",VLOOKUP(R$1,Services!$A$1:$B$22,2,0)="Exclude"),"",IF($D413=1,IF(OR(price_limit="",price_limit="No Limit"),IF(R413="Yes",1,2),IF(SUMIFS(WhatIf!$G:$G,WhatIf!$A:$A,R$1,WhatIf!$B:$B,R413)&lt;=price_limit,IF(R413="Yes",1,2),"")),""))</f>
        <v/>
      </c>
      <c r="BH413" s="67" t="str">
        <f>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31"/>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12.45" customHeight="1" x14ac:dyDescent="0.3">
      <c r="A414" s="19" t="s">
        <v>525</v>
      </c>
      <c r="C414" s="4" t="s">
        <v>450</v>
      </c>
      <c r="D414" s="3" t="str">
        <f t="shared" ca="1" si="32"/>
        <v/>
      </c>
      <c r="F414" s="5" t="s">
        <v>800</v>
      </c>
      <c r="G414" s="5" t="s">
        <v>800</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0"/>
        <v/>
      </c>
      <c r="AT414" s="67" t="str">
        <f>IF(OR(E414="",VLOOKUP(E$1,Services!$A$1:$B$22,2,0)="Exclude"),"",IF($D414=1,IF(OR(price_limit="",price_limit="No Limit"),IF(E414="Yes",1,2),IF(SUMIFS(WhatIf!$G:$G,WhatIf!$A:$A,E$1,WhatIf!$B:$B,E414)&lt;=price_limit,IF(E414="Yes",1,2),"")),""))</f>
        <v/>
      </c>
      <c r="AU414" s="67" t="str">
        <f ca="1">IF(OR(F414="",VLOOKUP(F$1,Services!$A$1:$B$22,2,0)="Exclude"),"",IF($D414=1,IF(OR(price_limit="",price_limit="No Limit"),IF(F414="Yes",1,2),IF(SUMIFS(WhatIf!$G:$G,WhatIf!$A:$A,F$1,WhatIf!$B:$B,F414)&lt;=price_limit,IF(F414="Yes",1,2),"")),""))</f>
        <v/>
      </c>
      <c r="AV414" s="67" t="str">
        <f ca="1">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IF(OR(I414="",VLOOKUP(I$1,Services!$A$1:$B$22,2,0)="Exclude"),"",IF($D414=1,IF(OR(price_limit="",price_limit="No Limit"),IF(I414="Yes",1,2),IF(SUMIFS(WhatIf!$G:$G,WhatIf!$A:$A,I$1,WhatIf!$B:$B,I414)&lt;=price_limit,IF(I414="Yes",1,2),"")),""))</f>
        <v/>
      </c>
      <c r="AY414" s="67" t="str">
        <f>IF(OR(J414="",VLOOKUP(J$1,Services!$A$1:$B$22,2,0)="Exclude"),"",IF($D414=1,IF(OR(price_limit="",price_limit="No Limit"),IF(J414="Yes",1,2),IF(SUMIFS(WhatIf!$G:$G,WhatIf!$A:$A,J$1,WhatIf!$B:$B,J414)&lt;=price_limit,IF(J414="Yes",1,2),"")),""))</f>
        <v/>
      </c>
      <c r="AZ414" s="67" t="str">
        <f>IF(OR(K414="",VLOOKUP(K$1,Services!$A$1:$B$22,2,0)="Exclude"),"",IF($D414=1,IF(OR(price_limit="",price_limit="No Limit"),IF(K414="Yes",1,2),IF(SUMIFS(WhatIf!$G:$G,WhatIf!$A:$A,K$1,WhatIf!$B:$B,K414)&lt;=price_limit,IF(K414="Yes",1,2),"")),""))</f>
        <v/>
      </c>
      <c r="BA414" s="67" t="str">
        <f>IF(OR(L414="",VLOOKUP(L$1,Services!$A$1:$B$22,2,0)="Exclude"),"",IF($D414=1,IF(OR(price_limit="",price_limit="No Limit"),IF(L414="Yes",1,2),IF(SUMIFS(WhatIf!$G:$G,WhatIf!$A:$A,L$1,WhatIf!$B:$B,L414)&lt;=price_limit,IF(L414="Yes",1,2),"")),""))</f>
        <v/>
      </c>
      <c r="BB414" s="67" t="str">
        <f>IF(OR(M414="",VLOOKUP(M$1,Services!$A$1:$B$22,2,0)="Exclude"),"",IF($D414=1,IF(OR(price_limit="",price_limit="No Limit"),IF(M414="Yes",1,2),IF(SUMIFS(WhatIf!$G:$G,WhatIf!$A:$A,M$1,WhatIf!$B:$B,M414)&lt;=price_limit,IF(M414="Yes",1,2),"")),""))</f>
        <v/>
      </c>
      <c r="BC414" s="67" t="str">
        <f>IF(OR(N414="",VLOOKUP(N$1,Services!$A$1:$B$22,2,0)="Exclude"),"",IF($D414=1,IF(OR(price_limit="",price_limit="No Limit"),IF(N414="Yes",1,2),IF(SUMIFS(WhatIf!$G:$G,WhatIf!$A:$A,N$1,WhatIf!$B:$B,N414)&lt;=price_limit,IF(N414="Yes",1,2),"")),""))</f>
        <v/>
      </c>
      <c r="BD414" s="67" t="str">
        <f>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31"/>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ht="12.45" customHeight="1" x14ac:dyDescent="0.3">
      <c r="A415" s="19" t="s">
        <v>777</v>
      </c>
      <c r="C415" s="4" t="s">
        <v>206</v>
      </c>
      <c r="D415" s="3" t="str">
        <f t="shared" ca="1" si="32"/>
        <v/>
      </c>
      <c r="F415" s="5" t="s">
        <v>896</v>
      </c>
      <c r="G415" s="5" t="s">
        <v>896</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0"/>
        <v/>
      </c>
      <c r="AT415" s="67" t="str">
        <f>IF(OR(E415="",VLOOKUP(E$1,Services!$A$1:$B$22,2,0)="Exclude"),"",IF($D415=1,IF(OR(price_limit="",price_limit="No Limit"),IF(E415="Yes",1,2),IF(SUMIFS(WhatIf!$G:$G,WhatIf!$A:$A,E$1,WhatIf!$B:$B,E415)&lt;=price_limit,IF(E415="Yes",1,2),"")),""))</f>
        <v/>
      </c>
      <c r="AU415" s="67" t="str">
        <f ca="1">IF(OR(F415="",VLOOKUP(F$1,Services!$A$1:$B$22,2,0)="Exclude"),"",IF($D415=1,IF(OR(price_limit="",price_limit="No Limit"),IF(F415="Yes",1,2),IF(SUMIFS(WhatIf!$G:$G,WhatIf!$A:$A,F$1,WhatIf!$B:$B,F415)&lt;=price_limit,IF(F415="Yes",1,2),"")),""))</f>
        <v/>
      </c>
      <c r="AV415" s="67" t="str">
        <f ca="1">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IF(OR(K415="",VLOOKUP(K$1,Services!$A$1:$B$22,2,0)="Exclude"),"",IF($D415=1,IF(OR(price_limit="",price_limit="No Limit"),IF(K415="Yes",1,2),IF(SUMIFS(WhatIf!$G:$G,WhatIf!$A:$A,K$1,WhatIf!$B:$B,K415)&lt;=price_limit,IF(K415="Yes",1,2),"")),""))</f>
        <v/>
      </c>
      <c r="BA415" s="67" t="str">
        <f>IF(OR(L415="",VLOOKUP(L$1,Services!$A$1:$B$22,2,0)="Exclude"),"",IF($D415=1,IF(OR(price_limit="",price_limit="No Limit"),IF(L415="Yes",1,2),IF(SUMIFS(WhatIf!$G:$G,WhatIf!$A:$A,L$1,WhatIf!$B:$B,L415)&lt;=price_limit,IF(L415="Yes",1,2),"")),""))</f>
        <v/>
      </c>
      <c r="BB415" s="67" t="str">
        <f>IF(OR(M415="",VLOOKUP(M$1,Services!$A$1:$B$22,2,0)="Exclude"),"",IF($D415=1,IF(OR(price_limit="",price_limit="No Limit"),IF(M415="Yes",1,2),IF(SUMIFS(WhatIf!$G:$G,WhatIf!$A:$A,M$1,WhatIf!$B:$B,M415)&lt;=price_limit,IF(M415="Yes",1,2),"")),""))</f>
        <v/>
      </c>
      <c r="BC415" s="67" t="str">
        <f>IF(OR(N415="",VLOOKUP(N$1,Services!$A$1:$B$22,2,0)="Exclude"),"",IF($D415=1,IF(OR(price_limit="",price_limit="No Limit"),IF(N415="Yes",1,2),IF(SUMIFS(WhatIf!$G:$G,WhatIf!$A:$A,N$1,WhatIf!$B:$B,N415)&lt;=price_limit,IF(N415="Yes",1,2),"")),""))</f>
        <v/>
      </c>
      <c r="BD415" s="67" t="str">
        <f>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IF(OR(R415="",VLOOKUP(R$1,Services!$A$1:$B$22,2,0)="Exclude"),"",IF($D415=1,IF(OR(price_limit="",price_limit="No Limit"),IF(R415="Yes",1,2),IF(SUMIFS(WhatIf!$G:$G,WhatIf!$A:$A,R$1,WhatIf!$B:$B,R415)&lt;=price_limit,IF(R415="Yes",1,2),"")),""))</f>
        <v/>
      </c>
      <c r="BH415" s="67" t="str">
        <f>IF(OR(S415="",VLOOKUP(S$1,Services!$A$1:$B$22,2,0)="Exclude"),"",IF($D415=1,IF(OR(price_limit="",price_limit="No Limit"),IF(S415="Yes",1,2),IF(SUMIFS(WhatIf!$G:$G,WhatIf!$A:$A,S$1,WhatIf!$B:$B,S415)&lt;=price_limit,IF(S415="Yes",1,2),"")),""))</f>
        <v/>
      </c>
      <c r="BI415" s="67" t="str">
        <f>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31"/>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12.45" customHeight="1" x14ac:dyDescent="0.3">
      <c r="A416" s="19" t="s">
        <v>380</v>
      </c>
      <c r="B416" s="4" t="s">
        <v>237</v>
      </c>
      <c r="C416" s="4" t="s">
        <v>206</v>
      </c>
      <c r="D416" s="3" t="str">
        <f t="shared" ca="1" si="32"/>
        <v/>
      </c>
      <c r="H416" s="5" t="s">
        <v>282</v>
      </c>
      <c r="I416" s="5" t="s">
        <v>282</v>
      </c>
      <c r="J416" s="5" t="s">
        <v>282</v>
      </c>
      <c r="K416" s="5" t="s">
        <v>282</v>
      </c>
      <c r="L416" s="5" t="s">
        <v>282</v>
      </c>
      <c r="M416" s="5" t="s">
        <v>282</v>
      </c>
      <c r="N416" s="5"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0"/>
        <v/>
      </c>
      <c r="AT416" s="67" t="str">
        <f>IF(OR(E416="",VLOOKUP(E$1,Services!$A$1:$B$22,2,0)="Exclude"),"",IF($D416=1,IF(OR(price_limit="",price_limit="No Limit"),IF(E416="Yes",1,2),IF(SUMIFS(WhatIf!$G:$G,WhatIf!$A:$A,E$1,WhatIf!$B:$B,E416)&lt;=price_limit,IF(E416="Yes",1,2),"")),""))</f>
        <v/>
      </c>
      <c r="AU416" s="67" t="str">
        <f>IF(OR(F416="",VLOOKUP(F$1,Services!$A$1:$B$22,2,0)="Exclude"),"",IF($D416=1,IF(OR(price_limit="",price_limit="No Limit"),IF(F416="Yes",1,2),IF(SUMIFS(WhatIf!$G:$G,WhatIf!$A:$A,F$1,WhatIf!$B:$B,F416)&lt;=price_limit,IF(F416="Yes",1,2),"")),""))</f>
        <v/>
      </c>
      <c r="AV416" s="67" t="str">
        <f>IF(OR(G416="",VLOOKUP(G$1,Services!$A$1:$B$22,2,0)="Exclude"),"",IF($D416=1,IF(OR(price_limit="",price_limit="No Limit"),IF(G416="Yes",1,2),IF(SUMIFS(WhatIf!$G:$G,WhatIf!$A:$A,G$1,WhatIf!$B:$B,G416)&lt;=price_limit,IF(G416="Yes",1,2),"")),""))</f>
        <v/>
      </c>
      <c r="AW416" s="67" t="str">
        <f ca="1">IF(OR(H416="",VLOOKUP(H$1,Services!$A$1:$B$22,2,0)="Exclude"),"",IF($D416=1,IF(OR(price_limit="",price_limit="No Limit"),IF(H416="Yes",1,2),IF(SUMIFS(WhatIf!$G:$G,WhatIf!$A:$A,H$1,WhatIf!$B:$B,H416)&lt;=price_limit,IF(H416="Yes",1,2),"")),""))</f>
        <v/>
      </c>
      <c r="AX416" s="67" t="str">
        <f ca="1">IF(OR(I416="",VLOOKUP(I$1,Services!$A$1:$B$22,2,0)="Exclude"),"",IF($D416=1,IF(OR(price_limit="",price_limit="No Limit"),IF(I416="Yes",1,2),IF(SUMIFS(WhatIf!$G:$G,WhatIf!$A:$A,I$1,WhatIf!$B:$B,I416)&lt;=price_limit,IF(I416="Yes",1,2),"")),""))</f>
        <v/>
      </c>
      <c r="AY416" s="67" t="str">
        <f ca="1">IF(OR(J416="",VLOOKUP(J$1,Services!$A$1:$B$22,2,0)="Exclude"),"",IF($D416=1,IF(OR(price_limit="",price_limit="No Limit"),IF(J416="Yes",1,2),IF(SUMIFS(WhatIf!$G:$G,WhatIf!$A:$A,J$1,WhatIf!$B:$B,J416)&lt;=price_limit,IF(J416="Yes",1,2),"")),""))</f>
        <v/>
      </c>
      <c r="AZ416" s="67" t="str">
        <f ca="1">IF(OR(K416="",VLOOKUP(K$1,Services!$A$1:$B$22,2,0)="Exclude"),"",IF($D416=1,IF(OR(price_limit="",price_limit="No Limit"),IF(K416="Yes",1,2),IF(SUMIFS(WhatIf!$G:$G,WhatIf!$A:$A,K$1,WhatIf!$B:$B,K416)&lt;=price_limit,IF(K416="Yes",1,2),"")),""))</f>
        <v/>
      </c>
      <c r="BA416" s="67" t="str">
        <f ca="1">IF(OR(L416="",VLOOKUP(L$1,Services!$A$1:$B$22,2,0)="Exclude"),"",IF($D416=1,IF(OR(price_limit="",price_limit="No Limit"),IF(L416="Yes",1,2),IF(SUMIFS(WhatIf!$G:$G,WhatIf!$A:$A,L$1,WhatIf!$B:$B,L416)&lt;=price_limit,IF(L416="Yes",1,2),"")),""))</f>
        <v/>
      </c>
      <c r="BB416" s="67" t="str">
        <f ca="1">IF(OR(M416="",VLOOKUP(M$1,Services!$A$1:$B$22,2,0)="Exclude"),"",IF($D416=1,IF(OR(price_limit="",price_limit="No Limit"),IF(M416="Yes",1,2),IF(SUMIFS(WhatIf!$G:$G,WhatIf!$A:$A,M$1,WhatIf!$B:$B,M416)&lt;=price_limit,IF(M416="Yes",1,2),"")),""))</f>
        <v/>
      </c>
      <c r="BC416" s="67" t="str">
        <f ca="1">IF(OR(N416="",VLOOKUP(N$1,Services!$A$1:$B$22,2,0)="Exclude"),"",IF($D416=1,IF(OR(price_limit="",price_limit="No Limit"),IF(N416="Yes",1,2),IF(SUMIFS(WhatIf!$G:$G,WhatIf!$A:$A,N$1,WhatIf!$B:$B,N416)&lt;=price_limit,IF(N416="Yes",1,2),"")),""))</f>
        <v/>
      </c>
      <c r="BD416" s="67" t="str">
        <f>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IF(OR(R416="",VLOOKUP(R$1,Services!$A$1:$B$22,2,0)="Exclude"),"",IF($D416=1,IF(OR(price_limit="",price_limit="No Limit"),IF(R416="Yes",1,2),IF(SUMIFS(WhatIf!$G:$G,WhatIf!$A:$A,R$1,WhatIf!$B:$B,R416)&lt;=price_limit,IF(R416="Yes",1,2),"")),""))</f>
        <v/>
      </c>
      <c r="BH416" s="67" t="str">
        <f>IF(OR(S416="",VLOOKUP(S$1,Services!$A$1:$B$22,2,0)="Exclude"),"",IF($D416=1,IF(OR(price_limit="",price_limit="No Limit"),IF(S416="Yes",1,2),IF(SUMIFS(WhatIf!$G:$G,WhatIf!$A:$A,S$1,WhatIf!$B:$B,S416)&lt;=price_limit,IF(S416="Yes",1,2),"")),""))</f>
        <v/>
      </c>
      <c r="BI416" s="67" t="str">
        <f>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31"/>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x14ac:dyDescent="0.3">
      <c r="A417" s="19" t="s">
        <v>590</v>
      </c>
      <c r="C417" s="4" t="s">
        <v>207</v>
      </c>
      <c r="D417" s="3" t="str">
        <f t="shared" ca="1" si="32"/>
        <v/>
      </c>
      <c r="L417" s="5" t="s">
        <v>1</v>
      </c>
      <c r="M417" s="5" t="s">
        <v>1</v>
      </c>
      <c r="R417" s="5" t="s">
        <v>1</v>
      </c>
      <c r="T417" s="5" t="s">
        <v>244</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0"/>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IF(OR(H417="",VLOOKUP(H$1,Services!$A$1:$B$22,2,0)="Exclude"),"",IF($D417=1,IF(OR(price_limit="",price_limit="No Limit"),IF(H417="Yes",1,2),IF(SUMIFS(WhatIf!$G:$G,WhatIf!$A:$A,H$1,WhatIf!$B:$B,H417)&lt;=price_limit,IF(H417="Yes",1,2),"")),""))</f>
        <v/>
      </c>
      <c r="AX417" s="67" t="str">
        <f>IF(OR(I417="",VLOOKUP(I$1,Services!$A$1:$B$22,2,0)="Exclude"),"",IF($D417=1,IF(OR(price_limit="",price_limit="No Limit"),IF(I417="Yes",1,2),IF(SUMIFS(WhatIf!$G:$G,WhatIf!$A:$A,I$1,WhatIf!$B:$B,I417)&lt;=price_limit,IF(I417="Yes",1,2),"")),""))</f>
        <v/>
      </c>
      <c r="AY417" s="67" t="str">
        <f>IF(OR(J417="",VLOOKUP(J$1,Services!$A$1:$B$22,2,0)="Exclude"),"",IF($D417=1,IF(OR(price_limit="",price_limit="No Limit"),IF(J417="Yes",1,2),IF(SUMIFS(WhatIf!$G:$G,WhatIf!$A:$A,J$1,WhatIf!$B:$B,J417)&lt;=price_limit,IF(J417="Yes",1,2),"")),""))</f>
        <v/>
      </c>
      <c r="AZ417" s="67" t="str">
        <f>IF(OR(K417="",VLOOKUP(K$1,Services!$A$1:$B$22,2,0)="Exclude"),"",IF($D417=1,IF(OR(price_limit="",price_limit="No Limit"),IF(K417="Yes",1,2),IF(SUMIFS(WhatIf!$G:$G,WhatIf!$A:$A,K$1,WhatIf!$B:$B,K417)&lt;=price_limit,IF(K417="Yes",1,2),"")),""))</f>
        <v/>
      </c>
      <c r="BA417" s="67" t="str">
        <f ca="1">IF(OR(L417="",VLOOKUP(L$1,Services!$A$1:$B$22,2,0)="Exclude"),"",IF($D417=1,IF(OR(price_limit="",price_limit="No Limit"),IF(L417="Yes",1,2),IF(SUMIFS(WhatIf!$G:$G,WhatIf!$A:$A,L$1,WhatIf!$B:$B,L417)&lt;=price_limit,IF(L417="Yes",1,2),"")),""))</f>
        <v/>
      </c>
      <c r="BB417" s="67" t="str">
        <f ca="1">IF(OR(M417="",VLOOKUP(M$1,Services!$A$1:$B$22,2,0)="Exclude"),"",IF($D417=1,IF(OR(price_limit="",price_limit="No Limit"),IF(M417="Yes",1,2),IF(SUMIFS(WhatIf!$G:$G,WhatIf!$A:$A,M$1,WhatIf!$B:$B,M417)&lt;=price_limit,IF(M417="Yes",1,2),"")),""))</f>
        <v/>
      </c>
      <c r="BC417" s="67" t="str">
        <f>IF(OR(N417="",VLOOKUP(N$1,Services!$A$1:$B$22,2,0)="Exclude"),"",IF($D417=1,IF(OR(price_limit="",price_limit="No Limit"),IF(N417="Yes",1,2),IF(SUMIFS(WhatIf!$G:$G,WhatIf!$A:$A,N$1,WhatIf!$B:$B,N417)&lt;=price_limit,IF(N417="Yes",1,2),"")),""))</f>
        <v/>
      </c>
      <c r="BD417" s="67" t="str">
        <f>IF(OR(O417="",VLOOKUP(O$1,Services!$A$1:$B$22,2,0)="Exclude"),"",IF($D417=1,IF(OR(price_limit="",price_limit="No Limit"),IF(O417="Yes",1,2),IF(SUMIFS(WhatIf!$G:$G,WhatIf!$A:$A,O$1,WhatIf!$B:$B,O417)&lt;=price_limit,IF(O417="Yes",1,2),"")),""))</f>
        <v/>
      </c>
      <c r="BE417" s="67" t="str">
        <f>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 ca="1">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 ca="1">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31"/>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37.299999999999997" x14ac:dyDescent="0.3">
      <c r="A418" s="19" t="s">
        <v>650</v>
      </c>
      <c r="C418" s="4" t="s">
        <v>207</v>
      </c>
      <c r="D418" s="3" t="str">
        <f t="shared" ca="1" si="32"/>
        <v/>
      </c>
      <c r="R418" s="5" t="s">
        <v>929</v>
      </c>
      <c r="T418" s="5" t="s">
        <v>244</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0"/>
        <v/>
      </c>
      <c r="AT418" s="67" t="str">
        <f>IF(OR(E418="",VLOOKUP(E$1,Services!$A$1:$B$22,2,0)="Exclude"),"",IF($D418=1,IF(OR(price_limit="",price_limit="No Limit"),IF(E418="Yes",1,2),IF(SUMIFS(WhatIf!$G:$G,WhatIf!$A:$A,E$1,WhatIf!$B:$B,E418)&lt;=price_limit,IF(E418="Yes",1,2),"")),""))</f>
        <v/>
      </c>
      <c r="AU418" s="67" t="str">
        <f>IF(OR(F418="",VLOOKUP(F$1,Services!$A$1:$B$22,2,0)="Exclude"),"",IF($D418=1,IF(OR(price_limit="",price_limit="No Limit"),IF(F418="Yes",1,2),IF(SUMIFS(WhatIf!$G:$G,WhatIf!$A:$A,F$1,WhatIf!$B:$B,F418)&lt;=price_limit,IF(F418="Yes",1,2),"")),""))</f>
        <v/>
      </c>
      <c r="AV418" s="67" t="str">
        <f>IF(OR(G418="",VLOOKUP(G$1,Services!$A$1:$B$22,2,0)="Exclude"),"",IF($D418=1,IF(OR(price_limit="",price_limit="No Limit"),IF(G418="Yes",1,2),IF(SUMIFS(WhatIf!$G:$G,WhatIf!$A:$A,G$1,WhatIf!$B:$B,G418)&lt;=price_limit,IF(G418="Yes",1,2),"")),""))</f>
        <v/>
      </c>
      <c r="AW418" s="67" t="str">
        <f>IF(OR(H418="",VLOOKUP(H$1,Services!$A$1:$B$22,2,0)="Exclude"),"",IF($D418=1,IF(OR(price_limit="",price_limit="No Limit"),IF(H418="Yes",1,2),IF(SUMIFS(WhatIf!$G:$G,WhatIf!$A:$A,H$1,WhatIf!$B:$B,H418)&lt;=price_limit,IF(H418="Yes",1,2),"")),""))</f>
        <v/>
      </c>
      <c r="AX418" s="67" t="str">
        <f>IF(OR(I418="",VLOOKUP(I$1,Services!$A$1:$B$22,2,0)="Exclude"),"",IF($D418=1,IF(OR(price_limit="",price_limit="No Limit"),IF(I418="Yes",1,2),IF(SUMIFS(WhatIf!$G:$G,WhatIf!$A:$A,I$1,WhatIf!$B:$B,I418)&lt;=price_limit,IF(I418="Yes",1,2),"")),""))</f>
        <v/>
      </c>
      <c r="AY418" s="67" t="str">
        <f>IF(OR(J418="",VLOOKUP(J$1,Services!$A$1:$B$22,2,0)="Exclude"),"",IF($D418=1,IF(OR(price_limit="",price_limit="No Limit"),IF(J418="Yes",1,2),IF(SUMIFS(WhatIf!$G:$G,WhatIf!$A:$A,J$1,WhatIf!$B:$B,J418)&lt;=price_limit,IF(J418="Yes",1,2),"")),""))</f>
        <v/>
      </c>
      <c r="AZ418" s="67" t="str">
        <f>IF(OR(K418="",VLOOKUP(K$1,Services!$A$1:$B$22,2,0)="Exclude"),"",IF($D418=1,IF(OR(price_limit="",price_limit="No Limit"),IF(K418="Yes",1,2),IF(SUMIFS(WhatIf!$G:$G,WhatIf!$A:$A,K$1,WhatIf!$B:$B,K418)&lt;=price_limit,IF(K418="Yes",1,2),"")),""))</f>
        <v/>
      </c>
      <c r="BA418" s="67" t="str">
        <f>IF(OR(L418="",VLOOKUP(L$1,Services!$A$1:$B$22,2,0)="Exclude"),"",IF($D418=1,IF(OR(price_limit="",price_limit="No Limit"),IF(L418="Yes",1,2),IF(SUMIFS(WhatIf!$G:$G,WhatIf!$A:$A,L$1,WhatIf!$B:$B,L418)&lt;=price_limit,IF(L418="Yes",1,2),"")),""))</f>
        <v/>
      </c>
      <c r="BB418" s="67" t="str">
        <f>IF(OR(M418="",VLOOKUP(M$1,Services!$A$1:$B$22,2,0)="Exclude"),"",IF($D418=1,IF(OR(price_limit="",price_limit="No Limit"),IF(M418="Yes",1,2),IF(SUMIFS(WhatIf!$G:$G,WhatIf!$A:$A,M$1,WhatIf!$B:$B,M418)&lt;=price_limit,IF(M418="Yes",1,2),"")),""))</f>
        <v/>
      </c>
      <c r="BC418" s="67" t="str">
        <f>IF(OR(N418="",VLOOKUP(N$1,Services!$A$1:$B$22,2,0)="Exclude"),"",IF($D418=1,IF(OR(price_limit="",price_limit="No Limit"),IF(N418="Yes",1,2),IF(SUMIFS(WhatIf!$G:$G,WhatIf!$A:$A,N$1,WhatIf!$B:$B,N418)&lt;=price_limit,IF(N418="Yes",1,2),"")),""))</f>
        <v/>
      </c>
      <c r="BD418" s="67" t="str">
        <f>IF(OR(O418="",VLOOKUP(O$1,Services!$A$1:$B$22,2,0)="Exclude"),"",IF($D418=1,IF(OR(price_limit="",price_limit="No Limit"),IF(O418="Yes",1,2),IF(SUMIFS(WhatIf!$G:$G,WhatIf!$A:$A,O$1,WhatIf!$B:$B,O418)&lt;=price_limit,IF(O418="Yes",1,2),"")),""))</f>
        <v/>
      </c>
      <c r="BE418" s="67" t="str">
        <f>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 ca="1">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 ca="1">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31"/>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ht="37.299999999999997" x14ac:dyDescent="0.3">
      <c r="A419" s="19" t="s">
        <v>146</v>
      </c>
      <c r="B419" s="4" t="s">
        <v>362</v>
      </c>
      <c r="C419" s="4" t="s">
        <v>207</v>
      </c>
      <c r="D419" s="3" t="str">
        <f t="shared" ca="1" si="32"/>
        <v/>
      </c>
      <c r="F419" s="5" t="s">
        <v>896</v>
      </c>
      <c r="G419" s="5" t="s">
        <v>896</v>
      </c>
      <c r="H419" s="5" t="s">
        <v>487</v>
      </c>
      <c r="I419" s="5" t="s">
        <v>487</v>
      </c>
      <c r="J419" s="5" t="s">
        <v>487</v>
      </c>
      <c r="K419" s="5" t="s">
        <v>487</v>
      </c>
      <c r="L419" s="5" t="s">
        <v>487</v>
      </c>
      <c r="M419" s="5" t="s">
        <v>487</v>
      </c>
      <c r="N419" s="5" t="s">
        <v>1</v>
      </c>
      <c r="R419" s="5" t="s">
        <v>929</v>
      </c>
      <c r="W419" s="5"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0"/>
        <v/>
      </c>
      <c r="AT419" s="67" t="str">
        <f>IF(OR(E419="",VLOOKUP(E$1,Services!$A$1:$B$22,2,0)="Exclude"),"",IF($D419=1,IF(OR(price_limit="",price_limit="No Limit"),IF(E419="Yes",1,2),IF(SUMIFS(WhatIf!$G:$G,WhatIf!$A:$A,E$1,WhatIf!$B:$B,E419)&lt;=price_limit,IF(E419="Yes",1,2),"")),""))</f>
        <v/>
      </c>
      <c r="AU419" s="67" t="str">
        <f ca="1">IF(OR(F419="",VLOOKUP(F$1,Services!$A$1:$B$22,2,0)="Exclude"),"",IF($D419=1,IF(OR(price_limit="",price_limit="No Limit"),IF(F419="Yes",1,2),IF(SUMIFS(WhatIf!$G:$G,WhatIf!$A:$A,F$1,WhatIf!$B:$B,F419)&lt;=price_limit,IF(F419="Yes",1,2),"")),""))</f>
        <v/>
      </c>
      <c r="AV419" s="67" t="str">
        <f ca="1">IF(OR(G419="",VLOOKUP(G$1,Services!$A$1:$B$22,2,0)="Exclude"),"",IF($D419=1,IF(OR(price_limit="",price_limit="No Limit"),IF(G419="Yes",1,2),IF(SUMIFS(WhatIf!$G:$G,WhatIf!$A:$A,G$1,WhatIf!$B:$B,G419)&lt;=price_limit,IF(G419="Yes",1,2),"")),""))</f>
        <v/>
      </c>
      <c r="AW419" s="67" t="str">
        <f ca="1">IF(OR(H419="",VLOOKUP(H$1,Services!$A$1:$B$22,2,0)="Exclude"),"",IF($D419=1,IF(OR(price_limit="",price_limit="No Limit"),IF(H419="Yes",1,2),IF(SUMIFS(WhatIf!$G:$G,WhatIf!$A:$A,H$1,WhatIf!$B:$B,H419)&lt;=price_limit,IF(H419="Yes",1,2),"")),""))</f>
        <v/>
      </c>
      <c r="AX419" s="67" t="str">
        <f ca="1">IF(OR(I419="",VLOOKUP(I$1,Services!$A$1:$B$22,2,0)="Exclude"),"",IF($D419=1,IF(OR(price_limit="",price_limit="No Limit"),IF(I419="Yes",1,2),IF(SUMIFS(WhatIf!$G:$G,WhatIf!$A:$A,I$1,WhatIf!$B:$B,I419)&lt;=price_limit,IF(I419="Yes",1,2),"")),""))</f>
        <v/>
      </c>
      <c r="AY419" s="67" t="str">
        <f ca="1">IF(OR(J419="",VLOOKUP(J$1,Services!$A$1:$B$22,2,0)="Exclude"),"",IF($D419=1,IF(OR(price_limit="",price_limit="No Limit"),IF(J419="Yes",1,2),IF(SUMIFS(WhatIf!$G:$G,WhatIf!$A:$A,J$1,WhatIf!$B:$B,J419)&lt;=price_limit,IF(J419="Yes",1,2),"")),""))</f>
        <v/>
      </c>
      <c r="AZ419" s="67" t="str">
        <f ca="1">IF(OR(K419="",VLOOKUP(K$1,Services!$A$1:$B$22,2,0)="Exclude"),"",IF($D419=1,IF(OR(price_limit="",price_limit="No Limit"),IF(K419="Yes",1,2),IF(SUMIFS(WhatIf!$G:$G,WhatIf!$A:$A,K$1,WhatIf!$B:$B,K419)&lt;=price_limit,IF(K419="Yes",1,2),"")),""))</f>
        <v/>
      </c>
      <c r="BA419" s="67" t="str">
        <f ca="1">IF(OR(L419="",VLOOKUP(L$1,Services!$A$1:$B$22,2,0)="Exclude"),"",IF($D419=1,IF(OR(price_limit="",price_limit="No Limit"),IF(L419="Yes",1,2),IF(SUMIFS(WhatIf!$G:$G,WhatIf!$A:$A,L$1,WhatIf!$B:$B,L419)&lt;=price_limit,IF(L419="Yes",1,2),"")),""))</f>
        <v/>
      </c>
      <c r="BB419" s="67" t="str">
        <f ca="1">IF(OR(M419="",VLOOKUP(M$1,Services!$A$1:$B$22,2,0)="Exclude"),"",IF($D419=1,IF(OR(price_limit="",price_limit="No Limit"),IF(M419="Yes",1,2),IF(SUMIFS(WhatIf!$G:$G,WhatIf!$A:$A,M$1,WhatIf!$B:$B,M419)&lt;=price_limit,IF(M419="Yes",1,2),"")),""))</f>
        <v/>
      </c>
      <c r="BC419" s="67" t="str">
        <f ca="1">IF(OR(N419="",VLOOKUP(N$1,Services!$A$1:$B$22,2,0)="Exclude"),"",IF($D419=1,IF(OR(price_limit="",price_limit="No Limit"),IF(N419="Yes",1,2),IF(SUMIFS(WhatIf!$G:$G,WhatIf!$A:$A,N$1,WhatIf!$B:$B,N419)&lt;=price_limit,IF(N419="Yes",1,2),"")),""))</f>
        <v/>
      </c>
      <c r="BD419" s="67" t="str">
        <f>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 ca="1">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 ca="1">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31"/>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147</v>
      </c>
      <c r="B420" s="4" t="s">
        <v>363</v>
      </c>
      <c r="C420" s="4" t="s">
        <v>206</v>
      </c>
      <c r="D420" s="3" t="str">
        <f t="shared" ca="1" si="32"/>
        <v/>
      </c>
      <c r="H420" s="5" t="s">
        <v>282</v>
      </c>
      <c r="I420" s="5" t="s">
        <v>282</v>
      </c>
      <c r="J420" s="5" t="s">
        <v>282</v>
      </c>
      <c r="K420" s="5" t="s">
        <v>1</v>
      </c>
      <c r="L420" s="5" t="s">
        <v>1</v>
      </c>
      <c r="M420" s="5" t="s">
        <v>1</v>
      </c>
      <c r="N420" s="5" t="s">
        <v>1</v>
      </c>
      <c r="R420" s="6"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0"/>
        <v/>
      </c>
      <c r="AT420" s="67" t="str">
        <f>IF(OR(E420="",VLOOKUP(E$1,Services!$A$1:$B$22,2,0)="Exclude"),"",IF($D420=1,IF(OR(price_limit="",price_limit="No Limit"),IF(E420="Yes",1,2),IF(SUMIFS(WhatIf!$G:$G,WhatIf!$A:$A,E$1,WhatIf!$B:$B,E420)&lt;=price_limit,IF(E420="Yes",1,2),"")),""))</f>
        <v/>
      </c>
      <c r="AU420" s="67" t="str">
        <f>IF(OR(F420="",VLOOKUP(F$1,Services!$A$1:$B$22,2,0)="Exclude"),"",IF($D420=1,IF(OR(price_limit="",price_limit="No Limit"),IF(F420="Yes",1,2),IF(SUMIFS(WhatIf!$G:$G,WhatIf!$A:$A,F$1,WhatIf!$B:$B,F420)&lt;=price_limit,IF(F420="Yes",1,2),"")),""))</f>
        <v/>
      </c>
      <c r="AV420" s="67" t="str">
        <f>IF(OR(G420="",VLOOKUP(G$1,Services!$A$1:$B$22,2,0)="Exclude"),"",IF($D420=1,IF(OR(price_limit="",price_limit="No Limit"),IF(G420="Yes",1,2),IF(SUMIFS(WhatIf!$G:$G,WhatIf!$A:$A,G$1,WhatIf!$B:$B,G420)&lt;=price_limit,IF(G420="Yes",1,2),"")),""))</f>
        <v/>
      </c>
      <c r="AW420" s="67" t="str">
        <f ca="1">IF(OR(H420="",VLOOKUP(H$1,Services!$A$1:$B$22,2,0)="Exclude"),"",IF($D420=1,IF(OR(price_limit="",price_limit="No Limit"),IF(H420="Yes",1,2),IF(SUMIFS(WhatIf!$G:$G,WhatIf!$A:$A,H$1,WhatIf!$B:$B,H420)&lt;=price_limit,IF(H420="Yes",1,2),"")),""))</f>
        <v/>
      </c>
      <c r="AX420" s="67" t="str">
        <f ca="1">IF(OR(I420="",VLOOKUP(I$1,Services!$A$1:$B$22,2,0)="Exclude"),"",IF($D420=1,IF(OR(price_limit="",price_limit="No Limit"),IF(I420="Yes",1,2),IF(SUMIFS(WhatIf!$G:$G,WhatIf!$A:$A,I$1,WhatIf!$B:$B,I420)&lt;=price_limit,IF(I420="Yes",1,2),"")),""))</f>
        <v/>
      </c>
      <c r="AY420" s="67" t="str">
        <f ca="1">IF(OR(J420="",VLOOKUP(J$1,Services!$A$1:$B$22,2,0)="Exclude"),"",IF($D420=1,IF(OR(price_limit="",price_limit="No Limit"),IF(J420="Yes",1,2),IF(SUMIFS(WhatIf!$G:$G,WhatIf!$A:$A,J$1,WhatIf!$B:$B,J420)&lt;=price_limit,IF(J420="Yes",1,2),"")),""))</f>
        <v/>
      </c>
      <c r="AZ420" s="67" t="str">
        <f ca="1">IF(OR(K420="",VLOOKUP(K$1,Services!$A$1:$B$22,2,0)="Exclude"),"",IF($D420=1,IF(OR(price_limit="",price_limit="No Limit"),IF(K420="Yes",1,2),IF(SUMIFS(WhatIf!$G:$G,WhatIf!$A:$A,K$1,WhatIf!$B:$B,K420)&lt;=price_limit,IF(K420="Yes",1,2),"")),""))</f>
        <v/>
      </c>
      <c r="BA420" s="67" t="str">
        <f ca="1">IF(OR(L420="",VLOOKUP(L$1,Services!$A$1:$B$22,2,0)="Exclude"),"",IF($D420=1,IF(OR(price_limit="",price_limit="No Limit"),IF(L420="Yes",1,2),IF(SUMIFS(WhatIf!$G:$G,WhatIf!$A:$A,L$1,WhatIf!$B:$B,L420)&lt;=price_limit,IF(L420="Yes",1,2),"")),""))</f>
        <v/>
      </c>
      <c r="BB420" s="67" t="str">
        <f ca="1">IF(OR(M420="",VLOOKUP(M$1,Services!$A$1:$B$22,2,0)="Exclude"),"",IF($D420=1,IF(OR(price_limit="",price_limit="No Limit"),IF(M420="Yes",1,2),IF(SUMIFS(WhatIf!$G:$G,WhatIf!$A:$A,M$1,WhatIf!$B:$B,M420)&lt;=price_limit,IF(M420="Yes",1,2),"")),""))</f>
        <v/>
      </c>
      <c r="BC420" s="67" t="str">
        <f ca="1">IF(OR(N420="",VLOOKUP(N$1,Services!$A$1:$B$22,2,0)="Exclude"),"",IF($D420=1,IF(OR(price_limit="",price_limit="No Limit"),IF(N420="Yes",1,2),IF(SUMIFS(WhatIf!$G:$G,WhatIf!$A:$A,N$1,WhatIf!$B:$B,N420)&lt;=price_limit,IF(N420="Yes",1,2),"")),""))</f>
        <v/>
      </c>
      <c r="BD420" s="67" t="str">
        <f>IF(OR(O420="",VLOOKUP(O$1,Services!$A$1:$B$22,2,0)="Exclude"),"",IF($D420=1,IF(OR(price_limit="",price_limit="No Limit"),IF(O420="Yes",1,2),IF(SUMIFS(WhatIf!$G:$G,WhatIf!$A:$A,O$1,WhatIf!$B:$B,O420)&lt;=price_limit,IF(O420="Yes",1,2),"")),""))</f>
        <v/>
      </c>
      <c r="BE420" s="67" t="str">
        <f>IF(OR(P420="",VLOOKUP(P$1,Services!$A$1:$B$22,2,0)="Exclude"),"",IF($D420=1,IF(OR(price_limit="",price_limit="No Limit"),IF(P420="Yes",1,2),IF(SUMIFS(WhatIf!$G:$G,WhatIf!$A:$A,P$1,WhatIf!$B:$B,P420)&lt;=price_limit,IF(P420="Yes",1,2),"")),""))</f>
        <v/>
      </c>
      <c r="BF420" s="67" t="str">
        <f>IF(OR(Q420="",VLOOKUP(Q$1,Services!$A$1:$B$22,2,0)="Exclude"),"",IF($D420=1,IF(OR(price_limit="",price_limit="No Limit"),IF(Q420="Yes",1,2),IF(SUMIFS(WhatIf!$G:$G,WhatIf!$A:$A,Q$1,WhatIf!$B:$B,Q420)&lt;=price_limit,IF(Q420="Yes",1,2),"")),""))</f>
        <v/>
      </c>
      <c r="BG420" s="67" t="str">
        <f ca="1">IF(OR(R420="",VLOOKUP(R$1,Services!$A$1:$B$22,2,0)="Exclude"),"",IF($D420=1,IF(OR(price_limit="",price_limit="No Limit"),IF(R420="Yes",1,2),IF(SUMIFS(WhatIf!$G:$G,WhatIf!$A:$A,R$1,WhatIf!$B:$B,R420)&lt;=price_limit,IF(R420="Yes",1,2),"")),""))</f>
        <v/>
      </c>
      <c r="BH420" s="67" t="str">
        <f>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31"/>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x14ac:dyDescent="0.3">
      <c r="A421" s="19" t="s">
        <v>148</v>
      </c>
      <c r="B421" s="4" t="s">
        <v>237</v>
      </c>
      <c r="C421" s="4" t="s">
        <v>443</v>
      </c>
      <c r="D421" s="3" t="str">
        <f t="shared" ca="1" si="32"/>
        <v/>
      </c>
      <c r="H421" s="6" t="s">
        <v>1</v>
      </c>
      <c r="I421" s="6" t="s">
        <v>1</v>
      </c>
      <c r="L421" s="5" t="s">
        <v>1</v>
      </c>
      <c r="M421" s="5" t="s">
        <v>1</v>
      </c>
      <c r="O421" s="5" t="s">
        <v>1</v>
      </c>
      <c r="P421" s="5" t="s">
        <v>1</v>
      </c>
      <c r="Q421" s="5" t="s">
        <v>306</v>
      </c>
      <c r="R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0"/>
        <v/>
      </c>
      <c r="AT421" s="67" t="str">
        <f>IF(OR(E421="",VLOOKUP(E$1,Services!$A$1:$B$22,2,0)="Exclude"),"",IF($D421=1,IF(OR(price_limit="",price_limit="No Limit"),IF(E421="Yes",1,2),IF(SUMIFS(WhatIf!$G:$G,WhatIf!$A:$A,E$1,WhatIf!$B:$B,E421)&lt;=price_limit,IF(E421="Yes",1,2),"")),""))</f>
        <v/>
      </c>
      <c r="AU421" s="67" t="str">
        <f>IF(OR(F421="",VLOOKUP(F$1,Services!$A$1:$B$22,2,0)="Exclude"),"",IF($D421=1,IF(OR(price_limit="",price_limit="No Limit"),IF(F421="Yes",1,2),IF(SUMIFS(WhatIf!$G:$G,WhatIf!$A:$A,F$1,WhatIf!$B:$B,F421)&lt;=price_limit,IF(F421="Yes",1,2),"")),""))</f>
        <v/>
      </c>
      <c r="AV421" s="67" t="str">
        <f>IF(OR(G421="",VLOOKUP(G$1,Services!$A$1:$B$22,2,0)="Exclude"),"",IF($D421=1,IF(OR(price_limit="",price_limit="No Limit"),IF(G421="Yes",1,2),IF(SUMIFS(WhatIf!$G:$G,WhatIf!$A:$A,G$1,WhatIf!$B:$B,G421)&lt;=price_limit,IF(G421="Yes",1,2),"")),""))</f>
        <v/>
      </c>
      <c r="AW421" s="67" t="str">
        <f ca="1">IF(OR(H421="",VLOOKUP(H$1,Services!$A$1:$B$22,2,0)="Exclude"),"",IF($D421=1,IF(OR(price_limit="",price_limit="No Limit"),IF(H421="Yes",1,2),IF(SUMIFS(WhatIf!$G:$G,WhatIf!$A:$A,H$1,WhatIf!$B:$B,H421)&lt;=price_limit,IF(H421="Yes",1,2),"")),""))</f>
        <v/>
      </c>
      <c r="AX421" s="67" t="str">
        <f ca="1">IF(OR(I421="",VLOOKUP(I$1,Services!$A$1:$B$22,2,0)="Exclude"),"",IF($D421=1,IF(OR(price_limit="",price_limit="No Limit"),IF(I421="Yes",1,2),IF(SUMIFS(WhatIf!$G:$G,WhatIf!$A:$A,I$1,WhatIf!$B:$B,I421)&lt;=price_limit,IF(I421="Yes",1,2),"")),""))</f>
        <v/>
      </c>
      <c r="AY421" s="67" t="str">
        <f>IF(OR(J421="",VLOOKUP(J$1,Services!$A$1:$B$22,2,0)="Exclude"),"",IF($D421=1,IF(OR(price_limit="",price_limit="No Limit"),IF(J421="Yes",1,2),IF(SUMIFS(WhatIf!$G:$G,WhatIf!$A:$A,J$1,WhatIf!$B:$B,J421)&lt;=price_limit,IF(J421="Yes",1,2),"")),""))</f>
        <v/>
      </c>
      <c r="AZ421" s="67" t="str">
        <f>IF(OR(K421="",VLOOKUP(K$1,Services!$A$1:$B$22,2,0)="Exclude"),"",IF($D421=1,IF(OR(price_limit="",price_limit="No Limit"),IF(K421="Yes",1,2),IF(SUMIFS(WhatIf!$G:$G,WhatIf!$A:$A,K$1,WhatIf!$B:$B,K421)&lt;=price_limit,IF(K421="Yes",1,2),"")),""))</f>
        <v/>
      </c>
      <c r="BA421" s="67" t="str">
        <f ca="1">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IF(OR(N421="",VLOOKUP(N$1,Services!$A$1:$B$22,2,0)="Exclude"),"",IF($D421=1,IF(OR(price_limit="",price_limit="No Limit"),IF(N421="Yes",1,2),IF(SUMIFS(WhatIf!$G:$G,WhatIf!$A:$A,N$1,WhatIf!$B:$B,N421)&lt;=price_limit,IF(N421="Yes",1,2),"")),""))</f>
        <v/>
      </c>
      <c r="BD421" s="67" t="str">
        <f ca="1">IF(OR(O421="",VLOOKUP(O$1,Services!$A$1:$B$22,2,0)="Exclude"),"",IF($D421=1,IF(OR(price_limit="",price_limit="No Limit"),IF(O421="Yes",1,2),IF(SUMIFS(WhatIf!$G:$G,WhatIf!$A:$A,O$1,WhatIf!$B:$B,O421)&lt;=price_limit,IF(O421="Yes",1,2),"")),""))</f>
        <v/>
      </c>
      <c r="BE421" s="67" t="str">
        <f ca="1">IF(OR(P421="",VLOOKUP(P$1,Services!$A$1:$B$22,2,0)="Exclude"),"",IF($D421=1,IF(OR(price_limit="",price_limit="No Limit"),IF(P421="Yes",1,2),IF(SUMIFS(WhatIf!$G:$G,WhatIf!$A:$A,P$1,WhatIf!$B:$B,P421)&lt;=price_limit,IF(P421="Yes",1,2),"")),""))</f>
        <v/>
      </c>
      <c r="BF421" s="67" t="str">
        <f>IF(OR(Q421="",VLOOKUP(Q$1,Services!$A$1:$B$22,2,0)="Exclude"),"",IF($D421=1,IF(OR(price_limit="",price_limit="No Limit"),IF(Q421="Yes",1,2),IF(SUMIFS(WhatIf!$G:$G,WhatIf!$A:$A,Q$1,WhatIf!$B:$B,Q421)&lt;=price_limit,IF(Q421="Yes",1,2),"")),""))</f>
        <v/>
      </c>
      <c r="BG421" s="67" t="str">
        <f ca="1">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31"/>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24.9" customHeight="1" x14ac:dyDescent="0.4">
      <c r="A422" s="19" t="s">
        <v>159</v>
      </c>
      <c r="B422" s="4" t="s">
        <v>654</v>
      </c>
      <c r="C422" s="4" t="s">
        <v>206</v>
      </c>
      <c r="D422" s="3" t="str">
        <f t="shared" ca="1" si="32"/>
        <v/>
      </c>
      <c r="F422" s="5" t="s">
        <v>793</v>
      </c>
      <c r="G422" s="5" t="s">
        <v>793</v>
      </c>
      <c r="H422" s="5" t="s">
        <v>282</v>
      </c>
      <c r="I422" s="5" t="s">
        <v>282</v>
      </c>
      <c r="J422" s="5" t="s">
        <v>282</v>
      </c>
      <c r="K422" s="5" t="s">
        <v>282</v>
      </c>
      <c r="L422" s="5" t="s">
        <v>1</v>
      </c>
      <c r="M422" s="5" t="s">
        <v>1</v>
      </c>
      <c r="N422" s="5" t="s">
        <v>1</v>
      </c>
      <c r="O422" s="6" t="s">
        <v>1</v>
      </c>
      <c r="P422" s="9" t="s">
        <v>282</v>
      </c>
      <c r="Q422" s="5" t="s">
        <v>805</v>
      </c>
      <c r="R422" s="6"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0"/>
        <v/>
      </c>
      <c r="AT422" s="67" t="str">
        <f>IF(OR(E422="",VLOOKUP(E$1,Services!$A$1:$B$22,2,0)="Exclude"),"",IF($D422=1,IF(OR(price_limit="",price_limit="No Limit"),IF(E422="Yes",1,2),IF(SUMIFS(WhatIf!$G:$G,WhatIf!$A:$A,E$1,WhatIf!$B:$B,E422)&lt;=price_limit,IF(E422="Yes",1,2),"")),""))</f>
        <v/>
      </c>
      <c r="AU422" s="67" t="str">
        <f ca="1">IF(OR(F422="",VLOOKUP(F$1,Services!$A$1:$B$22,2,0)="Exclude"),"",IF($D422=1,IF(OR(price_limit="",price_limit="No Limit"),IF(F422="Yes",1,2),IF(SUMIFS(WhatIf!$G:$G,WhatIf!$A:$A,F$1,WhatIf!$B:$B,F422)&lt;=price_limit,IF(F422="Yes",1,2),"")),""))</f>
        <v/>
      </c>
      <c r="AV422" s="67" t="str">
        <f ca="1">IF(OR(G422="",VLOOKUP(G$1,Services!$A$1:$B$22,2,0)="Exclude"),"",IF($D422=1,IF(OR(price_limit="",price_limit="No Limit"),IF(G422="Yes",1,2),IF(SUMIFS(WhatIf!$G:$G,WhatIf!$A:$A,G$1,WhatIf!$B:$B,G422)&lt;=price_limit,IF(G422="Yes",1,2),"")),""))</f>
        <v/>
      </c>
      <c r="AW422" s="67" t="str">
        <f ca="1">IF(OR(H422="",VLOOKUP(H$1,Services!$A$1:$B$22,2,0)="Exclude"),"",IF($D422=1,IF(OR(price_limit="",price_limit="No Limit"),IF(H422="Yes",1,2),IF(SUMIFS(WhatIf!$G:$G,WhatIf!$A:$A,H$1,WhatIf!$B:$B,H422)&lt;=price_limit,IF(H422="Yes",1,2),"")),""))</f>
        <v/>
      </c>
      <c r="AX422" s="67" t="str">
        <f ca="1">IF(OR(I422="",VLOOKUP(I$1,Services!$A$1:$B$22,2,0)="Exclude"),"",IF($D422=1,IF(OR(price_limit="",price_limit="No Limit"),IF(I422="Yes",1,2),IF(SUMIFS(WhatIf!$G:$G,WhatIf!$A:$A,I$1,WhatIf!$B:$B,I422)&lt;=price_limit,IF(I422="Yes",1,2),"")),""))</f>
        <v/>
      </c>
      <c r="AY422" s="67" t="str">
        <f ca="1">IF(OR(J422="",VLOOKUP(J$1,Services!$A$1:$B$22,2,0)="Exclude"),"",IF($D422=1,IF(OR(price_limit="",price_limit="No Limit"),IF(J422="Yes",1,2),IF(SUMIFS(WhatIf!$G:$G,WhatIf!$A:$A,J$1,WhatIf!$B:$B,J422)&lt;=price_limit,IF(J422="Yes",1,2),"")),""))</f>
        <v/>
      </c>
      <c r="AZ422" s="67" t="str">
        <f ca="1">IF(OR(K422="",VLOOKUP(K$1,Services!$A$1:$B$22,2,0)="Exclude"),"",IF($D422=1,IF(OR(price_limit="",price_limit="No Limit"),IF(K422="Yes",1,2),IF(SUMIFS(WhatIf!$G:$G,WhatIf!$A:$A,K$1,WhatIf!$B:$B,K422)&lt;=price_limit,IF(K422="Yes",1,2),"")),""))</f>
        <v/>
      </c>
      <c r="BA422" s="67" t="str">
        <f ca="1">IF(OR(L422="",VLOOKUP(L$1,Services!$A$1:$B$22,2,0)="Exclude"),"",IF($D422=1,IF(OR(price_limit="",price_limit="No Limit"),IF(L422="Yes",1,2),IF(SUMIFS(WhatIf!$G:$G,WhatIf!$A:$A,L$1,WhatIf!$B:$B,L422)&lt;=price_limit,IF(L422="Yes",1,2),"")),""))</f>
        <v/>
      </c>
      <c r="BB422" s="67" t="str">
        <f ca="1">IF(OR(M422="",VLOOKUP(M$1,Services!$A$1:$B$22,2,0)="Exclude"),"",IF($D422=1,IF(OR(price_limit="",price_limit="No Limit"),IF(M422="Yes",1,2),IF(SUMIFS(WhatIf!$G:$G,WhatIf!$A:$A,M$1,WhatIf!$B:$B,M422)&lt;=price_limit,IF(M422="Yes",1,2),"")),""))</f>
        <v/>
      </c>
      <c r="BC422" s="67" t="str">
        <f ca="1">IF(OR(N422="",VLOOKUP(N$1,Services!$A$1:$B$22,2,0)="Exclude"),"",IF($D422=1,IF(OR(price_limit="",price_limit="No Limit"),IF(N422="Yes",1,2),IF(SUMIFS(WhatIf!$G:$G,WhatIf!$A:$A,N$1,WhatIf!$B:$B,N422)&lt;=price_limit,IF(N422="Yes",1,2),"")),""))</f>
        <v/>
      </c>
      <c r="BD422" s="67" t="str">
        <f ca="1">IF(OR(O422="",VLOOKUP(O$1,Services!$A$1:$B$22,2,0)="Exclude"),"",IF($D422=1,IF(OR(price_limit="",price_limit="No Limit"),IF(O422="Yes",1,2),IF(SUMIFS(WhatIf!$G:$G,WhatIf!$A:$A,O$1,WhatIf!$B:$B,O422)&lt;=price_limit,IF(O422="Yes",1,2),"")),""))</f>
        <v/>
      </c>
      <c r="BE422" s="67" t="str">
        <f ca="1">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 ca="1">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31"/>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79</v>
      </c>
      <c r="B423" s="4" t="s">
        <v>237</v>
      </c>
      <c r="C423" s="4" t="s">
        <v>206</v>
      </c>
      <c r="D423" s="3" t="str">
        <f t="shared" ca="1" si="32"/>
        <v/>
      </c>
      <c r="H423" s="5" t="s">
        <v>282</v>
      </c>
      <c r="I423" s="5" t="s">
        <v>282</v>
      </c>
      <c r="J423" s="5" t="s">
        <v>1</v>
      </c>
      <c r="K423" s="5" t="s">
        <v>1</v>
      </c>
      <c r="L423" s="5" t="s">
        <v>1</v>
      </c>
      <c r="M423" s="5" t="s">
        <v>1</v>
      </c>
      <c r="N423" s="5" t="s">
        <v>1</v>
      </c>
      <c r="O423" s="6"/>
      <c r="P423" s="6"/>
      <c r="Q423" s="6"/>
      <c r="R423" s="6"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0"/>
        <v/>
      </c>
      <c r="AT423" s="67" t="str">
        <f>IF(OR(E423="",VLOOKUP(E$1,Services!$A$1:$B$22,2,0)="Exclude"),"",IF($D423=1,IF(OR(price_limit="",price_limit="No Limit"),IF(E423="Yes",1,2),IF(SUMIFS(WhatIf!$G:$G,WhatIf!$A:$A,E$1,WhatIf!$B:$B,E423)&lt;=price_limit,IF(E423="Yes",1,2),"")),""))</f>
        <v/>
      </c>
      <c r="AU423" s="67" t="str">
        <f>IF(OR(F423="",VLOOKUP(F$1,Services!$A$1:$B$22,2,0)="Exclude"),"",IF($D423=1,IF(OR(price_limit="",price_limit="No Limit"),IF(F423="Yes",1,2),IF(SUMIFS(WhatIf!$G:$G,WhatIf!$A:$A,F$1,WhatIf!$B:$B,F423)&lt;=price_limit,IF(F423="Yes",1,2),"")),""))</f>
        <v/>
      </c>
      <c r="AV423" s="67" t="str">
        <f>IF(OR(G423="",VLOOKUP(G$1,Services!$A$1:$B$22,2,0)="Exclude"),"",IF($D423=1,IF(OR(price_limit="",price_limit="No Limit"),IF(G423="Yes",1,2),IF(SUMIFS(WhatIf!$G:$G,WhatIf!$A:$A,G$1,WhatIf!$B:$B,G423)&lt;=price_limit,IF(G423="Yes",1,2),"")),""))</f>
        <v/>
      </c>
      <c r="AW423" s="67" t="str">
        <f ca="1">IF(OR(H423="",VLOOKUP(H$1,Services!$A$1:$B$22,2,0)="Exclude"),"",IF($D423=1,IF(OR(price_limit="",price_limit="No Limit"),IF(H423="Yes",1,2),IF(SUMIFS(WhatIf!$G:$G,WhatIf!$A:$A,H$1,WhatIf!$B:$B,H423)&lt;=price_limit,IF(H423="Yes",1,2),"")),""))</f>
        <v/>
      </c>
      <c r="AX423" s="67" t="str">
        <f ca="1">IF(OR(I423="",VLOOKUP(I$1,Services!$A$1:$B$22,2,0)="Exclude"),"",IF($D423=1,IF(OR(price_limit="",price_limit="No Limit"),IF(I423="Yes",1,2),IF(SUMIFS(WhatIf!$G:$G,WhatIf!$A:$A,I$1,WhatIf!$B:$B,I423)&lt;=price_limit,IF(I423="Yes",1,2),"")),""))</f>
        <v/>
      </c>
      <c r="AY423" s="67" t="str">
        <f ca="1">IF(OR(J423="",VLOOKUP(J$1,Services!$A$1:$B$22,2,0)="Exclude"),"",IF($D423=1,IF(OR(price_limit="",price_limit="No Limit"),IF(J423="Yes",1,2),IF(SUMIFS(WhatIf!$G:$G,WhatIf!$A:$A,J$1,WhatIf!$B:$B,J423)&lt;=price_limit,IF(J423="Yes",1,2),"")),""))</f>
        <v/>
      </c>
      <c r="AZ423" s="67" t="str">
        <f ca="1">IF(OR(K423="",VLOOKUP(K$1,Services!$A$1:$B$22,2,0)="Exclude"),"",IF($D423=1,IF(OR(price_limit="",price_limit="No Limit"),IF(K423="Yes",1,2),IF(SUMIFS(WhatIf!$G:$G,WhatIf!$A:$A,K$1,WhatIf!$B:$B,K423)&lt;=price_limit,IF(K423="Yes",1,2),"")),""))</f>
        <v/>
      </c>
      <c r="BA423" s="67" t="str">
        <f ca="1">IF(OR(L423="",VLOOKUP(L$1,Services!$A$1:$B$22,2,0)="Exclude"),"",IF($D423=1,IF(OR(price_limit="",price_limit="No Limit"),IF(L423="Yes",1,2),IF(SUMIFS(WhatIf!$G:$G,WhatIf!$A:$A,L$1,WhatIf!$B:$B,L423)&lt;=price_limit,IF(L423="Yes",1,2),"")),""))</f>
        <v/>
      </c>
      <c r="BB423" s="67" t="str">
        <f ca="1">IF(OR(M423="",VLOOKUP(M$1,Services!$A$1:$B$22,2,0)="Exclude"),"",IF($D423=1,IF(OR(price_limit="",price_limit="No Limit"),IF(M423="Yes",1,2),IF(SUMIFS(WhatIf!$G:$G,WhatIf!$A:$A,M$1,WhatIf!$B:$B,M423)&lt;=price_limit,IF(M423="Yes",1,2),"")),""))</f>
        <v/>
      </c>
      <c r="BC423" s="67" t="str">
        <f ca="1">IF(OR(N423="",VLOOKUP(N$1,Services!$A$1:$B$22,2,0)="Exclude"),"",IF($D423=1,IF(OR(price_limit="",price_limit="No Limit"),IF(N423="Yes",1,2),IF(SUMIFS(WhatIf!$G:$G,WhatIf!$A:$A,N$1,WhatIf!$B:$B,N423)&lt;=price_limit,IF(N423="Yes",1,2),"")),""))</f>
        <v/>
      </c>
      <c r="BD423" s="67" t="str">
        <f>IF(OR(O423="",VLOOKUP(O$1,Services!$A$1:$B$22,2,0)="Exclude"),"",IF($D423=1,IF(OR(price_limit="",price_limit="No Limit"),IF(O423="Yes",1,2),IF(SUMIFS(WhatIf!$G:$G,WhatIf!$A:$A,O$1,WhatIf!$B:$B,O423)&lt;=price_limit,IF(O423="Yes",1,2),"")),""))</f>
        <v/>
      </c>
      <c r="BE423" s="67" t="str">
        <f>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 ca="1">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31"/>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x14ac:dyDescent="0.3">
      <c r="A424" s="19" t="s">
        <v>364</v>
      </c>
      <c r="B424" s="4" t="s">
        <v>237</v>
      </c>
      <c r="C424" s="4" t="s">
        <v>206</v>
      </c>
      <c r="D424" s="3" t="str">
        <f t="shared" ca="1" si="32"/>
        <v/>
      </c>
      <c r="H424" s="5" t="s">
        <v>282</v>
      </c>
      <c r="I424" s="5" t="s">
        <v>282</v>
      </c>
      <c r="J424" s="5" t="s">
        <v>282</v>
      </c>
      <c r="K424" s="5" t="s">
        <v>282</v>
      </c>
      <c r="L424" s="5" t="s">
        <v>282</v>
      </c>
      <c r="M424" s="5" t="s">
        <v>282</v>
      </c>
      <c r="N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0"/>
        <v/>
      </c>
      <c r="AT424" s="67" t="str">
        <f>IF(OR(E424="",VLOOKUP(E$1,Services!$A$1:$B$22,2,0)="Exclude"),"",IF($D424=1,IF(OR(price_limit="",price_limit="No Limit"),IF(E424="Yes",1,2),IF(SUMIFS(WhatIf!$G:$G,WhatIf!$A:$A,E$1,WhatIf!$B:$B,E424)&lt;=price_limit,IF(E424="Yes",1,2),"")),""))</f>
        <v/>
      </c>
      <c r="AU424" s="67" t="str">
        <f>IF(OR(F424="",VLOOKUP(F$1,Services!$A$1:$B$22,2,0)="Exclude"),"",IF($D424=1,IF(OR(price_limit="",price_limit="No Limit"),IF(F424="Yes",1,2),IF(SUMIFS(WhatIf!$G:$G,WhatIf!$A:$A,F$1,WhatIf!$B:$B,F424)&lt;=price_limit,IF(F424="Yes",1,2),"")),""))</f>
        <v/>
      </c>
      <c r="AV424" s="67" t="str">
        <f>IF(OR(G424="",VLOOKUP(G$1,Services!$A$1:$B$22,2,0)="Exclude"),"",IF($D424=1,IF(OR(price_limit="",price_limit="No Limit"),IF(G424="Yes",1,2),IF(SUMIFS(WhatIf!$G:$G,WhatIf!$A:$A,G$1,WhatIf!$B:$B,G424)&lt;=price_limit,IF(G424="Yes",1,2),"")),""))</f>
        <v/>
      </c>
      <c r="AW424" s="67" t="str">
        <f ca="1">IF(OR(H424="",VLOOKUP(H$1,Services!$A$1:$B$22,2,0)="Exclude"),"",IF($D424=1,IF(OR(price_limit="",price_limit="No Limit"),IF(H424="Yes",1,2),IF(SUMIFS(WhatIf!$G:$G,WhatIf!$A:$A,H$1,WhatIf!$B:$B,H424)&lt;=price_limit,IF(H424="Yes",1,2),"")),""))</f>
        <v/>
      </c>
      <c r="AX424" s="67" t="str">
        <f ca="1">IF(OR(I424="",VLOOKUP(I$1,Services!$A$1:$B$22,2,0)="Exclude"),"",IF($D424=1,IF(OR(price_limit="",price_limit="No Limit"),IF(I424="Yes",1,2),IF(SUMIFS(WhatIf!$G:$G,WhatIf!$A:$A,I$1,WhatIf!$B:$B,I424)&lt;=price_limit,IF(I424="Yes",1,2),"")),""))</f>
        <v/>
      </c>
      <c r="AY424" s="67" t="str">
        <f ca="1">IF(OR(J424="",VLOOKUP(J$1,Services!$A$1:$B$22,2,0)="Exclude"),"",IF($D424=1,IF(OR(price_limit="",price_limit="No Limit"),IF(J424="Yes",1,2),IF(SUMIFS(WhatIf!$G:$G,WhatIf!$A:$A,J$1,WhatIf!$B:$B,J424)&lt;=price_limit,IF(J424="Yes",1,2),"")),""))</f>
        <v/>
      </c>
      <c r="AZ424" s="67" t="str">
        <f ca="1">IF(OR(K424="",VLOOKUP(K$1,Services!$A$1:$B$22,2,0)="Exclude"),"",IF($D424=1,IF(OR(price_limit="",price_limit="No Limit"),IF(K424="Yes",1,2),IF(SUMIFS(WhatIf!$G:$G,WhatIf!$A:$A,K$1,WhatIf!$B:$B,K424)&lt;=price_limit,IF(K424="Yes",1,2),"")),""))</f>
        <v/>
      </c>
      <c r="BA424" s="67" t="str">
        <f ca="1">IF(OR(L424="",VLOOKUP(L$1,Services!$A$1:$B$22,2,0)="Exclude"),"",IF($D424=1,IF(OR(price_limit="",price_limit="No Limit"),IF(L424="Yes",1,2),IF(SUMIFS(WhatIf!$G:$G,WhatIf!$A:$A,L$1,WhatIf!$B:$B,L424)&lt;=price_limit,IF(L424="Yes",1,2),"")),""))</f>
        <v/>
      </c>
      <c r="BB424" s="67" t="str">
        <f ca="1">IF(OR(M424="",VLOOKUP(M$1,Services!$A$1:$B$22,2,0)="Exclude"),"",IF($D424=1,IF(OR(price_limit="",price_limit="No Limit"),IF(M424="Yes",1,2),IF(SUMIFS(WhatIf!$G:$G,WhatIf!$A:$A,M$1,WhatIf!$B:$B,M424)&lt;=price_limit,IF(M424="Yes",1,2),"")),""))</f>
        <v/>
      </c>
      <c r="BC424" s="67" t="str">
        <f ca="1">IF(OR(N424="",VLOOKUP(N$1,Services!$A$1:$B$22,2,0)="Exclude"),"",IF($D424=1,IF(OR(price_limit="",price_limit="No Limit"),IF(N424="Yes",1,2),IF(SUMIFS(WhatIf!$G:$G,WhatIf!$A:$A,N$1,WhatIf!$B:$B,N424)&lt;=price_limit,IF(N424="Yes",1,2),"")),""))</f>
        <v/>
      </c>
      <c r="BD424" s="67" t="str">
        <f>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IF(OR(U424="",VLOOKUP(U$1,Services!$A$1:$B$22,2,0)="Exclude"),"",IF($D424=1,IF(OR(price_limit="",price_limit="No Limit"),IF(U424="Yes",1,2),IF(SUMIFS(WhatIf!$G:$G,WhatIf!$A:$A,U$1,WhatIf!$B:$B,U424)&lt;=price_limit,IF(U424="Yes",1,2),"")),""))</f>
        <v/>
      </c>
      <c r="BK424" s="67" t="str">
        <f>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31"/>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37.299999999999997" x14ac:dyDescent="0.3">
      <c r="A425" s="19" t="s">
        <v>149</v>
      </c>
      <c r="B425" s="4" t="s">
        <v>804</v>
      </c>
      <c r="C425" s="4" t="s">
        <v>443</v>
      </c>
      <c r="D425" s="3" t="str">
        <f t="shared" ca="1" si="32"/>
        <v/>
      </c>
      <c r="E425" s="5" t="s">
        <v>1</v>
      </c>
      <c r="F425" s="5" t="s">
        <v>515</v>
      </c>
      <c r="G425" s="5" t="s">
        <v>515</v>
      </c>
      <c r="K425" s="5" t="s">
        <v>1</v>
      </c>
      <c r="L425" s="5" t="s">
        <v>1</v>
      </c>
      <c r="M425" s="5" t="s">
        <v>1</v>
      </c>
      <c r="N425" s="5" t="s">
        <v>1</v>
      </c>
      <c r="U425" s="5" t="s">
        <v>1</v>
      </c>
      <c r="V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0"/>
        <v/>
      </c>
      <c r="AT425" s="67" t="str">
        <f ca="1">IF(OR(E425="",VLOOKUP(E$1,Services!$A$1:$B$22,2,0)="Exclude"),"",IF($D425=1,IF(OR(price_limit="",price_limit="No Limit"),IF(E425="Yes",1,2),IF(SUMIFS(WhatIf!$G:$G,WhatIf!$A:$A,E$1,WhatIf!$B:$B,E425)&lt;=price_limit,IF(E425="Yes",1,2),"")),""))</f>
        <v/>
      </c>
      <c r="AU425" s="67" t="str">
        <f ca="1">IF(OR(F425="",VLOOKUP(F$1,Services!$A$1:$B$22,2,0)="Exclude"),"",IF($D425=1,IF(OR(price_limit="",price_limit="No Limit"),IF(F425="Yes",1,2),IF(SUMIFS(WhatIf!$G:$G,WhatIf!$A:$A,F$1,WhatIf!$B:$B,F425)&lt;=price_limit,IF(F425="Yes",1,2),"")),""))</f>
        <v/>
      </c>
      <c r="AV425" s="67" t="str">
        <f ca="1">IF(OR(G425="",VLOOKUP(G$1,Services!$A$1:$B$22,2,0)="Exclude"),"",IF($D425=1,IF(OR(price_limit="",price_limit="No Limit"),IF(G425="Yes",1,2),IF(SUMIFS(WhatIf!$G:$G,WhatIf!$A:$A,G$1,WhatIf!$B:$B,G425)&lt;=price_limit,IF(G425="Yes",1,2),"")),""))</f>
        <v/>
      </c>
      <c r="AW425" s="67" t="str">
        <f>IF(OR(H425="",VLOOKUP(H$1,Services!$A$1:$B$22,2,0)="Exclude"),"",IF($D425=1,IF(OR(price_limit="",price_limit="No Limit"),IF(H425="Yes",1,2),IF(SUMIFS(WhatIf!$G:$G,WhatIf!$A:$A,H$1,WhatIf!$B:$B,H425)&lt;=price_limit,IF(H425="Yes",1,2),"")),""))</f>
        <v/>
      </c>
      <c r="AX425" s="67" t="str">
        <f>IF(OR(I425="",VLOOKUP(I$1,Services!$A$1:$B$22,2,0)="Exclude"),"",IF($D425=1,IF(OR(price_limit="",price_limit="No Limit"),IF(I425="Yes",1,2),IF(SUMIFS(WhatIf!$G:$G,WhatIf!$A:$A,I$1,WhatIf!$B:$B,I425)&lt;=price_limit,IF(I425="Yes",1,2),"")),""))</f>
        <v/>
      </c>
      <c r="AY425" s="67" t="str">
        <f>IF(OR(J425="",VLOOKUP(J$1,Services!$A$1:$B$22,2,0)="Exclude"),"",IF($D425=1,IF(OR(price_limit="",price_limit="No Limit"),IF(J425="Yes",1,2),IF(SUMIFS(WhatIf!$G:$G,WhatIf!$A:$A,J$1,WhatIf!$B:$B,J425)&lt;=price_limit,IF(J425="Yes",1,2),"")),""))</f>
        <v/>
      </c>
      <c r="AZ425" s="67" t="str">
        <f ca="1">IF(OR(K425="",VLOOKUP(K$1,Services!$A$1:$B$22,2,0)="Exclude"),"",IF($D425=1,IF(OR(price_limit="",price_limit="No Limit"),IF(K425="Yes",1,2),IF(SUMIFS(WhatIf!$G:$G,WhatIf!$A:$A,K$1,WhatIf!$B:$B,K425)&lt;=price_limit,IF(K425="Yes",1,2),"")),""))</f>
        <v/>
      </c>
      <c r="BA425" s="67" t="str">
        <f ca="1">IF(OR(L425="",VLOOKUP(L$1,Services!$A$1:$B$22,2,0)="Exclude"),"",IF($D425=1,IF(OR(price_limit="",price_limit="No Limit"),IF(L425="Yes",1,2),IF(SUMIFS(WhatIf!$G:$G,WhatIf!$A:$A,L$1,WhatIf!$B:$B,L425)&lt;=price_limit,IF(L425="Yes",1,2),"")),""))</f>
        <v/>
      </c>
      <c r="BB425" s="67" t="str">
        <f ca="1">IF(OR(M425="",VLOOKUP(M$1,Services!$A$1:$B$22,2,0)="Exclude"),"",IF($D425=1,IF(OR(price_limit="",price_limit="No Limit"),IF(M425="Yes",1,2),IF(SUMIFS(WhatIf!$G:$G,WhatIf!$A:$A,M$1,WhatIf!$B:$B,M425)&lt;=price_limit,IF(M425="Yes",1,2),"")),""))</f>
        <v/>
      </c>
      <c r="BC425" s="67" t="str">
        <f ca="1">IF(OR(N425="",VLOOKUP(N$1,Services!$A$1:$B$22,2,0)="Exclude"),"",IF($D425=1,IF(OR(price_limit="",price_limit="No Limit"),IF(N425="Yes",1,2),IF(SUMIFS(WhatIf!$G:$G,WhatIf!$A:$A,N$1,WhatIf!$B:$B,N425)&lt;=price_limit,IF(N425="Yes",1,2),"")),""))</f>
        <v/>
      </c>
      <c r="BD425" s="67" t="str">
        <f>IF(OR(O425="",VLOOKUP(O$1,Services!$A$1:$B$22,2,0)="Exclude"),"",IF($D425=1,IF(OR(price_limit="",price_limit="No Limit"),IF(O425="Yes",1,2),IF(SUMIFS(WhatIf!$G:$G,WhatIf!$A:$A,O$1,WhatIf!$B:$B,O425)&lt;=price_limit,IF(O425="Yes",1,2),"")),""))</f>
        <v/>
      </c>
      <c r="BE425" s="67" t="str">
        <f>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 ca="1">IF(OR(U425="",VLOOKUP(U$1,Services!$A$1:$B$22,2,0)="Exclude"),"",IF($D425=1,IF(OR(price_limit="",price_limit="No Limit"),IF(U425="Yes",1,2),IF(SUMIFS(WhatIf!$G:$G,WhatIf!$A:$A,U$1,WhatIf!$B:$B,U425)&lt;=price_limit,IF(U425="Yes",1,2),"")),""))</f>
        <v/>
      </c>
      <c r="BK425" s="67" t="str">
        <f ca="1">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31"/>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ht="37.299999999999997" x14ac:dyDescent="0.3">
      <c r="A426" s="19" t="s">
        <v>787</v>
      </c>
      <c r="B426" s="4" t="s">
        <v>788</v>
      </c>
      <c r="C426" s="4" t="s">
        <v>445</v>
      </c>
      <c r="D426" s="3" t="str">
        <f t="shared" ca="1" si="32"/>
        <v/>
      </c>
      <c r="O426" s="5" t="s">
        <v>787</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0"/>
        <v/>
      </c>
      <c r="AT426" s="67" t="str">
        <f>IF(OR(E426="",VLOOKUP(E$1,Services!$A$1:$B$22,2,0)="Exclude"),"",IF($D426=1,IF(OR(price_limit="",price_limit="No Limit"),IF(E426="Yes",1,2),IF(SUMIFS(WhatIf!$G:$G,WhatIf!$A:$A,E$1,WhatIf!$B:$B,E426)&lt;=price_limit,IF(E426="Yes",1,2),"")),""))</f>
        <v/>
      </c>
      <c r="AU426" s="67" t="str">
        <f>IF(OR(F426="",VLOOKUP(F$1,Services!$A$1:$B$22,2,0)="Exclude"),"",IF($D426=1,IF(OR(price_limit="",price_limit="No Limit"),IF(F426="Yes",1,2),IF(SUMIFS(WhatIf!$G:$G,WhatIf!$A:$A,F$1,WhatIf!$B:$B,F426)&lt;=price_limit,IF(F426="Yes",1,2),"")),""))</f>
        <v/>
      </c>
      <c r="AV426" s="67" t="str">
        <f>IF(OR(G426="",VLOOKUP(G$1,Services!$A$1:$B$22,2,0)="Exclude"),"",IF($D426=1,IF(OR(price_limit="",price_limit="No Limit"),IF(G426="Yes",1,2),IF(SUMIFS(WhatIf!$G:$G,WhatIf!$A:$A,G$1,WhatIf!$B:$B,G426)&lt;=price_limit,IF(G426="Yes",1,2),"")),""))</f>
        <v/>
      </c>
      <c r="AW426" s="67" t="str">
        <f>IF(OR(H426="",VLOOKUP(H$1,Services!$A$1:$B$22,2,0)="Exclude"),"",IF($D426=1,IF(OR(price_limit="",price_limit="No Limit"),IF(H426="Yes",1,2),IF(SUMIFS(WhatIf!$G:$G,WhatIf!$A:$A,H$1,WhatIf!$B:$B,H426)&lt;=price_limit,IF(H426="Yes",1,2),"")),""))</f>
        <v/>
      </c>
      <c r="AX426" s="67" t="str">
        <f>IF(OR(I426="",VLOOKUP(I$1,Services!$A$1:$B$22,2,0)="Exclude"),"",IF($D426=1,IF(OR(price_limit="",price_limit="No Limit"),IF(I426="Yes",1,2),IF(SUMIFS(WhatIf!$G:$G,WhatIf!$A:$A,I$1,WhatIf!$B:$B,I426)&lt;=price_limit,IF(I426="Yes",1,2),"")),""))</f>
        <v/>
      </c>
      <c r="AY426" s="67" t="str">
        <f>IF(OR(J426="",VLOOKUP(J$1,Services!$A$1:$B$22,2,0)="Exclude"),"",IF($D426=1,IF(OR(price_limit="",price_limit="No Limit"),IF(J426="Yes",1,2),IF(SUMIFS(WhatIf!$G:$G,WhatIf!$A:$A,J$1,WhatIf!$B:$B,J426)&lt;=price_limit,IF(J426="Yes",1,2),"")),""))</f>
        <v/>
      </c>
      <c r="AZ426" s="67" t="str">
        <f>IF(OR(K426="",VLOOKUP(K$1,Services!$A$1:$B$22,2,0)="Exclude"),"",IF($D426=1,IF(OR(price_limit="",price_limit="No Limit"),IF(K426="Yes",1,2),IF(SUMIFS(WhatIf!$G:$G,WhatIf!$A:$A,K$1,WhatIf!$B:$B,K426)&lt;=price_limit,IF(K426="Yes",1,2),"")),""))</f>
        <v/>
      </c>
      <c r="BA426" s="67" t="str">
        <f>IF(OR(L426="",VLOOKUP(L$1,Services!$A$1:$B$22,2,0)="Exclude"),"",IF($D426=1,IF(OR(price_limit="",price_limit="No Limit"),IF(L426="Yes",1,2),IF(SUMIFS(WhatIf!$G:$G,WhatIf!$A:$A,L$1,WhatIf!$B:$B,L426)&lt;=price_limit,IF(L426="Yes",1,2),"")),""))</f>
        <v/>
      </c>
      <c r="BB426" s="67" t="str">
        <f>IF(OR(M426="",VLOOKUP(M$1,Services!$A$1:$B$22,2,0)="Exclude"),"",IF($D426=1,IF(OR(price_limit="",price_limit="No Limit"),IF(M426="Yes",1,2),IF(SUMIFS(WhatIf!$G:$G,WhatIf!$A:$A,M$1,WhatIf!$B:$B,M426)&lt;=price_limit,IF(M426="Yes",1,2),"")),""))</f>
        <v/>
      </c>
      <c r="BC426" s="67" t="str">
        <f>IF(OR(N426="",VLOOKUP(N$1,Services!$A$1:$B$22,2,0)="Exclude"),"",IF($D426=1,IF(OR(price_limit="",price_limit="No Limit"),IF(N426="Yes",1,2),IF(SUMIFS(WhatIf!$G:$G,WhatIf!$A:$A,N$1,WhatIf!$B:$B,N426)&lt;=price_limit,IF(N426="Yes",1,2),"")),""))</f>
        <v/>
      </c>
      <c r="BD426" s="67" t="str">
        <f ca="1">IF(OR(O426="",VLOOKUP(O$1,Services!$A$1:$B$22,2,0)="Exclude"),"",IF($D426=1,IF(OR(price_limit="",price_limit="No Limit"),IF(O426="Yes",1,2),IF(SUMIFS(WhatIf!$G:$G,WhatIf!$A:$A,O$1,WhatIf!$B:$B,O426)&lt;=price_limit,IF(O426="Yes",1,2),"")),""))</f>
        <v/>
      </c>
      <c r="BE426" s="67" t="str">
        <f>IF(OR(P426="",VLOOKUP(P$1,Services!$A$1:$B$22,2,0)="Exclude"),"",IF($D426=1,IF(OR(price_limit="",price_limit="No Limit"),IF(P426="Yes",1,2),IF(SUMIFS(WhatIf!$G:$G,WhatIf!$A:$A,P$1,WhatIf!$B:$B,P426)&lt;=price_limit,IF(P426="Yes",1,2),"")),""))</f>
        <v/>
      </c>
      <c r="BF426" s="67" t="str">
        <f>IF(OR(Q426="",VLOOKUP(Q$1,Services!$A$1:$B$22,2,0)="Exclude"),"",IF($D426=1,IF(OR(price_limit="",price_limit="No Limit"),IF(Q426="Yes",1,2),IF(SUMIFS(WhatIf!$G:$G,WhatIf!$A:$A,Q$1,WhatIf!$B:$B,Q426)&lt;=price_limit,IF(Q426="Yes",1,2),"")),""))</f>
        <v/>
      </c>
      <c r="BG426" s="67" t="str">
        <f>IF(OR(R426="",VLOOKUP(R$1,Services!$A$1:$B$22,2,0)="Exclude"),"",IF($D426=1,IF(OR(price_limit="",price_limit="No Limit"),IF(R426="Yes",1,2),IF(SUMIFS(WhatIf!$G:$G,WhatIf!$A:$A,R$1,WhatIf!$B:$B,R426)&lt;=price_limit,IF(R426="Yes",1,2),"")),""))</f>
        <v/>
      </c>
      <c r="BH426" s="67" t="str">
        <f>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31"/>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x14ac:dyDescent="0.3">
      <c r="A427" s="19" t="s">
        <v>80</v>
      </c>
      <c r="B427" s="4" t="s">
        <v>196</v>
      </c>
      <c r="C427" s="4" t="s">
        <v>280</v>
      </c>
      <c r="D427" s="3" t="str">
        <f t="shared" ca="1" si="32"/>
        <v/>
      </c>
      <c r="G427" s="5" t="s">
        <v>1</v>
      </c>
      <c r="H427" s="5" t="s">
        <v>1</v>
      </c>
      <c r="I427" s="5" t="s">
        <v>1</v>
      </c>
      <c r="J427" s="5" t="s">
        <v>1</v>
      </c>
      <c r="K427" s="5" t="s">
        <v>1</v>
      </c>
      <c r="L427" s="5" t="s">
        <v>1</v>
      </c>
      <c r="M427" s="5" t="s">
        <v>1</v>
      </c>
      <c r="N427" s="5" t="s">
        <v>1</v>
      </c>
      <c r="O427" s="6" t="s">
        <v>1</v>
      </c>
      <c r="P427" s="6" t="s">
        <v>1</v>
      </c>
      <c r="Q427" s="6" t="s">
        <v>1</v>
      </c>
      <c r="R427" s="6"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0"/>
        <v/>
      </c>
      <c r="AT427" s="67" t="str">
        <f>IF(OR(E427="",VLOOKUP(E$1,Services!$A$1:$B$22,2,0)="Exclude"),"",IF($D427=1,IF(OR(price_limit="",price_limit="No Limit"),IF(E427="Yes",1,2),IF(SUMIFS(WhatIf!$G:$G,WhatIf!$A:$A,E$1,WhatIf!$B:$B,E427)&lt;=price_limit,IF(E427="Yes",1,2),"")),""))</f>
        <v/>
      </c>
      <c r="AU427" s="67" t="str">
        <f>IF(OR(F427="",VLOOKUP(F$1,Services!$A$1:$B$22,2,0)="Exclude"),"",IF($D427=1,IF(OR(price_limit="",price_limit="No Limit"),IF(F427="Yes",1,2),IF(SUMIFS(WhatIf!$G:$G,WhatIf!$A:$A,F$1,WhatIf!$B:$B,F427)&lt;=price_limit,IF(F427="Yes",1,2),"")),""))</f>
        <v/>
      </c>
      <c r="AV427" s="67" t="str">
        <f ca="1">IF(OR(G427="",VLOOKUP(G$1,Services!$A$1:$B$22,2,0)="Exclude"),"",IF($D427=1,IF(OR(price_limit="",price_limit="No Limit"),IF(G427="Yes",1,2),IF(SUMIFS(WhatIf!$G:$G,WhatIf!$A:$A,G$1,WhatIf!$B:$B,G427)&lt;=price_limit,IF(G427="Yes",1,2),"")),""))</f>
        <v/>
      </c>
      <c r="AW427" s="67" t="str">
        <f ca="1">IF(OR(H427="",VLOOKUP(H$1,Services!$A$1:$B$22,2,0)="Exclude"),"",IF($D427=1,IF(OR(price_limit="",price_limit="No Limit"),IF(H427="Yes",1,2),IF(SUMIFS(WhatIf!$G:$G,WhatIf!$A:$A,H$1,WhatIf!$B:$B,H427)&lt;=price_limit,IF(H427="Yes",1,2),"")),""))</f>
        <v/>
      </c>
      <c r="AX427" s="67" t="str">
        <f ca="1">IF(OR(I427="",VLOOKUP(I$1,Services!$A$1:$B$22,2,0)="Exclude"),"",IF($D427=1,IF(OR(price_limit="",price_limit="No Limit"),IF(I427="Yes",1,2),IF(SUMIFS(WhatIf!$G:$G,WhatIf!$A:$A,I$1,WhatIf!$B:$B,I427)&lt;=price_limit,IF(I427="Yes",1,2),"")),""))</f>
        <v/>
      </c>
      <c r="AY427" s="67" t="str">
        <f ca="1">IF(OR(J427="",VLOOKUP(J$1,Services!$A$1:$B$22,2,0)="Exclude"),"",IF($D427=1,IF(OR(price_limit="",price_limit="No Limit"),IF(J427="Yes",1,2),IF(SUMIFS(WhatIf!$G:$G,WhatIf!$A:$A,J$1,WhatIf!$B:$B,J427)&lt;=price_limit,IF(J427="Yes",1,2),"")),""))</f>
        <v/>
      </c>
      <c r="AZ427" s="67" t="str">
        <f ca="1">IF(OR(K427="",VLOOKUP(K$1,Services!$A$1:$B$22,2,0)="Exclude"),"",IF($D427=1,IF(OR(price_limit="",price_limit="No Limit"),IF(K427="Yes",1,2),IF(SUMIFS(WhatIf!$G:$G,WhatIf!$A:$A,K$1,WhatIf!$B:$B,K427)&lt;=price_limit,IF(K427="Yes",1,2),"")),""))</f>
        <v/>
      </c>
      <c r="BA427" s="67" t="str">
        <f ca="1">IF(OR(L427="",VLOOKUP(L$1,Services!$A$1:$B$22,2,0)="Exclude"),"",IF($D427=1,IF(OR(price_limit="",price_limit="No Limit"),IF(L427="Yes",1,2),IF(SUMIFS(WhatIf!$G:$G,WhatIf!$A:$A,L$1,WhatIf!$B:$B,L427)&lt;=price_limit,IF(L427="Yes",1,2),"")),""))</f>
        <v/>
      </c>
      <c r="BB427" s="67" t="str">
        <f ca="1">IF(OR(M427="",VLOOKUP(M$1,Services!$A$1:$B$22,2,0)="Exclude"),"",IF($D427=1,IF(OR(price_limit="",price_limit="No Limit"),IF(M427="Yes",1,2),IF(SUMIFS(WhatIf!$G:$G,WhatIf!$A:$A,M$1,WhatIf!$B:$B,M427)&lt;=price_limit,IF(M427="Yes",1,2),"")),""))</f>
        <v/>
      </c>
      <c r="BC427" s="67" t="str">
        <f ca="1">IF(OR(N427="",VLOOKUP(N$1,Services!$A$1:$B$22,2,0)="Exclude"),"",IF($D427=1,IF(OR(price_limit="",price_limit="No Limit"),IF(N427="Yes",1,2),IF(SUMIFS(WhatIf!$G:$G,WhatIf!$A:$A,N$1,WhatIf!$B:$B,N427)&lt;=price_limit,IF(N427="Yes",1,2),"")),""))</f>
        <v/>
      </c>
      <c r="BD427" s="67" t="str">
        <f ca="1">IF(OR(O427="",VLOOKUP(O$1,Services!$A$1:$B$22,2,0)="Exclude"),"",IF($D427=1,IF(OR(price_limit="",price_limit="No Limit"),IF(O427="Yes",1,2),IF(SUMIFS(WhatIf!$G:$G,WhatIf!$A:$A,O$1,WhatIf!$B:$B,O427)&lt;=price_limit,IF(O427="Yes",1,2),"")),""))</f>
        <v/>
      </c>
      <c r="BE427" s="67" t="str">
        <f ca="1">IF(OR(P427="",VLOOKUP(P$1,Services!$A$1:$B$22,2,0)="Exclude"),"",IF($D427=1,IF(OR(price_limit="",price_limit="No Limit"),IF(P427="Yes",1,2),IF(SUMIFS(WhatIf!$G:$G,WhatIf!$A:$A,P$1,WhatIf!$B:$B,P427)&lt;=price_limit,IF(P427="Yes",1,2),"")),""))</f>
        <v/>
      </c>
      <c r="BF427" s="67" t="str">
        <f>IF(OR(Q427="",VLOOKUP(Q$1,Services!$A$1:$B$22,2,0)="Exclude"),"",IF($D427=1,IF(OR(price_limit="",price_limit="No Limit"),IF(Q427="Yes",1,2),IF(SUMIFS(WhatIf!$G:$G,WhatIf!$A:$A,Q$1,WhatIf!$B:$B,Q427)&lt;=price_limit,IF(Q427="Yes",1,2),"")),""))</f>
        <v/>
      </c>
      <c r="BG427" s="67" t="str">
        <f ca="1">IF(OR(R427="",VLOOKUP(R$1,Services!$A$1:$B$22,2,0)="Exclude"),"",IF($D427=1,IF(OR(price_limit="",price_limit="No Limit"),IF(R427="Yes",1,2),IF(SUMIFS(WhatIf!$G:$G,WhatIf!$A:$A,R$1,WhatIf!$B:$B,R427)&lt;=price_limit,IF(R427="Yes",1,2),"")),""))</f>
        <v/>
      </c>
      <c r="BH427" s="67" t="str">
        <f>IF(OR(S427="",VLOOKUP(S$1,Services!$A$1:$B$22,2,0)="Exclude"),"",IF($D427=1,IF(OR(price_limit="",price_limit="No Limit"),IF(S427="Yes",1,2),IF(SUMIFS(WhatIf!$G:$G,WhatIf!$A:$A,S$1,WhatIf!$B:$B,S427)&lt;=price_limit,IF(S427="Yes",1,2),"")),""))</f>
        <v/>
      </c>
      <c r="BI427" s="67" t="str">
        <f>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31"/>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24.9" x14ac:dyDescent="0.3">
      <c r="A428" s="19" t="s">
        <v>724</v>
      </c>
      <c r="B428" s="19" t="s">
        <v>725</v>
      </c>
      <c r="C428" s="4" t="s">
        <v>206</v>
      </c>
      <c r="D428" s="3" t="str">
        <f t="shared" ca="1" si="32"/>
        <v/>
      </c>
      <c r="H428" s="5" t="s">
        <v>282</v>
      </c>
      <c r="I428" s="5" t="s">
        <v>282</v>
      </c>
      <c r="J428" s="5" t="s">
        <v>282</v>
      </c>
      <c r="K428" s="5" t="s">
        <v>282</v>
      </c>
      <c r="L428" s="5" t="s">
        <v>282</v>
      </c>
      <c r="M428" s="5" t="s">
        <v>282</v>
      </c>
      <c r="N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0"/>
        <v/>
      </c>
      <c r="AT428" s="67" t="str">
        <f>IF(OR(E428="",VLOOKUP(E$1,Services!$A$1:$B$22,2,0)="Exclude"),"",IF($D428=1,IF(OR(price_limit="",price_limit="No Limit"),IF(E428="Yes",1,2),IF(SUMIFS(WhatIf!$G:$G,WhatIf!$A:$A,E$1,WhatIf!$B:$B,E428)&lt;=price_limit,IF(E428="Yes",1,2),"")),""))</f>
        <v/>
      </c>
      <c r="AU428" s="67" t="str">
        <f>IF(OR(F428="",VLOOKUP(F$1,Services!$A$1:$B$22,2,0)="Exclude"),"",IF($D428=1,IF(OR(price_limit="",price_limit="No Limit"),IF(F428="Yes",1,2),IF(SUMIFS(WhatIf!$G:$G,WhatIf!$A:$A,F$1,WhatIf!$B:$B,F428)&lt;=price_limit,IF(F428="Yes",1,2),"")),""))</f>
        <v/>
      </c>
      <c r="AV428" s="67" t="str">
        <f>IF(OR(G428="",VLOOKUP(G$1,Services!$A$1:$B$22,2,0)="Exclude"),"",IF($D428=1,IF(OR(price_limit="",price_limit="No Limit"),IF(G428="Yes",1,2),IF(SUMIFS(WhatIf!$G:$G,WhatIf!$A:$A,G$1,WhatIf!$B:$B,G428)&lt;=price_limit,IF(G428="Yes",1,2),"")),""))</f>
        <v/>
      </c>
      <c r="AW428" s="67" t="str">
        <f ca="1">IF(OR(H428="",VLOOKUP(H$1,Services!$A$1:$B$22,2,0)="Exclude"),"",IF($D428=1,IF(OR(price_limit="",price_limit="No Limit"),IF(H428="Yes",1,2),IF(SUMIFS(WhatIf!$G:$G,WhatIf!$A:$A,H$1,WhatIf!$B:$B,H428)&lt;=price_limit,IF(H428="Yes",1,2),"")),""))</f>
        <v/>
      </c>
      <c r="AX428" s="67" t="str">
        <f ca="1">IF(OR(I428="",VLOOKUP(I$1,Services!$A$1:$B$22,2,0)="Exclude"),"",IF($D428=1,IF(OR(price_limit="",price_limit="No Limit"),IF(I428="Yes",1,2),IF(SUMIFS(WhatIf!$G:$G,WhatIf!$A:$A,I$1,WhatIf!$B:$B,I428)&lt;=price_limit,IF(I428="Yes",1,2),"")),""))</f>
        <v/>
      </c>
      <c r="AY428" s="67" t="str">
        <f ca="1">IF(OR(J428="",VLOOKUP(J$1,Services!$A$1:$B$22,2,0)="Exclude"),"",IF($D428=1,IF(OR(price_limit="",price_limit="No Limit"),IF(J428="Yes",1,2),IF(SUMIFS(WhatIf!$G:$G,WhatIf!$A:$A,J$1,WhatIf!$B:$B,J428)&lt;=price_limit,IF(J428="Yes",1,2),"")),""))</f>
        <v/>
      </c>
      <c r="AZ428" s="67" t="str">
        <f ca="1">IF(OR(K428="",VLOOKUP(K$1,Services!$A$1:$B$22,2,0)="Exclude"),"",IF($D428=1,IF(OR(price_limit="",price_limit="No Limit"),IF(K428="Yes",1,2),IF(SUMIFS(WhatIf!$G:$G,WhatIf!$A:$A,K$1,WhatIf!$B:$B,K428)&lt;=price_limit,IF(K428="Yes",1,2),"")),""))</f>
        <v/>
      </c>
      <c r="BA428" s="67" t="str">
        <f ca="1">IF(OR(L428="",VLOOKUP(L$1,Services!$A$1:$B$22,2,0)="Exclude"),"",IF($D428=1,IF(OR(price_limit="",price_limit="No Limit"),IF(L428="Yes",1,2),IF(SUMIFS(WhatIf!$G:$G,WhatIf!$A:$A,L$1,WhatIf!$B:$B,L428)&lt;=price_limit,IF(L428="Yes",1,2),"")),""))</f>
        <v/>
      </c>
      <c r="BB428" s="67" t="str">
        <f ca="1">IF(OR(M428="",VLOOKUP(M$1,Services!$A$1:$B$22,2,0)="Exclude"),"",IF($D428=1,IF(OR(price_limit="",price_limit="No Limit"),IF(M428="Yes",1,2),IF(SUMIFS(WhatIf!$G:$G,WhatIf!$A:$A,M$1,WhatIf!$B:$B,M428)&lt;=price_limit,IF(M428="Yes",1,2),"")),""))</f>
        <v/>
      </c>
      <c r="BC428" s="67" t="str">
        <f ca="1">IF(OR(N428="",VLOOKUP(N$1,Services!$A$1:$B$22,2,0)="Exclude"),"",IF($D428=1,IF(OR(price_limit="",price_limit="No Limit"),IF(N428="Yes",1,2),IF(SUMIFS(WhatIf!$G:$G,WhatIf!$A:$A,N$1,WhatIf!$B:$B,N428)&lt;=price_limit,IF(N428="Yes",1,2),"")),""))</f>
        <v/>
      </c>
      <c r="BD428" s="67" t="str">
        <f>IF(OR(O428="",VLOOKUP(O$1,Services!$A$1:$B$22,2,0)="Exclude"),"",IF($D428=1,IF(OR(price_limit="",price_limit="No Limit"),IF(O428="Yes",1,2),IF(SUMIFS(WhatIf!$G:$G,WhatIf!$A:$A,O$1,WhatIf!$B:$B,O428)&lt;=price_limit,IF(O428="Yes",1,2),"")),""))</f>
        <v/>
      </c>
      <c r="BE428" s="67" t="str">
        <f>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IF(OR(R428="",VLOOKUP(R$1,Services!$A$1:$B$22,2,0)="Exclude"),"",IF($D428=1,IF(OR(price_limit="",price_limit="No Limit"),IF(R428="Yes",1,2),IF(SUMIFS(WhatIf!$G:$G,WhatIf!$A:$A,R$1,WhatIf!$B:$B,R428)&lt;=price_limit,IF(R428="Yes",1,2),"")),""))</f>
        <v/>
      </c>
      <c r="BH428" s="67" t="str">
        <f>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IF(OR(X428="",VLOOKUP(X$1,Services!$A$1:$B$22,2,0)="Exclude"),"",IF($D428=1,IF(OR(price_limit="",price_limit="No Limit"),IF(X428="Yes",1,2),IF(SUMIFS(WhatIf!$G:$G,WhatIf!$A:$A,X$1,WhatIf!$B:$B,X428)&lt;=price_limit,IF(X428="Yes",1,2),"")),""))</f>
        <v/>
      </c>
      <c r="BN428" s="3">
        <f t="shared" si="31"/>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ht="24.9" x14ac:dyDescent="0.3">
      <c r="A429" s="19" t="s">
        <v>81</v>
      </c>
      <c r="B429" s="4" t="s">
        <v>232</v>
      </c>
      <c r="C429" s="4" t="s">
        <v>280</v>
      </c>
      <c r="D429" s="3" t="str">
        <f t="shared" ca="1" si="32"/>
        <v/>
      </c>
      <c r="E429" s="5" t="s">
        <v>1</v>
      </c>
      <c r="F429" s="5" t="s">
        <v>499</v>
      </c>
      <c r="G429" s="5" t="s">
        <v>499</v>
      </c>
      <c r="H429" s="5" t="s">
        <v>1</v>
      </c>
      <c r="I429" s="5" t="s">
        <v>1</v>
      </c>
      <c r="J429" s="5" t="s">
        <v>1</v>
      </c>
      <c r="K429" s="5" t="s">
        <v>1</v>
      </c>
      <c r="L429" s="5" t="s">
        <v>1</v>
      </c>
      <c r="M429" s="5" t="s">
        <v>1</v>
      </c>
      <c r="N429" s="5" t="s">
        <v>1</v>
      </c>
      <c r="O429" s="6"/>
      <c r="P429" s="6"/>
      <c r="Q429" s="6"/>
      <c r="R429" s="6" t="s">
        <v>1</v>
      </c>
      <c r="S429" s="5" t="s">
        <v>1</v>
      </c>
      <c r="V429" s="5" t="s">
        <v>1</v>
      </c>
      <c r="X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0"/>
        <v/>
      </c>
      <c r="AT429" s="67" t="str">
        <f ca="1">IF(OR(E429="",VLOOKUP(E$1,Services!$A$1:$B$22,2,0)="Exclude"),"",IF($D429=1,IF(OR(price_limit="",price_limit="No Limit"),IF(E429="Yes",1,2),IF(SUMIFS(WhatIf!$G:$G,WhatIf!$A:$A,E$1,WhatIf!$B:$B,E429)&lt;=price_limit,IF(E429="Yes",1,2),"")),""))</f>
        <v/>
      </c>
      <c r="AU429" s="67" t="str">
        <f ca="1">IF(OR(F429="",VLOOKUP(F$1,Services!$A$1:$B$22,2,0)="Exclude"),"",IF($D429=1,IF(OR(price_limit="",price_limit="No Limit"),IF(F429="Yes",1,2),IF(SUMIFS(WhatIf!$G:$G,WhatIf!$A:$A,F$1,WhatIf!$B:$B,F429)&lt;=price_limit,IF(F429="Yes",1,2),"")),""))</f>
        <v/>
      </c>
      <c r="AV429" s="67" t="str">
        <f ca="1">IF(OR(G429="",VLOOKUP(G$1,Services!$A$1:$B$22,2,0)="Exclude"),"",IF($D429=1,IF(OR(price_limit="",price_limit="No Limit"),IF(G429="Yes",1,2),IF(SUMIFS(WhatIf!$G:$G,WhatIf!$A:$A,G$1,WhatIf!$B:$B,G429)&lt;=price_limit,IF(G429="Yes",1,2),"")),""))</f>
        <v/>
      </c>
      <c r="AW429" s="67" t="str">
        <f ca="1">IF(OR(H429="",VLOOKUP(H$1,Services!$A$1:$B$22,2,0)="Exclude"),"",IF($D429=1,IF(OR(price_limit="",price_limit="No Limit"),IF(H429="Yes",1,2),IF(SUMIFS(WhatIf!$G:$G,WhatIf!$A:$A,H$1,WhatIf!$B:$B,H429)&lt;=price_limit,IF(H429="Yes",1,2),"")),""))</f>
        <v/>
      </c>
      <c r="AX429" s="67" t="str">
        <f ca="1">IF(OR(I429="",VLOOKUP(I$1,Services!$A$1:$B$22,2,0)="Exclude"),"",IF($D429=1,IF(OR(price_limit="",price_limit="No Limit"),IF(I429="Yes",1,2),IF(SUMIFS(WhatIf!$G:$G,WhatIf!$A:$A,I$1,WhatIf!$B:$B,I429)&lt;=price_limit,IF(I429="Yes",1,2),"")),""))</f>
        <v/>
      </c>
      <c r="AY429" s="67" t="str">
        <f ca="1">IF(OR(J429="",VLOOKUP(J$1,Services!$A$1:$B$22,2,0)="Exclude"),"",IF($D429=1,IF(OR(price_limit="",price_limit="No Limit"),IF(J429="Yes",1,2),IF(SUMIFS(WhatIf!$G:$G,WhatIf!$A:$A,J$1,WhatIf!$B:$B,J429)&lt;=price_limit,IF(J429="Yes",1,2),"")),""))</f>
        <v/>
      </c>
      <c r="AZ429" s="67" t="str">
        <f ca="1">IF(OR(K429="",VLOOKUP(K$1,Services!$A$1:$B$22,2,0)="Exclude"),"",IF($D429=1,IF(OR(price_limit="",price_limit="No Limit"),IF(K429="Yes",1,2),IF(SUMIFS(WhatIf!$G:$G,WhatIf!$A:$A,K$1,WhatIf!$B:$B,K429)&lt;=price_limit,IF(K429="Yes",1,2),"")),""))</f>
        <v/>
      </c>
      <c r="BA429" s="67" t="str">
        <f ca="1">IF(OR(L429="",VLOOKUP(L$1,Services!$A$1:$B$22,2,0)="Exclude"),"",IF($D429=1,IF(OR(price_limit="",price_limit="No Limit"),IF(L429="Yes",1,2),IF(SUMIFS(WhatIf!$G:$G,WhatIf!$A:$A,L$1,WhatIf!$B:$B,L429)&lt;=price_limit,IF(L429="Yes",1,2),"")),""))</f>
        <v/>
      </c>
      <c r="BB429" s="67" t="str">
        <f ca="1">IF(OR(M429="",VLOOKUP(M$1,Services!$A$1:$B$22,2,0)="Exclude"),"",IF($D429=1,IF(OR(price_limit="",price_limit="No Limit"),IF(M429="Yes",1,2),IF(SUMIFS(WhatIf!$G:$G,WhatIf!$A:$A,M$1,WhatIf!$B:$B,M429)&lt;=price_limit,IF(M429="Yes",1,2),"")),""))</f>
        <v/>
      </c>
      <c r="BC429" s="67" t="str">
        <f ca="1">IF(OR(N429="",VLOOKUP(N$1,Services!$A$1:$B$22,2,0)="Exclude"),"",IF($D429=1,IF(OR(price_limit="",price_limit="No Limit"),IF(N429="Yes",1,2),IF(SUMIFS(WhatIf!$G:$G,WhatIf!$A:$A,N$1,WhatIf!$B:$B,N429)&lt;=price_limit,IF(N429="Yes",1,2),"")),""))</f>
        <v/>
      </c>
      <c r="BD429" s="67" t="str">
        <f>IF(OR(O429="",VLOOKUP(O$1,Services!$A$1:$B$22,2,0)="Exclude"),"",IF($D429=1,IF(OR(price_limit="",price_limit="No Limit"),IF(O429="Yes",1,2),IF(SUMIFS(WhatIf!$G:$G,WhatIf!$A:$A,O$1,WhatIf!$B:$B,O429)&lt;=price_limit,IF(O429="Yes",1,2),"")),""))</f>
        <v/>
      </c>
      <c r="BE429" s="67" t="str">
        <f>IF(OR(P429="",VLOOKUP(P$1,Services!$A$1:$B$22,2,0)="Exclude"),"",IF($D429=1,IF(OR(price_limit="",price_limit="No Limit"),IF(P429="Yes",1,2),IF(SUMIFS(WhatIf!$G:$G,WhatIf!$A:$A,P$1,WhatIf!$B:$B,P429)&lt;=price_limit,IF(P429="Yes",1,2),"")),""))</f>
        <v/>
      </c>
      <c r="BF429" s="67" t="str">
        <f>IF(OR(Q429="",VLOOKUP(Q$1,Services!$A$1:$B$22,2,0)="Exclude"),"",IF($D429=1,IF(OR(price_limit="",price_limit="No Limit"),IF(Q429="Yes",1,2),IF(SUMIFS(WhatIf!$G:$G,WhatIf!$A:$A,Q$1,WhatIf!$B:$B,Q429)&lt;=price_limit,IF(Q429="Yes",1,2),"")),""))</f>
        <v/>
      </c>
      <c r="BG429" s="67" t="str">
        <f ca="1">IF(OR(R429="",VLOOKUP(R$1,Services!$A$1:$B$22,2,0)="Exclude"),"",IF($D429=1,IF(OR(price_limit="",price_limit="No Limit"),IF(R429="Yes",1,2),IF(SUMIFS(WhatIf!$G:$G,WhatIf!$A:$A,R$1,WhatIf!$B:$B,R429)&lt;=price_limit,IF(R429="Yes",1,2),"")),""))</f>
        <v/>
      </c>
      <c r="BH429" s="67" t="str">
        <f ca="1">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 ca="1">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 ca="1">IF(OR(X429="",VLOOKUP(X$1,Services!$A$1:$B$22,2,0)="Exclude"),"",IF($D429=1,IF(OR(price_limit="",price_limit="No Limit"),IF(X429="Yes",1,2),IF(SUMIFS(WhatIf!$G:$G,WhatIf!$A:$A,X$1,WhatIf!$B:$B,X429)&lt;=price_limit,IF(X429="Yes",1,2),"")),""))</f>
        <v/>
      </c>
      <c r="BN429" s="3">
        <f t="shared" si="31"/>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x14ac:dyDescent="0.3">
      <c r="A430" s="19" t="s">
        <v>82</v>
      </c>
      <c r="B430" s="4" t="s">
        <v>910</v>
      </c>
      <c r="C430" s="4" t="s">
        <v>198</v>
      </c>
      <c r="D430" s="3" t="str">
        <f t="shared" ca="1" si="32"/>
        <v/>
      </c>
      <c r="E430" s="5" t="s">
        <v>1</v>
      </c>
      <c r="F430" s="5" t="s">
        <v>1</v>
      </c>
      <c r="G430" s="5" t="s">
        <v>1</v>
      </c>
      <c r="J430" s="5" t="s">
        <v>1</v>
      </c>
      <c r="K430" s="5" t="s">
        <v>1</v>
      </c>
      <c r="L430" s="5" t="s">
        <v>1</v>
      </c>
      <c r="M430" s="5" t="s">
        <v>1</v>
      </c>
      <c r="N430" s="5" t="s">
        <v>1</v>
      </c>
      <c r="O430" s="6"/>
      <c r="P430" s="6" t="s">
        <v>1</v>
      </c>
      <c r="Q430" s="6"/>
      <c r="R430" s="6" t="s">
        <v>1</v>
      </c>
      <c r="S430" s="5" t="s">
        <v>1</v>
      </c>
      <c r="V430" s="5" t="s">
        <v>1</v>
      </c>
      <c r="X430" s="5"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0"/>
        <v/>
      </c>
      <c r="AT430" s="67" t="str">
        <f ca="1">IF(OR(E430="",VLOOKUP(E$1,Services!$A$1:$B$22,2,0)="Exclude"),"",IF($D430=1,IF(OR(price_limit="",price_limit="No Limit"),IF(E430="Yes",1,2),IF(SUMIFS(WhatIf!$G:$G,WhatIf!$A:$A,E$1,WhatIf!$B:$B,E430)&lt;=price_limit,IF(E430="Yes",1,2),"")),""))</f>
        <v/>
      </c>
      <c r="AU430" s="67" t="str">
        <f ca="1">IF(OR(F430="",VLOOKUP(F$1,Services!$A$1:$B$22,2,0)="Exclude"),"",IF($D430=1,IF(OR(price_limit="",price_limit="No Limit"),IF(F430="Yes",1,2),IF(SUMIFS(WhatIf!$G:$G,WhatIf!$A:$A,F$1,WhatIf!$B:$B,F430)&lt;=price_limit,IF(F430="Yes",1,2),"")),""))</f>
        <v/>
      </c>
      <c r="AV430" s="67" t="str">
        <f ca="1">IF(OR(G430="",VLOOKUP(G$1,Services!$A$1:$B$22,2,0)="Exclude"),"",IF($D430=1,IF(OR(price_limit="",price_limit="No Limit"),IF(G430="Yes",1,2),IF(SUMIFS(WhatIf!$G:$G,WhatIf!$A:$A,G$1,WhatIf!$B:$B,G430)&lt;=price_limit,IF(G430="Yes",1,2),"")),""))</f>
        <v/>
      </c>
      <c r="AW430" s="67" t="str">
        <f>IF(OR(H430="",VLOOKUP(H$1,Services!$A$1:$B$22,2,0)="Exclude"),"",IF($D430=1,IF(OR(price_limit="",price_limit="No Limit"),IF(H430="Yes",1,2),IF(SUMIFS(WhatIf!$G:$G,WhatIf!$A:$A,H$1,WhatIf!$B:$B,H430)&lt;=price_limit,IF(H430="Yes",1,2),"")),""))</f>
        <v/>
      </c>
      <c r="AX430" s="67" t="str">
        <f>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IF(OR(O430="",VLOOKUP(O$1,Services!$A$1:$B$22,2,0)="Exclude"),"",IF($D430=1,IF(OR(price_limit="",price_limit="No Limit"),IF(O430="Yes",1,2),IF(SUMIFS(WhatIf!$G:$G,WhatIf!$A:$A,O$1,WhatIf!$B:$B,O430)&lt;=price_limit,IF(O430="Yes",1,2),"")),""))</f>
        <v/>
      </c>
      <c r="BE430" s="67" t="str">
        <f ca="1">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 ca="1">IF(OR(R430="",VLOOKUP(R$1,Services!$A$1:$B$22,2,0)="Exclude"),"",IF($D430=1,IF(OR(price_limit="",price_limit="No Limit"),IF(R430="Yes",1,2),IF(SUMIFS(WhatIf!$G:$G,WhatIf!$A:$A,R$1,WhatIf!$B:$B,R430)&lt;=price_limit,IF(R430="Yes",1,2),"")),""))</f>
        <v/>
      </c>
      <c r="BH430" s="67" t="str">
        <f ca="1">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 ca="1">IF(OR(V430="",VLOOKUP(V$1,Services!$A$1:$B$22,2,0)="Exclude"),"",IF($D430=1,IF(OR(price_limit="",price_limit="No Limit"),IF(V430="Yes",1,2),IF(SUMIFS(WhatIf!$G:$G,WhatIf!$A:$A,V$1,WhatIf!$B:$B,V430)&lt;=price_limit,IF(V430="Yes",1,2),"")),""))</f>
        <v/>
      </c>
      <c r="BL430" s="67" t="str">
        <f>IF(OR(W430="",VLOOKUP(W$1,Services!$A$1:$B$22,2,0)="Exclude"),"",IF($D430=1,IF(OR(price_limit="",price_limit="No Limit"),IF(W430="Yes",1,2),IF(SUMIFS(WhatIf!$G:$G,WhatIf!$A:$A,W$1,WhatIf!$B:$B,W430)&lt;=price_limit,IF(W430="Yes",1,2),"")),""))</f>
        <v/>
      </c>
      <c r="BM430" s="67" t="str">
        <f ca="1">IF(OR(X430="",VLOOKUP(X$1,Services!$A$1:$B$22,2,0)="Exclude"),"",IF($D430=1,IF(OR(price_limit="",price_limit="No Limit"),IF(X430="Yes",1,2),IF(SUMIFS(WhatIf!$G:$G,WhatIf!$A:$A,X$1,WhatIf!$B:$B,X430)&lt;=price_limit,IF(X430="Yes",1,2),"")),""))</f>
        <v/>
      </c>
      <c r="BN430" s="3">
        <f t="shared" si="31"/>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24.9" x14ac:dyDescent="0.3">
      <c r="A431" s="19" t="s">
        <v>365</v>
      </c>
      <c r="B431" s="4" t="s">
        <v>808</v>
      </c>
      <c r="C431" s="4" t="s">
        <v>206</v>
      </c>
      <c r="D431" s="3" t="str">
        <f t="shared" ca="1" si="32"/>
        <v/>
      </c>
      <c r="F431" s="5" t="s">
        <v>803</v>
      </c>
      <c r="G431" s="5" t="s">
        <v>803</v>
      </c>
      <c r="H431" s="5" t="s">
        <v>282</v>
      </c>
      <c r="I431" s="5" t="s">
        <v>282</v>
      </c>
      <c r="J431" s="5" t="s">
        <v>282</v>
      </c>
      <c r="K431" s="5" t="s">
        <v>282</v>
      </c>
      <c r="L431" s="5" t="s">
        <v>282</v>
      </c>
      <c r="M431" s="5" t="s">
        <v>282</v>
      </c>
      <c r="N431" s="5" t="s">
        <v>1</v>
      </c>
      <c r="W431" s="5"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0"/>
        <v/>
      </c>
      <c r="AT431" s="67" t="str">
        <f>IF(OR(E431="",VLOOKUP(E$1,Services!$A$1:$B$22,2,0)="Exclude"),"",IF($D431=1,IF(OR(price_limit="",price_limit="No Limit"),IF(E431="Yes",1,2),IF(SUMIFS(WhatIf!$G:$G,WhatIf!$A:$A,E$1,WhatIf!$B:$B,E431)&lt;=price_limit,IF(E431="Yes",1,2),"")),""))</f>
        <v/>
      </c>
      <c r="AU431" s="67" t="str">
        <f ca="1">IF(OR(F431="",VLOOKUP(F$1,Services!$A$1:$B$22,2,0)="Exclude"),"",IF($D431=1,IF(OR(price_limit="",price_limit="No Limit"),IF(F431="Yes",1,2),IF(SUMIFS(WhatIf!$G:$G,WhatIf!$A:$A,F$1,WhatIf!$B:$B,F431)&lt;=price_limit,IF(F431="Yes",1,2),"")),""))</f>
        <v/>
      </c>
      <c r="AV431" s="67" t="str">
        <f ca="1">IF(OR(G431="",VLOOKUP(G$1,Services!$A$1:$B$22,2,0)="Exclude"),"",IF($D431=1,IF(OR(price_limit="",price_limit="No Limit"),IF(G431="Yes",1,2),IF(SUMIFS(WhatIf!$G:$G,WhatIf!$A:$A,G$1,WhatIf!$B:$B,G431)&lt;=price_limit,IF(G431="Yes",1,2),"")),""))</f>
        <v/>
      </c>
      <c r="AW431" s="67" t="str">
        <f ca="1">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 ca="1">IF(OR(K431="",VLOOKUP(K$1,Services!$A$1:$B$22,2,0)="Exclude"),"",IF($D431=1,IF(OR(price_limit="",price_limit="No Limit"),IF(K431="Yes",1,2),IF(SUMIFS(WhatIf!$G:$G,WhatIf!$A:$A,K$1,WhatIf!$B:$B,K431)&lt;=price_limit,IF(K431="Yes",1,2),"")),""))</f>
        <v/>
      </c>
      <c r="BA431" s="67" t="str">
        <f ca="1">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IF(OR(R431="",VLOOKUP(R$1,Services!$A$1:$B$22,2,0)="Exclude"),"",IF($D431=1,IF(OR(price_limit="",price_limit="No Limit"),IF(R431="Yes",1,2),IF(SUMIFS(WhatIf!$G:$G,WhatIf!$A:$A,R$1,WhatIf!$B:$B,R431)&lt;=price_limit,IF(R431="Yes",1,2),"")),""))</f>
        <v/>
      </c>
      <c r="BH431" s="67" t="str">
        <f>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 ca="1">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31"/>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366</v>
      </c>
      <c r="B432" s="4" t="s">
        <v>237</v>
      </c>
      <c r="C432" s="4" t="s">
        <v>206</v>
      </c>
      <c r="D432" s="3" t="str">
        <f t="shared" ca="1" si="32"/>
        <v/>
      </c>
      <c r="H432" s="5" t="s">
        <v>282</v>
      </c>
      <c r="I432" s="5" t="s">
        <v>282</v>
      </c>
      <c r="J432" s="5" t="s">
        <v>282</v>
      </c>
      <c r="K432" s="5" t="s">
        <v>282</v>
      </c>
      <c r="L432" s="5" t="s">
        <v>282</v>
      </c>
      <c r="M432" s="5" t="s">
        <v>282</v>
      </c>
      <c r="N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0"/>
        <v/>
      </c>
      <c r="AT432" s="67" t="str">
        <f>IF(OR(E432="",VLOOKUP(E$1,Services!$A$1:$B$22,2,0)="Exclude"),"",IF($D432=1,IF(OR(price_limit="",price_limit="No Limit"),IF(E432="Yes",1,2),IF(SUMIFS(WhatIf!$G:$G,WhatIf!$A:$A,E$1,WhatIf!$B:$B,E432)&lt;=price_limit,IF(E432="Yes",1,2),"")),""))</f>
        <v/>
      </c>
      <c r="AU432" s="67" t="str">
        <f>IF(OR(F432="",VLOOKUP(F$1,Services!$A$1:$B$22,2,0)="Exclude"),"",IF($D432=1,IF(OR(price_limit="",price_limit="No Limit"),IF(F432="Yes",1,2),IF(SUMIFS(WhatIf!$G:$G,WhatIf!$A:$A,F$1,WhatIf!$B:$B,F432)&lt;=price_limit,IF(F432="Yes",1,2),"")),""))</f>
        <v/>
      </c>
      <c r="AV432" s="67" t="str">
        <f>IF(OR(G432="",VLOOKUP(G$1,Services!$A$1:$B$22,2,0)="Exclude"),"",IF($D432=1,IF(OR(price_limit="",price_limit="No Limit"),IF(G432="Yes",1,2),IF(SUMIFS(WhatIf!$G:$G,WhatIf!$A:$A,G$1,WhatIf!$B:$B,G432)&lt;=price_limit,IF(G432="Yes",1,2),"")),""))</f>
        <v/>
      </c>
      <c r="AW432" s="67" t="str">
        <f ca="1">IF(OR(H432="",VLOOKUP(H$1,Services!$A$1:$B$22,2,0)="Exclude"),"",IF($D432=1,IF(OR(price_limit="",price_limit="No Limit"),IF(H432="Yes",1,2),IF(SUMIFS(WhatIf!$G:$G,WhatIf!$A:$A,H$1,WhatIf!$B:$B,H432)&lt;=price_limit,IF(H432="Yes",1,2),"")),""))</f>
        <v/>
      </c>
      <c r="AX432" s="67" t="str">
        <f ca="1">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 ca="1">IF(OR(K432="",VLOOKUP(K$1,Services!$A$1:$B$22,2,0)="Exclude"),"",IF($D432=1,IF(OR(price_limit="",price_limit="No Limit"),IF(K432="Yes",1,2),IF(SUMIFS(WhatIf!$G:$G,WhatIf!$A:$A,K$1,WhatIf!$B:$B,K432)&lt;=price_limit,IF(K432="Yes",1,2),"")),""))</f>
        <v/>
      </c>
      <c r="BA432" s="67" t="str">
        <f ca="1">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IF(OR(O432="",VLOOKUP(O$1,Services!$A$1:$B$22,2,0)="Exclude"),"",IF($D432=1,IF(OR(price_limit="",price_limit="No Limit"),IF(O432="Yes",1,2),IF(SUMIFS(WhatIf!$G:$G,WhatIf!$A:$A,O$1,WhatIf!$B:$B,O432)&lt;=price_limit,IF(O432="Yes",1,2),"")),""))</f>
        <v/>
      </c>
      <c r="BE432" s="67" t="str">
        <f>IF(OR(P432="",VLOOKUP(P$1,Services!$A$1:$B$22,2,0)="Exclude"),"",IF($D432=1,IF(OR(price_limit="",price_limit="No Limit"),IF(P432="Yes",1,2),IF(SUMIFS(WhatIf!$G:$G,WhatIf!$A:$A,P$1,WhatIf!$B:$B,P432)&lt;=price_limit,IF(P432="Yes",1,2),"")),""))</f>
        <v/>
      </c>
      <c r="BF432" s="67" t="str">
        <f>IF(OR(Q432="",VLOOKUP(Q$1,Services!$A$1:$B$22,2,0)="Exclude"),"",IF($D432=1,IF(OR(price_limit="",price_limit="No Limit"),IF(Q432="Yes",1,2),IF(SUMIFS(WhatIf!$G:$G,WhatIf!$A:$A,Q$1,WhatIf!$B:$B,Q432)&lt;=price_limit,IF(Q432="Yes",1,2),"")),""))</f>
        <v/>
      </c>
      <c r="BG432" s="67" t="str">
        <f>IF(OR(R432="",VLOOKUP(R$1,Services!$A$1:$B$22,2,0)="Exclude"),"",IF($D432=1,IF(OR(price_limit="",price_limit="No Limit"),IF(R432="Yes",1,2),IF(SUMIFS(WhatIf!$G:$G,WhatIf!$A:$A,R$1,WhatIf!$B:$B,R432)&lt;=price_limit,IF(R432="Yes",1,2),"")),""))</f>
        <v/>
      </c>
      <c r="BH432" s="67" t="str">
        <f>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31"/>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x14ac:dyDescent="0.3">
      <c r="A433" s="19" t="s">
        <v>540</v>
      </c>
      <c r="B433" s="4" t="s">
        <v>237</v>
      </c>
      <c r="C433" s="4" t="s">
        <v>206</v>
      </c>
      <c r="D433" s="3" t="str">
        <f t="shared" ca="1" si="32"/>
        <v/>
      </c>
      <c r="H433" s="5" t="s">
        <v>282</v>
      </c>
      <c r="I433" s="5" t="s">
        <v>282</v>
      </c>
      <c r="J433" s="5" t="s">
        <v>282</v>
      </c>
      <c r="K433" s="5" t="s">
        <v>282</v>
      </c>
      <c r="L433" s="5" t="s">
        <v>282</v>
      </c>
      <c r="M433" s="5" t="s">
        <v>282</v>
      </c>
      <c r="N433" s="5"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0"/>
        <v/>
      </c>
      <c r="AT433" s="67" t="str">
        <f>IF(OR(E433="",VLOOKUP(E$1,Services!$A$1:$B$22,2,0)="Exclude"),"",IF($D433=1,IF(OR(price_limit="",price_limit="No Limit"),IF(E433="Yes",1,2),IF(SUMIFS(WhatIf!$G:$G,WhatIf!$A:$A,E$1,WhatIf!$B:$B,E433)&lt;=price_limit,IF(E433="Yes",1,2),"")),""))</f>
        <v/>
      </c>
      <c r="AU433" s="67" t="str">
        <f>IF(OR(F433="",VLOOKUP(F$1,Services!$A$1:$B$22,2,0)="Exclude"),"",IF($D433=1,IF(OR(price_limit="",price_limit="No Limit"),IF(F433="Yes",1,2),IF(SUMIFS(WhatIf!$G:$G,WhatIf!$A:$A,F$1,WhatIf!$B:$B,F433)&lt;=price_limit,IF(F433="Yes",1,2),"")),""))</f>
        <v/>
      </c>
      <c r="AV433" s="67" t="str">
        <f>IF(OR(G433="",VLOOKUP(G$1,Services!$A$1:$B$22,2,0)="Exclude"),"",IF($D433=1,IF(OR(price_limit="",price_limit="No Limit"),IF(G433="Yes",1,2),IF(SUMIFS(WhatIf!$G:$G,WhatIf!$A:$A,G$1,WhatIf!$B:$B,G433)&lt;=price_limit,IF(G433="Yes",1,2),"")),""))</f>
        <v/>
      </c>
      <c r="AW433" s="67" t="str">
        <f ca="1">IF(OR(H433="",VLOOKUP(H$1,Services!$A$1:$B$22,2,0)="Exclude"),"",IF($D433=1,IF(OR(price_limit="",price_limit="No Limit"),IF(H433="Yes",1,2),IF(SUMIFS(WhatIf!$G:$G,WhatIf!$A:$A,H$1,WhatIf!$B:$B,H433)&lt;=price_limit,IF(H433="Yes",1,2),"")),""))</f>
        <v/>
      </c>
      <c r="AX433" s="67" t="str">
        <f ca="1">IF(OR(I433="",VLOOKUP(I$1,Services!$A$1:$B$22,2,0)="Exclude"),"",IF($D433=1,IF(OR(price_limit="",price_limit="No Limit"),IF(I433="Yes",1,2),IF(SUMIFS(WhatIf!$G:$G,WhatIf!$A:$A,I$1,WhatIf!$B:$B,I433)&lt;=price_limit,IF(I433="Yes",1,2),"")),""))</f>
        <v/>
      </c>
      <c r="AY433" s="67" t="str">
        <f ca="1">IF(OR(J433="",VLOOKUP(J$1,Services!$A$1:$B$22,2,0)="Exclude"),"",IF($D433=1,IF(OR(price_limit="",price_limit="No Limit"),IF(J433="Yes",1,2),IF(SUMIFS(WhatIf!$G:$G,WhatIf!$A:$A,J$1,WhatIf!$B:$B,J433)&lt;=price_limit,IF(J433="Yes",1,2),"")),""))</f>
        <v/>
      </c>
      <c r="AZ433" s="67" t="str">
        <f ca="1">IF(OR(K433="",VLOOKUP(K$1,Services!$A$1:$B$22,2,0)="Exclude"),"",IF($D433=1,IF(OR(price_limit="",price_limit="No Limit"),IF(K433="Yes",1,2),IF(SUMIFS(WhatIf!$G:$G,WhatIf!$A:$A,K$1,WhatIf!$B:$B,K433)&lt;=price_limit,IF(K433="Yes",1,2),"")),""))</f>
        <v/>
      </c>
      <c r="BA433" s="67" t="str">
        <f ca="1">IF(OR(L433="",VLOOKUP(L$1,Services!$A$1:$B$22,2,0)="Exclude"),"",IF($D433=1,IF(OR(price_limit="",price_limit="No Limit"),IF(L433="Yes",1,2),IF(SUMIFS(WhatIf!$G:$G,WhatIf!$A:$A,L$1,WhatIf!$B:$B,L433)&lt;=price_limit,IF(L433="Yes",1,2),"")),""))</f>
        <v/>
      </c>
      <c r="BB433" s="67" t="str">
        <f ca="1">IF(OR(M433="",VLOOKUP(M$1,Services!$A$1:$B$22,2,0)="Exclude"),"",IF($D433=1,IF(OR(price_limit="",price_limit="No Limit"),IF(M433="Yes",1,2),IF(SUMIFS(WhatIf!$G:$G,WhatIf!$A:$A,M$1,WhatIf!$B:$B,M433)&lt;=price_limit,IF(M433="Yes",1,2),"")),""))</f>
        <v/>
      </c>
      <c r="BC433" s="67" t="str">
        <f ca="1">IF(OR(N433="",VLOOKUP(N$1,Services!$A$1:$B$22,2,0)="Exclude"),"",IF($D433=1,IF(OR(price_limit="",price_limit="No Limit"),IF(N433="Yes",1,2),IF(SUMIFS(WhatIf!$G:$G,WhatIf!$A:$A,N$1,WhatIf!$B:$B,N433)&lt;=price_limit,IF(N433="Yes",1,2),"")),""))</f>
        <v/>
      </c>
      <c r="BD433" s="67" t="str">
        <f>IF(OR(O433="",VLOOKUP(O$1,Services!$A$1:$B$22,2,0)="Exclude"),"",IF($D433=1,IF(OR(price_limit="",price_limit="No Limit"),IF(O433="Yes",1,2),IF(SUMIFS(WhatIf!$G:$G,WhatIf!$A:$A,O$1,WhatIf!$B:$B,O433)&lt;=price_limit,IF(O433="Yes",1,2),"")),""))</f>
        <v/>
      </c>
      <c r="BE433" s="67" t="str">
        <f>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31"/>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ht="24.9" x14ac:dyDescent="0.3">
      <c r="A434" s="19" t="s">
        <v>778</v>
      </c>
      <c r="C434" s="4" t="s">
        <v>206</v>
      </c>
      <c r="D434" s="3" t="str">
        <f t="shared" ca="1" si="32"/>
        <v/>
      </c>
      <c r="F434" s="5" t="s">
        <v>793</v>
      </c>
      <c r="G434" s="5" t="s">
        <v>793</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0"/>
        <v/>
      </c>
      <c r="AT434" s="67" t="str">
        <f>IF(OR(E434="",VLOOKUP(E$1,Services!$A$1:$B$22,2,0)="Exclude"),"",IF($D434=1,IF(OR(price_limit="",price_limit="No Limit"),IF(E434="Yes",1,2),IF(SUMIFS(WhatIf!$G:$G,WhatIf!$A:$A,E$1,WhatIf!$B:$B,E434)&lt;=price_limit,IF(E434="Yes",1,2),"")),""))</f>
        <v/>
      </c>
      <c r="AU434" s="67" t="str">
        <f ca="1">IF(OR(F434="",VLOOKUP(F$1,Services!$A$1:$B$22,2,0)="Exclude"),"",IF($D434=1,IF(OR(price_limit="",price_limit="No Limit"),IF(F434="Yes",1,2),IF(SUMIFS(WhatIf!$G:$G,WhatIf!$A:$A,F$1,WhatIf!$B:$B,F434)&lt;=price_limit,IF(F434="Yes",1,2),"")),""))</f>
        <v/>
      </c>
      <c r="AV434" s="67" t="str">
        <f ca="1">IF(OR(G434="",VLOOKUP(G$1,Services!$A$1:$B$22,2,0)="Exclude"),"",IF($D434=1,IF(OR(price_limit="",price_limit="No Limit"),IF(G434="Yes",1,2),IF(SUMIFS(WhatIf!$G:$G,WhatIf!$A:$A,G$1,WhatIf!$B:$B,G434)&lt;=price_limit,IF(G434="Yes",1,2),"")),""))</f>
        <v/>
      </c>
      <c r="AW434" s="67" t="str">
        <f>IF(OR(H434="",VLOOKUP(H$1,Services!$A$1:$B$22,2,0)="Exclude"),"",IF($D434=1,IF(OR(price_limit="",price_limit="No Limit"),IF(H434="Yes",1,2),IF(SUMIFS(WhatIf!$G:$G,WhatIf!$A:$A,H$1,WhatIf!$B:$B,H434)&lt;=price_limit,IF(H434="Yes",1,2),"")),""))</f>
        <v/>
      </c>
      <c r="AX434" s="67" t="str">
        <f>IF(OR(I434="",VLOOKUP(I$1,Services!$A$1:$B$22,2,0)="Exclude"),"",IF($D434=1,IF(OR(price_limit="",price_limit="No Limit"),IF(I434="Yes",1,2),IF(SUMIFS(WhatIf!$G:$G,WhatIf!$A:$A,I$1,WhatIf!$B:$B,I434)&lt;=price_limit,IF(I434="Yes",1,2),"")),""))</f>
        <v/>
      </c>
      <c r="AY434" s="67" t="str">
        <f>IF(OR(J434="",VLOOKUP(J$1,Services!$A$1:$B$22,2,0)="Exclude"),"",IF($D434=1,IF(OR(price_limit="",price_limit="No Limit"),IF(J434="Yes",1,2),IF(SUMIFS(WhatIf!$G:$G,WhatIf!$A:$A,J$1,WhatIf!$B:$B,J434)&lt;=price_limit,IF(J434="Yes",1,2),"")),""))</f>
        <v/>
      </c>
      <c r="AZ434" s="67" t="str">
        <f>IF(OR(K434="",VLOOKUP(K$1,Services!$A$1:$B$22,2,0)="Exclude"),"",IF($D434=1,IF(OR(price_limit="",price_limit="No Limit"),IF(K434="Yes",1,2),IF(SUMIFS(WhatIf!$G:$G,WhatIf!$A:$A,K$1,WhatIf!$B:$B,K434)&lt;=price_limit,IF(K434="Yes",1,2),"")),""))</f>
        <v/>
      </c>
      <c r="BA434" s="67" t="str">
        <f>IF(OR(L434="",VLOOKUP(L$1,Services!$A$1:$B$22,2,0)="Exclude"),"",IF($D434=1,IF(OR(price_limit="",price_limit="No Limit"),IF(L434="Yes",1,2),IF(SUMIFS(WhatIf!$G:$G,WhatIf!$A:$A,L$1,WhatIf!$B:$B,L434)&lt;=price_limit,IF(L434="Yes",1,2),"")),""))</f>
        <v/>
      </c>
      <c r="BB434" s="67" t="str">
        <f>IF(OR(M434="",VLOOKUP(M$1,Services!$A$1:$B$22,2,0)="Exclude"),"",IF($D434=1,IF(OR(price_limit="",price_limit="No Limit"),IF(M434="Yes",1,2),IF(SUMIFS(WhatIf!$G:$G,WhatIf!$A:$A,M$1,WhatIf!$B:$B,M434)&lt;=price_limit,IF(M434="Yes",1,2),"")),""))</f>
        <v/>
      </c>
      <c r="BC434" s="67" t="str">
        <f>IF(OR(N434="",VLOOKUP(N$1,Services!$A$1:$B$22,2,0)="Exclude"),"",IF($D434=1,IF(OR(price_limit="",price_limit="No Limit"),IF(N434="Yes",1,2),IF(SUMIFS(WhatIf!$G:$G,WhatIf!$A:$A,N$1,WhatIf!$B:$B,N434)&lt;=price_limit,IF(N434="Yes",1,2),"")),""))</f>
        <v/>
      </c>
      <c r="BD434" s="67" t="str">
        <f>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31"/>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37.299999999999997" x14ac:dyDescent="0.3">
      <c r="A435" s="19" t="s">
        <v>315</v>
      </c>
      <c r="B435" s="4" t="s">
        <v>237</v>
      </c>
      <c r="C435" s="4" t="s">
        <v>207</v>
      </c>
      <c r="D435" s="3" t="str">
        <f t="shared" ca="1" si="32"/>
        <v/>
      </c>
      <c r="F435" s="5" t="s">
        <v>315</v>
      </c>
      <c r="G435" s="5" t="s">
        <v>315</v>
      </c>
      <c r="R435" s="5" t="s">
        <v>929</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0"/>
        <v/>
      </c>
      <c r="AT435" s="67" t="str">
        <f>IF(OR(E435="",VLOOKUP(E$1,Services!$A$1:$B$22,2,0)="Exclude"),"",IF($D435=1,IF(OR(price_limit="",price_limit="No Limit"),IF(E435="Yes",1,2),IF(SUMIFS(WhatIf!$G:$G,WhatIf!$A:$A,E$1,WhatIf!$B:$B,E435)&lt;=price_limit,IF(E435="Yes",1,2),"")),""))</f>
        <v/>
      </c>
      <c r="AU435" s="67" t="str">
        <f ca="1">IF(OR(F435="",VLOOKUP(F$1,Services!$A$1:$B$22,2,0)="Exclude"),"",IF($D435=1,IF(OR(price_limit="",price_limit="No Limit"),IF(F435="Yes",1,2),IF(SUMIFS(WhatIf!$G:$G,WhatIf!$A:$A,F$1,WhatIf!$B:$B,F435)&lt;=price_limit,IF(F435="Yes",1,2),"")),""))</f>
        <v/>
      </c>
      <c r="AV435" s="67" t="str">
        <f ca="1">IF(OR(G435="",VLOOKUP(G$1,Services!$A$1:$B$22,2,0)="Exclude"),"",IF($D435=1,IF(OR(price_limit="",price_limit="No Limit"),IF(G435="Yes",1,2),IF(SUMIFS(WhatIf!$G:$G,WhatIf!$A:$A,G$1,WhatIf!$B:$B,G435)&lt;=price_limit,IF(G435="Yes",1,2),"")),""))</f>
        <v/>
      </c>
      <c r="AW435" s="67" t="str">
        <f>IF(OR(H435="",VLOOKUP(H$1,Services!$A$1:$B$22,2,0)="Exclude"),"",IF($D435=1,IF(OR(price_limit="",price_limit="No Limit"),IF(H435="Yes",1,2),IF(SUMIFS(WhatIf!$G:$G,WhatIf!$A:$A,H$1,WhatIf!$B:$B,H435)&lt;=price_limit,IF(H435="Yes",1,2),"")),""))</f>
        <v/>
      </c>
      <c r="AX435" s="67" t="str">
        <f>IF(OR(I435="",VLOOKUP(I$1,Services!$A$1:$B$22,2,0)="Exclude"),"",IF($D435=1,IF(OR(price_limit="",price_limit="No Limit"),IF(I435="Yes",1,2),IF(SUMIFS(WhatIf!$G:$G,WhatIf!$A:$A,I$1,WhatIf!$B:$B,I435)&lt;=price_limit,IF(I435="Yes",1,2),"")),""))</f>
        <v/>
      </c>
      <c r="AY435" s="67" t="str">
        <f>IF(OR(J435="",VLOOKUP(J$1,Services!$A$1:$B$22,2,0)="Exclude"),"",IF($D435=1,IF(OR(price_limit="",price_limit="No Limit"),IF(J435="Yes",1,2),IF(SUMIFS(WhatIf!$G:$G,WhatIf!$A:$A,J$1,WhatIf!$B:$B,J435)&lt;=price_limit,IF(J435="Yes",1,2),"")),""))</f>
        <v/>
      </c>
      <c r="AZ435" s="67" t="str">
        <f>IF(OR(K435="",VLOOKUP(K$1,Services!$A$1:$B$22,2,0)="Exclude"),"",IF($D435=1,IF(OR(price_limit="",price_limit="No Limit"),IF(K435="Yes",1,2),IF(SUMIFS(WhatIf!$G:$G,WhatIf!$A:$A,K$1,WhatIf!$B:$B,K435)&lt;=price_limit,IF(K435="Yes",1,2),"")),""))</f>
        <v/>
      </c>
      <c r="BA435" s="67" t="str">
        <f>IF(OR(L435="",VLOOKUP(L$1,Services!$A$1:$B$22,2,0)="Exclude"),"",IF($D435=1,IF(OR(price_limit="",price_limit="No Limit"),IF(L435="Yes",1,2),IF(SUMIFS(WhatIf!$G:$G,WhatIf!$A:$A,L$1,WhatIf!$B:$B,L435)&lt;=price_limit,IF(L435="Yes",1,2),"")),""))</f>
        <v/>
      </c>
      <c r="BB435" s="67" t="str">
        <f>IF(OR(M435="",VLOOKUP(M$1,Services!$A$1:$B$22,2,0)="Exclude"),"",IF($D435=1,IF(OR(price_limit="",price_limit="No Limit"),IF(M435="Yes",1,2),IF(SUMIFS(WhatIf!$G:$G,WhatIf!$A:$A,M$1,WhatIf!$B:$B,M435)&lt;=price_limit,IF(M435="Yes",1,2),"")),""))</f>
        <v/>
      </c>
      <c r="BC435" s="67" t="str">
        <f>IF(OR(N435="",VLOOKUP(N$1,Services!$A$1:$B$22,2,0)="Exclude"),"",IF($D435=1,IF(OR(price_limit="",price_limit="No Limit"),IF(N435="Yes",1,2),IF(SUMIFS(WhatIf!$G:$G,WhatIf!$A:$A,N$1,WhatIf!$B:$B,N435)&lt;=price_limit,IF(N435="Yes",1,2),"")),""))</f>
        <v/>
      </c>
      <c r="BD435" s="67" t="str">
        <f>IF(OR(O435="",VLOOKUP(O$1,Services!$A$1:$B$22,2,0)="Exclude"),"",IF($D435=1,IF(OR(price_limit="",price_limit="No Limit"),IF(O435="Yes",1,2),IF(SUMIFS(WhatIf!$G:$G,WhatIf!$A:$A,O$1,WhatIf!$B:$B,O435)&lt;=price_limit,IF(O435="Yes",1,2),"")),""))</f>
        <v/>
      </c>
      <c r="BE435" s="67" t="str">
        <f>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 ca="1">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31"/>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x14ac:dyDescent="0.3">
      <c r="A436" s="19" t="s">
        <v>524</v>
      </c>
      <c r="B436" s="19" t="s">
        <v>367</v>
      </c>
      <c r="C436" s="4" t="s">
        <v>450</v>
      </c>
      <c r="D436" s="3" t="str">
        <f t="shared" ca="1" si="32"/>
        <v/>
      </c>
      <c r="H436" s="5" t="s">
        <v>282</v>
      </c>
      <c r="I436" s="5" t="s">
        <v>282</v>
      </c>
      <c r="J436" s="5" t="s">
        <v>282</v>
      </c>
      <c r="K436" s="5" t="s">
        <v>282</v>
      </c>
      <c r="L436" s="5" t="s">
        <v>282</v>
      </c>
      <c r="M436" s="5" t="s">
        <v>282</v>
      </c>
      <c r="N436" s="5" t="s">
        <v>1</v>
      </c>
      <c r="W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0"/>
        <v/>
      </c>
      <c r="AT436" s="67" t="str">
        <f>IF(OR(E436="",VLOOKUP(E$1,Services!$A$1:$B$22,2,0)="Exclude"),"",IF($D436=1,IF(OR(price_limit="",price_limit="No Limit"),IF(E436="Yes",1,2),IF(SUMIFS(WhatIf!$G:$G,WhatIf!$A:$A,E$1,WhatIf!$B:$B,E436)&lt;=price_limit,IF(E436="Yes",1,2),"")),""))</f>
        <v/>
      </c>
      <c r="AU436" s="67" t="str">
        <f>IF(OR(F436="",VLOOKUP(F$1,Services!$A$1:$B$22,2,0)="Exclude"),"",IF($D436=1,IF(OR(price_limit="",price_limit="No Limit"),IF(F436="Yes",1,2),IF(SUMIFS(WhatIf!$G:$G,WhatIf!$A:$A,F$1,WhatIf!$B:$B,F436)&lt;=price_limit,IF(F436="Yes",1,2),"")),""))</f>
        <v/>
      </c>
      <c r="AV436" s="67" t="str">
        <f>IF(OR(G436="",VLOOKUP(G$1,Services!$A$1:$B$22,2,0)="Exclude"),"",IF($D436=1,IF(OR(price_limit="",price_limit="No Limit"),IF(G436="Yes",1,2),IF(SUMIFS(WhatIf!$G:$G,WhatIf!$A:$A,G$1,WhatIf!$B:$B,G436)&lt;=price_limit,IF(G436="Yes",1,2),"")),""))</f>
        <v/>
      </c>
      <c r="AW436" s="67" t="str">
        <f ca="1">IF(OR(H436="",VLOOKUP(H$1,Services!$A$1:$B$22,2,0)="Exclude"),"",IF($D436=1,IF(OR(price_limit="",price_limit="No Limit"),IF(H436="Yes",1,2),IF(SUMIFS(WhatIf!$G:$G,WhatIf!$A:$A,H$1,WhatIf!$B:$B,H436)&lt;=price_limit,IF(H436="Yes",1,2),"")),""))</f>
        <v/>
      </c>
      <c r="AX436" s="67" t="str">
        <f ca="1">IF(OR(I436="",VLOOKUP(I$1,Services!$A$1:$B$22,2,0)="Exclude"),"",IF($D436=1,IF(OR(price_limit="",price_limit="No Limit"),IF(I436="Yes",1,2),IF(SUMIFS(WhatIf!$G:$G,WhatIf!$A:$A,I$1,WhatIf!$B:$B,I436)&lt;=price_limit,IF(I436="Yes",1,2),"")),""))</f>
        <v/>
      </c>
      <c r="AY436" s="67" t="str">
        <f ca="1">IF(OR(J436="",VLOOKUP(J$1,Services!$A$1:$B$22,2,0)="Exclude"),"",IF($D436=1,IF(OR(price_limit="",price_limit="No Limit"),IF(J436="Yes",1,2),IF(SUMIFS(WhatIf!$G:$G,WhatIf!$A:$A,J$1,WhatIf!$B:$B,J436)&lt;=price_limit,IF(J436="Yes",1,2),"")),""))</f>
        <v/>
      </c>
      <c r="AZ436" s="67" t="str">
        <f ca="1">IF(OR(K436="",VLOOKUP(K$1,Services!$A$1:$B$22,2,0)="Exclude"),"",IF($D436=1,IF(OR(price_limit="",price_limit="No Limit"),IF(K436="Yes",1,2),IF(SUMIFS(WhatIf!$G:$G,WhatIf!$A:$A,K$1,WhatIf!$B:$B,K436)&lt;=price_limit,IF(K436="Yes",1,2),"")),""))</f>
        <v/>
      </c>
      <c r="BA436" s="67" t="str">
        <f ca="1">IF(OR(L436="",VLOOKUP(L$1,Services!$A$1:$B$22,2,0)="Exclude"),"",IF($D436=1,IF(OR(price_limit="",price_limit="No Limit"),IF(L436="Yes",1,2),IF(SUMIFS(WhatIf!$G:$G,WhatIf!$A:$A,L$1,WhatIf!$B:$B,L436)&lt;=price_limit,IF(L436="Yes",1,2),"")),""))</f>
        <v/>
      </c>
      <c r="BB436" s="67" t="str">
        <f ca="1">IF(OR(M436="",VLOOKUP(M$1,Services!$A$1:$B$22,2,0)="Exclude"),"",IF($D436=1,IF(OR(price_limit="",price_limit="No Limit"),IF(M436="Yes",1,2),IF(SUMIFS(WhatIf!$G:$G,WhatIf!$A:$A,M$1,WhatIf!$B:$B,M436)&lt;=price_limit,IF(M436="Yes",1,2),"")),""))</f>
        <v/>
      </c>
      <c r="BC436" s="67" t="str">
        <f ca="1">IF(OR(N436="",VLOOKUP(N$1,Services!$A$1:$B$22,2,0)="Exclude"),"",IF($D436=1,IF(OR(price_limit="",price_limit="No Limit"),IF(N436="Yes",1,2),IF(SUMIFS(WhatIf!$G:$G,WhatIf!$A:$A,N$1,WhatIf!$B:$B,N436)&lt;=price_limit,IF(N436="Yes",1,2),"")),""))</f>
        <v/>
      </c>
      <c r="BD436" s="67" t="str">
        <f>IF(OR(O436="",VLOOKUP(O$1,Services!$A$1:$B$22,2,0)="Exclude"),"",IF($D436=1,IF(OR(price_limit="",price_limit="No Limit"),IF(O436="Yes",1,2),IF(SUMIFS(WhatIf!$G:$G,WhatIf!$A:$A,O$1,WhatIf!$B:$B,O436)&lt;=price_limit,IF(O436="Yes",1,2),"")),""))</f>
        <v/>
      </c>
      <c r="BE436" s="67" t="str">
        <f>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 ca="1">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31"/>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24.9" x14ac:dyDescent="0.3">
      <c r="A437" s="19" t="s">
        <v>734</v>
      </c>
      <c r="C437" s="4" t="s">
        <v>280</v>
      </c>
      <c r="D437" s="3" t="str">
        <f t="shared" ca="1" si="32"/>
        <v/>
      </c>
      <c r="F437" s="5" t="s">
        <v>734</v>
      </c>
      <c r="G437" s="5" t="s">
        <v>734</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0"/>
        <v/>
      </c>
      <c r="AT437" s="67" t="str">
        <f>IF(OR(E437="",VLOOKUP(E$1,Services!$A$1:$B$22,2,0)="Exclude"),"",IF($D437=1,IF(OR(price_limit="",price_limit="No Limit"),IF(E437="Yes",1,2),IF(SUMIFS(WhatIf!$G:$G,WhatIf!$A:$A,E$1,WhatIf!$B:$B,E437)&lt;=price_limit,IF(E437="Yes",1,2),"")),""))</f>
        <v/>
      </c>
      <c r="AU437" s="67" t="str">
        <f ca="1">IF(OR(F437="",VLOOKUP(F$1,Services!$A$1:$B$22,2,0)="Exclude"),"",IF($D437=1,IF(OR(price_limit="",price_limit="No Limit"),IF(F437="Yes",1,2),IF(SUMIFS(WhatIf!$G:$G,WhatIf!$A:$A,F$1,WhatIf!$B:$B,F437)&lt;=price_limit,IF(F437="Yes",1,2),"")),""))</f>
        <v/>
      </c>
      <c r="AV437" s="67" t="str">
        <f ca="1">IF(OR(G437="",VLOOKUP(G$1,Services!$A$1:$B$22,2,0)="Exclude"),"",IF($D437=1,IF(OR(price_limit="",price_limit="No Limit"),IF(G437="Yes",1,2),IF(SUMIFS(WhatIf!$G:$G,WhatIf!$A:$A,G$1,WhatIf!$B:$B,G437)&lt;=price_limit,IF(G437="Yes",1,2),"")),""))</f>
        <v/>
      </c>
      <c r="AW437" s="67" t="str">
        <f>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IF(OR(L437="",VLOOKUP(L$1,Services!$A$1:$B$22,2,0)="Exclude"),"",IF($D437=1,IF(OR(price_limit="",price_limit="No Limit"),IF(L437="Yes",1,2),IF(SUMIFS(WhatIf!$G:$G,WhatIf!$A:$A,L$1,WhatIf!$B:$B,L437)&lt;=price_limit,IF(L437="Yes",1,2),"")),""))</f>
        <v/>
      </c>
      <c r="BB437" s="67" t="str">
        <f>IF(OR(M437="",VLOOKUP(M$1,Services!$A$1:$B$22,2,0)="Exclude"),"",IF($D437=1,IF(OR(price_limit="",price_limit="No Limit"),IF(M437="Yes",1,2),IF(SUMIFS(WhatIf!$G:$G,WhatIf!$A:$A,M$1,WhatIf!$B:$B,M437)&lt;=price_limit,IF(M437="Yes",1,2),"")),""))</f>
        <v/>
      </c>
      <c r="BC437" s="67" t="str">
        <f>IF(OR(N437="",VLOOKUP(N$1,Services!$A$1:$B$22,2,0)="Exclude"),"",IF($D437=1,IF(OR(price_limit="",price_limit="No Limit"),IF(N437="Yes",1,2),IF(SUMIFS(WhatIf!$G:$G,WhatIf!$A:$A,N$1,WhatIf!$B:$B,N437)&lt;=price_limit,IF(N437="Yes",1,2),"")),""))</f>
        <v/>
      </c>
      <c r="BD437" s="67" t="str">
        <f>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IF(OR(Q437="",VLOOKUP(Q$1,Services!$A$1:$B$22,2,0)="Exclude"),"",IF($D437=1,IF(OR(price_limit="",price_limit="No Limit"),IF(Q437="Yes",1,2),IF(SUMIFS(WhatIf!$G:$G,WhatIf!$A:$A,Q$1,WhatIf!$B:$B,Q437)&lt;=price_limit,IF(Q437="Yes",1,2),"")),""))</f>
        <v/>
      </c>
      <c r="BG437" s="67" t="str">
        <f>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31"/>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738</v>
      </c>
      <c r="B438" s="19"/>
      <c r="C438" s="4" t="s">
        <v>207</v>
      </c>
      <c r="D438" s="3" t="str">
        <f t="shared" ca="1" si="32"/>
        <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0"/>
        <v/>
      </c>
      <c r="AT438" s="67" t="str">
        <f>IF(OR(E438="",VLOOKUP(E$1,Services!$A$1:$B$22,2,0)="Exclude"),"",IF($D438=1,IF(OR(price_limit="",price_limit="No Limit"),IF(E438="Yes",1,2),IF(SUMIFS(WhatIf!$G:$G,WhatIf!$A:$A,E$1,WhatIf!$B:$B,E438)&lt;=price_limit,IF(E438="Yes",1,2),"")),""))</f>
        <v/>
      </c>
      <c r="AU438" s="67" t="str">
        <f>IF(OR(F438="",VLOOKUP(F$1,Services!$A$1:$B$22,2,0)="Exclude"),"",IF($D438=1,IF(OR(price_limit="",price_limit="No Limit"),IF(F438="Yes",1,2),IF(SUMIFS(WhatIf!$G:$G,WhatIf!$A:$A,F$1,WhatIf!$B:$B,F438)&lt;=price_limit,IF(F438="Yes",1,2),"")),""))</f>
        <v/>
      </c>
      <c r="AV438" s="67" t="str">
        <f>IF(OR(G438="",VLOOKUP(G$1,Services!$A$1:$B$22,2,0)="Exclude"),"",IF($D438=1,IF(OR(price_limit="",price_limit="No Limit"),IF(G438="Yes",1,2),IF(SUMIFS(WhatIf!$G:$G,WhatIf!$A:$A,G$1,WhatIf!$B:$B,G438)&lt;=price_limit,IF(G438="Yes",1,2),"")),""))</f>
        <v/>
      </c>
      <c r="AW438" s="67" t="str">
        <f>IF(OR(H438="",VLOOKUP(H$1,Services!$A$1:$B$22,2,0)="Exclude"),"",IF($D438=1,IF(OR(price_limit="",price_limit="No Limit"),IF(H438="Yes",1,2),IF(SUMIFS(WhatIf!$G:$G,WhatIf!$A:$A,H$1,WhatIf!$B:$B,H438)&lt;=price_limit,IF(H438="Yes",1,2),"")),""))</f>
        <v/>
      </c>
      <c r="AX438" s="67" t="str">
        <f>IF(OR(I438="",VLOOKUP(I$1,Services!$A$1:$B$22,2,0)="Exclude"),"",IF($D438=1,IF(OR(price_limit="",price_limit="No Limit"),IF(I438="Yes",1,2),IF(SUMIFS(WhatIf!$G:$G,WhatIf!$A:$A,I$1,WhatIf!$B:$B,I438)&lt;=price_limit,IF(I438="Yes",1,2),"")),""))</f>
        <v/>
      </c>
      <c r="AY438" s="67" t="str">
        <f>IF(OR(J438="",VLOOKUP(J$1,Services!$A$1:$B$22,2,0)="Exclude"),"",IF($D438=1,IF(OR(price_limit="",price_limit="No Limit"),IF(J438="Yes",1,2),IF(SUMIFS(WhatIf!$G:$G,WhatIf!$A:$A,J$1,WhatIf!$B:$B,J438)&lt;=price_limit,IF(J438="Yes",1,2),"")),""))</f>
        <v/>
      </c>
      <c r="AZ438" s="67" t="str">
        <f>IF(OR(K438="",VLOOKUP(K$1,Services!$A$1:$B$22,2,0)="Exclude"),"",IF($D438=1,IF(OR(price_limit="",price_limit="No Limit"),IF(K438="Yes",1,2),IF(SUMIFS(WhatIf!$G:$G,WhatIf!$A:$A,K$1,WhatIf!$B:$B,K438)&lt;=price_limit,IF(K438="Yes",1,2),"")),""))</f>
        <v/>
      </c>
      <c r="BA438" s="67" t="str">
        <f>IF(OR(L438="",VLOOKUP(L$1,Services!$A$1:$B$22,2,0)="Exclude"),"",IF($D438=1,IF(OR(price_limit="",price_limit="No Limit"),IF(L438="Yes",1,2),IF(SUMIFS(WhatIf!$G:$G,WhatIf!$A:$A,L$1,WhatIf!$B:$B,L438)&lt;=price_limit,IF(L438="Yes",1,2),"")),""))</f>
        <v/>
      </c>
      <c r="BB438" s="67" t="str">
        <f>IF(OR(M438="",VLOOKUP(M$1,Services!$A$1:$B$22,2,0)="Exclude"),"",IF($D438=1,IF(OR(price_limit="",price_limit="No Limit"),IF(M438="Yes",1,2),IF(SUMIFS(WhatIf!$G:$G,WhatIf!$A:$A,M$1,WhatIf!$B:$B,M438)&lt;=price_limit,IF(M438="Yes",1,2),"")),""))</f>
        <v/>
      </c>
      <c r="BC438" s="67" t="str">
        <f>IF(OR(N438="",VLOOKUP(N$1,Services!$A$1:$B$22,2,0)="Exclude"),"",IF($D438=1,IF(OR(price_limit="",price_limit="No Limit"),IF(N438="Yes",1,2),IF(SUMIFS(WhatIf!$G:$G,WhatIf!$A:$A,N$1,WhatIf!$B:$B,N438)&lt;=price_limit,IF(N438="Yes",1,2),"")),""))</f>
        <v/>
      </c>
      <c r="BD438" s="67" t="str">
        <f>IF(OR(O438="",VLOOKUP(O$1,Services!$A$1:$B$22,2,0)="Exclude"),"",IF($D438=1,IF(OR(price_limit="",price_limit="No Limit"),IF(O438="Yes",1,2),IF(SUMIFS(WhatIf!$G:$G,WhatIf!$A:$A,O$1,WhatIf!$B:$B,O438)&lt;=price_limit,IF(O438="Yes",1,2),"")),""))</f>
        <v/>
      </c>
      <c r="BE438" s="67" t="str">
        <f>IF(OR(P438="",VLOOKUP(P$1,Services!$A$1:$B$22,2,0)="Exclude"),"",IF($D438=1,IF(OR(price_limit="",price_limit="No Limit"),IF(P438="Yes",1,2),IF(SUMIFS(WhatIf!$G:$G,WhatIf!$A:$A,P$1,WhatIf!$B:$B,P438)&lt;=price_limit,IF(P438="Yes",1,2),"")),""))</f>
        <v/>
      </c>
      <c r="BF438" s="67" t="str">
        <f>IF(OR(Q438="",VLOOKUP(Q$1,Services!$A$1:$B$22,2,0)="Exclude"),"",IF($D438=1,IF(OR(price_limit="",price_limit="No Limit"),IF(Q438="Yes",1,2),IF(SUMIFS(WhatIf!$G:$G,WhatIf!$A:$A,Q$1,WhatIf!$B:$B,Q438)&lt;=price_limit,IF(Q438="Yes",1,2),"")),""))</f>
        <v/>
      </c>
      <c r="BG438" s="67" t="str">
        <f>IF(OR(R438="",VLOOKUP(R$1,Services!$A$1:$B$22,2,0)="Exclude"),"",IF($D438=1,IF(OR(price_limit="",price_limit="No Limit"),IF(R438="Yes",1,2),IF(SUMIFS(WhatIf!$G:$G,WhatIf!$A:$A,R$1,WhatIf!$B:$B,R438)&lt;=price_limit,IF(R438="Yes",1,2),"")),""))</f>
        <v/>
      </c>
      <c r="BH438" s="67" t="str">
        <f>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31"/>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381</v>
      </c>
      <c r="B439" s="4" t="s">
        <v>389</v>
      </c>
      <c r="C439" s="4" t="s">
        <v>198</v>
      </c>
      <c r="D439" s="3" t="str">
        <f t="shared" ca="1" si="32"/>
        <v/>
      </c>
      <c r="E439" s="5" t="s">
        <v>1</v>
      </c>
      <c r="F439" s="5" t="s">
        <v>499</v>
      </c>
      <c r="G439" s="5" t="s">
        <v>499</v>
      </c>
      <c r="J439" s="5" t="s">
        <v>1</v>
      </c>
      <c r="K439" s="5" t="s">
        <v>1</v>
      </c>
      <c r="L439" s="5" t="s">
        <v>1</v>
      </c>
      <c r="M439" s="5" t="s">
        <v>1</v>
      </c>
      <c r="O439" s="6" t="s">
        <v>1</v>
      </c>
      <c r="P439" s="6"/>
      <c r="Q439" s="6" t="s">
        <v>1</v>
      </c>
      <c r="R439" s="6" t="s">
        <v>1</v>
      </c>
      <c r="S439" s="5" t="s">
        <v>1</v>
      </c>
      <c r="X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0"/>
        <v/>
      </c>
      <c r="AT439" s="67" t="str">
        <f ca="1">IF(OR(E439="",VLOOKUP(E$1,Services!$A$1:$B$22,2,0)="Exclude"),"",IF($D439=1,IF(OR(price_limit="",price_limit="No Limit"),IF(E439="Yes",1,2),IF(SUMIFS(WhatIf!$G:$G,WhatIf!$A:$A,E$1,WhatIf!$B:$B,E439)&lt;=price_limit,IF(E439="Yes",1,2),"")),""))</f>
        <v/>
      </c>
      <c r="AU439" s="67" t="str">
        <f ca="1">IF(OR(F439="",VLOOKUP(F$1,Services!$A$1:$B$22,2,0)="Exclude"),"",IF($D439=1,IF(OR(price_limit="",price_limit="No Limit"),IF(F439="Yes",1,2),IF(SUMIFS(WhatIf!$G:$G,WhatIf!$A:$A,F$1,WhatIf!$B:$B,F439)&lt;=price_limit,IF(F439="Yes",1,2),"")),""))</f>
        <v/>
      </c>
      <c r="AV439" s="67" t="str">
        <f ca="1">IF(OR(G439="",VLOOKUP(G$1,Services!$A$1:$B$22,2,0)="Exclude"),"",IF($D439=1,IF(OR(price_limit="",price_limit="No Limit"),IF(G439="Yes",1,2),IF(SUMIFS(WhatIf!$G:$G,WhatIf!$A:$A,G$1,WhatIf!$B:$B,G439)&lt;=price_limit,IF(G439="Yes",1,2),"")),""))</f>
        <v/>
      </c>
      <c r="AW439" s="67" t="str">
        <f>IF(OR(H439="",VLOOKUP(H$1,Services!$A$1:$B$22,2,0)="Exclude"),"",IF($D439=1,IF(OR(price_limit="",price_limit="No Limit"),IF(H439="Yes",1,2),IF(SUMIFS(WhatIf!$G:$G,WhatIf!$A:$A,H$1,WhatIf!$B:$B,H439)&lt;=price_limit,IF(H439="Yes",1,2),"")),""))</f>
        <v/>
      </c>
      <c r="AX439" s="67" t="str">
        <f>IF(OR(I439="",VLOOKUP(I$1,Services!$A$1:$B$22,2,0)="Exclude"),"",IF($D439=1,IF(OR(price_limit="",price_limit="No Limit"),IF(I439="Yes",1,2),IF(SUMIFS(WhatIf!$G:$G,WhatIf!$A:$A,I$1,WhatIf!$B:$B,I439)&lt;=price_limit,IF(I439="Yes",1,2),"")),""))</f>
        <v/>
      </c>
      <c r="AY439" s="67" t="str">
        <f ca="1">IF(OR(J439="",VLOOKUP(J$1,Services!$A$1:$B$22,2,0)="Exclude"),"",IF($D439=1,IF(OR(price_limit="",price_limit="No Limit"),IF(J439="Yes",1,2),IF(SUMIFS(WhatIf!$G:$G,WhatIf!$A:$A,J$1,WhatIf!$B:$B,J439)&lt;=price_limit,IF(J439="Yes",1,2),"")),""))</f>
        <v/>
      </c>
      <c r="AZ439" s="67" t="str">
        <f ca="1">IF(OR(K439="",VLOOKUP(K$1,Services!$A$1:$B$22,2,0)="Exclude"),"",IF($D439=1,IF(OR(price_limit="",price_limit="No Limit"),IF(K439="Yes",1,2),IF(SUMIFS(WhatIf!$G:$G,WhatIf!$A:$A,K$1,WhatIf!$B:$B,K439)&lt;=price_limit,IF(K439="Yes",1,2),"")),""))</f>
        <v/>
      </c>
      <c r="BA439" s="67" t="str">
        <f ca="1">IF(OR(L439="",VLOOKUP(L$1,Services!$A$1:$B$22,2,0)="Exclude"),"",IF($D439=1,IF(OR(price_limit="",price_limit="No Limit"),IF(L439="Yes",1,2),IF(SUMIFS(WhatIf!$G:$G,WhatIf!$A:$A,L$1,WhatIf!$B:$B,L439)&lt;=price_limit,IF(L439="Yes",1,2),"")),""))</f>
        <v/>
      </c>
      <c r="BB439" s="67" t="str">
        <f ca="1">IF(OR(M439="",VLOOKUP(M$1,Services!$A$1:$B$22,2,0)="Exclude"),"",IF($D439=1,IF(OR(price_limit="",price_limit="No Limit"),IF(M439="Yes",1,2),IF(SUMIFS(WhatIf!$G:$G,WhatIf!$A:$A,M$1,WhatIf!$B:$B,M439)&lt;=price_limit,IF(M439="Yes",1,2),"")),""))</f>
        <v/>
      </c>
      <c r="BC439" s="67" t="str">
        <f>IF(OR(N439="",VLOOKUP(N$1,Services!$A$1:$B$22,2,0)="Exclude"),"",IF($D439=1,IF(OR(price_limit="",price_limit="No Limit"),IF(N439="Yes",1,2),IF(SUMIFS(WhatIf!$G:$G,WhatIf!$A:$A,N$1,WhatIf!$B:$B,N439)&lt;=price_limit,IF(N439="Yes",1,2),"")),""))</f>
        <v/>
      </c>
      <c r="BD439" s="67" t="str">
        <f ca="1">IF(OR(O439="",VLOOKUP(O$1,Services!$A$1:$B$22,2,0)="Exclude"),"",IF($D439=1,IF(OR(price_limit="",price_limit="No Limit"),IF(O439="Yes",1,2),IF(SUMIFS(WhatIf!$G:$G,WhatIf!$A:$A,O$1,WhatIf!$B:$B,O439)&lt;=price_limit,IF(O439="Yes",1,2),"")),""))</f>
        <v/>
      </c>
      <c r="BE439" s="67" t="str">
        <f>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 ca="1">IF(OR(R439="",VLOOKUP(R$1,Services!$A$1:$B$22,2,0)="Exclude"),"",IF($D439=1,IF(OR(price_limit="",price_limit="No Limit"),IF(R439="Yes",1,2),IF(SUMIFS(WhatIf!$G:$G,WhatIf!$A:$A,R$1,WhatIf!$B:$B,R439)&lt;=price_limit,IF(R439="Yes",1,2),"")),""))</f>
        <v/>
      </c>
      <c r="BH439" s="67" t="str">
        <f ca="1">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 ca="1">IF(OR(X439="",VLOOKUP(X$1,Services!$A$1:$B$22,2,0)="Exclude"),"",IF($D439=1,IF(OR(price_limit="",price_limit="No Limit"),IF(X439="Yes",1,2),IF(SUMIFS(WhatIf!$G:$G,WhatIf!$A:$A,X$1,WhatIf!$B:$B,X439)&lt;=price_limit,IF(X439="Yes",1,2),"")),""))</f>
        <v/>
      </c>
      <c r="BN439" s="3">
        <f t="shared" si="31"/>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83</v>
      </c>
      <c r="B440" s="4" t="s">
        <v>274</v>
      </c>
      <c r="C440" s="4" t="s">
        <v>214</v>
      </c>
      <c r="D440" s="3" t="str">
        <f t="shared" ca="1" si="32"/>
        <v/>
      </c>
      <c r="K440" s="5" t="s">
        <v>1</v>
      </c>
      <c r="L440" s="5" t="s">
        <v>1</v>
      </c>
      <c r="M440" s="5" t="s">
        <v>1</v>
      </c>
      <c r="N440" s="5" t="s">
        <v>1</v>
      </c>
      <c r="O440" s="6"/>
      <c r="P440" s="6"/>
      <c r="Q440" s="6"/>
      <c r="R440" s="6" t="s">
        <v>1</v>
      </c>
      <c r="U440" s="5" t="s">
        <v>1</v>
      </c>
      <c r="X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0"/>
        <v/>
      </c>
      <c r="AT440" s="67" t="str">
        <f>IF(OR(E440="",VLOOKUP(E$1,Services!$A$1:$B$22,2,0)="Exclude"),"",IF($D440=1,IF(OR(price_limit="",price_limit="No Limit"),IF(E440="Yes",1,2),IF(SUMIFS(WhatIf!$G:$G,WhatIf!$A:$A,E$1,WhatIf!$B:$B,E440)&lt;=price_limit,IF(E440="Yes",1,2),"")),""))</f>
        <v/>
      </c>
      <c r="AU440" s="67" t="str">
        <f>IF(OR(F440="",VLOOKUP(F$1,Services!$A$1:$B$22,2,0)="Exclude"),"",IF($D440=1,IF(OR(price_limit="",price_limit="No Limit"),IF(F440="Yes",1,2),IF(SUMIFS(WhatIf!$G:$G,WhatIf!$A:$A,F$1,WhatIf!$B:$B,F440)&lt;=price_limit,IF(F440="Yes",1,2),"")),""))</f>
        <v/>
      </c>
      <c r="AV440" s="67" t="str">
        <f>IF(OR(G440="",VLOOKUP(G$1,Services!$A$1:$B$22,2,0)="Exclude"),"",IF($D440=1,IF(OR(price_limit="",price_limit="No Limit"),IF(G440="Yes",1,2),IF(SUMIFS(WhatIf!$G:$G,WhatIf!$A:$A,G$1,WhatIf!$B:$B,G440)&lt;=price_limit,IF(G440="Yes",1,2),"")),""))</f>
        <v/>
      </c>
      <c r="AW440" s="67" t="str">
        <f>IF(OR(H440="",VLOOKUP(H$1,Services!$A$1:$B$22,2,0)="Exclude"),"",IF($D440=1,IF(OR(price_limit="",price_limit="No Limit"),IF(H440="Yes",1,2),IF(SUMIFS(WhatIf!$G:$G,WhatIf!$A:$A,H$1,WhatIf!$B:$B,H440)&lt;=price_limit,IF(H440="Yes",1,2),"")),""))</f>
        <v/>
      </c>
      <c r="AX440" s="67" t="str">
        <f>IF(OR(I440="",VLOOKUP(I$1,Services!$A$1:$B$22,2,0)="Exclude"),"",IF($D440=1,IF(OR(price_limit="",price_limit="No Limit"),IF(I440="Yes",1,2),IF(SUMIFS(WhatIf!$G:$G,WhatIf!$A:$A,I$1,WhatIf!$B:$B,I440)&lt;=price_limit,IF(I440="Yes",1,2),"")),""))</f>
        <v/>
      </c>
      <c r="AY440" s="67" t="str">
        <f>IF(OR(J440="",VLOOKUP(J$1,Services!$A$1:$B$22,2,0)="Exclude"),"",IF($D440=1,IF(OR(price_limit="",price_limit="No Limit"),IF(J440="Yes",1,2),IF(SUMIFS(WhatIf!$G:$G,WhatIf!$A:$A,J$1,WhatIf!$B:$B,J440)&lt;=price_limit,IF(J440="Yes",1,2),"")),""))</f>
        <v/>
      </c>
      <c r="AZ440" s="67" t="str">
        <f ca="1">IF(OR(K440="",VLOOKUP(K$1,Services!$A$1:$B$22,2,0)="Exclude"),"",IF($D440=1,IF(OR(price_limit="",price_limit="No Limit"),IF(K440="Yes",1,2),IF(SUMIFS(WhatIf!$G:$G,WhatIf!$A:$A,K$1,WhatIf!$B:$B,K440)&lt;=price_limit,IF(K440="Yes",1,2),"")),""))</f>
        <v/>
      </c>
      <c r="BA440" s="67" t="str">
        <f ca="1">IF(OR(L440="",VLOOKUP(L$1,Services!$A$1:$B$22,2,0)="Exclude"),"",IF($D440=1,IF(OR(price_limit="",price_limit="No Limit"),IF(L440="Yes",1,2),IF(SUMIFS(WhatIf!$G:$G,WhatIf!$A:$A,L$1,WhatIf!$B:$B,L440)&lt;=price_limit,IF(L440="Yes",1,2),"")),""))</f>
        <v/>
      </c>
      <c r="BB440" s="67" t="str">
        <f ca="1">IF(OR(M440="",VLOOKUP(M$1,Services!$A$1:$B$22,2,0)="Exclude"),"",IF($D440=1,IF(OR(price_limit="",price_limit="No Limit"),IF(M440="Yes",1,2),IF(SUMIFS(WhatIf!$G:$G,WhatIf!$A:$A,M$1,WhatIf!$B:$B,M440)&lt;=price_limit,IF(M440="Yes",1,2),"")),""))</f>
        <v/>
      </c>
      <c r="BC440" s="67" t="str">
        <f ca="1">IF(OR(N440="",VLOOKUP(N$1,Services!$A$1:$B$22,2,0)="Exclude"),"",IF($D440=1,IF(OR(price_limit="",price_limit="No Limit"),IF(N440="Yes",1,2),IF(SUMIFS(WhatIf!$G:$G,WhatIf!$A:$A,N$1,WhatIf!$B:$B,N440)&lt;=price_limit,IF(N440="Yes",1,2),"")),""))</f>
        <v/>
      </c>
      <c r="BD440" s="67" t="str">
        <f>IF(OR(O440="",VLOOKUP(O$1,Services!$A$1:$B$22,2,0)="Exclude"),"",IF($D440=1,IF(OR(price_limit="",price_limit="No Limit"),IF(O440="Yes",1,2),IF(SUMIFS(WhatIf!$G:$G,WhatIf!$A:$A,O$1,WhatIf!$B:$B,O440)&lt;=price_limit,IF(O440="Yes",1,2),"")),""))</f>
        <v/>
      </c>
      <c r="BE440" s="67" t="str">
        <f>IF(OR(P440="",VLOOKUP(P$1,Services!$A$1:$B$22,2,0)="Exclude"),"",IF($D440=1,IF(OR(price_limit="",price_limit="No Limit"),IF(P440="Yes",1,2),IF(SUMIFS(WhatIf!$G:$G,WhatIf!$A:$A,P$1,WhatIf!$B:$B,P440)&lt;=price_limit,IF(P440="Yes",1,2),"")),""))</f>
        <v/>
      </c>
      <c r="BF440" s="67" t="str">
        <f>IF(OR(Q440="",VLOOKUP(Q$1,Services!$A$1:$B$22,2,0)="Exclude"),"",IF($D440=1,IF(OR(price_limit="",price_limit="No Limit"),IF(Q440="Yes",1,2),IF(SUMIFS(WhatIf!$G:$G,WhatIf!$A:$A,Q$1,WhatIf!$B:$B,Q440)&lt;=price_limit,IF(Q440="Yes",1,2),"")),""))</f>
        <v/>
      </c>
      <c r="BG440" s="67" t="str">
        <f ca="1">IF(OR(R440="",VLOOKUP(R$1,Services!$A$1:$B$22,2,0)="Exclude"),"",IF($D440=1,IF(OR(price_limit="",price_limit="No Limit"),IF(R440="Yes",1,2),IF(SUMIFS(WhatIf!$G:$G,WhatIf!$A:$A,R$1,WhatIf!$B:$B,R440)&lt;=price_limit,IF(R440="Yes",1,2),"")),""))</f>
        <v/>
      </c>
      <c r="BH440" s="67" t="str">
        <f>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 ca="1">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 ca="1">IF(OR(X440="",VLOOKUP(X$1,Services!$A$1:$B$22,2,0)="Exclude"),"",IF($D440=1,IF(OR(price_limit="",price_limit="No Limit"),IF(X440="Yes",1,2),IF(SUMIFS(WhatIf!$G:$G,WhatIf!$A:$A,X$1,WhatIf!$B:$B,X440)&lt;=price_limit,IF(X440="Yes",1,2),"")),""))</f>
        <v/>
      </c>
      <c r="BN440" s="3">
        <f t="shared" si="31"/>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x14ac:dyDescent="0.3">
      <c r="A441" s="19" t="s">
        <v>756</v>
      </c>
      <c r="C441" s="4" t="s">
        <v>214</v>
      </c>
      <c r="D441" s="3" t="str">
        <f t="shared" ca="1" si="32"/>
        <v/>
      </c>
      <c r="F441" s="5" t="s">
        <v>498</v>
      </c>
      <c r="G441" s="5" t="s">
        <v>498</v>
      </c>
      <c r="O441" s="6"/>
      <c r="P441" s="6"/>
      <c r="Q441" s="6"/>
      <c r="R441" s="6"/>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0"/>
        <v/>
      </c>
      <c r="AT441" s="67" t="str">
        <f>IF(OR(E441="",VLOOKUP(E$1,Services!$A$1:$B$22,2,0)="Exclude"),"",IF($D441=1,IF(OR(price_limit="",price_limit="No Limit"),IF(E441="Yes",1,2),IF(SUMIFS(WhatIf!$G:$G,WhatIf!$A:$A,E$1,WhatIf!$B:$B,E441)&lt;=price_limit,IF(E441="Yes",1,2),"")),""))</f>
        <v/>
      </c>
      <c r="AU441" s="67" t="str">
        <f ca="1">IF(OR(F441="",VLOOKUP(F$1,Services!$A$1:$B$22,2,0)="Exclude"),"",IF($D441=1,IF(OR(price_limit="",price_limit="No Limit"),IF(F441="Yes",1,2),IF(SUMIFS(WhatIf!$G:$G,WhatIf!$A:$A,F$1,WhatIf!$B:$B,F441)&lt;=price_limit,IF(F441="Yes",1,2),"")),""))</f>
        <v/>
      </c>
      <c r="AV441" s="67" t="str">
        <f ca="1">IF(OR(G441="",VLOOKUP(G$1,Services!$A$1:$B$22,2,0)="Exclude"),"",IF($D441=1,IF(OR(price_limit="",price_limit="No Limit"),IF(G441="Yes",1,2),IF(SUMIFS(WhatIf!$G:$G,WhatIf!$A:$A,G$1,WhatIf!$B:$B,G441)&lt;=price_limit,IF(G441="Yes",1,2),"")),""))</f>
        <v/>
      </c>
      <c r="AW441" s="67" t="str">
        <f>IF(OR(H441="",VLOOKUP(H$1,Services!$A$1:$B$22,2,0)="Exclude"),"",IF($D441=1,IF(OR(price_limit="",price_limit="No Limit"),IF(H441="Yes",1,2),IF(SUMIFS(WhatIf!$G:$G,WhatIf!$A:$A,H$1,WhatIf!$B:$B,H441)&lt;=price_limit,IF(H441="Yes",1,2),"")),""))</f>
        <v/>
      </c>
      <c r="AX441" s="67" t="str">
        <f>IF(OR(I441="",VLOOKUP(I$1,Services!$A$1:$B$22,2,0)="Exclude"),"",IF($D441=1,IF(OR(price_limit="",price_limit="No Limit"),IF(I441="Yes",1,2),IF(SUMIFS(WhatIf!$G:$G,WhatIf!$A:$A,I$1,WhatIf!$B:$B,I441)&lt;=price_limit,IF(I441="Yes",1,2),"")),""))</f>
        <v/>
      </c>
      <c r="AY441" s="67" t="str">
        <f>IF(OR(J441="",VLOOKUP(J$1,Services!$A$1:$B$22,2,0)="Exclude"),"",IF($D441=1,IF(OR(price_limit="",price_limit="No Limit"),IF(J441="Yes",1,2),IF(SUMIFS(WhatIf!$G:$G,WhatIf!$A:$A,J$1,WhatIf!$B:$B,J441)&lt;=price_limit,IF(J441="Yes",1,2),"")),""))</f>
        <v/>
      </c>
      <c r="AZ441" s="67" t="str">
        <f>IF(OR(K441="",VLOOKUP(K$1,Services!$A$1:$B$22,2,0)="Exclude"),"",IF($D441=1,IF(OR(price_limit="",price_limit="No Limit"),IF(K441="Yes",1,2),IF(SUMIFS(WhatIf!$G:$G,WhatIf!$A:$A,K$1,WhatIf!$B:$B,K441)&lt;=price_limit,IF(K441="Yes",1,2),"")),""))</f>
        <v/>
      </c>
      <c r="BA441" s="67" t="str">
        <f>IF(OR(L441="",VLOOKUP(L$1,Services!$A$1:$B$22,2,0)="Exclude"),"",IF($D441=1,IF(OR(price_limit="",price_limit="No Limit"),IF(L441="Yes",1,2),IF(SUMIFS(WhatIf!$G:$G,WhatIf!$A:$A,L$1,WhatIf!$B:$B,L441)&lt;=price_limit,IF(L441="Yes",1,2),"")),""))</f>
        <v/>
      </c>
      <c r="BB441" s="67" t="str">
        <f>IF(OR(M441="",VLOOKUP(M$1,Services!$A$1:$B$22,2,0)="Exclude"),"",IF($D441=1,IF(OR(price_limit="",price_limit="No Limit"),IF(M441="Yes",1,2),IF(SUMIFS(WhatIf!$G:$G,WhatIf!$A:$A,M$1,WhatIf!$B:$B,M441)&lt;=price_limit,IF(M441="Yes",1,2),"")),""))</f>
        <v/>
      </c>
      <c r="BC441" s="67" t="str">
        <f>IF(OR(N441="",VLOOKUP(N$1,Services!$A$1:$B$22,2,0)="Exclude"),"",IF($D441=1,IF(OR(price_limit="",price_limit="No Limit"),IF(N441="Yes",1,2),IF(SUMIFS(WhatIf!$G:$G,WhatIf!$A:$A,N$1,WhatIf!$B:$B,N441)&lt;=price_limit,IF(N441="Yes",1,2),"")),""))</f>
        <v/>
      </c>
      <c r="BD441" s="67" t="str">
        <f>IF(OR(O441="",VLOOKUP(O$1,Services!$A$1:$B$22,2,0)="Exclude"),"",IF($D441=1,IF(OR(price_limit="",price_limit="No Limit"),IF(O441="Yes",1,2),IF(SUMIFS(WhatIf!$G:$G,WhatIf!$A:$A,O$1,WhatIf!$B:$B,O441)&lt;=price_limit,IF(O441="Yes",1,2),"")),""))</f>
        <v/>
      </c>
      <c r="BE441" s="67" t="str">
        <f>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IF(OR(R441="",VLOOKUP(R$1,Services!$A$1:$B$22,2,0)="Exclude"),"",IF($D441=1,IF(OR(price_limit="",price_limit="No Limit"),IF(R441="Yes",1,2),IF(SUMIFS(WhatIf!$G:$G,WhatIf!$A:$A,R$1,WhatIf!$B:$B,R441)&lt;=price_limit,IF(R441="Yes",1,2),"")),""))</f>
        <v/>
      </c>
      <c r="BH441" s="67" t="str">
        <f>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IF(OR(X441="",VLOOKUP(X$1,Services!$A$1:$B$22,2,0)="Exclude"),"",IF($D441=1,IF(OR(price_limit="",price_limit="No Limit"),IF(X441="Yes",1,2),IF(SUMIFS(WhatIf!$G:$G,WhatIf!$A:$A,X$1,WhatIf!$B:$B,X441)&lt;=price_limit,IF(X441="Yes",1,2),"")),""))</f>
        <v/>
      </c>
      <c r="BN441" s="3">
        <f t="shared" si="31"/>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x14ac:dyDescent="0.3">
      <c r="A442" s="19" t="s">
        <v>522</v>
      </c>
      <c r="C442" s="4" t="s">
        <v>207</v>
      </c>
      <c r="D442" s="3" t="str">
        <f t="shared" ca="1" si="32"/>
        <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0"/>
        <v/>
      </c>
      <c r="AT442" s="67" t="str">
        <f>IF(OR(E442="",VLOOKUP(E$1,Services!$A$1:$B$22,2,0)="Exclude"),"",IF($D442=1,IF(OR(price_limit="",price_limit="No Limit"),IF(E442="Yes",1,2),IF(SUMIFS(WhatIf!$G:$G,WhatIf!$A:$A,E$1,WhatIf!$B:$B,E442)&lt;=price_limit,IF(E442="Yes",1,2),"")),""))</f>
        <v/>
      </c>
      <c r="AU442" s="67" t="str">
        <f>IF(OR(F442="",VLOOKUP(F$1,Services!$A$1:$B$22,2,0)="Exclude"),"",IF($D442=1,IF(OR(price_limit="",price_limit="No Limit"),IF(F442="Yes",1,2),IF(SUMIFS(WhatIf!$G:$G,WhatIf!$A:$A,F$1,WhatIf!$B:$B,F442)&lt;=price_limit,IF(F442="Yes",1,2),"")),""))</f>
        <v/>
      </c>
      <c r="AV442" s="67" t="str">
        <f>IF(OR(G442="",VLOOKUP(G$1,Services!$A$1:$B$22,2,0)="Exclude"),"",IF($D442=1,IF(OR(price_limit="",price_limit="No Limit"),IF(G442="Yes",1,2),IF(SUMIFS(WhatIf!$G:$G,WhatIf!$A:$A,G$1,WhatIf!$B:$B,G442)&lt;=price_limit,IF(G442="Yes",1,2),"")),""))</f>
        <v/>
      </c>
      <c r="AW442" s="67" t="str">
        <f>IF(OR(H442="",VLOOKUP(H$1,Services!$A$1:$B$22,2,0)="Exclude"),"",IF($D442=1,IF(OR(price_limit="",price_limit="No Limit"),IF(H442="Yes",1,2),IF(SUMIFS(WhatIf!$G:$G,WhatIf!$A:$A,H$1,WhatIf!$B:$B,H442)&lt;=price_limit,IF(H442="Yes",1,2),"")),""))</f>
        <v/>
      </c>
      <c r="AX442" s="67" t="str">
        <f>IF(OR(I442="",VLOOKUP(I$1,Services!$A$1:$B$22,2,0)="Exclude"),"",IF($D442=1,IF(OR(price_limit="",price_limit="No Limit"),IF(I442="Yes",1,2),IF(SUMIFS(WhatIf!$G:$G,WhatIf!$A:$A,I$1,WhatIf!$B:$B,I442)&lt;=price_limit,IF(I442="Yes",1,2),"")),""))</f>
        <v/>
      </c>
      <c r="AY442" s="67" t="str">
        <f>IF(OR(J442="",VLOOKUP(J$1,Services!$A$1:$B$22,2,0)="Exclude"),"",IF($D442=1,IF(OR(price_limit="",price_limit="No Limit"),IF(J442="Yes",1,2),IF(SUMIFS(WhatIf!$G:$G,WhatIf!$A:$A,J$1,WhatIf!$B:$B,J442)&lt;=price_limit,IF(J442="Yes",1,2),"")),""))</f>
        <v/>
      </c>
      <c r="AZ442" s="67" t="str">
        <f>IF(OR(K442="",VLOOKUP(K$1,Services!$A$1:$B$22,2,0)="Exclude"),"",IF($D442=1,IF(OR(price_limit="",price_limit="No Limit"),IF(K442="Yes",1,2),IF(SUMIFS(WhatIf!$G:$G,WhatIf!$A:$A,K$1,WhatIf!$B:$B,K442)&lt;=price_limit,IF(K442="Yes",1,2),"")),""))</f>
        <v/>
      </c>
      <c r="BA442" s="67" t="str">
        <f>IF(OR(L442="",VLOOKUP(L$1,Services!$A$1:$B$22,2,0)="Exclude"),"",IF($D442=1,IF(OR(price_limit="",price_limit="No Limit"),IF(L442="Yes",1,2),IF(SUMIFS(WhatIf!$G:$G,WhatIf!$A:$A,L$1,WhatIf!$B:$B,L442)&lt;=price_limit,IF(L442="Yes",1,2),"")),""))</f>
        <v/>
      </c>
      <c r="BB442" s="67" t="str">
        <f>IF(OR(M442="",VLOOKUP(M$1,Services!$A$1:$B$22,2,0)="Exclude"),"",IF($D442=1,IF(OR(price_limit="",price_limit="No Limit"),IF(M442="Yes",1,2),IF(SUMIFS(WhatIf!$G:$G,WhatIf!$A:$A,M$1,WhatIf!$B:$B,M442)&lt;=price_limit,IF(M442="Yes",1,2),"")),""))</f>
        <v/>
      </c>
      <c r="BC442" s="67" t="str">
        <f>IF(OR(N442="",VLOOKUP(N$1,Services!$A$1:$B$22,2,0)="Exclude"),"",IF($D442=1,IF(OR(price_limit="",price_limit="No Limit"),IF(N442="Yes",1,2),IF(SUMIFS(WhatIf!$G:$G,WhatIf!$A:$A,N$1,WhatIf!$B:$B,N442)&lt;=price_limit,IF(N442="Yes",1,2),"")),""))</f>
        <v/>
      </c>
      <c r="BD442" s="67" t="str">
        <f>IF(OR(O442="",VLOOKUP(O$1,Services!$A$1:$B$22,2,0)="Exclude"),"",IF($D442=1,IF(OR(price_limit="",price_limit="No Limit"),IF(O442="Yes",1,2),IF(SUMIFS(WhatIf!$G:$G,WhatIf!$A:$A,O$1,WhatIf!$B:$B,O442)&lt;=price_limit,IF(O442="Yes",1,2),"")),""))</f>
        <v/>
      </c>
      <c r="BE442" s="67" t="str">
        <f>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IF(OR(R442="",VLOOKUP(R$1,Services!$A$1:$B$22,2,0)="Exclude"),"",IF($D442=1,IF(OR(price_limit="",price_limit="No Limit"),IF(R442="Yes",1,2),IF(SUMIFS(WhatIf!$G:$G,WhatIf!$A:$A,R$1,WhatIf!$B:$B,R442)&lt;=price_limit,IF(R442="Yes",1,2),"")),""))</f>
        <v/>
      </c>
      <c r="BH442" s="67" t="str">
        <f>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IF(OR(X442="",VLOOKUP(X$1,Services!$A$1:$B$22,2,0)="Exclude"),"",IF($D442=1,IF(OR(price_limit="",price_limit="No Limit"),IF(X442="Yes",1,2),IF(SUMIFS(WhatIf!$G:$G,WhatIf!$A:$A,X$1,WhatIf!$B:$B,X442)&lt;=price_limit,IF(X442="Yes",1,2),"")),""))</f>
        <v/>
      </c>
      <c r="BN442" s="3">
        <f t="shared" si="31"/>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150</v>
      </c>
      <c r="B443" s="4" t="s">
        <v>316</v>
      </c>
      <c r="C443" s="4" t="s">
        <v>207</v>
      </c>
      <c r="D443" s="3" t="str">
        <f t="shared" ca="1" si="32"/>
        <v/>
      </c>
      <c r="F443" s="5" t="s">
        <v>501</v>
      </c>
      <c r="G443" s="5" t="s">
        <v>501</v>
      </c>
      <c r="R443" s="5" t="s">
        <v>932</v>
      </c>
      <c r="U443" s="5" t="s">
        <v>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0"/>
        <v/>
      </c>
      <c r="AT443" s="67" t="str">
        <f>IF(OR(E443="",VLOOKUP(E$1,Services!$A$1:$B$22,2,0)="Exclude"),"",IF($D443=1,IF(OR(price_limit="",price_limit="No Limit"),IF(E443="Yes",1,2),IF(SUMIFS(WhatIf!$G:$G,WhatIf!$A:$A,E$1,WhatIf!$B:$B,E443)&lt;=price_limit,IF(E443="Yes",1,2),"")),""))</f>
        <v/>
      </c>
      <c r="AU443" s="67" t="str">
        <f ca="1">IF(OR(F443="",VLOOKUP(F$1,Services!$A$1:$B$22,2,0)="Exclude"),"",IF($D443=1,IF(OR(price_limit="",price_limit="No Limit"),IF(F443="Yes",1,2),IF(SUMIFS(WhatIf!$G:$G,WhatIf!$A:$A,F$1,WhatIf!$B:$B,F443)&lt;=price_limit,IF(F443="Yes",1,2),"")),""))</f>
        <v/>
      </c>
      <c r="AV443" s="67" t="str">
        <f ca="1">IF(OR(G443="",VLOOKUP(G$1,Services!$A$1:$B$22,2,0)="Exclude"),"",IF($D443=1,IF(OR(price_limit="",price_limit="No Limit"),IF(G443="Yes",1,2),IF(SUMIFS(WhatIf!$G:$G,WhatIf!$A:$A,G$1,WhatIf!$B:$B,G443)&lt;=price_limit,IF(G443="Yes",1,2),"")),""))</f>
        <v/>
      </c>
      <c r="AW443" s="67" t="str">
        <f>IF(OR(H443="",VLOOKUP(H$1,Services!$A$1:$B$22,2,0)="Exclude"),"",IF($D443=1,IF(OR(price_limit="",price_limit="No Limit"),IF(H443="Yes",1,2),IF(SUMIFS(WhatIf!$G:$G,WhatIf!$A:$A,H$1,WhatIf!$B:$B,H443)&lt;=price_limit,IF(H443="Yes",1,2),"")),""))</f>
        <v/>
      </c>
      <c r="AX443" s="67" t="str">
        <f>IF(OR(I443="",VLOOKUP(I$1,Services!$A$1:$B$22,2,0)="Exclude"),"",IF($D443=1,IF(OR(price_limit="",price_limit="No Limit"),IF(I443="Yes",1,2),IF(SUMIFS(WhatIf!$G:$G,WhatIf!$A:$A,I$1,WhatIf!$B:$B,I443)&lt;=price_limit,IF(I443="Yes",1,2),"")),""))</f>
        <v/>
      </c>
      <c r="AY443" s="67" t="str">
        <f>IF(OR(J443="",VLOOKUP(J$1,Services!$A$1:$B$22,2,0)="Exclude"),"",IF($D443=1,IF(OR(price_limit="",price_limit="No Limit"),IF(J443="Yes",1,2),IF(SUMIFS(WhatIf!$G:$G,WhatIf!$A:$A,J$1,WhatIf!$B:$B,J443)&lt;=price_limit,IF(J443="Yes",1,2),"")),""))</f>
        <v/>
      </c>
      <c r="AZ443" s="67" t="str">
        <f>IF(OR(K443="",VLOOKUP(K$1,Services!$A$1:$B$22,2,0)="Exclude"),"",IF($D443=1,IF(OR(price_limit="",price_limit="No Limit"),IF(K443="Yes",1,2),IF(SUMIFS(WhatIf!$G:$G,WhatIf!$A:$A,K$1,WhatIf!$B:$B,K443)&lt;=price_limit,IF(K443="Yes",1,2),"")),""))</f>
        <v/>
      </c>
      <c r="BA443" s="67" t="str">
        <f>IF(OR(L443="",VLOOKUP(L$1,Services!$A$1:$B$22,2,0)="Exclude"),"",IF($D443=1,IF(OR(price_limit="",price_limit="No Limit"),IF(L443="Yes",1,2),IF(SUMIFS(WhatIf!$G:$G,WhatIf!$A:$A,L$1,WhatIf!$B:$B,L443)&lt;=price_limit,IF(L443="Yes",1,2),"")),""))</f>
        <v/>
      </c>
      <c r="BB443" s="67" t="str">
        <f>IF(OR(M443="",VLOOKUP(M$1,Services!$A$1:$B$22,2,0)="Exclude"),"",IF($D443=1,IF(OR(price_limit="",price_limit="No Limit"),IF(M443="Yes",1,2),IF(SUMIFS(WhatIf!$G:$G,WhatIf!$A:$A,M$1,WhatIf!$B:$B,M443)&lt;=price_limit,IF(M443="Yes",1,2),"")),""))</f>
        <v/>
      </c>
      <c r="BC443" s="67" t="str">
        <f>IF(OR(N443="",VLOOKUP(N$1,Services!$A$1:$B$22,2,0)="Exclude"),"",IF($D443=1,IF(OR(price_limit="",price_limit="No Limit"),IF(N443="Yes",1,2),IF(SUMIFS(WhatIf!$G:$G,WhatIf!$A:$A,N$1,WhatIf!$B:$B,N443)&lt;=price_limit,IF(N443="Yes",1,2),"")),""))</f>
        <v/>
      </c>
      <c r="BD443" s="67" t="str">
        <f>IF(OR(O443="",VLOOKUP(O$1,Services!$A$1:$B$22,2,0)="Exclude"),"",IF($D443=1,IF(OR(price_limit="",price_limit="No Limit"),IF(O443="Yes",1,2),IF(SUMIFS(WhatIf!$G:$G,WhatIf!$A:$A,O$1,WhatIf!$B:$B,O443)&lt;=price_limit,IF(O443="Yes",1,2),"")),""))</f>
        <v/>
      </c>
      <c r="BE443" s="67" t="str">
        <f>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 ca="1">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 ca="1">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31"/>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24.9" x14ac:dyDescent="0.3">
      <c r="A444" s="19" t="s">
        <v>368</v>
      </c>
      <c r="B444" s="4" t="s">
        <v>1</v>
      </c>
      <c r="C444" s="4" t="s">
        <v>448</v>
      </c>
      <c r="D444" s="3" t="str">
        <f t="shared" ca="1" si="32"/>
        <v/>
      </c>
      <c r="I444" s="5" t="s">
        <v>1</v>
      </c>
      <c r="O444" s="5" t="s">
        <v>1</v>
      </c>
      <c r="Q444" s="6"/>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0"/>
        <v/>
      </c>
      <c r="AT444" s="67" t="str">
        <f>IF(OR(E444="",VLOOKUP(E$1,Services!$A$1:$B$22,2,0)="Exclude"),"",IF($D444=1,IF(OR(price_limit="",price_limit="No Limit"),IF(E444="Yes",1,2),IF(SUMIFS(WhatIf!$G:$G,WhatIf!$A:$A,E$1,WhatIf!$B:$B,E444)&lt;=price_limit,IF(E444="Yes",1,2),"")),""))</f>
        <v/>
      </c>
      <c r="AU444" s="67" t="str">
        <f>IF(OR(F444="",VLOOKUP(F$1,Services!$A$1:$B$22,2,0)="Exclude"),"",IF($D444=1,IF(OR(price_limit="",price_limit="No Limit"),IF(F444="Yes",1,2),IF(SUMIFS(WhatIf!$G:$G,WhatIf!$A:$A,F$1,WhatIf!$B:$B,F444)&lt;=price_limit,IF(F444="Yes",1,2),"")),""))</f>
        <v/>
      </c>
      <c r="AV444" s="67" t="str">
        <f>IF(OR(G444="",VLOOKUP(G$1,Services!$A$1:$B$22,2,0)="Exclude"),"",IF($D444=1,IF(OR(price_limit="",price_limit="No Limit"),IF(G444="Yes",1,2),IF(SUMIFS(WhatIf!$G:$G,WhatIf!$A:$A,G$1,WhatIf!$B:$B,G444)&lt;=price_limit,IF(G444="Yes",1,2),"")),""))</f>
        <v/>
      </c>
      <c r="AW444" s="67" t="str">
        <f>IF(OR(H444="",VLOOKUP(H$1,Services!$A$1:$B$22,2,0)="Exclude"),"",IF($D444=1,IF(OR(price_limit="",price_limit="No Limit"),IF(H444="Yes",1,2),IF(SUMIFS(WhatIf!$G:$G,WhatIf!$A:$A,H$1,WhatIf!$B:$B,H444)&lt;=price_limit,IF(H444="Yes",1,2),"")),""))</f>
        <v/>
      </c>
      <c r="AX444" s="67" t="str">
        <f ca="1">IF(OR(I444="",VLOOKUP(I$1,Services!$A$1:$B$22,2,0)="Exclude"),"",IF($D444=1,IF(OR(price_limit="",price_limit="No Limit"),IF(I444="Yes",1,2),IF(SUMIFS(WhatIf!$G:$G,WhatIf!$A:$A,I$1,WhatIf!$B:$B,I444)&lt;=price_limit,IF(I444="Yes",1,2),"")),""))</f>
        <v/>
      </c>
      <c r="AY444" s="67" t="str">
        <f>IF(OR(J444="",VLOOKUP(J$1,Services!$A$1:$B$22,2,0)="Exclude"),"",IF($D444=1,IF(OR(price_limit="",price_limit="No Limit"),IF(J444="Yes",1,2),IF(SUMIFS(WhatIf!$G:$G,WhatIf!$A:$A,J$1,WhatIf!$B:$B,J444)&lt;=price_limit,IF(J444="Yes",1,2),"")),""))</f>
        <v/>
      </c>
      <c r="AZ444" s="67" t="str">
        <f>IF(OR(K444="",VLOOKUP(K$1,Services!$A$1:$B$22,2,0)="Exclude"),"",IF($D444=1,IF(OR(price_limit="",price_limit="No Limit"),IF(K444="Yes",1,2),IF(SUMIFS(WhatIf!$G:$G,WhatIf!$A:$A,K$1,WhatIf!$B:$B,K444)&lt;=price_limit,IF(K444="Yes",1,2),"")),""))</f>
        <v/>
      </c>
      <c r="BA444" s="67" t="str">
        <f>IF(OR(L444="",VLOOKUP(L$1,Services!$A$1:$B$22,2,0)="Exclude"),"",IF($D444=1,IF(OR(price_limit="",price_limit="No Limit"),IF(L444="Yes",1,2),IF(SUMIFS(WhatIf!$G:$G,WhatIf!$A:$A,L$1,WhatIf!$B:$B,L444)&lt;=price_limit,IF(L444="Yes",1,2),"")),""))</f>
        <v/>
      </c>
      <c r="BB444" s="67" t="str">
        <f>IF(OR(M444="",VLOOKUP(M$1,Services!$A$1:$B$22,2,0)="Exclude"),"",IF($D444=1,IF(OR(price_limit="",price_limit="No Limit"),IF(M444="Yes",1,2),IF(SUMIFS(WhatIf!$G:$G,WhatIf!$A:$A,M$1,WhatIf!$B:$B,M444)&lt;=price_limit,IF(M444="Yes",1,2),"")),""))</f>
        <v/>
      </c>
      <c r="BC444" s="67" t="str">
        <f>IF(OR(N444="",VLOOKUP(N$1,Services!$A$1:$B$22,2,0)="Exclude"),"",IF($D444=1,IF(OR(price_limit="",price_limit="No Limit"),IF(N444="Yes",1,2),IF(SUMIFS(WhatIf!$G:$G,WhatIf!$A:$A,N$1,WhatIf!$B:$B,N444)&lt;=price_limit,IF(N444="Yes",1,2),"")),""))</f>
        <v/>
      </c>
      <c r="BD444" s="67" t="str">
        <f ca="1">IF(OR(O444="",VLOOKUP(O$1,Services!$A$1:$B$22,2,0)="Exclude"),"",IF($D444=1,IF(OR(price_limit="",price_limit="No Limit"),IF(O444="Yes",1,2),IF(SUMIFS(WhatIf!$G:$G,WhatIf!$A:$A,O$1,WhatIf!$B:$B,O444)&lt;=price_limit,IF(O444="Yes",1,2),"")),""))</f>
        <v/>
      </c>
      <c r="BE444" s="67" t="str">
        <f>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31"/>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x14ac:dyDescent="0.3">
      <c r="A445" s="19" t="s">
        <v>160</v>
      </c>
      <c r="B445" s="4" t="s">
        <v>237</v>
      </c>
      <c r="C445" s="4" t="s">
        <v>280</v>
      </c>
      <c r="D445" s="3" t="str">
        <f t="shared" ca="1" si="32"/>
        <v/>
      </c>
      <c r="O445" s="5" t="s">
        <v>1</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0"/>
        <v/>
      </c>
      <c r="AT445" s="67" t="str">
        <f>IF(OR(E445="",VLOOKUP(E$1,Services!$A$1:$B$22,2,0)="Exclude"),"",IF($D445=1,IF(OR(price_limit="",price_limit="No Limit"),IF(E445="Yes",1,2),IF(SUMIFS(WhatIf!$G:$G,WhatIf!$A:$A,E$1,WhatIf!$B:$B,E445)&lt;=price_limit,IF(E445="Yes",1,2),"")),""))</f>
        <v/>
      </c>
      <c r="AU445" s="67" t="str">
        <f>IF(OR(F445="",VLOOKUP(F$1,Services!$A$1:$B$22,2,0)="Exclude"),"",IF($D445=1,IF(OR(price_limit="",price_limit="No Limit"),IF(F445="Yes",1,2),IF(SUMIFS(WhatIf!$G:$G,WhatIf!$A:$A,F$1,WhatIf!$B:$B,F445)&lt;=price_limit,IF(F445="Yes",1,2),"")),""))</f>
        <v/>
      </c>
      <c r="AV445" s="67" t="str">
        <f>IF(OR(G445="",VLOOKUP(G$1,Services!$A$1:$B$22,2,0)="Exclude"),"",IF($D445=1,IF(OR(price_limit="",price_limit="No Limit"),IF(G445="Yes",1,2),IF(SUMIFS(WhatIf!$G:$G,WhatIf!$A:$A,G$1,WhatIf!$B:$B,G445)&lt;=price_limit,IF(G445="Yes",1,2),"")),""))</f>
        <v/>
      </c>
      <c r="AW445" s="67" t="str">
        <f>IF(OR(H445="",VLOOKUP(H$1,Services!$A$1:$B$22,2,0)="Exclude"),"",IF($D445=1,IF(OR(price_limit="",price_limit="No Limit"),IF(H445="Yes",1,2),IF(SUMIFS(WhatIf!$G:$G,WhatIf!$A:$A,H$1,WhatIf!$B:$B,H445)&lt;=price_limit,IF(H445="Yes",1,2),"")),""))</f>
        <v/>
      </c>
      <c r="AX445" s="67" t="str">
        <f>IF(OR(I445="",VLOOKUP(I$1,Services!$A$1:$B$22,2,0)="Exclude"),"",IF($D445=1,IF(OR(price_limit="",price_limit="No Limit"),IF(I445="Yes",1,2),IF(SUMIFS(WhatIf!$G:$G,WhatIf!$A:$A,I$1,WhatIf!$B:$B,I445)&lt;=price_limit,IF(I445="Yes",1,2),"")),""))</f>
        <v/>
      </c>
      <c r="AY445" s="67" t="str">
        <f>IF(OR(J445="",VLOOKUP(J$1,Services!$A$1:$B$22,2,0)="Exclude"),"",IF($D445=1,IF(OR(price_limit="",price_limit="No Limit"),IF(J445="Yes",1,2),IF(SUMIFS(WhatIf!$G:$G,WhatIf!$A:$A,J$1,WhatIf!$B:$B,J445)&lt;=price_limit,IF(J445="Yes",1,2),"")),""))</f>
        <v/>
      </c>
      <c r="AZ445" s="67" t="str">
        <f>IF(OR(K445="",VLOOKUP(K$1,Services!$A$1:$B$22,2,0)="Exclude"),"",IF($D445=1,IF(OR(price_limit="",price_limit="No Limit"),IF(K445="Yes",1,2),IF(SUMIFS(WhatIf!$G:$G,WhatIf!$A:$A,K$1,WhatIf!$B:$B,K445)&lt;=price_limit,IF(K445="Yes",1,2),"")),""))</f>
        <v/>
      </c>
      <c r="BA445" s="67" t="str">
        <f>IF(OR(L445="",VLOOKUP(L$1,Services!$A$1:$B$22,2,0)="Exclude"),"",IF($D445=1,IF(OR(price_limit="",price_limit="No Limit"),IF(L445="Yes",1,2),IF(SUMIFS(WhatIf!$G:$G,WhatIf!$A:$A,L$1,WhatIf!$B:$B,L445)&lt;=price_limit,IF(L445="Yes",1,2),"")),""))</f>
        <v/>
      </c>
      <c r="BB445" s="67" t="str">
        <f>IF(OR(M445="",VLOOKUP(M$1,Services!$A$1:$B$22,2,0)="Exclude"),"",IF($D445=1,IF(OR(price_limit="",price_limit="No Limit"),IF(M445="Yes",1,2),IF(SUMIFS(WhatIf!$G:$G,WhatIf!$A:$A,M$1,WhatIf!$B:$B,M445)&lt;=price_limit,IF(M445="Yes",1,2),"")),""))</f>
        <v/>
      </c>
      <c r="BC445" s="67" t="str">
        <f>IF(OR(N445="",VLOOKUP(N$1,Services!$A$1:$B$22,2,0)="Exclude"),"",IF($D445=1,IF(OR(price_limit="",price_limit="No Limit"),IF(N445="Yes",1,2),IF(SUMIFS(WhatIf!$G:$G,WhatIf!$A:$A,N$1,WhatIf!$B:$B,N445)&lt;=price_limit,IF(N445="Yes",1,2),"")),""))</f>
        <v/>
      </c>
      <c r="BD445" s="67" t="str">
        <f ca="1">IF(OR(O445="",VLOOKUP(O$1,Services!$A$1:$B$22,2,0)="Exclude"),"",IF($D445=1,IF(OR(price_limit="",price_limit="No Limit"),IF(O445="Yes",1,2),IF(SUMIFS(WhatIf!$G:$G,WhatIf!$A:$A,O$1,WhatIf!$B:$B,O445)&lt;=price_limit,IF(O445="Yes",1,2),"")),""))</f>
        <v/>
      </c>
      <c r="BE445" s="67" t="str">
        <f>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31"/>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24.9" x14ac:dyDescent="0.3">
      <c r="A446" s="19" t="s">
        <v>369</v>
      </c>
      <c r="B446" s="4" t="s">
        <v>237</v>
      </c>
      <c r="C446" s="4" t="s">
        <v>198</v>
      </c>
      <c r="D446" s="3" t="str">
        <f t="shared" ca="1" si="32"/>
        <v/>
      </c>
      <c r="F446" s="5" t="s">
        <v>499</v>
      </c>
      <c r="G446" s="5" t="s">
        <v>499</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0"/>
        <v/>
      </c>
      <c r="AT446" s="67" t="str">
        <f>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31"/>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24.9" x14ac:dyDescent="0.3">
      <c r="A447" s="19" t="s">
        <v>737</v>
      </c>
      <c r="C447" s="4" t="s">
        <v>206</v>
      </c>
      <c r="D447" s="3" t="str">
        <f t="shared" ca="1" si="32"/>
        <v/>
      </c>
      <c r="F447" s="5" t="s">
        <v>793</v>
      </c>
      <c r="G447" s="5" t="s">
        <v>793</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30"/>
        <v/>
      </c>
      <c r="AT447" s="67" t="str">
        <f>IF(OR(E447="",VLOOKUP(E$1,Services!$A$1:$B$22,2,0)="Exclude"),"",IF($D447=1,IF(OR(price_limit="",price_limit="No Limit"),IF(E447="Yes",1,2),IF(SUMIFS(WhatIf!$G:$G,WhatIf!$A:$A,E$1,WhatIf!$B:$B,E447)&lt;=price_limit,IF(E447="Yes",1,2),"")),""))</f>
        <v/>
      </c>
      <c r="AU447" s="67" t="str">
        <f ca="1">IF(OR(F447="",VLOOKUP(F$1,Services!$A$1:$B$22,2,0)="Exclude"),"",IF($D447=1,IF(OR(price_limit="",price_limit="No Limit"),IF(F447="Yes",1,2),IF(SUMIFS(WhatIf!$G:$G,WhatIf!$A:$A,F$1,WhatIf!$B:$B,F447)&lt;=price_limit,IF(F447="Yes",1,2),"")),""))</f>
        <v/>
      </c>
      <c r="AV447" s="67" t="str">
        <f ca="1">IF(OR(G447="",VLOOKUP(G$1,Services!$A$1:$B$22,2,0)="Exclude"),"",IF($D447=1,IF(OR(price_limit="",price_limit="No Limit"),IF(G447="Yes",1,2),IF(SUMIFS(WhatIf!$G:$G,WhatIf!$A:$A,G$1,WhatIf!$B:$B,G447)&lt;=price_limit,IF(G447="Yes",1,2),"")),""))</f>
        <v/>
      </c>
      <c r="AW447" s="67" t="str">
        <f>IF(OR(H447="",VLOOKUP(H$1,Services!$A$1:$B$22,2,0)="Exclude"),"",IF($D447=1,IF(OR(price_limit="",price_limit="No Limit"),IF(H447="Yes",1,2),IF(SUMIFS(WhatIf!$G:$G,WhatIf!$A:$A,H$1,WhatIf!$B:$B,H447)&lt;=price_limit,IF(H447="Yes",1,2),"")),""))</f>
        <v/>
      </c>
      <c r="AX447" s="67" t="str">
        <f>IF(OR(I447="",VLOOKUP(I$1,Services!$A$1:$B$22,2,0)="Exclude"),"",IF($D447=1,IF(OR(price_limit="",price_limit="No Limit"),IF(I447="Yes",1,2),IF(SUMIFS(WhatIf!$G:$G,WhatIf!$A:$A,I$1,WhatIf!$B:$B,I447)&lt;=price_limit,IF(I447="Yes",1,2),"")),""))</f>
        <v/>
      </c>
      <c r="AY447" s="67" t="str">
        <f>IF(OR(J447="",VLOOKUP(J$1,Services!$A$1:$B$22,2,0)="Exclude"),"",IF($D447=1,IF(OR(price_limit="",price_limit="No Limit"),IF(J447="Yes",1,2),IF(SUMIFS(WhatIf!$G:$G,WhatIf!$A:$A,J$1,WhatIf!$B:$B,J447)&lt;=price_limit,IF(J447="Yes",1,2),"")),""))</f>
        <v/>
      </c>
      <c r="AZ447" s="67" t="str">
        <f>IF(OR(K447="",VLOOKUP(K$1,Services!$A$1:$B$22,2,0)="Exclude"),"",IF($D447=1,IF(OR(price_limit="",price_limit="No Limit"),IF(K447="Yes",1,2),IF(SUMIFS(WhatIf!$G:$G,WhatIf!$A:$A,K$1,WhatIf!$B:$B,K447)&lt;=price_limit,IF(K447="Yes",1,2),"")),""))</f>
        <v/>
      </c>
      <c r="BA447" s="67" t="str">
        <f>IF(OR(L447="",VLOOKUP(L$1,Services!$A$1:$B$22,2,0)="Exclude"),"",IF($D447=1,IF(OR(price_limit="",price_limit="No Limit"),IF(L447="Yes",1,2),IF(SUMIFS(WhatIf!$G:$G,WhatIf!$A:$A,L$1,WhatIf!$B:$B,L447)&lt;=price_limit,IF(L447="Yes",1,2),"")),""))</f>
        <v/>
      </c>
      <c r="BB447" s="67" t="str">
        <f>IF(OR(M447="",VLOOKUP(M$1,Services!$A$1:$B$22,2,0)="Exclude"),"",IF($D447=1,IF(OR(price_limit="",price_limit="No Limit"),IF(M447="Yes",1,2),IF(SUMIFS(WhatIf!$G:$G,WhatIf!$A:$A,M$1,WhatIf!$B:$B,M447)&lt;=price_limit,IF(M447="Yes",1,2),"")),""))</f>
        <v/>
      </c>
      <c r="BC447" s="67" t="str">
        <f>IF(OR(N447="",VLOOKUP(N$1,Services!$A$1:$B$22,2,0)="Exclude"),"",IF($D447=1,IF(OR(price_limit="",price_limit="No Limit"),IF(N447="Yes",1,2),IF(SUMIFS(WhatIf!$G:$G,WhatIf!$A:$A,N$1,WhatIf!$B:$B,N447)&lt;=price_limit,IF(N447="Yes",1,2),"")),""))</f>
        <v/>
      </c>
      <c r="BD447" s="67" t="str">
        <f>IF(OR(O447="",VLOOKUP(O$1,Services!$A$1:$B$22,2,0)="Exclude"),"",IF($D447=1,IF(OR(price_limit="",price_limit="No Limit"),IF(O447="Yes",1,2),IF(SUMIFS(WhatIf!$G:$G,WhatIf!$A:$A,O$1,WhatIf!$B:$B,O447)&lt;=price_limit,IF(O447="Yes",1,2),"")),""))</f>
        <v/>
      </c>
      <c r="BE447" s="67" t="str">
        <f>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31"/>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ht="24.9" x14ac:dyDescent="0.3">
      <c r="A448" s="19" t="s">
        <v>779</v>
      </c>
      <c r="C448" s="4" t="s">
        <v>206</v>
      </c>
      <c r="D448" s="3" t="str">
        <f t="shared" ca="1" si="32"/>
        <v/>
      </c>
      <c r="F448" s="5" t="s">
        <v>793</v>
      </c>
      <c r="G448" s="5" t="s">
        <v>793</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30"/>
        <v/>
      </c>
      <c r="AT448" s="67" t="str">
        <f>IF(OR(E448="",VLOOKUP(E$1,Services!$A$1:$B$22,2,0)="Exclude"),"",IF($D448=1,IF(OR(price_limit="",price_limit="No Limit"),IF(E448="Yes",1,2),IF(SUMIFS(WhatIf!$G:$G,WhatIf!$A:$A,E$1,WhatIf!$B:$B,E448)&lt;=price_limit,IF(E448="Yes",1,2),"")),""))</f>
        <v/>
      </c>
      <c r="AU448" s="67" t="str">
        <f ca="1">IF(OR(F448="",VLOOKUP(F$1,Services!$A$1:$B$22,2,0)="Exclude"),"",IF($D448=1,IF(OR(price_limit="",price_limit="No Limit"),IF(F448="Yes",1,2),IF(SUMIFS(WhatIf!$G:$G,WhatIf!$A:$A,F$1,WhatIf!$B:$B,F448)&lt;=price_limit,IF(F448="Yes",1,2),"")),""))</f>
        <v/>
      </c>
      <c r="AV448" s="67" t="str">
        <f ca="1">IF(OR(G448="",VLOOKUP(G$1,Services!$A$1:$B$22,2,0)="Exclude"),"",IF($D448=1,IF(OR(price_limit="",price_limit="No Limit"),IF(G448="Yes",1,2),IF(SUMIFS(WhatIf!$G:$G,WhatIf!$A:$A,G$1,WhatIf!$B:$B,G448)&lt;=price_limit,IF(G448="Yes",1,2),"")),""))</f>
        <v/>
      </c>
      <c r="AW448" s="67" t="str">
        <f>IF(OR(H448="",VLOOKUP(H$1,Services!$A$1:$B$22,2,0)="Exclude"),"",IF($D448=1,IF(OR(price_limit="",price_limit="No Limit"),IF(H448="Yes",1,2),IF(SUMIFS(WhatIf!$G:$G,WhatIf!$A:$A,H$1,WhatIf!$B:$B,H448)&lt;=price_limit,IF(H448="Yes",1,2),"")),""))</f>
        <v/>
      </c>
      <c r="AX448" s="67" t="str">
        <f>IF(OR(I448="",VLOOKUP(I$1,Services!$A$1:$B$22,2,0)="Exclude"),"",IF($D448=1,IF(OR(price_limit="",price_limit="No Limit"),IF(I448="Yes",1,2),IF(SUMIFS(WhatIf!$G:$G,WhatIf!$A:$A,I$1,WhatIf!$B:$B,I448)&lt;=price_limit,IF(I448="Yes",1,2),"")),""))</f>
        <v/>
      </c>
      <c r="AY448" s="67" t="str">
        <f>IF(OR(J448="",VLOOKUP(J$1,Services!$A$1:$B$22,2,0)="Exclude"),"",IF($D448=1,IF(OR(price_limit="",price_limit="No Limit"),IF(J448="Yes",1,2),IF(SUMIFS(WhatIf!$G:$G,WhatIf!$A:$A,J$1,WhatIf!$B:$B,J448)&lt;=price_limit,IF(J448="Yes",1,2),"")),""))</f>
        <v/>
      </c>
      <c r="AZ448" s="67" t="str">
        <f>IF(OR(K448="",VLOOKUP(K$1,Services!$A$1:$B$22,2,0)="Exclude"),"",IF($D448=1,IF(OR(price_limit="",price_limit="No Limit"),IF(K448="Yes",1,2),IF(SUMIFS(WhatIf!$G:$G,WhatIf!$A:$A,K$1,WhatIf!$B:$B,K448)&lt;=price_limit,IF(K448="Yes",1,2),"")),""))</f>
        <v/>
      </c>
      <c r="BA448" s="67" t="str">
        <f>IF(OR(L448="",VLOOKUP(L$1,Services!$A$1:$B$22,2,0)="Exclude"),"",IF($D448=1,IF(OR(price_limit="",price_limit="No Limit"),IF(L448="Yes",1,2),IF(SUMIFS(WhatIf!$G:$G,WhatIf!$A:$A,L$1,WhatIf!$B:$B,L448)&lt;=price_limit,IF(L448="Yes",1,2),"")),""))</f>
        <v/>
      </c>
      <c r="BB448" s="67" t="str">
        <f>IF(OR(M448="",VLOOKUP(M$1,Services!$A$1:$B$22,2,0)="Exclude"),"",IF($D448=1,IF(OR(price_limit="",price_limit="No Limit"),IF(M448="Yes",1,2),IF(SUMIFS(WhatIf!$G:$G,WhatIf!$A:$A,M$1,WhatIf!$B:$B,M448)&lt;=price_limit,IF(M448="Yes",1,2),"")),""))</f>
        <v/>
      </c>
      <c r="BC448" s="67" t="str">
        <f>IF(OR(N448="",VLOOKUP(N$1,Services!$A$1:$B$22,2,0)="Exclude"),"",IF($D448=1,IF(OR(price_limit="",price_limit="No Limit"),IF(N448="Yes",1,2),IF(SUMIFS(WhatIf!$G:$G,WhatIf!$A:$A,N$1,WhatIf!$B:$B,N448)&lt;=price_limit,IF(N448="Yes",1,2),"")),""))</f>
        <v/>
      </c>
      <c r="BD448" s="67" t="str">
        <f>IF(OR(O448="",VLOOKUP(O$1,Services!$A$1:$B$22,2,0)="Exclude"),"",IF($D448=1,IF(OR(price_limit="",price_limit="No Limit"),IF(O448="Yes",1,2),IF(SUMIFS(WhatIf!$G:$G,WhatIf!$A:$A,O$1,WhatIf!$B:$B,O448)&lt;=price_limit,IF(O448="Yes",1,2),"")),""))</f>
        <v/>
      </c>
      <c r="BE448" s="67" t="str">
        <f>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31"/>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x14ac:dyDescent="0.3">
      <c r="A449" s="19" t="s">
        <v>815</v>
      </c>
      <c r="C449" s="4" t="s">
        <v>207</v>
      </c>
      <c r="D449" s="3" t="str">
        <f t="shared" ca="1" si="32"/>
        <v/>
      </c>
      <c r="R449" s="6" t="s">
        <v>807</v>
      </c>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ca="1" si="30"/>
        <v/>
      </c>
      <c r="AT449" s="67" t="str">
        <f>IF(OR(E449="",VLOOKUP(E$1,Services!$A$1:$B$22,2,0)="Exclude"),"",IF($D449=1,IF(OR(price_limit="",price_limit="No Limit"),IF(E449="Yes",1,2),IF(SUMIFS(WhatIf!$G:$G,WhatIf!$A:$A,E$1,WhatIf!$B:$B,E449)&lt;=price_limit,IF(E449="Yes",1,2),"")),""))</f>
        <v/>
      </c>
      <c r="AU449" s="67" t="str">
        <f>IF(OR(F449="",VLOOKUP(F$1,Services!$A$1:$B$22,2,0)="Exclude"),"",IF($D449=1,IF(OR(price_limit="",price_limit="No Limit"),IF(F449="Yes",1,2),IF(SUMIFS(WhatIf!$G:$G,WhatIf!$A:$A,F$1,WhatIf!$B:$B,F449)&lt;=price_limit,IF(F449="Yes",1,2),"")),""))</f>
        <v/>
      </c>
      <c r="AV449" s="67" t="str">
        <f>IF(OR(G449="",VLOOKUP(G$1,Services!$A$1:$B$22,2,0)="Exclude"),"",IF($D449=1,IF(OR(price_limit="",price_limit="No Limit"),IF(G449="Yes",1,2),IF(SUMIFS(WhatIf!$G:$G,WhatIf!$A:$A,G$1,WhatIf!$B:$B,G449)&lt;=price_limit,IF(G449="Yes",1,2),"")),""))</f>
        <v/>
      </c>
      <c r="AW449" s="67" t="str">
        <f>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IF(OR(K449="",VLOOKUP(K$1,Services!$A$1:$B$22,2,0)="Exclude"),"",IF($D449=1,IF(OR(price_limit="",price_limit="No Limit"),IF(K449="Yes",1,2),IF(SUMIFS(WhatIf!$G:$G,WhatIf!$A:$A,K$1,WhatIf!$B:$B,K449)&lt;=price_limit,IF(K449="Yes",1,2),"")),""))</f>
        <v/>
      </c>
      <c r="BA449" s="67" t="str">
        <f>IF(OR(L449="",VLOOKUP(L$1,Services!$A$1:$B$22,2,0)="Exclude"),"",IF($D449=1,IF(OR(price_limit="",price_limit="No Limit"),IF(L449="Yes",1,2),IF(SUMIFS(WhatIf!$G:$G,WhatIf!$A:$A,L$1,WhatIf!$B:$B,L449)&lt;=price_limit,IF(L449="Yes",1,2),"")),""))</f>
        <v/>
      </c>
      <c r="BB449" s="67" t="str">
        <f>IF(OR(M449="",VLOOKUP(M$1,Services!$A$1:$B$22,2,0)="Exclude"),"",IF($D449=1,IF(OR(price_limit="",price_limit="No Limit"),IF(M449="Yes",1,2),IF(SUMIFS(WhatIf!$G:$G,WhatIf!$A:$A,M$1,WhatIf!$B:$B,M449)&lt;=price_limit,IF(M449="Yes",1,2),"")),""))</f>
        <v/>
      </c>
      <c r="BC449" s="67" t="str">
        <f>IF(OR(N449="",VLOOKUP(N$1,Services!$A$1:$B$22,2,0)="Exclude"),"",IF($D449=1,IF(OR(price_limit="",price_limit="No Limit"),IF(N449="Yes",1,2),IF(SUMIFS(WhatIf!$G:$G,WhatIf!$A:$A,N$1,WhatIf!$B:$B,N449)&lt;=price_limit,IF(N449="Yes",1,2),"")),""))</f>
        <v/>
      </c>
      <c r="BD449" s="67" t="str">
        <f>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 ca="1">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si="31"/>
        <v>0</v>
      </c>
      <c r="BO449" s="3">
        <f>IF(highlight_pick="Select",0,IF(MID(highlight_pick,1,1)="#",0,IF(INDEX($A449:$BR449,1,MATCH(highlight_pick,$1:$1,0))="",0,IF(INDEX($A449:$BR449,1,MATCH(highlight_pick,$1:$1,0))="Yes",1,2))))</f>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x14ac:dyDescent="0.3">
      <c r="A450" s="19" t="s">
        <v>370</v>
      </c>
      <c r="B450" s="4" t="s">
        <v>237</v>
      </c>
      <c r="C450" s="4" t="s">
        <v>206</v>
      </c>
      <c r="D450" s="3" t="str">
        <f t="shared" ca="1" si="32"/>
        <v/>
      </c>
      <c r="H450" s="5" t="s">
        <v>282</v>
      </c>
      <c r="I450" s="5" t="s">
        <v>282</v>
      </c>
      <c r="J450" s="5" t="s">
        <v>282</v>
      </c>
      <c r="K450" s="5" t="s">
        <v>282</v>
      </c>
      <c r="L450" s="5" t="s">
        <v>282</v>
      </c>
      <c r="M450" s="5" t="s">
        <v>282</v>
      </c>
      <c r="N450" s="5" t="s">
        <v>1</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ref="AS450:AS513" ca="1" si="33">IF(SUM(Y450:AR450)&gt;0,1,"")</f>
        <v/>
      </c>
      <c r="AT450" s="67" t="str">
        <f>IF(OR(E450="",VLOOKUP(E$1,Services!$A$1:$B$22,2,0)="Exclude"),"",IF($D450=1,IF(OR(price_limit="",price_limit="No Limit"),IF(E450="Yes",1,2),IF(SUMIFS(WhatIf!$G:$G,WhatIf!$A:$A,E$1,WhatIf!$B:$B,E450)&lt;=price_limit,IF(E450="Yes",1,2),"")),""))</f>
        <v/>
      </c>
      <c r="AU450" s="67" t="str">
        <f>IF(OR(F450="",VLOOKUP(F$1,Services!$A$1:$B$22,2,0)="Exclude"),"",IF($D450=1,IF(OR(price_limit="",price_limit="No Limit"),IF(F450="Yes",1,2),IF(SUMIFS(WhatIf!$G:$G,WhatIf!$A:$A,F$1,WhatIf!$B:$B,F450)&lt;=price_limit,IF(F450="Yes",1,2),"")),""))</f>
        <v/>
      </c>
      <c r="AV450" s="67" t="str">
        <f>IF(OR(G450="",VLOOKUP(G$1,Services!$A$1:$B$22,2,0)="Exclude"),"",IF($D450=1,IF(OR(price_limit="",price_limit="No Limit"),IF(G450="Yes",1,2),IF(SUMIFS(WhatIf!$G:$G,WhatIf!$A:$A,G$1,WhatIf!$B:$B,G450)&lt;=price_limit,IF(G450="Yes",1,2),"")),""))</f>
        <v/>
      </c>
      <c r="AW450" s="67" t="str">
        <f ca="1">IF(OR(H450="",VLOOKUP(H$1,Services!$A$1:$B$22,2,0)="Exclude"),"",IF($D450=1,IF(OR(price_limit="",price_limit="No Limit"),IF(H450="Yes",1,2),IF(SUMIFS(WhatIf!$G:$G,WhatIf!$A:$A,H$1,WhatIf!$B:$B,H450)&lt;=price_limit,IF(H450="Yes",1,2),"")),""))</f>
        <v/>
      </c>
      <c r="AX450" s="67" t="str">
        <f ca="1">IF(OR(I450="",VLOOKUP(I$1,Services!$A$1:$B$22,2,0)="Exclude"),"",IF($D450=1,IF(OR(price_limit="",price_limit="No Limit"),IF(I450="Yes",1,2),IF(SUMIFS(WhatIf!$G:$G,WhatIf!$A:$A,I$1,WhatIf!$B:$B,I450)&lt;=price_limit,IF(I450="Yes",1,2),"")),""))</f>
        <v/>
      </c>
      <c r="AY450" s="67" t="str">
        <f ca="1">IF(OR(J450="",VLOOKUP(J$1,Services!$A$1:$B$22,2,0)="Exclude"),"",IF($D450=1,IF(OR(price_limit="",price_limit="No Limit"),IF(J450="Yes",1,2),IF(SUMIFS(WhatIf!$G:$G,WhatIf!$A:$A,J$1,WhatIf!$B:$B,J450)&lt;=price_limit,IF(J450="Yes",1,2),"")),""))</f>
        <v/>
      </c>
      <c r="AZ450" s="67" t="str">
        <f ca="1">IF(OR(K450="",VLOOKUP(K$1,Services!$A$1:$B$22,2,0)="Exclude"),"",IF($D450=1,IF(OR(price_limit="",price_limit="No Limit"),IF(K450="Yes",1,2),IF(SUMIFS(WhatIf!$G:$G,WhatIf!$A:$A,K$1,WhatIf!$B:$B,K450)&lt;=price_limit,IF(K450="Yes",1,2),"")),""))</f>
        <v/>
      </c>
      <c r="BA450" s="67" t="str">
        <f ca="1">IF(OR(L450="",VLOOKUP(L$1,Services!$A$1:$B$22,2,0)="Exclude"),"",IF($D450=1,IF(OR(price_limit="",price_limit="No Limit"),IF(L450="Yes",1,2),IF(SUMIFS(WhatIf!$G:$G,WhatIf!$A:$A,L$1,WhatIf!$B:$B,L450)&lt;=price_limit,IF(L450="Yes",1,2),"")),""))</f>
        <v/>
      </c>
      <c r="BB450" s="67" t="str">
        <f ca="1">IF(OR(M450="",VLOOKUP(M$1,Services!$A$1:$B$22,2,0)="Exclude"),"",IF($D450=1,IF(OR(price_limit="",price_limit="No Limit"),IF(M450="Yes",1,2),IF(SUMIFS(WhatIf!$G:$G,WhatIf!$A:$A,M$1,WhatIf!$B:$B,M450)&lt;=price_limit,IF(M450="Yes",1,2),"")),""))</f>
        <v/>
      </c>
      <c r="BC450" s="67" t="str">
        <f ca="1">IF(OR(N450="",VLOOKUP(N$1,Services!$A$1:$B$22,2,0)="Exclude"),"",IF($D450=1,IF(OR(price_limit="",price_limit="No Limit"),IF(N450="Yes",1,2),IF(SUMIFS(WhatIf!$G:$G,WhatIf!$A:$A,N$1,WhatIf!$B:$B,N450)&lt;=price_limit,IF(N450="Yes",1,2),"")),""))</f>
        <v/>
      </c>
      <c r="BD450" s="67" t="str">
        <f>IF(OR(O450="",VLOOKUP(O$1,Services!$A$1:$B$22,2,0)="Exclude"),"",IF($D450=1,IF(OR(price_limit="",price_limit="No Limit"),IF(O450="Yes",1,2),IF(SUMIFS(WhatIf!$G:$G,WhatIf!$A:$A,O$1,WhatIf!$B:$B,O450)&lt;=price_limit,IF(O450="Yes",1,2),"")),""))</f>
        <v/>
      </c>
      <c r="BE450" s="67" t="str">
        <f>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ref="BN450:BN513" si="34">MAX(BO450:BQ450)</f>
        <v>0</v>
      </c>
      <c r="BO450" s="3">
        <f>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sheetData>
  <autoFilter ref="A1:BR450" xr:uid="{1997CC9B-E91C-4E41-8839-0952805D9971}">
    <sortState xmlns:xlrd2="http://schemas.microsoft.com/office/spreadsheetml/2017/richdata2" ref="A2:BR444">
      <sortCondition ref="A2:A444"/>
    </sortState>
  </autoFilter>
  <sortState xmlns:xlrd2="http://schemas.microsoft.com/office/spreadsheetml/2017/richdata2" ref="A2:BR450">
    <sortCondition ref="A2:A450"/>
  </sortState>
  <conditionalFormatting sqref="H82:H84 X79 E14:F15 E103:F103 H104:H105 H144:H146 H96 E22:F22 H22 E126:F128 H126 O22:S22 E76:F77 H76:H77 E169:F170 H131:H132 E148:F148 H44 H116 H188:I189 E3:F6 H4:H6 O3:S6 H33:H36 E173:F176 E131:F133 E83:F83 H86:H90 H66:H68 H50 E35:F35 E185 E200:F200 E122:F123 E41 E74 E91 E97 E144:E146 E152:E153 E184:F184 E183 F25:G25 E135 E198:E199 E84:E85 E98:F101 E171 F31:G31 E149 E86:F90 H98:H101 O131:S133 H173:I176 H46:H48 E136:F142 X173:X176 E197:F197 F196 E150:F151 H149:I153 H70:H73 E68:F73 E17:F20 E118:F119 X144:X153 E16 E50:F50 E54:E57 F43:G43 E110 F87:G87 E105:F105 E104 F3:G3 E32:E34 E36:E37 E64:E67 E181:F181 E180 E190:F190 E189 E192:F195 S192:S200 H192:I204 E186:F188 H183:I186 X178:X181 H178:I181 E178:F179 E159 H159:I159 X159 H135:H142 X135:X142 X131:X133 H107:H108 E107:F108 X107:X108 O107:S108 E93:F94 H93:H94 X81:X94 H61:H63 H58 E58:F63 E52:F53 H52:H56 F52:G52 E48 E49:G49 E38:F40 H25:H29 E24:F31 H15:H20 X14:X20 E8:F8 H8 O8:S8 X3:X8 O126:S128 O135:S142 O197:Q200 O96:P96 R96:S96 O76:S77 O93:S94 O159:S159 O144:S146 H155:I156 E155:F156 X155:X156 E111:F116 X110:X116 H110:H114 O110:S116 H38:H39 O173:S176 X10:X12 O10:S12 H10:H12 E10:F12 E120:E121 E124 E42:F47 O52:S74 O192:R196 X96:X105 O162:S166 X162:X166 H162:I166 E162:E166 F174:G175 H118:H124 X118:X129 X22:X50 X52:X74 X76:X77 X183:X190 X192:X200 O82:S91 O103:S105 O118:S124 O155:S156 O178:S181 O183:S190 E168 H168:I170 X168:X171 O168:S171 O24:S50 O97:S101 O148:S153 O14:S20">
    <cfRule type="expression" dxfId="789" priority="2439" stopIfTrue="1">
      <formula>AND(E3="$",OR(#REF!="Yes",#REF!="No"))</formula>
    </cfRule>
    <cfRule type="expression" priority="2440" stopIfTrue="1">
      <formula>E3="$"</formula>
    </cfRule>
    <cfRule type="expression" dxfId="788" priority="2441" stopIfTrue="1">
      <formula>E3&lt;&gt;#REF!</formula>
    </cfRule>
  </conditionalFormatting>
  <conditionalFormatting sqref="E23 E79:F79 E129 E147:F147 E7:F7 E102:F102 F81 H92 H125 H7 H147 H129 H81 H23 I82:I84 G14:G15 G103 I104:I105 I144:I146 G22 G126:G128 I126 O81:S81 O92:S92 O125:S125 O7:S7 O147:S147 O79:S79 O102:S102 G76:G77 I76:I77 G169:G170 I131:I132 G148 I44 I116 O129:S129 H154:I154 G3:G5 I4:I5 I33:I36 G131:G133 G83 I86:I90 I66:I68 I50 G35 G146 G173:G176 F12:G12 F62:G62 G122:G123 F10:G10 G199:G200 G86:G90 G98:G101 F32:G33 I98:I101 I46:I48 O154:Q154 J16:N16 N15 N17 N22 J46:N46 N44:N45 N47 N56 N63 J65:N84 J87:N89 N85:N86 N90:N91 N103:N104 N108 N114 N123 J131:N133 N139 J175:N176 N173:N174 N183 N198 N209 N232:N233 J248:N249 N247 N250 N315 N332 N337 J338:N340 J347:N349 N346 N350 J343:N343 K342:N342 K344:N344 J120:N122 N119 N341 M345:N345 G136:G142 X102 X23 X79 X129 X147 X7 X125 X92 X81 J316:N328 J330:N331 J267:N267 G150:G151 I8 I70:I73 G68:G73 J18:N21 G118:G119 J135:N138 J140:N156 T144:T153 G50 G105 F3:G3 E125:F125 G181 G190 J210:N231 J199:N206 R201:R204 J192:N197 G192:G197 T192:T200 G184:G188 J184:N190 T183:T190 J178:N181 G178:G179 T178:T181 J159:N159 T159 I135:I142 T135:T142 T131:T133 J115:N118 J110:N113 I107:I108 G107:G108 J105:N107 T107:T108 G93:G94 I93:I94 T81:T94 I61:I63 I58 J57:N62 G58:G64 J52:N55 G52:G53 I52:I56 T52:T74 J48:N50 I25:I29 G24:G31 J23:S23 G17:G20 I15:I20 T17:T20 G8 T6:T8 J4:N8 J351:N353 J333:N336 J269:N274 G155:G156 T155:T156 G111:G116 I110:I114 T110:T116 I38:I39 G38:G40 T162:T166 J10:N14 T10:T12 G10:G12 I10:I11 J128:N129 G42:G47 J25:N43 T22:T50 H41:I42 J290:N295 J276:N280 J92:N102 T96:T105 J162:N166 J309:N314 J297:N305 J282:N288 I118:I124 J124:N126 T118:T129 J208:N208 J251:N265 J234:N246 J168:N172">
    <cfRule type="expression" dxfId="787" priority="2431" stopIfTrue="1">
      <formula>AND(E3="$",OR(#REF!="Yes",#REF!="No"))</formula>
    </cfRule>
    <cfRule type="expression" priority="2432" stopIfTrue="1">
      <formula>E3="$"</formula>
    </cfRule>
    <cfRule type="expression" dxfId="786" priority="2433" stopIfTrue="1">
      <formula>E3&lt;&gt;#REF!</formula>
    </cfRule>
  </conditionalFormatting>
  <conditionalFormatting sqref="H102">
    <cfRule type="expression" dxfId="785" priority="2353" stopIfTrue="1">
      <formula>AND(H102="$",OR(#REF!="Yes",#REF!="No"))</formula>
    </cfRule>
    <cfRule type="expression" priority="2354" stopIfTrue="1">
      <formula>H102="$"</formula>
    </cfRule>
    <cfRule type="expression" dxfId="784" priority="2355" stopIfTrue="1">
      <formula>H102&lt;&gt;#REF!</formula>
    </cfRule>
  </conditionalFormatting>
  <conditionalFormatting sqref="E81">
    <cfRule type="expression" dxfId="783" priority="2350" stopIfTrue="1">
      <formula>AND(E81="$",OR(#REF!="Yes",#REF!="No"))</formula>
    </cfRule>
    <cfRule type="expression" priority="2351" stopIfTrue="1">
      <formula>E81="$"</formula>
    </cfRule>
    <cfRule type="expression" dxfId="782" priority="2352" stopIfTrue="1">
      <formula>E81&lt;&gt;#REF!</formula>
    </cfRule>
  </conditionalFormatting>
  <conditionalFormatting sqref="F92">
    <cfRule type="expression" dxfId="781" priority="2347" stopIfTrue="1">
      <formula>AND(F92="$",OR(#REF!="Yes",#REF!="No"))</formula>
    </cfRule>
    <cfRule type="expression" priority="2348" stopIfTrue="1">
      <formula>F92="$"</formula>
    </cfRule>
    <cfRule type="expression" dxfId="780" priority="2349" stopIfTrue="1">
      <formula>F92&lt;&gt;#REF!</formula>
    </cfRule>
  </conditionalFormatting>
  <conditionalFormatting sqref="E117 H117 O117:Q117 S117 X117">
    <cfRule type="expression" dxfId="779" priority="2341" stopIfTrue="1">
      <formula>AND(E117="$",OR(#REF!="Yes",#REF!="No"))</formula>
    </cfRule>
    <cfRule type="expression" priority="2342" stopIfTrue="1">
      <formula>E117="$"</formula>
    </cfRule>
    <cfRule type="expression" dxfId="778" priority="2343" stopIfTrue="1">
      <formula>E117&lt;&gt;#REF!</formula>
    </cfRule>
  </conditionalFormatting>
  <conditionalFormatting sqref="G6">
    <cfRule type="expression" dxfId="777" priority="2338" stopIfTrue="1">
      <formula>AND(G6="$",OR(#REF!="Yes",#REF!="No"))</formula>
    </cfRule>
    <cfRule type="expression" priority="2339" stopIfTrue="1">
      <formula>G6="$"</formula>
    </cfRule>
    <cfRule type="expression" dxfId="776" priority="2340" stopIfTrue="1">
      <formula>G6&lt;&gt;#REF!</formula>
    </cfRule>
  </conditionalFormatting>
  <conditionalFormatting sqref="G147 G7 G102 G125 G79 G81">
    <cfRule type="expression" dxfId="775" priority="2335" stopIfTrue="1">
      <formula>AND(G7="$",OR(#REF!="Yes",#REF!="No"))</formula>
    </cfRule>
    <cfRule type="expression" priority="2336" stopIfTrue="1">
      <formula>G7="$"</formula>
    </cfRule>
    <cfRule type="expression" dxfId="774" priority="2337" stopIfTrue="1">
      <formula>G7&lt;&gt;#REF!</formula>
    </cfRule>
  </conditionalFormatting>
  <conditionalFormatting sqref="G92">
    <cfRule type="expression" dxfId="773" priority="2332" stopIfTrue="1">
      <formula>AND(G92="$",OR(#REF!="Yes",#REF!="No"))</formula>
    </cfRule>
    <cfRule type="expression" priority="2333" stopIfTrue="1">
      <formula>G92="$"</formula>
    </cfRule>
    <cfRule type="expression" dxfId="772" priority="2334" stopIfTrue="1">
      <formula>G92&lt;&gt;#REF!</formula>
    </cfRule>
  </conditionalFormatting>
  <conditionalFormatting sqref="H79">
    <cfRule type="expression" dxfId="771" priority="2323" stopIfTrue="1">
      <formula>AND(H79="$",OR(#REF!="Yes",#REF!="No"))</formula>
    </cfRule>
    <cfRule type="expression" priority="2324" stopIfTrue="1">
      <formula>H79="$"</formula>
    </cfRule>
    <cfRule type="expression" dxfId="770" priority="2325" stopIfTrue="1">
      <formula>H79&lt;&gt;#REF!</formula>
    </cfRule>
  </conditionalFormatting>
  <conditionalFormatting sqref="I6 I96 I22">
    <cfRule type="expression" dxfId="769" priority="2317" stopIfTrue="1">
      <formula>AND(I6="$",OR(#REF!="Yes",#REF!="No"))</formula>
    </cfRule>
    <cfRule type="expression" priority="2318" stopIfTrue="1">
      <formula>I6="$"</formula>
    </cfRule>
    <cfRule type="expression" dxfId="768" priority="2319" stopIfTrue="1">
      <formula>I6&lt;&gt;#REF!</formula>
    </cfRule>
  </conditionalFormatting>
  <conditionalFormatting sqref="I125 I7 I147 I129 I23">
    <cfRule type="expression" dxfId="767" priority="2314" stopIfTrue="1">
      <formula>AND(I7="$",OR(#REF!="Yes",#REF!="No"))</formula>
    </cfRule>
    <cfRule type="expression" priority="2315" stopIfTrue="1">
      <formula>I7="$"</formula>
    </cfRule>
    <cfRule type="expression" dxfId="766" priority="2316" stopIfTrue="1">
      <formula>I7&lt;&gt;#REF!</formula>
    </cfRule>
  </conditionalFormatting>
  <conditionalFormatting sqref="I102">
    <cfRule type="expression" dxfId="765" priority="2308" stopIfTrue="1">
      <formula>AND(I102="$",OR(#REF!="Yes",#REF!="No"))</formula>
    </cfRule>
    <cfRule type="expression" priority="2309" stopIfTrue="1">
      <formula>I102="$"</formula>
    </cfRule>
    <cfRule type="expression" dxfId="764" priority="2310" stopIfTrue="1">
      <formula>I102&lt;&gt;#REF!</formula>
    </cfRule>
  </conditionalFormatting>
  <conditionalFormatting sqref="I117">
    <cfRule type="expression" dxfId="763" priority="2305" stopIfTrue="1">
      <formula>AND(I117="$",OR(#REF!="Yes",#REF!="No"))</formula>
    </cfRule>
    <cfRule type="expression" priority="2306" stopIfTrue="1">
      <formula>I117="$"</formula>
    </cfRule>
    <cfRule type="expression" dxfId="762" priority="2307" stopIfTrue="1">
      <formula>I117&lt;&gt;#REF!</formula>
    </cfRule>
  </conditionalFormatting>
  <conditionalFormatting sqref="I79">
    <cfRule type="expression" dxfId="761" priority="2299" stopIfTrue="1">
      <formula>AND(I79="$",OR(#REF!="Yes",#REF!="No"))</formula>
    </cfRule>
    <cfRule type="expression" priority="2300" stopIfTrue="1">
      <formula>I79="$"</formula>
    </cfRule>
    <cfRule type="expression" dxfId="760" priority="2301" stopIfTrue="1">
      <formula>I79&lt;&gt;#REF!</formula>
    </cfRule>
  </conditionalFormatting>
  <conditionalFormatting sqref="I92">
    <cfRule type="expression" dxfId="759" priority="2245" stopIfTrue="1">
      <formula>AND(I92="$",OR(#REF!="Yes",#REF!="No"))</formula>
    </cfRule>
    <cfRule type="expression" priority="2246" stopIfTrue="1">
      <formula>I92="$"</formula>
    </cfRule>
    <cfRule type="expression" dxfId="758" priority="2247" stopIfTrue="1">
      <formula>I92&lt;&gt;#REF!</formula>
    </cfRule>
  </conditionalFormatting>
  <conditionalFormatting sqref="F162:F164 F166 F168">
    <cfRule type="expression" dxfId="757" priority="2209" stopIfTrue="1">
      <formula>AND(F162="$",OR(#REF!="Yes",#REF!="No"))</formula>
    </cfRule>
    <cfRule type="expression" priority="2210" stopIfTrue="1">
      <formula>F162="$"</formula>
    </cfRule>
    <cfRule type="expression" dxfId="756" priority="2211" stopIfTrue="1">
      <formula>F162&lt;&gt;#REF!</formula>
    </cfRule>
  </conditionalFormatting>
  <conditionalFormatting sqref="G162:G164 G166 G168">
    <cfRule type="expression" dxfId="755" priority="2206" stopIfTrue="1">
      <formula>AND(G162="$",OR(#REF!="Yes",#REF!="No"))</formula>
    </cfRule>
    <cfRule type="expression" priority="2207" stopIfTrue="1">
      <formula>G162="$"</formula>
    </cfRule>
    <cfRule type="expression" dxfId="754" priority="2208" stopIfTrue="1">
      <formula>G162&lt;&gt;#REF!</formula>
    </cfRule>
  </conditionalFormatting>
  <conditionalFormatting sqref="E209 H209 O209:Q209 S209">
    <cfRule type="expression" dxfId="753" priority="2135" stopIfTrue="1">
      <formula>AND(E209="$",OR(#REF!="Yes",#REF!="No"))</formula>
    </cfRule>
    <cfRule type="expression" priority="2136" stopIfTrue="1">
      <formula>E209="$"</formula>
    </cfRule>
    <cfRule type="expression" dxfId="752" priority="2137" stopIfTrue="1">
      <formula>E209&lt;&gt;#REF!</formula>
    </cfRule>
  </conditionalFormatting>
  <conditionalFormatting sqref="I209">
    <cfRule type="expression" dxfId="751" priority="2129" stopIfTrue="1">
      <formula>AND(I209="$",OR(#REF!="Yes",#REF!="No"))</formula>
    </cfRule>
    <cfRule type="expression" priority="2130" stopIfTrue="1">
      <formula>I209="$"</formula>
    </cfRule>
    <cfRule type="expression" dxfId="750" priority="2131" stopIfTrue="1">
      <formula>I209&lt;&gt;#REF!</formula>
    </cfRule>
  </conditionalFormatting>
  <conditionalFormatting sqref="H13 E13:F13 O13:S13 X13">
    <cfRule type="expression" dxfId="749" priority="2116" stopIfTrue="1">
      <formula>AND(E13="$",OR(#REF!="Yes",#REF!="No"))</formula>
    </cfRule>
    <cfRule type="expression" priority="2117" stopIfTrue="1">
      <formula>E13="$"</formula>
    </cfRule>
    <cfRule type="expression" dxfId="748" priority="2118" stopIfTrue="1">
      <formula>E13&lt;&gt;#REF!</formula>
    </cfRule>
  </conditionalFormatting>
  <conditionalFormatting sqref="G13 I13">
    <cfRule type="expression" dxfId="747" priority="2113" stopIfTrue="1">
      <formula>AND(G13="$",OR(#REF!="Yes",#REF!="No"))</formula>
    </cfRule>
    <cfRule type="expression" priority="2114" stopIfTrue="1">
      <formula>G13="$"</formula>
    </cfRule>
    <cfRule type="expression" dxfId="746" priority="2115" stopIfTrue="1">
      <formula>G13&lt;&gt;#REF!</formula>
    </cfRule>
  </conditionalFormatting>
  <conditionalFormatting sqref="E154 S154 X154">
    <cfRule type="expression" dxfId="745" priority="2080" stopIfTrue="1">
      <formula>AND(E154="$",OR(#REF!="Yes",#REF!="No"))</formula>
    </cfRule>
    <cfRule type="expression" priority="2081" stopIfTrue="1">
      <formula>E154="$"</formula>
    </cfRule>
    <cfRule type="expression" dxfId="744" priority="2082" stopIfTrue="1">
      <formula>E154&lt;&gt;#REF!</formula>
    </cfRule>
  </conditionalFormatting>
  <conditionalFormatting sqref="E80:F80 O80:S80">
    <cfRule type="expression" dxfId="743" priority="2055" stopIfTrue="1">
      <formula>AND(E80="$",OR(#REF!="Yes",#REF!="No"))</formula>
    </cfRule>
    <cfRule type="expression" priority="2056" stopIfTrue="1">
      <formula>E80="$"</formula>
    </cfRule>
    <cfRule type="expression" dxfId="742" priority="2057" stopIfTrue="1">
      <formula>E80&lt;&gt;#REF!</formula>
    </cfRule>
  </conditionalFormatting>
  <conditionalFormatting sqref="G80">
    <cfRule type="expression" dxfId="741" priority="2052" stopIfTrue="1">
      <formula>AND(G80="$",OR(#REF!="Yes",#REF!="No"))</formula>
    </cfRule>
    <cfRule type="expression" priority="2053" stopIfTrue="1">
      <formula>G80="$"</formula>
    </cfRule>
    <cfRule type="expression" dxfId="740" priority="2054" stopIfTrue="1">
      <formula>G80&lt;&gt;#REF!</formula>
    </cfRule>
  </conditionalFormatting>
  <conditionalFormatting sqref="H80">
    <cfRule type="expression" dxfId="739" priority="2049" stopIfTrue="1">
      <formula>AND(H80="$",OR(#REF!="Yes",#REF!="No"))</formula>
    </cfRule>
    <cfRule type="expression" priority="2050" stopIfTrue="1">
      <formula>H80="$"</formula>
    </cfRule>
    <cfRule type="expression" dxfId="738" priority="2051" stopIfTrue="1">
      <formula>H80&lt;&gt;#REF!</formula>
    </cfRule>
  </conditionalFormatting>
  <conditionalFormatting sqref="I80">
    <cfRule type="expression" dxfId="737" priority="2046" stopIfTrue="1">
      <formula>AND(I80="$",OR(#REF!="Yes",#REF!="No"))</formula>
    </cfRule>
    <cfRule type="expression" priority="2047" stopIfTrue="1">
      <formula>I80="$"</formula>
    </cfRule>
    <cfRule type="expression" dxfId="736" priority="2048" stopIfTrue="1">
      <formula>I80&lt;&gt;#REF!</formula>
    </cfRule>
  </conditionalFormatting>
  <conditionalFormatting sqref="O143:Q143 E143 H143 S143 X143">
    <cfRule type="expression" dxfId="735" priority="2014" stopIfTrue="1">
      <formula>AND(E143="$",OR(#REF!="Yes",#REF!="No"))</formula>
    </cfRule>
    <cfRule type="expression" priority="2015" stopIfTrue="1">
      <formula>E143="$"</formula>
    </cfRule>
    <cfRule type="expression" dxfId="734" priority="2016" stopIfTrue="1">
      <formula>E143&lt;&gt;#REF!</formula>
    </cfRule>
  </conditionalFormatting>
  <conditionalFormatting sqref="I143">
    <cfRule type="expression" dxfId="733" priority="2011" stopIfTrue="1">
      <formula>AND(I143="$",OR(#REF!="Yes",#REF!="No"))</formula>
    </cfRule>
    <cfRule type="expression" priority="2012" stopIfTrue="1">
      <formula>I143="$"</formula>
    </cfRule>
    <cfRule type="expression" dxfId="732" priority="2013" stopIfTrue="1">
      <formula>I143&lt;&gt;#REF!</formula>
    </cfRule>
  </conditionalFormatting>
  <conditionalFormatting sqref="X78">
    <cfRule type="expression" dxfId="731" priority="2004" stopIfTrue="1">
      <formula>AND(X78="$",OR(#REF!="Yes",#REF!="No"))</formula>
    </cfRule>
    <cfRule type="expression" priority="2005" stopIfTrue="1">
      <formula>X78="$"</formula>
    </cfRule>
    <cfRule type="expression" dxfId="730" priority="2006" stopIfTrue="1">
      <formula>X78&lt;&gt;#REF!</formula>
    </cfRule>
  </conditionalFormatting>
  <conditionalFormatting sqref="E78:F78 O78:S78 X78">
    <cfRule type="expression" dxfId="729" priority="2001" stopIfTrue="1">
      <formula>AND(E78="$",OR(#REF!="Yes",#REF!="No"))</formula>
    </cfRule>
    <cfRule type="expression" priority="2002" stopIfTrue="1">
      <formula>E78="$"</formula>
    </cfRule>
    <cfRule type="expression" dxfId="728" priority="2003" stopIfTrue="1">
      <formula>E78&lt;&gt;#REF!</formula>
    </cfRule>
  </conditionalFormatting>
  <conditionalFormatting sqref="G78">
    <cfRule type="expression" dxfId="727" priority="1998" stopIfTrue="1">
      <formula>AND(G78="$",OR(#REF!="Yes",#REF!="No"))</formula>
    </cfRule>
    <cfRule type="expression" priority="1999" stopIfTrue="1">
      <formula>G78="$"</formula>
    </cfRule>
    <cfRule type="expression" dxfId="726" priority="2000" stopIfTrue="1">
      <formula>G78&lt;&gt;#REF!</formula>
    </cfRule>
  </conditionalFormatting>
  <conditionalFormatting sqref="H78">
    <cfRule type="expression" dxfId="725" priority="1995" stopIfTrue="1">
      <formula>AND(H78="$",OR(#REF!="Yes",#REF!="No"))</formula>
    </cfRule>
    <cfRule type="expression" priority="1996" stopIfTrue="1">
      <formula>H78="$"</formula>
    </cfRule>
    <cfRule type="expression" dxfId="724" priority="1997" stopIfTrue="1">
      <formula>H78&lt;&gt;#REF!</formula>
    </cfRule>
  </conditionalFormatting>
  <conditionalFormatting sqref="I78">
    <cfRule type="expression" dxfId="723" priority="1992" stopIfTrue="1">
      <formula>AND(I78="$",OR(#REF!="Yes",#REF!="No"))</formula>
    </cfRule>
    <cfRule type="expression" priority="1993" stopIfTrue="1">
      <formula>I78="$"</formula>
    </cfRule>
    <cfRule type="expression" dxfId="722" priority="1994" stopIfTrue="1">
      <formula>I78&lt;&gt;#REF!</formula>
    </cfRule>
  </conditionalFormatting>
  <conditionalFormatting sqref="I95">
    <cfRule type="expression" dxfId="721" priority="1948" stopIfTrue="1">
      <formula>AND(I95="$",OR(#REF!="Yes",#REF!="No"))</formula>
    </cfRule>
    <cfRule type="expression" priority="1949" stopIfTrue="1">
      <formula>I95="$"</formula>
    </cfRule>
    <cfRule type="expression" dxfId="720" priority="1950" stopIfTrue="1">
      <formula>I95&lt;&gt;#REF!</formula>
    </cfRule>
  </conditionalFormatting>
  <conditionalFormatting sqref="H95 R95:R97 O95:P95 X95 R95:S95">
    <cfRule type="expression" dxfId="719" priority="1954" stopIfTrue="1">
      <formula>AND(H95="$",OR(#REF!="Yes",#REF!="No"))</formula>
    </cfRule>
    <cfRule type="expression" priority="1955" stopIfTrue="1">
      <formula>H95="$"</formula>
    </cfRule>
    <cfRule type="expression" dxfId="718" priority="1956" stopIfTrue="1">
      <formula>H95&lt;&gt;#REF!</formula>
    </cfRule>
  </conditionalFormatting>
  <conditionalFormatting sqref="Q106">
    <cfRule type="expression" dxfId="717" priority="1925" stopIfTrue="1">
      <formula>AND(Q106="$",OR(#REF!="Yes",#REF!="No"))</formula>
    </cfRule>
    <cfRule type="expression" priority="1926" stopIfTrue="1">
      <formula>Q106="$"</formula>
    </cfRule>
    <cfRule type="expression" dxfId="716" priority="1927" stopIfTrue="1">
      <formula>Q106&lt;&gt;#REF!</formula>
    </cfRule>
  </conditionalFormatting>
  <conditionalFormatting sqref="G106 I106">
    <cfRule type="expression" dxfId="715" priority="1932" stopIfTrue="1">
      <formula>AND(G106="$",OR(#REF!="Yes",#REF!="No"))</formula>
    </cfRule>
    <cfRule type="expression" priority="1933" stopIfTrue="1">
      <formula>G106="$"</formula>
    </cfRule>
    <cfRule type="expression" dxfId="714" priority="1934" stopIfTrue="1">
      <formula>G106&lt;&gt;#REF!</formula>
    </cfRule>
  </conditionalFormatting>
  <conditionalFormatting sqref="E106:F106 H106 O106:P106 R106:S106">
    <cfRule type="expression" dxfId="713" priority="1935" stopIfTrue="1">
      <formula>AND(E106="$",OR(#REF!="Yes",#REF!="No"))</formula>
    </cfRule>
    <cfRule type="expression" priority="1936" stopIfTrue="1">
      <formula>E106="$"</formula>
    </cfRule>
    <cfRule type="expression" dxfId="712" priority="1937" stopIfTrue="1">
      <formula>E106&lt;&gt;#REF!</formula>
    </cfRule>
  </conditionalFormatting>
  <conditionalFormatting sqref="H21 E21 O21:S21 X21">
    <cfRule type="expression" dxfId="711" priority="1912" stopIfTrue="1">
      <formula>AND(E21="$",OR(#REF!="Yes",#REF!="No"))</formula>
    </cfRule>
    <cfRule type="expression" priority="1913" stopIfTrue="1">
      <formula>E21="$"</formula>
    </cfRule>
    <cfRule type="expression" dxfId="710" priority="1914" stopIfTrue="1">
      <formula>E21&lt;&gt;#REF!</formula>
    </cfRule>
  </conditionalFormatting>
  <conditionalFormatting sqref="I21">
    <cfRule type="expression" dxfId="709" priority="1906" stopIfTrue="1">
      <formula>AND(I21="$",OR(#REF!="Yes",#REF!="No"))</formula>
    </cfRule>
    <cfRule type="expression" priority="1907" stopIfTrue="1">
      <formula>I21="$"</formula>
    </cfRule>
    <cfRule type="expression" dxfId="708" priority="1908" stopIfTrue="1">
      <formula>I21&lt;&gt;#REF!</formula>
    </cfRule>
  </conditionalFormatting>
  <conditionalFormatting sqref="R234">
    <cfRule type="expression" dxfId="707" priority="1881" stopIfTrue="1">
      <formula>AND(R234="$",OR(#REF!="Yes",#REF!="No"))</formula>
    </cfRule>
    <cfRule type="expression" priority="1882" stopIfTrue="1">
      <formula>R234="$"</formula>
    </cfRule>
    <cfRule type="expression" dxfId="706" priority="1883" stopIfTrue="1">
      <formula>R234&lt;&gt;#REF!</formula>
    </cfRule>
  </conditionalFormatting>
  <conditionalFormatting sqref="R117">
    <cfRule type="expression" dxfId="705" priority="1887" stopIfTrue="1">
      <formula>AND(R117="$",OR(#REF!="Yes",#REF!="No"))</formula>
    </cfRule>
    <cfRule type="expression" priority="1888" stopIfTrue="1">
      <formula>R117="$"</formula>
    </cfRule>
    <cfRule type="expression" dxfId="704" priority="1889" stopIfTrue="1">
      <formula>R117&lt;&gt;#REF!</formula>
    </cfRule>
  </conditionalFormatting>
  <conditionalFormatting sqref="R255">
    <cfRule type="expression" dxfId="703" priority="1875" stopIfTrue="1">
      <formula>AND(R255="$",OR(#REF!="Yes",#REF!="No"))</formula>
    </cfRule>
    <cfRule type="expression" priority="1876" stopIfTrue="1">
      <formula>R255="$"</formula>
    </cfRule>
    <cfRule type="expression" dxfId="702" priority="1877" stopIfTrue="1">
      <formula>R255&lt;&gt;#REF!</formula>
    </cfRule>
  </conditionalFormatting>
  <conditionalFormatting sqref="R197:R198">
    <cfRule type="expression" dxfId="701" priority="1872" stopIfTrue="1">
      <formula>AND(R197="$",OR(#REF!="Yes",#REF!="No"))</formula>
    </cfRule>
    <cfRule type="expression" priority="1873" stopIfTrue="1">
      <formula>R197="$"</formula>
    </cfRule>
    <cfRule type="expression" dxfId="700" priority="1874" stopIfTrue="1">
      <formula>R197&lt;&gt;#REF!</formula>
    </cfRule>
  </conditionalFormatting>
  <conditionalFormatting sqref="S75 E75:F75 H75 O75:Q75 X75">
    <cfRule type="expression" dxfId="699" priority="1797" stopIfTrue="1">
      <formula>AND(E75="$",OR(#REF!="Yes",#REF!="No"))</formula>
    </cfRule>
    <cfRule type="expression" priority="1798" stopIfTrue="1">
      <formula>E75="$"</formula>
    </cfRule>
    <cfRule type="expression" dxfId="698" priority="1799" stopIfTrue="1">
      <formula>E75&lt;&gt;#REF!</formula>
    </cfRule>
  </conditionalFormatting>
  <conditionalFormatting sqref="G75 I75">
    <cfRule type="expression" dxfId="697" priority="1794" stopIfTrue="1">
      <formula>AND(G75="$",OR(#REF!="Yes",#REF!="No"))</formula>
    </cfRule>
    <cfRule type="expression" priority="1795" stopIfTrue="1">
      <formula>G75="$"</formula>
    </cfRule>
    <cfRule type="expression" dxfId="696" priority="1796" stopIfTrue="1">
      <formula>G75&lt;&gt;#REF!</formula>
    </cfRule>
  </conditionalFormatting>
  <conditionalFormatting sqref="S172 O172:Q172 E172:F172 X172">
    <cfRule type="expression" dxfId="695" priority="1784" stopIfTrue="1">
      <formula>AND(E172="$",OR(#REF!="Yes",#REF!="No"))</formula>
    </cfRule>
    <cfRule type="expression" priority="1785" stopIfTrue="1">
      <formula>E172="$"</formula>
    </cfRule>
    <cfRule type="expression" dxfId="694" priority="1786" stopIfTrue="1">
      <formula>E172&lt;&gt;#REF!</formula>
    </cfRule>
  </conditionalFormatting>
  <conditionalFormatting sqref="G172">
    <cfRule type="expression" dxfId="693" priority="1781" stopIfTrue="1">
      <formula>AND(G172="$",OR(#REF!="Yes",#REF!="No"))</formula>
    </cfRule>
    <cfRule type="expression" priority="1782" stopIfTrue="1">
      <formula>G172="$"</formula>
    </cfRule>
    <cfRule type="expression" dxfId="692" priority="1783" stopIfTrue="1">
      <formula>G172&lt;&gt;#REF!</formula>
    </cfRule>
  </conditionalFormatting>
  <conditionalFormatting sqref="R172">
    <cfRule type="expression" dxfId="691" priority="1758" stopIfTrue="1">
      <formula>AND(R172="$",OR(#REF!="Yes",#REF!="No"))</formula>
    </cfRule>
    <cfRule type="expression" priority="1759" stopIfTrue="1">
      <formula>R172="$"</formula>
    </cfRule>
    <cfRule type="expression" dxfId="690" priority="1760" stopIfTrue="1">
      <formula>R172&lt;&gt;#REF!</formula>
    </cfRule>
  </conditionalFormatting>
  <conditionalFormatting sqref="I81">
    <cfRule type="expression" dxfId="689" priority="1746" stopIfTrue="1">
      <formula>AND(I81="$",OR(#REF!="Yes",#REF!="No"))</formula>
    </cfRule>
    <cfRule type="expression" priority="1747" stopIfTrue="1">
      <formula>I81="$"</formula>
    </cfRule>
    <cfRule type="expression" dxfId="688" priority="1748" stopIfTrue="1">
      <formula>I81&lt;&gt;#REF!</formula>
    </cfRule>
  </conditionalFormatting>
  <conditionalFormatting sqref="H97">
    <cfRule type="expression" dxfId="687" priority="1743" stopIfTrue="1">
      <formula>AND(H97="$",OR(#REF!="Yes",#REF!="No"))</formula>
    </cfRule>
    <cfRule type="expression" priority="1744" stopIfTrue="1">
      <formula>H97="$"</formula>
    </cfRule>
    <cfRule type="expression" dxfId="686" priority="1745" stopIfTrue="1">
      <formula>H97&lt;&gt;#REF!</formula>
    </cfRule>
  </conditionalFormatting>
  <conditionalFormatting sqref="I97">
    <cfRule type="expression" dxfId="685" priority="1740" stopIfTrue="1">
      <formula>AND(I97="$",OR(#REF!="Yes",#REF!="No"))</formula>
    </cfRule>
    <cfRule type="expression" priority="1741" stopIfTrue="1">
      <formula>I97="$"</formula>
    </cfRule>
    <cfRule type="expression" dxfId="684" priority="1742" stopIfTrue="1">
      <formula>I97&lt;&gt;#REF!</formula>
    </cfRule>
  </conditionalFormatting>
  <conditionalFormatting sqref="H249">
    <cfRule type="expression" dxfId="683" priority="1725" stopIfTrue="1">
      <formula>AND(H249="$",OR(#REF!="Yes",#REF!="No"))</formula>
    </cfRule>
    <cfRule type="expression" priority="1726" stopIfTrue="1">
      <formula>H249="$"</formula>
    </cfRule>
    <cfRule type="expression" dxfId="682" priority="1727" stopIfTrue="1">
      <formula>H249&lt;&gt;#REF!</formula>
    </cfRule>
  </conditionalFormatting>
  <conditionalFormatting sqref="I249">
    <cfRule type="expression" dxfId="681" priority="1722" stopIfTrue="1">
      <formula>AND(I249="$",OR(#REF!="Yes",#REF!="No"))</formula>
    </cfRule>
    <cfRule type="expression" priority="1723" stopIfTrue="1">
      <formula>I249="$"</formula>
    </cfRule>
    <cfRule type="expression" dxfId="680" priority="1724" stopIfTrue="1">
      <formula>I249&lt;&gt;#REF!</formula>
    </cfRule>
  </conditionalFormatting>
  <conditionalFormatting sqref="I12">
    <cfRule type="expression" dxfId="679" priority="1719" stopIfTrue="1">
      <formula>AND(I12="$",OR(#REF!="Yes",#REF!="No"))</formula>
    </cfRule>
    <cfRule type="expression" priority="1720" stopIfTrue="1">
      <formula>I12="$"</formula>
    </cfRule>
    <cfRule type="expression" dxfId="678" priority="1721" stopIfTrue="1">
      <formula>I12&lt;&gt;#REF!</formula>
    </cfRule>
  </conditionalFormatting>
  <conditionalFormatting sqref="H14">
    <cfRule type="expression" dxfId="677" priority="1716" stopIfTrue="1">
      <formula>AND(H14="$",OR(#REF!="Yes",#REF!="No"))</formula>
    </cfRule>
    <cfRule type="expression" priority="1717" stopIfTrue="1">
      <formula>H14="$"</formula>
    </cfRule>
    <cfRule type="expression" dxfId="676" priority="1718" stopIfTrue="1">
      <formula>H14&lt;&gt;#REF!</formula>
    </cfRule>
  </conditionalFormatting>
  <conditionalFormatting sqref="I14">
    <cfRule type="expression" dxfId="675" priority="1713" stopIfTrue="1">
      <formula>AND(I14="$",OR(#REF!="Yes",#REF!="No"))</formula>
    </cfRule>
    <cfRule type="expression" priority="1714" stopIfTrue="1">
      <formula>I14="$"</formula>
    </cfRule>
    <cfRule type="expression" dxfId="674" priority="1715" stopIfTrue="1">
      <formula>I14&lt;&gt;#REF!</formula>
    </cfRule>
  </conditionalFormatting>
  <conditionalFormatting sqref="I256">
    <cfRule type="expression" dxfId="673" priority="1467" stopIfTrue="1">
      <formula>AND(I256="$",OR(#REF!="Yes",#REF!="No"))</formula>
    </cfRule>
    <cfRule type="expression" priority="1468" stopIfTrue="1">
      <formula>I256="$"</formula>
    </cfRule>
    <cfRule type="expression" dxfId="672" priority="1469" stopIfTrue="1">
      <formula>I256&lt;&gt;#REF!</formula>
    </cfRule>
  </conditionalFormatting>
  <conditionalFormatting sqref="H31">
    <cfRule type="expression" dxfId="671" priority="1698" stopIfTrue="1">
      <formula>AND(H31="$",OR(#REF!="Yes",#REF!="No"))</formula>
    </cfRule>
    <cfRule type="expression" priority="1699" stopIfTrue="1">
      <formula>H31="$"</formula>
    </cfRule>
    <cfRule type="expression" dxfId="670" priority="1700" stopIfTrue="1">
      <formula>H31&lt;&gt;#REF!</formula>
    </cfRule>
  </conditionalFormatting>
  <conditionalFormatting sqref="I31">
    <cfRule type="expression" dxfId="669" priority="1695" stopIfTrue="1">
      <formula>AND(I31="$",OR(#REF!="Yes",#REF!="No"))</formula>
    </cfRule>
    <cfRule type="expression" priority="1696" stopIfTrue="1">
      <formula>I31="$"</formula>
    </cfRule>
    <cfRule type="expression" dxfId="668" priority="1697" stopIfTrue="1">
      <formula>I31&lt;&gt;#REF!</formula>
    </cfRule>
  </conditionalFormatting>
  <conditionalFormatting sqref="H30">
    <cfRule type="expression" dxfId="667" priority="1692" stopIfTrue="1">
      <formula>AND(H30="$",OR(#REF!="Yes",#REF!="No"))</formula>
    </cfRule>
    <cfRule type="expression" priority="1693" stopIfTrue="1">
      <formula>H30="$"</formula>
    </cfRule>
    <cfRule type="expression" dxfId="666" priority="1694" stopIfTrue="1">
      <formula>H30&lt;&gt;#REF!</formula>
    </cfRule>
  </conditionalFormatting>
  <conditionalFormatting sqref="I30">
    <cfRule type="expression" dxfId="665" priority="1689" stopIfTrue="1">
      <formula>AND(I30="$",OR(#REF!="Yes",#REF!="No"))</formula>
    </cfRule>
    <cfRule type="expression" priority="1690" stopIfTrue="1">
      <formula>I30="$"</formula>
    </cfRule>
    <cfRule type="expression" dxfId="664" priority="1691" stopIfTrue="1">
      <formula>I30&lt;&gt;#REF!</formula>
    </cfRule>
  </conditionalFormatting>
  <conditionalFormatting sqref="H37">
    <cfRule type="expression" dxfId="663" priority="1686" stopIfTrue="1">
      <formula>AND(H37="$",OR(#REF!="Yes",#REF!="No"))</formula>
    </cfRule>
    <cfRule type="expression" priority="1687" stopIfTrue="1">
      <formula>H37="$"</formula>
    </cfRule>
    <cfRule type="expression" dxfId="662" priority="1688" stopIfTrue="1">
      <formula>H37&lt;&gt;#REF!</formula>
    </cfRule>
  </conditionalFormatting>
  <conditionalFormatting sqref="I37">
    <cfRule type="expression" dxfId="661" priority="1683" stopIfTrue="1">
      <formula>AND(I37="$",OR(#REF!="Yes",#REF!="No"))</formula>
    </cfRule>
    <cfRule type="expression" priority="1684" stopIfTrue="1">
      <formula>I37="$"</formula>
    </cfRule>
    <cfRule type="expression" dxfId="660" priority="1685" stopIfTrue="1">
      <formula>I37&lt;&gt;#REF!</formula>
    </cfRule>
  </conditionalFormatting>
  <conditionalFormatting sqref="H40">
    <cfRule type="expression" dxfId="659" priority="1680" stopIfTrue="1">
      <formula>AND(H40="$",OR(#REF!="Yes",#REF!="No"))</formula>
    </cfRule>
    <cfRule type="expression" priority="1681" stopIfTrue="1">
      <formula>H40="$"</formula>
    </cfRule>
    <cfRule type="expression" dxfId="658" priority="1682" stopIfTrue="1">
      <formula>H40&lt;&gt;#REF!</formula>
    </cfRule>
  </conditionalFormatting>
  <conditionalFormatting sqref="I40">
    <cfRule type="expression" dxfId="657" priority="1677" stopIfTrue="1">
      <formula>AND(I40="$",OR(#REF!="Yes",#REF!="No"))</formula>
    </cfRule>
    <cfRule type="expression" priority="1678" stopIfTrue="1">
      <formula>I40="$"</formula>
    </cfRule>
    <cfRule type="expression" dxfId="656" priority="1679" stopIfTrue="1">
      <formula>I40&lt;&gt;#REF!</formula>
    </cfRule>
  </conditionalFormatting>
  <conditionalFormatting sqref="H49 H43">
    <cfRule type="expression" dxfId="655" priority="1668" stopIfTrue="1">
      <formula>AND(H43="$",OR(#REF!="Yes",#REF!="No"))</formula>
    </cfRule>
    <cfRule type="expression" priority="1669" stopIfTrue="1">
      <formula>H43="$"</formula>
    </cfRule>
    <cfRule type="expression" dxfId="654" priority="1670" stopIfTrue="1">
      <formula>H43&lt;&gt;#REF!</formula>
    </cfRule>
  </conditionalFormatting>
  <conditionalFormatting sqref="I49 I43">
    <cfRule type="expression" dxfId="653" priority="1665" stopIfTrue="1">
      <formula>AND(I43="$",OR(#REF!="Yes",#REF!="No"))</formula>
    </cfRule>
    <cfRule type="expression" priority="1666" stopIfTrue="1">
      <formula>I43="$"</formula>
    </cfRule>
    <cfRule type="expression" dxfId="652" priority="1667" stopIfTrue="1">
      <formula>I43&lt;&gt;#REF!</formula>
    </cfRule>
  </conditionalFormatting>
  <conditionalFormatting sqref="H60 H57">
    <cfRule type="expression" dxfId="651" priority="1662" stopIfTrue="1">
      <formula>AND(H57="$",OR(#REF!="Yes",#REF!="No"))</formula>
    </cfRule>
    <cfRule type="expression" priority="1663" stopIfTrue="1">
      <formula>H57="$"</formula>
    </cfRule>
    <cfRule type="expression" dxfId="650" priority="1664" stopIfTrue="1">
      <formula>H57&lt;&gt;#REF!</formula>
    </cfRule>
  </conditionalFormatting>
  <conditionalFormatting sqref="I60 I57">
    <cfRule type="expression" dxfId="649" priority="1659" stopIfTrue="1">
      <formula>AND(I57="$",OR(#REF!="Yes",#REF!="No"))</formula>
    </cfRule>
    <cfRule type="expression" priority="1660" stopIfTrue="1">
      <formula>I57="$"</formula>
    </cfRule>
    <cfRule type="expression" dxfId="648" priority="1661" stopIfTrue="1">
      <formula>I57&lt;&gt;#REF!</formula>
    </cfRule>
  </conditionalFormatting>
  <conditionalFormatting sqref="H64:H65">
    <cfRule type="expression" dxfId="647" priority="1656" stopIfTrue="1">
      <formula>AND(H64="$",OR(#REF!="Yes",#REF!="No"))</formula>
    </cfRule>
    <cfRule type="expression" priority="1657" stopIfTrue="1">
      <formula>H64="$"</formula>
    </cfRule>
    <cfRule type="expression" dxfId="646" priority="1658" stopIfTrue="1">
      <formula>H64&lt;&gt;#REF!</formula>
    </cfRule>
  </conditionalFormatting>
  <conditionalFormatting sqref="I64:I65">
    <cfRule type="expression" dxfId="645" priority="1653" stopIfTrue="1">
      <formula>AND(I64="$",OR(#REF!="Yes",#REF!="No"))</formula>
    </cfRule>
    <cfRule type="expression" priority="1654" stopIfTrue="1">
      <formula>I64="$"</formula>
    </cfRule>
    <cfRule type="expression" dxfId="644" priority="1655" stopIfTrue="1">
      <formula>I64&lt;&gt;#REF!</formula>
    </cfRule>
  </conditionalFormatting>
  <conditionalFormatting sqref="H69">
    <cfRule type="expression" dxfId="643" priority="1650" stopIfTrue="1">
      <formula>AND(H69="$",OR(#REF!="Yes",#REF!="No"))</formula>
    </cfRule>
    <cfRule type="expression" priority="1651" stopIfTrue="1">
      <formula>H69="$"</formula>
    </cfRule>
    <cfRule type="expression" dxfId="642" priority="1652" stopIfTrue="1">
      <formula>H69&lt;&gt;#REF!</formula>
    </cfRule>
  </conditionalFormatting>
  <conditionalFormatting sqref="I69">
    <cfRule type="expression" dxfId="641" priority="1647" stopIfTrue="1">
      <formula>AND(I69="$",OR(#REF!="Yes",#REF!="No"))</formula>
    </cfRule>
    <cfRule type="expression" priority="1648" stopIfTrue="1">
      <formula>I69="$"</formula>
    </cfRule>
    <cfRule type="expression" dxfId="640" priority="1649" stopIfTrue="1">
      <formula>I69&lt;&gt;#REF!</formula>
    </cfRule>
  </conditionalFormatting>
  <conditionalFormatting sqref="H74">
    <cfRule type="expression" dxfId="639" priority="1644" stopIfTrue="1">
      <formula>AND(H74="$",OR(#REF!="Yes",#REF!="No"))</formula>
    </cfRule>
    <cfRule type="expression" priority="1645" stopIfTrue="1">
      <formula>H74="$"</formula>
    </cfRule>
    <cfRule type="expression" dxfId="638" priority="1646" stopIfTrue="1">
      <formula>H74&lt;&gt;#REF!</formula>
    </cfRule>
  </conditionalFormatting>
  <conditionalFormatting sqref="I74">
    <cfRule type="expression" dxfId="637" priority="1641" stopIfTrue="1">
      <formula>AND(I74="$",OR(#REF!="Yes",#REF!="No"))</formula>
    </cfRule>
    <cfRule type="expression" priority="1642" stopIfTrue="1">
      <formula>I74="$"</formula>
    </cfRule>
    <cfRule type="expression" dxfId="636" priority="1643" stopIfTrue="1">
      <formula>I74&lt;&gt;#REF!</formula>
    </cfRule>
  </conditionalFormatting>
  <conditionalFormatting sqref="H91">
    <cfRule type="expression" dxfId="635" priority="1638" stopIfTrue="1">
      <formula>AND(H91="$",OR(#REF!="Yes",#REF!="No"))</formula>
    </cfRule>
    <cfRule type="expression" priority="1639" stopIfTrue="1">
      <formula>H91="$"</formula>
    </cfRule>
    <cfRule type="expression" dxfId="634" priority="1640" stopIfTrue="1">
      <formula>H91&lt;&gt;#REF!</formula>
    </cfRule>
  </conditionalFormatting>
  <conditionalFormatting sqref="I91">
    <cfRule type="expression" dxfId="633" priority="1635" stopIfTrue="1">
      <formula>AND(I91="$",OR(#REF!="Yes",#REF!="No"))</formula>
    </cfRule>
    <cfRule type="expression" priority="1636" stopIfTrue="1">
      <formula>I91="$"</formula>
    </cfRule>
    <cfRule type="expression" dxfId="632" priority="1637" stopIfTrue="1">
      <formula>I91&lt;&gt;#REF!</formula>
    </cfRule>
  </conditionalFormatting>
  <conditionalFormatting sqref="H103">
    <cfRule type="expression" dxfId="631" priority="1632" stopIfTrue="1">
      <formula>AND(H103="$",OR(#REF!="Yes",#REF!="No"))</formula>
    </cfRule>
    <cfRule type="expression" priority="1633" stopIfTrue="1">
      <formula>H103="$"</formula>
    </cfRule>
    <cfRule type="expression" dxfId="630" priority="1634" stopIfTrue="1">
      <formula>H103&lt;&gt;#REF!</formula>
    </cfRule>
  </conditionalFormatting>
  <conditionalFormatting sqref="I103">
    <cfRule type="expression" dxfId="629" priority="1629" stopIfTrue="1">
      <formula>AND(I103="$",OR(#REF!="Yes",#REF!="No"))</formula>
    </cfRule>
    <cfRule type="expression" priority="1630" stopIfTrue="1">
      <formula>I103="$"</formula>
    </cfRule>
    <cfRule type="expression" dxfId="628" priority="1631" stopIfTrue="1">
      <formula>I103&lt;&gt;#REF!</formula>
    </cfRule>
  </conditionalFormatting>
  <conditionalFormatting sqref="H115">
    <cfRule type="expression" dxfId="627" priority="1626" stopIfTrue="1">
      <formula>AND(H115="$",OR(#REF!="Yes",#REF!="No"))</formula>
    </cfRule>
    <cfRule type="expression" priority="1627" stopIfTrue="1">
      <formula>H115="$"</formula>
    </cfRule>
    <cfRule type="expression" dxfId="626" priority="1628" stopIfTrue="1">
      <formula>H115&lt;&gt;#REF!</formula>
    </cfRule>
  </conditionalFormatting>
  <conditionalFormatting sqref="I115">
    <cfRule type="expression" dxfId="625" priority="1623" stopIfTrue="1">
      <formula>AND(I115="$",OR(#REF!="Yes",#REF!="No"))</formula>
    </cfRule>
    <cfRule type="expression" priority="1624" stopIfTrue="1">
      <formula>I115="$"</formula>
    </cfRule>
    <cfRule type="expression" dxfId="624" priority="1625" stopIfTrue="1">
      <formula>I115&lt;&gt;#REF!</formula>
    </cfRule>
  </conditionalFormatting>
  <conditionalFormatting sqref="H128">
    <cfRule type="expression" dxfId="623" priority="1614" stopIfTrue="1">
      <formula>AND(H128="$",OR(#REF!="Yes",#REF!="No"))</formula>
    </cfRule>
    <cfRule type="expression" priority="1615" stopIfTrue="1">
      <formula>H128="$"</formula>
    </cfRule>
    <cfRule type="expression" dxfId="622" priority="1616" stopIfTrue="1">
      <formula>H128&lt;&gt;#REF!</formula>
    </cfRule>
  </conditionalFormatting>
  <conditionalFormatting sqref="I128">
    <cfRule type="expression" dxfId="621" priority="1611" stopIfTrue="1">
      <formula>AND(I128="$",OR(#REF!="Yes",#REF!="No"))</formula>
    </cfRule>
    <cfRule type="expression" priority="1612" stopIfTrue="1">
      <formula>I128="$"</formula>
    </cfRule>
    <cfRule type="expression" dxfId="620" priority="1613" stopIfTrue="1">
      <formula>I128&lt;&gt;#REF!</formula>
    </cfRule>
  </conditionalFormatting>
  <conditionalFormatting sqref="H133">
    <cfRule type="expression" dxfId="619" priority="1608" stopIfTrue="1">
      <formula>AND(H133="$",OR(#REF!="Yes",#REF!="No"))</formula>
    </cfRule>
    <cfRule type="expression" priority="1609" stopIfTrue="1">
      <formula>H133="$"</formula>
    </cfRule>
    <cfRule type="expression" dxfId="618" priority="1610" stopIfTrue="1">
      <formula>H133&lt;&gt;#REF!</formula>
    </cfRule>
  </conditionalFormatting>
  <conditionalFormatting sqref="I133">
    <cfRule type="expression" dxfId="617" priority="1605" stopIfTrue="1">
      <formula>AND(I133="$",OR(#REF!="Yes",#REF!="No"))</formula>
    </cfRule>
    <cfRule type="expression" priority="1606" stopIfTrue="1">
      <formula>I133="$"</formula>
    </cfRule>
    <cfRule type="expression" dxfId="616" priority="1607" stopIfTrue="1">
      <formula>I133&lt;&gt;#REF!</formula>
    </cfRule>
  </conditionalFormatting>
  <conditionalFormatting sqref="H3">
    <cfRule type="expression" dxfId="615" priority="1602" stopIfTrue="1">
      <formula>AND(H3="$",OR(#REF!="Yes",#REF!="No"))</formula>
    </cfRule>
    <cfRule type="expression" priority="1603" stopIfTrue="1">
      <formula>H3="$"</formula>
    </cfRule>
    <cfRule type="expression" dxfId="614" priority="1604" stopIfTrue="1">
      <formula>H3&lt;&gt;#REF!</formula>
    </cfRule>
  </conditionalFormatting>
  <conditionalFormatting sqref="I3">
    <cfRule type="expression" dxfId="613" priority="1599" stopIfTrue="1">
      <formula>AND(I3="$",OR(#REF!="Yes",#REF!="No"))</formula>
    </cfRule>
    <cfRule type="expression" priority="1600" stopIfTrue="1">
      <formula>I3="$"</formula>
    </cfRule>
    <cfRule type="expression" dxfId="612" priority="1601" stopIfTrue="1">
      <formula>I3&lt;&gt;#REF!</formula>
    </cfRule>
  </conditionalFormatting>
  <conditionalFormatting sqref="H148">
    <cfRule type="expression" dxfId="611" priority="1596" stopIfTrue="1">
      <formula>AND(H148="$",OR(#REF!="Yes",#REF!="No"))</formula>
    </cfRule>
    <cfRule type="expression" priority="1597" stopIfTrue="1">
      <formula>H148="$"</formula>
    </cfRule>
    <cfRule type="expression" dxfId="610" priority="1598" stopIfTrue="1">
      <formula>H148&lt;&gt;#REF!</formula>
    </cfRule>
  </conditionalFormatting>
  <conditionalFormatting sqref="I148">
    <cfRule type="expression" dxfId="609" priority="1593" stopIfTrue="1">
      <formula>AND(I148="$",OR(#REF!="Yes",#REF!="No"))</formula>
    </cfRule>
    <cfRule type="expression" priority="1594" stopIfTrue="1">
      <formula>I148="$"</formula>
    </cfRule>
    <cfRule type="expression" dxfId="608" priority="1595" stopIfTrue="1">
      <formula>I148&lt;&gt;#REF!</formula>
    </cfRule>
  </conditionalFormatting>
  <conditionalFormatting sqref="H187 H171:H172">
    <cfRule type="expression" dxfId="607" priority="1590" stopIfTrue="1">
      <formula>AND(H171="$",OR(#REF!="Yes",#REF!="No"))</formula>
    </cfRule>
    <cfRule type="expression" priority="1591" stopIfTrue="1">
      <formula>H171="$"</formula>
    </cfRule>
    <cfRule type="expression" dxfId="606" priority="1592" stopIfTrue="1">
      <formula>H171&lt;&gt;#REF!</formula>
    </cfRule>
  </conditionalFormatting>
  <conditionalFormatting sqref="I187 I171:I172">
    <cfRule type="expression" dxfId="605" priority="1587" stopIfTrue="1">
      <formula>AND(I171="$",OR(#REF!="Yes",#REF!="No"))</formula>
    </cfRule>
    <cfRule type="expression" priority="1588" stopIfTrue="1">
      <formula>I171="$"</formula>
    </cfRule>
    <cfRule type="expression" dxfId="604" priority="1589" stopIfTrue="1">
      <formula>I171&lt;&gt;#REF!</formula>
    </cfRule>
  </conditionalFormatting>
  <conditionalFormatting sqref="H190">
    <cfRule type="expression" dxfId="603" priority="1584" stopIfTrue="1">
      <formula>AND(H190="$",OR(#REF!="Yes",#REF!="No"))</formula>
    </cfRule>
    <cfRule type="expression" priority="1585" stopIfTrue="1">
      <formula>H190="$"</formula>
    </cfRule>
    <cfRule type="expression" dxfId="602" priority="1586" stopIfTrue="1">
      <formula>H190&lt;&gt;#REF!</formula>
    </cfRule>
  </conditionalFormatting>
  <conditionalFormatting sqref="I190">
    <cfRule type="expression" dxfId="601" priority="1581" stopIfTrue="1">
      <formula>AND(I190="$",OR(#REF!="Yes",#REF!="No"))</formula>
    </cfRule>
    <cfRule type="expression" priority="1582" stopIfTrue="1">
      <formula>I190="$"</formula>
    </cfRule>
    <cfRule type="expression" dxfId="600" priority="1583" stopIfTrue="1">
      <formula>I190&lt;&gt;#REF!</formula>
    </cfRule>
  </conditionalFormatting>
  <conditionalFormatting sqref="H232">
    <cfRule type="expression" dxfId="599" priority="1572" stopIfTrue="1">
      <formula>AND(H232="$",OR(#REF!="Yes",#REF!="No"))</formula>
    </cfRule>
    <cfRule type="expression" priority="1573" stopIfTrue="1">
      <formula>H232="$"</formula>
    </cfRule>
    <cfRule type="expression" dxfId="598" priority="1574" stopIfTrue="1">
      <formula>H232&lt;&gt;#REF!</formula>
    </cfRule>
  </conditionalFormatting>
  <conditionalFormatting sqref="I232">
    <cfRule type="expression" dxfId="597" priority="1569" stopIfTrue="1">
      <formula>AND(I232="$",OR(#REF!="Yes",#REF!="No"))</formula>
    </cfRule>
    <cfRule type="expression" priority="1570" stopIfTrue="1">
      <formula>I232="$"</formula>
    </cfRule>
    <cfRule type="expression" dxfId="596" priority="1571" stopIfTrue="1">
      <formula>I232&lt;&gt;#REF!</formula>
    </cfRule>
  </conditionalFormatting>
  <conditionalFormatting sqref="H233">
    <cfRule type="expression" dxfId="595" priority="1566" stopIfTrue="1">
      <formula>AND(H233="$",OR(#REF!="Yes",#REF!="No"))</formula>
    </cfRule>
    <cfRule type="expression" priority="1567" stopIfTrue="1">
      <formula>H233="$"</formula>
    </cfRule>
    <cfRule type="expression" dxfId="594" priority="1568" stopIfTrue="1">
      <formula>H233&lt;&gt;#REF!</formula>
    </cfRule>
  </conditionalFormatting>
  <conditionalFormatting sqref="I233">
    <cfRule type="expression" dxfId="593" priority="1563" stopIfTrue="1">
      <formula>AND(I233="$",OR(#REF!="Yes",#REF!="No"))</formula>
    </cfRule>
    <cfRule type="expression" priority="1564" stopIfTrue="1">
      <formula>I233="$"</formula>
    </cfRule>
    <cfRule type="expression" dxfId="592" priority="1565" stopIfTrue="1">
      <formula>I233&lt;&gt;#REF!</formula>
    </cfRule>
  </conditionalFormatting>
  <conditionalFormatting sqref="H240">
    <cfRule type="expression" dxfId="591" priority="1560" stopIfTrue="1">
      <formula>AND(H240="$",OR(#REF!="Yes",#REF!="No"))</formula>
    </cfRule>
    <cfRule type="expression" priority="1561" stopIfTrue="1">
      <formula>H240="$"</formula>
    </cfRule>
    <cfRule type="expression" dxfId="590" priority="1562" stopIfTrue="1">
      <formula>H240&lt;&gt;#REF!</formula>
    </cfRule>
  </conditionalFormatting>
  <conditionalFormatting sqref="I240">
    <cfRule type="expression" dxfId="589" priority="1557" stopIfTrue="1">
      <formula>AND(I240="$",OR(#REF!="Yes",#REF!="No"))</formula>
    </cfRule>
    <cfRule type="expression" priority="1558" stopIfTrue="1">
      <formula>I240="$"</formula>
    </cfRule>
    <cfRule type="expression" dxfId="588" priority="1559" stopIfTrue="1">
      <formula>I240&lt;&gt;#REF!</formula>
    </cfRule>
  </conditionalFormatting>
  <conditionalFormatting sqref="H243">
    <cfRule type="expression" dxfId="587" priority="1554" stopIfTrue="1">
      <formula>AND(H243="$",OR(#REF!="Yes",#REF!="No"))</formula>
    </cfRule>
    <cfRule type="expression" priority="1555" stopIfTrue="1">
      <formula>H243="$"</formula>
    </cfRule>
    <cfRule type="expression" dxfId="586" priority="1556" stopIfTrue="1">
      <formula>H243&lt;&gt;#REF!</formula>
    </cfRule>
  </conditionalFormatting>
  <conditionalFormatting sqref="I243">
    <cfRule type="expression" dxfId="585" priority="1551" stopIfTrue="1">
      <formula>AND(I243="$",OR(#REF!="Yes",#REF!="No"))</formula>
    </cfRule>
    <cfRule type="expression" priority="1552" stopIfTrue="1">
      <formula>I243="$"</formula>
    </cfRule>
    <cfRule type="expression" dxfId="584" priority="1553" stopIfTrue="1">
      <formula>I243&lt;&gt;#REF!</formula>
    </cfRule>
  </conditionalFormatting>
  <conditionalFormatting sqref="H245">
    <cfRule type="expression" dxfId="583" priority="1548" stopIfTrue="1">
      <formula>AND(H245="$",OR(#REF!="Yes",#REF!="No"))</formula>
    </cfRule>
    <cfRule type="expression" priority="1549" stopIfTrue="1">
      <formula>H245="$"</formula>
    </cfRule>
    <cfRule type="expression" dxfId="582" priority="1550" stopIfTrue="1">
      <formula>H245&lt;&gt;#REF!</formula>
    </cfRule>
  </conditionalFormatting>
  <conditionalFormatting sqref="I245">
    <cfRule type="expression" dxfId="581" priority="1545" stopIfTrue="1">
      <formula>AND(I245="$",OR(#REF!="Yes",#REF!="No"))</formula>
    </cfRule>
    <cfRule type="expression" priority="1546" stopIfTrue="1">
      <formula>I245="$"</formula>
    </cfRule>
    <cfRule type="expression" dxfId="580" priority="1547" stopIfTrue="1">
      <formula>I245&lt;&gt;#REF!</formula>
    </cfRule>
  </conditionalFormatting>
  <conditionalFormatting sqref="H247">
    <cfRule type="expression" dxfId="579" priority="1542" stopIfTrue="1">
      <formula>AND(H247="$",OR(#REF!="Yes",#REF!="No"))</formula>
    </cfRule>
    <cfRule type="expression" priority="1543" stopIfTrue="1">
      <formula>H247="$"</formula>
    </cfRule>
    <cfRule type="expression" dxfId="578" priority="1544" stopIfTrue="1">
      <formula>H247&lt;&gt;#REF!</formula>
    </cfRule>
  </conditionalFormatting>
  <conditionalFormatting sqref="I247">
    <cfRule type="expression" dxfId="577" priority="1539" stopIfTrue="1">
      <formula>AND(I247="$",OR(#REF!="Yes",#REF!="No"))</formula>
    </cfRule>
    <cfRule type="expression" priority="1540" stopIfTrue="1">
      <formula>I247="$"</formula>
    </cfRule>
    <cfRule type="expression" dxfId="576" priority="1541" stopIfTrue="1">
      <formula>I247&lt;&gt;#REF!</formula>
    </cfRule>
  </conditionalFormatting>
  <conditionalFormatting sqref="H253 H250">
    <cfRule type="expression" dxfId="575" priority="1536" stopIfTrue="1">
      <formula>AND(H250="$",OR(#REF!="Yes",#REF!="No"))</formula>
    </cfRule>
    <cfRule type="expression" priority="1537" stopIfTrue="1">
      <formula>H250="$"</formula>
    </cfRule>
    <cfRule type="expression" dxfId="574" priority="1538" stopIfTrue="1">
      <formula>H250&lt;&gt;#REF!</formula>
    </cfRule>
  </conditionalFormatting>
  <conditionalFormatting sqref="I253 I250">
    <cfRule type="expression" dxfId="573" priority="1533" stopIfTrue="1">
      <formula>AND(I250="$",OR(#REF!="Yes",#REF!="No"))</formula>
    </cfRule>
    <cfRule type="expression" priority="1534" stopIfTrue="1">
      <formula>I250="$"</formula>
    </cfRule>
    <cfRule type="expression" dxfId="572" priority="1535" stopIfTrue="1">
      <formula>I250&lt;&gt;#REF!</formula>
    </cfRule>
  </conditionalFormatting>
  <conditionalFormatting sqref="H257">
    <cfRule type="expression" dxfId="571" priority="1524" stopIfTrue="1">
      <formula>AND(H257="$",OR(#REF!="Yes",#REF!="No"))</formula>
    </cfRule>
    <cfRule type="expression" priority="1525" stopIfTrue="1">
      <formula>H257="$"</formula>
    </cfRule>
    <cfRule type="expression" dxfId="570" priority="1526" stopIfTrue="1">
      <formula>H257&lt;&gt;#REF!</formula>
    </cfRule>
  </conditionalFormatting>
  <conditionalFormatting sqref="I257">
    <cfRule type="expression" dxfId="569" priority="1521" stopIfTrue="1">
      <formula>AND(I257="$",OR(#REF!="Yes",#REF!="No"))</formula>
    </cfRule>
    <cfRule type="expression" priority="1522" stopIfTrue="1">
      <formula>I257="$"</formula>
    </cfRule>
    <cfRule type="expression" dxfId="568" priority="1523" stopIfTrue="1">
      <formula>I257&lt;&gt;#REF!</formula>
    </cfRule>
  </conditionalFormatting>
  <conditionalFormatting sqref="H258">
    <cfRule type="expression" dxfId="567" priority="1518" stopIfTrue="1">
      <formula>AND(H258="$",OR(#REF!="Yes",#REF!="No"))</formula>
    </cfRule>
    <cfRule type="expression" priority="1519" stopIfTrue="1">
      <formula>H258="$"</formula>
    </cfRule>
    <cfRule type="expression" dxfId="566" priority="1520" stopIfTrue="1">
      <formula>H258&lt;&gt;#REF!</formula>
    </cfRule>
  </conditionalFormatting>
  <conditionalFormatting sqref="I258">
    <cfRule type="expression" dxfId="565" priority="1515" stopIfTrue="1">
      <formula>AND(I258="$",OR(#REF!="Yes",#REF!="No"))</formula>
    </cfRule>
    <cfRule type="expression" priority="1516" stopIfTrue="1">
      <formula>I258="$"</formula>
    </cfRule>
    <cfRule type="expression" dxfId="564" priority="1517" stopIfTrue="1">
      <formula>I258&lt;&gt;#REF!</formula>
    </cfRule>
  </conditionalFormatting>
  <conditionalFormatting sqref="H260">
    <cfRule type="expression" dxfId="563" priority="1512" stopIfTrue="1">
      <formula>AND(H260="$",OR(#REF!="Yes",#REF!="No"))</formula>
    </cfRule>
    <cfRule type="expression" priority="1513" stopIfTrue="1">
      <formula>H260="$"</formula>
    </cfRule>
    <cfRule type="expression" dxfId="562" priority="1514" stopIfTrue="1">
      <formula>H260&lt;&gt;#REF!</formula>
    </cfRule>
  </conditionalFormatting>
  <conditionalFormatting sqref="I260">
    <cfRule type="expression" dxfId="561" priority="1509" stopIfTrue="1">
      <formula>AND(I260="$",OR(#REF!="Yes",#REF!="No"))</formula>
    </cfRule>
    <cfRule type="expression" priority="1510" stopIfTrue="1">
      <formula>I260="$"</formula>
    </cfRule>
    <cfRule type="expression" dxfId="560" priority="1511" stopIfTrue="1">
      <formula>I260&lt;&gt;#REF!</formula>
    </cfRule>
  </conditionalFormatting>
  <conditionalFormatting sqref="H272">
    <cfRule type="expression" dxfId="559" priority="1506" stopIfTrue="1">
      <formula>AND(H272="$",OR(#REF!="Yes",#REF!="No"))</formula>
    </cfRule>
    <cfRule type="expression" priority="1507" stopIfTrue="1">
      <formula>H272="$"</formula>
    </cfRule>
    <cfRule type="expression" dxfId="558" priority="1508" stopIfTrue="1">
      <formula>H272&lt;&gt;#REF!</formula>
    </cfRule>
  </conditionalFormatting>
  <conditionalFormatting sqref="I272">
    <cfRule type="expression" dxfId="557" priority="1503" stopIfTrue="1">
      <formula>AND(I272="$",OR(#REF!="Yes",#REF!="No"))</formula>
    </cfRule>
    <cfRule type="expression" priority="1504" stopIfTrue="1">
      <formula>I272="$"</formula>
    </cfRule>
    <cfRule type="expression" dxfId="556" priority="1505" stopIfTrue="1">
      <formula>I272&lt;&gt;#REF!</formula>
    </cfRule>
  </conditionalFormatting>
  <conditionalFormatting sqref="H32">
    <cfRule type="expression" dxfId="555" priority="1500" stopIfTrue="1">
      <formula>AND(H32="$",OR(#REF!="Yes",#REF!="No"))</formula>
    </cfRule>
    <cfRule type="expression" priority="1501" stopIfTrue="1">
      <formula>H32="$"</formula>
    </cfRule>
    <cfRule type="expression" dxfId="554" priority="1502" stopIfTrue="1">
      <formula>H32&lt;&gt;#REF!</formula>
    </cfRule>
  </conditionalFormatting>
  <conditionalFormatting sqref="I32">
    <cfRule type="expression" dxfId="553" priority="1497" stopIfTrue="1">
      <formula>AND(I32="$",OR(#REF!="Yes",#REF!="No"))</formula>
    </cfRule>
    <cfRule type="expression" priority="1498" stopIfTrue="1">
      <formula>I32="$"</formula>
    </cfRule>
    <cfRule type="expression" dxfId="552" priority="1499" stopIfTrue="1">
      <formula>I32&lt;&gt;#REF!</formula>
    </cfRule>
  </conditionalFormatting>
  <conditionalFormatting sqref="H59">
    <cfRule type="expression" dxfId="551" priority="1494" stopIfTrue="1">
      <formula>AND(H59="$",OR(#REF!="Yes",#REF!="No"))</formula>
    </cfRule>
    <cfRule type="expression" priority="1495" stopIfTrue="1">
      <formula>H59="$"</formula>
    </cfRule>
    <cfRule type="expression" dxfId="550" priority="1496" stopIfTrue="1">
      <formula>H59&lt;&gt;#REF!</formula>
    </cfRule>
  </conditionalFormatting>
  <conditionalFormatting sqref="I59">
    <cfRule type="expression" dxfId="549" priority="1491" stopIfTrue="1">
      <formula>AND(I59="$",OR(#REF!="Yes",#REF!="No"))</formula>
    </cfRule>
    <cfRule type="expression" priority="1492" stopIfTrue="1">
      <formula>I59="$"</formula>
    </cfRule>
    <cfRule type="expression" dxfId="548" priority="1493" stopIfTrue="1">
      <formula>I59&lt;&gt;#REF!</formula>
    </cfRule>
  </conditionalFormatting>
  <conditionalFormatting sqref="H85">
    <cfRule type="expression" dxfId="547" priority="1488" stopIfTrue="1">
      <formula>AND(H85="$",OR(#REF!="Yes",#REF!="No"))</formula>
    </cfRule>
    <cfRule type="expression" priority="1489" stopIfTrue="1">
      <formula>H85="$"</formula>
    </cfRule>
    <cfRule type="expression" dxfId="546" priority="1490" stopIfTrue="1">
      <formula>H85&lt;&gt;#REF!</formula>
    </cfRule>
  </conditionalFormatting>
  <conditionalFormatting sqref="I85">
    <cfRule type="expression" dxfId="545" priority="1485" stopIfTrue="1">
      <formula>AND(I85="$",OR(#REF!="Yes",#REF!="No"))</formula>
    </cfRule>
    <cfRule type="expression" priority="1486" stopIfTrue="1">
      <formula>I85="$"</formula>
    </cfRule>
    <cfRule type="expression" dxfId="544" priority="1487" stopIfTrue="1">
      <formula>I85&lt;&gt;#REF!</formula>
    </cfRule>
  </conditionalFormatting>
  <conditionalFormatting sqref="H248">
    <cfRule type="expression" dxfId="543" priority="1476" stopIfTrue="1">
      <formula>AND(H248="$",OR(#REF!="Yes",#REF!="No"))</formula>
    </cfRule>
    <cfRule type="expression" priority="1477" stopIfTrue="1">
      <formula>H248="$"</formula>
    </cfRule>
    <cfRule type="expression" dxfId="542" priority="1478" stopIfTrue="1">
      <formula>H248&lt;&gt;#REF!</formula>
    </cfRule>
  </conditionalFormatting>
  <conditionalFormatting sqref="I248">
    <cfRule type="expression" dxfId="541" priority="1473" stopIfTrue="1">
      <formula>AND(I248="$",OR(#REF!="Yes",#REF!="No"))</formula>
    </cfRule>
    <cfRule type="expression" priority="1474" stopIfTrue="1">
      <formula>I248="$"</formula>
    </cfRule>
    <cfRule type="expression" dxfId="540" priority="1475" stopIfTrue="1">
      <formula>I248&lt;&gt;#REF!</formula>
    </cfRule>
  </conditionalFormatting>
  <conditionalFormatting sqref="H256">
    <cfRule type="expression" dxfId="539" priority="1470" stopIfTrue="1">
      <formula>AND(H256="$",OR(#REF!="Yes",#REF!="No"))</formula>
    </cfRule>
    <cfRule type="expression" priority="1471" stopIfTrue="1">
      <formula>H256="$"</formula>
    </cfRule>
    <cfRule type="expression" dxfId="538" priority="1472" stopIfTrue="1">
      <formula>H256&lt;&gt;#REF!</formula>
    </cfRule>
  </conditionalFormatting>
  <conditionalFormatting sqref="F322 F249 F239 F199 F185 F146 F64">
    <cfRule type="expression" dxfId="537" priority="1458" stopIfTrue="1">
      <formula>AND(F64="$",OR(#REF!="Yes",#REF!="No"))</formula>
    </cfRule>
    <cfRule type="expression" priority="1459" stopIfTrue="1">
      <formula>F64="$"</formula>
    </cfRule>
    <cfRule type="expression" dxfId="536" priority="1460" stopIfTrue="1">
      <formula>F64&lt;&gt;#REF!</formula>
    </cfRule>
  </conditionalFormatting>
  <conditionalFormatting sqref="G322 G249 G239">
    <cfRule type="expression" dxfId="535" priority="1455" stopIfTrue="1">
      <formula>AND(G239="$",OR(#REF!="Yes",#REF!="No"))</formula>
    </cfRule>
    <cfRule type="expression" priority="1456" stopIfTrue="1">
      <formula>G239="$"</formula>
    </cfRule>
    <cfRule type="expression" dxfId="534" priority="1457" stopIfTrue="1">
      <formula>G239&lt;&gt;#REF!</formula>
    </cfRule>
  </conditionalFormatting>
  <conditionalFormatting sqref="F346:G346 F279:G279 F250:G251 F242:G242 F228:G228 F82:G82">
    <cfRule type="expression" dxfId="533" priority="1452" stopIfTrue="1">
      <formula>AND(F82="$",OR(#REF!="Yes",#REF!="No"))</formula>
    </cfRule>
    <cfRule type="expression" priority="1453" stopIfTrue="1">
      <formula>F82="$"</formula>
    </cfRule>
    <cfRule type="expression" dxfId="532" priority="1454" stopIfTrue="1">
      <formula>F82&lt;&gt;#REF!</formula>
    </cfRule>
  </conditionalFormatting>
  <conditionalFormatting sqref="F319:G319 F307:G307 F293:G293 F159:G159 F120:G120">
    <cfRule type="expression" dxfId="531" priority="1449" stopIfTrue="1">
      <formula>AND(F120="$",OR(#REF!="Yes",#REF!="No"))</formula>
    </cfRule>
    <cfRule type="expression" priority="1450" stopIfTrue="1">
      <formula>F120="$"</formula>
    </cfRule>
    <cfRule type="expression" dxfId="530" priority="1451" stopIfTrue="1">
      <formula>F120&lt;&gt;#REF!</formula>
    </cfRule>
  </conditionalFormatting>
  <conditionalFormatting sqref="F223:G223 F96:G96 F41:G41">
    <cfRule type="expression" dxfId="529" priority="1446" stopIfTrue="1">
      <formula>AND(F41="$",OR(#REF!="Yes",#REF!="No"))</formula>
    </cfRule>
    <cfRule type="expression" priority="1447" stopIfTrue="1">
      <formula>F41="$"</formula>
    </cfRule>
    <cfRule type="expression" dxfId="528" priority="1448" stopIfTrue="1">
      <formula>F41&lt;&gt;#REF!</formula>
    </cfRule>
  </conditionalFormatting>
  <conditionalFormatting sqref="F232:G232 F183:G183 F144:G144 F91:G91 F74:G74 F152:G154">
    <cfRule type="expression" dxfId="527" priority="1443" stopIfTrue="1">
      <formula>AND(F74="$",OR(#REF!="Yes",#REF!="No"))</formula>
    </cfRule>
    <cfRule type="expression" priority="1444" stopIfTrue="1">
      <formula>F74="$"</formula>
    </cfRule>
    <cfRule type="expression" dxfId="526" priority="1445" stopIfTrue="1">
      <formula>F74&lt;&gt;#REF!</formula>
    </cfRule>
  </conditionalFormatting>
  <conditionalFormatting sqref="F343:G343 F255:G255 F214:G214 F212:G212 F209:G209 F198:G198 F135:G135 F66:G66 F54:G54">
    <cfRule type="expression" dxfId="525" priority="1440" stopIfTrue="1">
      <formula>AND(F54="$",OR(#REF!="Yes",#REF!="No"))</formula>
    </cfRule>
    <cfRule type="expression" priority="1441" stopIfTrue="1">
      <formula>F54="$"</formula>
    </cfRule>
    <cfRule type="expression" dxfId="524" priority="1442" stopIfTrue="1">
      <formula>F54&lt;&gt;#REF!</formula>
    </cfRule>
  </conditionalFormatting>
  <conditionalFormatting sqref="F332:G332 F240:G240 F225:G225 F171:G171 F165:G165 F117:G117 F84:G85 F21:G22">
    <cfRule type="expression" dxfId="523" priority="1437" stopIfTrue="1">
      <formula>AND(F21="$",OR(#REF!="Yes",#REF!="No"))</formula>
    </cfRule>
    <cfRule type="expression" priority="1438" stopIfTrue="1">
      <formula>F21="$"</formula>
    </cfRule>
    <cfRule type="expression" dxfId="522" priority="1439" stopIfTrue="1">
      <formula>F21&lt;&gt;#REF!</formula>
    </cfRule>
  </conditionalFormatting>
  <conditionalFormatting sqref="F238:G238 F227:G227 F217:G218 F149:G149">
    <cfRule type="expression" dxfId="521" priority="1434" stopIfTrue="1">
      <formula>AND(F149="$",OR(#REF!="Yes",#REF!="No"))</formula>
    </cfRule>
    <cfRule type="expression" priority="1435" stopIfTrue="1">
      <formula>F149="$"</formula>
    </cfRule>
    <cfRule type="expression" dxfId="520" priority="1436" stopIfTrue="1">
      <formula>F149&lt;&gt;#REF!</formula>
    </cfRule>
  </conditionalFormatting>
  <conditionalFormatting sqref="A229">
    <cfRule type="expression" dxfId="519" priority="1425">
      <formula>BN229=1</formula>
    </cfRule>
  </conditionalFormatting>
  <conditionalFormatting sqref="F229:G229">
    <cfRule type="expression" dxfId="518" priority="1422" stopIfTrue="1">
      <formula>AND(F229="$",OR(#REF!="Yes",#REF!="No"))</formula>
    </cfRule>
    <cfRule type="expression" priority="1423" stopIfTrue="1">
      <formula>F229="$"</formula>
    </cfRule>
    <cfRule type="expression" dxfId="517" priority="1424" stopIfTrue="1">
      <formula>F229&lt;&gt;#REF!</formula>
    </cfRule>
  </conditionalFormatting>
  <conditionalFormatting sqref="F257:F258">
    <cfRule type="expression" dxfId="516" priority="1416" stopIfTrue="1">
      <formula>AND(F257="$",OR(#REF!="Yes",#REF!="No"))</formula>
    </cfRule>
    <cfRule type="expression" priority="1417" stopIfTrue="1">
      <formula>F257="$"</formula>
    </cfRule>
    <cfRule type="expression" dxfId="515" priority="1418" stopIfTrue="1">
      <formula>F257&lt;&gt;#REF!</formula>
    </cfRule>
  </conditionalFormatting>
  <conditionalFormatting sqref="H45">
    <cfRule type="expression" dxfId="514" priority="1413" stopIfTrue="1">
      <formula>AND(H45="$",OR(#REF!="Yes",#REF!="No"))</formula>
    </cfRule>
    <cfRule type="expression" priority="1414" stopIfTrue="1">
      <formula>H45="$"</formula>
    </cfRule>
    <cfRule type="expression" dxfId="513" priority="1415" stopIfTrue="1">
      <formula>H45&lt;&gt;#REF!</formula>
    </cfRule>
  </conditionalFormatting>
  <conditionalFormatting sqref="I45">
    <cfRule type="expression" dxfId="512" priority="1410" stopIfTrue="1">
      <formula>AND(I45="$",OR(#REF!="Yes",#REF!="No"))</formula>
    </cfRule>
    <cfRule type="expression" priority="1411" stopIfTrue="1">
      <formula>I45="$"</formula>
    </cfRule>
    <cfRule type="expression" dxfId="511" priority="1412" stopIfTrue="1">
      <formula>I45&lt;&gt;#REF!</formula>
    </cfRule>
  </conditionalFormatting>
  <conditionalFormatting sqref="A219">
    <cfRule type="expression" dxfId="510" priority="1401">
      <formula>BN219=1</formula>
    </cfRule>
  </conditionalFormatting>
  <conditionalFormatting sqref="F219">
    <cfRule type="expression" dxfId="509" priority="1398" stopIfTrue="1">
      <formula>AND(F219="$",OR(#REF!="Yes",#REF!="No"))</formula>
    </cfRule>
    <cfRule type="expression" priority="1399" stopIfTrue="1">
      <formula>F219="$"</formula>
    </cfRule>
    <cfRule type="expression" dxfId="508" priority="1400" stopIfTrue="1">
      <formula>F219&lt;&gt;#REF!</formula>
    </cfRule>
  </conditionalFormatting>
  <conditionalFormatting sqref="N3">
    <cfRule type="expression" dxfId="507" priority="1257" stopIfTrue="1">
      <formula>AND(N3="$",OR(#REF!="Yes",#REF!="No"))</formula>
    </cfRule>
    <cfRule type="expression" priority="1258" stopIfTrue="1">
      <formula>N3="$"</formula>
    </cfRule>
    <cfRule type="expression" dxfId="506" priority="1259" stopIfTrue="1">
      <formula>N3&lt;&gt;#REF!</formula>
    </cfRule>
  </conditionalFormatting>
  <conditionalFormatting sqref="J3:M3">
    <cfRule type="expression" dxfId="505" priority="1179" stopIfTrue="1">
      <formula>AND(J3="$",OR(#REF!="Yes",#REF!="No"))</formula>
    </cfRule>
    <cfRule type="expression" priority="1180" stopIfTrue="1">
      <formula>J3="$"</formula>
    </cfRule>
    <cfRule type="expression" dxfId="504" priority="1181" stopIfTrue="1">
      <formula>J3&lt;&gt;#REF!</formula>
    </cfRule>
  </conditionalFormatting>
  <conditionalFormatting sqref="J139:M139 J123:M123 J114:M114 J108:M108 J103:M104 J90:M91 J85:M86 J63:M63 J56:M56 J47:M47 J44:M45 J22:M22 J17:M17 J15:M15">
    <cfRule type="expression" dxfId="503" priority="1176" stopIfTrue="1">
      <formula>AND(J15="$",OR(#REF!="Yes",#REF!="No"))</formula>
    </cfRule>
    <cfRule type="expression" priority="1177" stopIfTrue="1">
      <formula>J15="$"</formula>
    </cfRule>
    <cfRule type="expression" dxfId="502" priority="1178" stopIfTrue="1">
      <formula>J15&lt;&gt;#REF!</formula>
    </cfRule>
  </conditionalFormatting>
  <conditionalFormatting sqref="J315:M315 J250:M250 J247:M247 J232:M233 J209:M209 J198:M198 J183:M183 J173:M174">
    <cfRule type="expression" dxfId="501" priority="1173" stopIfTrue="1">
      <formula>AND(J173="$",OR(#REF!="Yes",#REF!="No"))</formula>
    </cfRule>
    <cfRule type="expression" priority="1174" stopIfTrue="1">
      <formula>J173="$"</formula>
    </cfRule>
    <cfRule type="expression" dxfId="500" priority="1175" stopIfTrue="1">
      <formula>J173&lt;&gt;#REF!</formula>
    </cfRule>
  </conditionalFormatting>
  <conditionalFormatting sqref="J337:M337 J332:M332">
    <cfRule type="expression" dxfId="499" priority="1170" stopIfTrue="1">
      <formula>AND(J332="$",OR(#REF!="Yes",#REF!="No"))</formula>
    </cfRule>
    <cfRule type="expression" priority="1171" stopIfTrue="1">
      <formula>J332="$"</formula>
    </cfRule>
    <cfRule type="expression" dxfId="498" priority="1172" stopIfTrue="1">
      <formula>J332&lt;&gt;#REF!</formula>
    </cfRule>
  </conditionalFormatting>
  <conditionalFormatting sqref="J366:M366 J350:M350 J346:M346">
    <cfRule type="expression" dxfId="497" priority="1167" stopIfTrue="1">
      <formula>AND(J346="$",OR(#REF!="Yes",#REF!="No"))</formula>
    </cfRule>
    <cfRule type="expression" priority="1168" stopIfTrue="1">
      <formula>J346="$"</formula>
    </cfRule>
    <cfRule type="expression" dxfId="496" priority="1169" stopIfTrue="1">
      <formula>J346&lt;&gt;#REF!</formula>
    </cfRule>
  </conditionalFormatting>
  <conditionalFormatting sqref="J344 J342">
    <cfRule type="expression" dxfId="495" priority="1164" stopIfTrue="1">
      <formula>AND(J342="$",OR(#REF!="Yes",#REF!="No"))</formula>
    </cfRule>
    <cfRule type="expression" priority="1165" stopIfTrue="1">
      <formula>J342="$"</formula>
    </cfRule>
    <cfRule type="expression" dxfId="494" priority="1166" stopIfTrue="1">
      <formula>J342&lt;&gt;#REF!</formula>
    </cfRule>
  </conditionalFormatting>
  <conditionalFormatting sqref="J64:N64">
    <cfRule type="expression" dxfId="493" priority="1152" stopIfTrue="1">
      <formula>AND(J64="$",OR(#REF!="Yes",#REF!="No"))</formula>
    </cfRule>
    <cfRule type="expression" priority="1153" stopIfTrue="1">
      <formula>J64="$"</formula>
    </cfRule>
    <cfRule type="expression" dxfId="492" priority="1154" stopIfTrue="1">
      <formula>J64&lt;&gt;#REF!</formula>
    </cfRule>
  </conditionalFormatting>
  <conditionalFormatting sqref="J341:M341 J119:M119">
    <cfRule type="expression" dxfId="491" priority="1158" stopIfTrue="1">
      <formula>AND(J119="$",OR(#REF!="Yes",#REF!="No"))</formula>
    </cfRule>
    <cfRule type="expression" priority="1159" stopIfTrue="1">
      <formula>J119="$"</formula>
    </cfRule>
    <cfRule type="expression" dxfId="490" priority="1160" stopIfTrue="1">
      <formula>J119&lt;&gt;#REF!</formula>
    </cfRule>
  </conditionalFormatting>
  <conditionalFormatting sqref="J345:L345">
    <cfRule type="expression" dxfId="489" priority="1155" stopIfTrue="1">
      <formula>AND(J345="$",OR(#REF!="Yes",#REF!="No"))</formula>
    </cfRule>
    <cfRule type="expression" priority="1156" stopIfTrue="1">
      <formula>J345="$"</formula>
    </cfRule>
    <cfRule type="expression" dxfId="488" priority="1157" stopIfTrue="1">
      <formula>J345&lt;&gt;#REF!</formula>
    </cfRule>
  </conditionalFormatting>
  <conditionalFormatting sqref="E134:F134 O134:S134 X134">
    <cfRule type="expression" dxfId="487" priority="1136" stopIfTrue="1">
      <formula>AND(E134="$",OR(#REF!="Yes",#REF!="No"))</formula>
    </cfRule>
    <cfRule type="expression" priority="1137" stopIfTrue="1">
      <formula>E134="$"</formula>
    </cfRule>
    <cfRule type="expression" dxfId="486" priority="1138" stopIfTrue="1">
      <formula>E134&lt;&gt;#REF!</formula>
    </cfRule>
  </conditionalFormatting>
  <conditionalFormatting sqref="G134 J134:N134">
    <cfRule type="expression" dxfId="485" priority="1133" stopIfTrue="1">
      <formula>AND(G134="$",OR(#REF!="Yes",#REF!="No"))</formula>
    </cfRule>
    <cfRule type="expression" priority="1134" stopIfTrue="1">
      <formula>G134="$"</formula>
    </cfRule>
    <cfRule type="expression" dxfId="484" priority="1135" stopIfTrue="1">
      <formula>G134&lt;&gt;#REF!</formula>
    </cfRule>
  </conditionalFormatting>
  <conditionalFormatting sqref="H134">
    <cfRule type="expression" dxfId="483" priority="1130" stopIfTrue="1">
      <formula>AND(H134="$",OR(#REF!="Yes",#REF!="No"))</formula>
    </cfRule>
    <cfRule type="expression" priority="1131" stopIfTrue="1">
      <formula>H134="$"</formula>
    </cfRule>
    <cfRule type="expression" dxfId="482" priority="1132" stopIfTrue="1">
      <formula>H134&lt;&gt;#REF!</formula>
    </cfRule>
  </conditionalFormatting>
  <conditionalFormatting sqref="I134">
    <cfRule type="expression" dxfId="481" priority="1127" stopIfTrue="1">
      <formula>AND(I134="$",OR(#REF!="Yes",#REF!="No"))</formula>
    </cfRule>
    <cfRule type="expression" priority="1128" stopIfTrue="1">
      <formula>I134="$"</formula>
    </cfRule>
    <cfRule type="expression" dxfId="480" priority="1129" stopIfTrue="1">
      <formula>I134&lt;&gt;#REF!</formula>
    </cfRule>
  </conditionalFormatting>
  <conditionalFormatting sqref="J289:N289">
    <cfRule type="expression" dxfId="479" priority="1121" stopIfTrue="1">
      <formula>AND(J289="$",OR(#REF!="Yes",#REF!="No"))</formula>
    </cfRule>
    <cfRule type="expression" priority="1122" stopIfTrue="1">
      <formula>J289="$"</formula>
    </cfRule>
    <cfRule type="expression" dxfId="478" priority="1123" stopIfTrue="1">
      <formula>J289&lt;&gt;#REF!</formula>
    </cfRule>
  </conditionalFormatting>
  <conditionalFormatting sqref="T79 T3:T5 T76:T77 T14:T16 T173:T176 T168:T171">
    <cfRule type="expression" dxfId="477" priority="1118" stopIfTrue="1">
      <formula>AND(T3="$",OR(#REF!="Yes",#REF!="No"))</formula>
    </cfRule>
    <cfRule type="expression" priority="1119" stopIfTrue="1">
      <formula>T3="$"</formula>
    </cfRule>
    <cfRule type="expression" dxfId="476" priority="1120" stopIfTrue="1">
      <formula>T3&lt;&gt;#REF!</formula>
    </cfRule>
  </conditionalFormatting>
  <conditionalFormatting sqref="T102 T23 T79 T129 T147 T7 T125 T92 T81">
    <cfRule type="expression" dxfId="475" priority="1115" stopIfTrue="1">
      <formula>AND(T7="$",OR(#REF!="Yes",#REF!="No"))</formula>
    </cfRule>
    <cfRule type="expression" priority="1116" stopIfTrue="1">
      <formula>T7="$"</formula>
    </cfRule>
    <cfRule type="expression" dxfId="474" priority="1117" stopIfTrue="1">
      <formula>T7&lt;&gt;#REF!</formula>
    </cfRule>
  </conditionalFormatting>
  <conditionalFormatting sqref="T117">
    <cfRule type="expression" dxfId="473" priority="1112" stopIfTrue="1">
      <formula>AND(T117="$",OR(#REF!="Yes",#REF!="No"))</formula>
    </cfRule>
    <cfRule type="expression" priority="1113" stopIfTrue="1">
      <formula>T117="$"</formula>
    </cfRule>
    <cfRule type="expression" dxfId="472" priority="1114" stopIfTrue="1">
      <formula>T117&lt;&gt;#REF!</formula>
    </cfRule>
  </conditionalFormatting>
  <conditionalFormatting sqref="T209">
    <cfRule type="expression" dxfId="471" priority="1100" stopIfTrue="1">
      <formula>AND(T209="$",OR(#REF!="Yes",#REF!="No"))</formula>
    </cfRule>
    <cfRule type="expression" priority="1101" stopIfTrue="1">
      <formula>T209="$"</formula>
    </cfRule>
    <cfRule type="expression" dxfId="470" priority="1102" stopIfTrue="1">
      <formula>T209&lt;&gt;#REF!</formula>
    </cfRule>
  </conditionalFormatting>
  <conditionalFormatting sqref="T13">
    <cfRule type="expression" dxfId="469" priority="1097" stopIfTrue="1">
      <formula>AND(T13="$",OR(#REF!="Yes",#REF!="No"))</formula>
    </cfRule>
    <cfRule type="expression" priority="1098" stopIfTrue="1">
      <formula>T13="$"</formula>
    </cfRule>
    <cfRule type="expression" dxfId="468" priority="1099" stopIfTrue="1">
      <formula>T13&lt;&gt;#REF!</formula>
    </cfRule>
  </conditionalFormatting>
  <conditionalFormatting sqref="T154">
    <cfRule type="expression" dxfId="467" priority="1094" stopIfTrue="1">
      <formula>AND(T154="$",OR(#REF!="Yes",#REF!="No"))</formula>
    </cfRule>
    <cfRule type="expression" priority="1095" stopIfTrue="1">
      <formula>T154="$"</formula>
    </cfRule>
    <cfRule type="expression" dxfId="466" priority="1096" stopIfTrue="1">
      <formula>T154&lt;&gt;#REF!</formula>
    </cfRule>
  </conditionalFormatting>
  <conditionalFormatting sqref="T80">
    <cfRule type="expression" dxfId="465" priority="1091" stopIfTrue="1">
      <formula>AND(T80="$",OR(#REF!="Yes",#REF!="No"))</formula>
    </cfRule>
    <cfRule type="expression" priority="1092" stopIfTrue="1">
      <formula>T80="$"</formula>
    </cfRule>
    <cfRule type="expression" dxfId="464" priority="1093" stopIfTrue="1">
      <formula>T80&lt;&gt;#REF!</formula>
    </cfRule>
  </conditionalFormatting>
  <conditionalFormatting sqref="T80">
    <cfRule type="expression" dxfId="463" priority="1088" stopIfTrue="1">
      <formula>AND(T80="$",OR(#REF!="Yes",#REF!="No"))</formula>
    </cfRule>
    <cfRule type="expression" priority="1089" stopIfTrue="1">
      <formula>T80="$"</formula>
    </cfRule>
    <cfRule type="expression" dxfId="462" priority="1090" stopIfTrue="1">
      <formula>T80&lt;&gt;#REF!</formula>
    </cfRule>
  </conditionalFormatting>
  <conditionalFormatting sqref="T143">
    <cfRule type="expression" dxfId="461" priority="1085" stopIfTrue="1">
      <formula>AND(T143="$",OR(#REF!="Yes",#REF!="No"))</formula>
    </cfRule>
    <cfRule type="expression" priority="1086" stopIfTrue="1">
      <formula>T143="$"</formula>
    </cfRule>
    <cfRule type="expression" dxfId="460" priority="1087" stopIfTrue="1">
      <formula>T143&lt;&gt;#REF!</formula>
    </cfRule>
  </conditionalFormatting>
  <conditionalFormatting sqref="T78">
    <cfRule type="expression" dxfId="459" priority="1082" stopIfTrue="1">
      <formula>AND(T78="$",OR(#REF!="Yes",#REF!="No"))</formula>
    </cfRule>
    <cfRule type="expression" priority="1083" stopIfTrue="1">
      <formula>T78="$"</formula>
    </cfRule>
    <cfRule type="expression" dxfId="458" priority="1084" stopIfTrue="1">
      <formula>T78&lt;&gt;#REF!</formula>
    </cfRule>
  </conditionalFormatting>
  <conditionalFormatting sqref="T78">
    <cfRule type="expression" dxfId="457" priority="1079" stopIfTrue="1">
      <formula>AND(T78="$",OR(#REF!="Yes",#REF!="No"))</formula>
    </cfRule>
    <cfRule type="expression" priority="1080" stopIfTrue="1">
      <formula>T78="$"</formula>
    </cfRule>
    <cfRule type="expression" dxfId="456" priority="1081" stopIfTrue="1">
      <formula>T78&lt;&gt;#REF!</formula>
    </cfRule>
  </conditionalFormatting>
  <conditionalFormatting sqref="T95">
    <cfRule type="expression" dxfId="455" priority="1076" stopIfTrue="1">
      <formula>AND(T95="$",OR(#REF!="Yes",#REF!="No"))</formula>
    </cfRule>
    <cfRule type="expression" priority="1077" stopIfTrue="1">
      <formula>T95="$"</formula>
    </cfRule>
    <cfRule type="expression" dxfId="454" priority="1078" stopIfTrue="1">
      <formula>T95&lt;&gt;#REF!</formula>
    </cfRule>
  </conditionalFormatting>
  <conditionalFormatting sqref="T106">
    <cfRule type="expression" dxfId="453" priority="1073" stopIfTrue="1">
      <formula>AND(T106="$",OR(#REF!="Yes",#REF!="No"))</formula>
    </cfRule>
    <cfRule type="expression" priority="1074" stopIfTrue="1">
      <formula>T106="$"</formula>
    </cfRule>
    <cfRule type="expression" dxfId="452" priority="1075" stopIfTrue="1">
      <formula>T106&lt;&gt;#REF!</formula>
    </cfRule>
  </conditionalFormatting>
  <conditionalFormatting sqref="T21">
    <cfRule type="expression" dxfId="451" priority="1067" stopIfTrue="1">
      <formula>AND(T21="$",OR(#REF!="Yes",#REF!="No"))</formula>
    </cfRule>
    <cfRule type="expression" priority="1068" stopIfTrue="1">
      <formula>T21="$"</formula>
    </cfRule>
    <cfRule type="expression" dxfId="450" priority="1069" stopIfTrue="1">
      <formula>T21&lt;&gt;#REF!</formula>
    </cfRule>
  </conditionalFormatting>
  <conditionalFormatting sqref="T75">
    <cfRule type="expression" dxfId="449" priority="1064" stopIfTrue="1">
      <formula>AND(T75="$",OR(#REF!="Yes",#REF!="No"))</formula>
    </cfRule>
    <cfRule type="expression" priority="1065" stopIfTrue="1">
      <formula>T75="$"</formula>
    </cfRule>
    <cfRule type="expression" dxfId="448" priority="1066" stopIfTrue="1">
      <formula>T75&lt;&gt;#REF!</formula>
    </cfRule>
  </conditionalFormatting>
  <conditionalFormatting sqref="T172">
    <cfRule type="expression" dxfId="447" priority="1061" stopIfTrue="1">
      <formula>AND(T172="$",OR(#REF!="Yes",#REF!="No"))</formula>
    </cfRule>
    <cfRule type="expression" priority="1062" stopIfTrue="1">
      <formula>T172="$"</formula>
    </cfRule>
    <cfRule type="expression" dxfId="446" priority="1063" stopIfTrue="1">
      <formula>T172&lt;&gt;#REF!</formula>
    </cfRule>
  </conditionalFormatting>
  <conditionalFormatting sqref="T134">
    <cfRule type="expression" dxfId="445" priority="1057" stopIfTrue="1">
      <formula>AND(T134="$",OR(#REF!="Yes",#REF!="No"))</formula>
    </cfRule>
    <cfRule type="expression" priority="1058" stopIfTrue="1">
      <formula>T134="$"</formula>
    </cfRule>
    <cfRule type="expression" dxfId="444" priority="1059" stopIfTrue="1">
      <formula>T134&lt;&gt;#REF!</formula>
    </cfRule>
  </conditionalFormatting>
  <conditionalFormatting sqref="T352 T337 T319 T297 T264:T265 T231 T221 T216 T269 T267">
    <cfRule type="expression" dxfId="443" priority="1044" stopIfTrue="1">
      <formula>AND(T216="$",OR(#REF!="Yes",#REF!="No"))</formula>
    </cfRule>
    <cfRule type="expression" priority="1045" stopIfTrue="1">
      <formula>T216="$"</formula>
    </cfRule>
    <cfRule type="expression" dxfId="442" priority="1046" stopIfTrue="1">
      <formula>T216&lt;&gt;#REF!</formula>
    </cfRule>
  </conditionalFormatting>
  <conditionalFormatting sqref="T277:T279">
    <cfRule type="expression" dxfId="441" priority="1041" stopIfTrue="1">
      <formula>AND(T277="$",OR(#REF!="Yes",#REF!="No"))</formula>
    </cfRule>
    <cfRule type="expression" priority="1042" stopIfTrue="1">
      <formula>T277="$"</formula>
    </cfRule>
    <cfRule type="expression" dxfId="440" priority="1043" stopIfTrue="1">
      <formula>T277&lt;&gt;#REF!</formula>
    </cfRule>
  </conditionalFormatting>
  <conditionalFormatting sqref="A267 A381:A383 A385:A387 A369:A371 A183:A190 A178:A181 A159 A374:A379 A192:A206 A131:A156 A3:A8 A415:B417 A10:A50 A269:A274 A276:A280 A52:A108 A162:A166 A297:A307 A282:A295 A110:A129 A330:A366 A208:A265 A168:A176 A309:A328">
    <cfRule type="expression" dxfId="439" priority="2904">
      <formula>COUNTA(E3:X3)=0</formula>
    </cfRule>
  </conditionalFormatting>
  <conditionalFormatting sqref="U22:W45 Q315:Q316 U96:W101 U162:W163 U47:W50 U46 W46 U165:W166 U164 W164 U103:W105 U102 W102 U118:W129 R258:R260 U168:W171">
    <cfRule type="expression" dxfId="438" priority="1030" stopIfTrue="1">
      <formula>AND(Q22="$",OR(#REF!="Yes",#REF!="No"))</formula>
    </cfRule>
    <cfRule type="expression" priority="1031" stopIfTrue="1">
      <formula>Q22="$"</formula>
    </cfRule>
    <cfRule type="expression" dxfId="437" priority="1032" stopIfTrue="1">
      <formula>Q22&lt;&gt;#REF!</formula>
    </cfRule>
  </conditionalFormatting>
  <conditionalFormatting sqref="H157:I157 E157:F157 O157:S157 X157">
    <cfRule type="expression" dxfId="436" priority="1007" stopIfTrue="1">
      <formula>AND(E157="$",OR(#REF!="Yes",#REF!="No"))</formula>
    </cfRule>
    <cfRule type="expression" priority="1008" stopIfTrue="1">
      <formula>E157="$"</formula>
    </cfRule>
    <cfRule type="expression" dxfId="435" priority="1009" stopIfTrue="1">
      <formula>E157&lt;&gt;#REF!</formula>
    </cfRule>
  </conditionalFormatting>
  <conditionalFormatting sqref="G157 J157:N157">
    <cfRule type="expression" dxfId="434" priority="1004" stopIfTrue="1">
      <formula>AND(G157="$",OR(#REF!="Yes",#REF!="No"))</formula>
    </cfRule>
    <cfRule type="expression" priority="1005" stopIfTrue="1">
      <formula>G157="$"</formula>
    </cfRule>
    <cfRule type="expression" dxfId="433" priority="1006" stopIfTrue="1">
      <formula>G157&lt;&gt;#REF!</formula>
    </cfRule>
  </conditionalFormatting>
  <conditionalFormatting sqref="T157">
    <cfRule type="expression" dxfId="432" priority="998" stopIfTrue="1">
      <formula>AND(T157="$",OR(#REF!="Yes",#REF!="No"))</formula>
    </cfRule>
    <cfRule type="expression" priority="999" stopIfTrue="1">
      <formula>T157="$"</formula>
    </cfRule>
    <cfRule type="expression" dxfId="431" priority="1000" stopIfTrue="1">
      <formula>T157&lt;&gt;#REF!</formula>
    </cfRule>
  </conditionalFormatting>
  <conditionalFormatting sqref="A157">
    <cfRule type="expression" dxfId="430" priority="1010">
      <formula>COUNTA(E157:X157)=0</formula>
    </cfRule>
  </conditionalFormatting>
  <conditionalFormatting sqref="T268">
    <cfRule type="expression" dxfId="429" priority="990" stopIfTrue="1">
      <formula>AND(T268="$",OR(#REF!="Yes",#REF!="No"))</formula>
    </cfRule>
    <cfRule type="expression" priority="991" stopIfTrue="1">
      <formula>T268="$"</formula>
    </cfRule>
    <cfRule type="expression" dxfId="428" priority="992" stopIfTrue="1">
      <formula>T268&lt;&gt;#REF!</formula>
    </cfRule>
  </conditionalFormatting>
  <conditionalFormatting sqref="A268">
    <cfRule type="expression" dxfId="427" priority="993">
      <formula>COUNTA(E268:X268)=0</formula>
    </cfRule>
  </conditionalFormatting>
  <conditionalFormatting sqref="E359 E273 E238 E211 E196 E95:E96 E92 E82">
    <cfRule type="expression" dxfId="426" priority="983" stopIfTrue="1">
      <formula>AND(E82="$",OR(#REF!="Yes",#REF!="No"))</formula>
    </cfRule>
    <cfRule type="expression" priority="984" stopIfTrue="1">
      <formula>E82="$"</formula>
    </cfRule>
    <cfRule type="expression" dxfId="425" priority="985" stopIfTrue="1">
      <formula>E82&lt;&gt;#REF!</formula>
    </cfRule>
  </conditionalFormatting>
  <conditionalFormatting sqref="B242">
    <cfRule type="expression" dxfId="424" priority="982">
      <formula>COUNTA(F242:Y242)=0</formula>
    </cfRule>
  </conditionalFormatting>
  <conditionalFormatting sqref="J329:N329">
    <cfRule type="expression" dxfId="423" priority="978" stopIfTrue="1">
      <formula>AND(J329="$",OR(#REF!="Yes",#REF!="No"))</formula>
    </cfRule>
    <cfRule type="expression" priority="979" stopIfTrue="1">
      <formula>J329="$"</formula>
    </cfRule>
    <cfRule type="expression" dxfId="422" priority="980" stopIfTrue="1">
      <formula>J329&lt;&gt;#REF!</formula>
    </cfRule>
  </conditionalFormatting>
  <conditionalFormatting sqref="A329">
    <cfRule type="expression" dxfId="421" priority="981">
      <formula>COUNTA(E329:X329)=0</formula>
    </cfRule>
  </conditionalFormatting>
  <conditionalFormatting sqref="R250:R254">
    <cfRule type="expression" dxfId="420" priority="971" stopIfTrue="1">
      <formula>AND(R250="$",OR(#REF!="Yes",#REF!="No"))</formula>
    </cfRule>
    <cfRule type="expression" priority="972" stopIfTrue="1">
      <formula>R250="$"</formula>
    </cfRule>
    <cfRule type="expression" dxfId="419" priority="973" stopIfTrue="1">
      <formula>R250&lt;&gt;#REF!</formula>
    </cfRule>
  </conditionalFormatting>
  <conditionalFormatting sqref="R217 R200 R143 R75">
    <cfRule type="expression" dxfId="418" priority="968" stopIfTrue="1">
      <formula>AND(R75="$",OR(#REF!="Yes",#REF!="No"))</formula>
    </cfRule>
    <cfRule type="expression" priority="969" stopIfTrue="1">
      <formula>R75="$"</formula>
    </cfRule>
    <cfRule type="expression" dxfId="417" priority="970" stopIfTrue="1">
      <formula>R75&lt;&gt;#REF!</formula>
    </cfRule>
  </conditionalFormatting>
  <conditionalFormatting sqref="A229 A219">
    <cfRule type="expression" dxfId="416" priority="3172">
      <formula>BN219=2</formula>
    </cfRule>
    <cfRule type="expression" dxfId="415" priority="3173">
      <formula>COUNTA(E219:X219)=0</formula>
    </cfRule>
  </conditionalFormatting>
  <conditionalFormatting sqref="A134 A289">
    <cfRule type="expression" dxfId="414" priority="3176">
      <formula>BN134=1</formula>
    </cfRule>
    <cfRule type="expression" dxfId="413" priority="3177">
      <formula>BN134=2</formula>
    </cfRule>
    <cfRule type="expression" dxfId="412" priority="3178">
      <formula>COUNTA(E134:X134)=0</formula>
    </cfRule>
  </conditionalFormatting>
  <conditionalFormatting sqref="R377 R244:R245">
    <cfRule type="expression" dxfId="411" priority="965" stopIfTrue="1">
      <formula>AND(R244="$",OR(#REF!="Yes",#REF!="No"))</formula>
    </cfRule>
    <cfRule type="expression" priority="966" stopIfTrue="1">
      <formula>R244="$"</formula>
    </cfRule>
    <cfRule type="expression" dxfId="410" priority="967" stopIfTrue="1">
      <formula>R244&lt;&gt;#REF!</formula>
    </cfRule>
  </conditionalFormatting>
  <conditionalFormatting sqref="J266:N266">
    <cfRule type="expression" dxfId="409" priority="961" stopIfTrue="1">
      <formula>AND(J266="$",OR(#REF!="Yes",#REF!="No"))</formula>
    </cfRule>
    <cfRule type="expression" priority="962" stopIfTrue="1">
      <formula>J266="$"</formula>
    </cfRule>
    <cfRule type="expression" dxfId="408" priority="963" stopIfTrue="1">
      <formula>J266&lt;&gt;#REF!</formula>
    </cfRule>
  </conditionalFormatting>
  <conditionalFormatting sqref="T266">
    <cfRule type="expression" dxfId="407" priority="958" stopIfTrue="1">
      <formula>AND(T266="$",OR(#REF!="Yes",#REF!="No"))</formula>
    </cfRule>
    <cfRule type="expression" priority="959" stopIfTrue="1">
      <formula>T266="$"</formula>
    </cfRule>
    <cfRule type="expression" dxfId="406" priority="960" stopIfTrue="1">
      <formula>T266&lt;&gt;#REF!</formula>
    </cfRule>
  </conditionalFormatting>
  <conditionalFormatting sqref="A266">
    <cfRule type="expression" dxfId="405" priority="964">
      <formula>COUNTA(E266:X266)=0</formula>
    </cfRule>
  </conditionalFormatting>
  <conditionalFormatting sqref="E158 X158 H158:I158 O158:S158">
    <cfRule type="expression" dxfId="404" priority="950" stopIfTrue="1">
      <formula>AND(E158="$",OR(#REF!="Yes",#REF!="No"))</formula>
    </cfRule>
    <cfRule type="expression" priority="951" stopIfTrue="1">
      <formula>E158="$"</formula>
    </cfRule>
    <cfRule type="expression" dxfId="403" priority="952" stopIfTrue="1">
      <formula>E158&lt;&gt;#REF!</formula>
    </cfRule>
  </conditionalFormatting>
  <conditionalFormatting sqref="J158:N158">
    <cfRule type="expression" dxfId="402" priority="947" stopIfTrue="1">
      <formula>AND(J158="$",OR(#REF!="Yes",#REF!="No"))</formula>
    </cfRule>
    <cfRule type="expression" priority="948" stopIfTrue="1">
      <formula>J158="$"</formula>
    </cfRule>
    <cfRule type="expression" dxfId="401" priority="949" stopIfTrue="1">
      <formula>J158&lt;&gt;#REF!</formula>
    </cfRule>
  </conditionalFormatting>
  <conditionalFormatting sqref="F158">
    <cfRule type="expression" dxfId="400" priority="944" stopIfTrue="1">
      <formula>AND(F158="$",OR(#REF!="Yes",#REF!="No"))</formula>
    </cfRule>
    <cfRule type="expression" priority="945" stopIfTrue="1">
      <formula>F158="$"</formula>
    </cfRule>
    <cfRule type="expression" dxfId="399" priority="946" stopIfTrue="1">
      <formula>F158&lt;&gt;#REF!</formula>
    </cfRule>
  </conditionalFormatting>
  <conditionalFormatting sqref="T158">
    <cfRule type="expression" dxfId="398" priority="938" stopIfTrue="1">
      <formula>AND(T158="$",OR(#REF!="Yes",#REF!="No"))</formula>
    </cfRule>
    <cfRule type="expression" priority="939" stopIfTrue="1">
      <formula>T158="$"</formula>
    </cfRule>
    <cfRule type="expression" dxfId="397" priority="940" stopIfTrue="1">
      <formula>T158&lt;&gt;#REF!</formula>
    </cfRule>
  </conditionalFormatting>
  <conditionalFormatting sqref="A158">
    <cfRule type="expression" dxfId="396" priority="953">
      <formula>COUNTA(E158:X158)=0</formula>
    </cfRule>
  </conditionalFormatting>
  <conditionalFormatting sqref="G158">
    <cfRule type="expression" dxfId="395" priority="931" stopIfTrue="1">
      <formula>AND(G158="$",OR(#REF!="Yes",#REF!="No"))</formula>
    </cfRule>
    <cfRule type="expression" priority="932" stopIfTrue="1">
      <formula>G158="$"</formula>
    </cfRule>
    <cfRule type="expression" dxfId="394" priority="933" stopIfTrue="1">
      <formula>G158&lt;&gt;#REF!</formula>
    </cfRule>
  </conditionalFormatting>
  <conditionalFormatting sqref="E130:F130 H130 O130:S130 X130">
    <cfRule type="expression" dxfId="393" priority="927" stopIfTrue="1">
      <formula>AND(E130="$",OR(#REF!="Yes",#REF!="No"))</formula>
    </cfRule>
    <cfRule type="expression" priority="928" stopIfTrue="1">
      <formula>E130="$"</formula>
    </cfRule>
    <cfRule type="expression" dxfId="392" priority="929" stopIfTrue="1">
      <formula>E130&lt;&gt;#REF!</formula>
    </cfRule>
  </conditionalFormatting>
  <conditionalFormatting sqref="J130:N130">
    <cfRule type="expression" dxfId="391" priority="924" stopIfTrue="1">
      <formula>AND(J130="$",OR(#REF!="Yes",#REF!="No"))</formula>
    </cfRule>
    <cfRule type="expression" priority="925" stopIfTrue="1">
      <formula>J130="$"</formula>
    </cfRule>
    <cfRule type="expression" dxfId="390" priority="926" stopIfTrue="1">
      <formula>J130&lt;&gt;#REF!</formula>
    </cfRule>
  </conditionalFormatting>
  <conditionalFormatting sqref="G130">
    <cfRule type="expression" dxfId="389" priority="921" stopIfTrue="1">
      <formula>AND(G130="$",OR(#REF!="Yes",#REF!="No"))</formula>
    </cfRule>
    <cfRule type="expression" priority="922" stopIfTrue="1">
      <formula>G130="$"</formula>
    </cfRule>
    <cfRule type="expression" dxfId="388" priority="923" stopIfTrue="1">
      <formula>G130&lt;&gt;#REF!</formula>
    </cfRule>
  </conditionalFormatting>
  <conditionalFormatting sqref="I130">
    <cfRule type="expression" dxfId="387" priority="918" stopIfTrue="1">
      <formula>AND(I130="$",OR(#REF!="Yes",#REF!="No"))</formula>
    </cfRule>
    <cfRule type="expression" priority="919" stopIfTrue="1">
      <formula>I130="$"</formula>
    </cfRule>
    <cfRule type="expression" dxfId="386" priority="920" stopIfTrue="1">
      <formula>I130&lt;&gt;#REF!</formula>
    </cfRule>
  </conditionalFormatting>
  <conditionalFormatting sqref="T130">
    <cfRule type="expression" dxfId="385" priority="915" stopIfTrue="1">
      <formula>AND(T130="$",OR(#REF!="Yes",#REF!="No"))</formula>
    </cfRule>
    <cfRule type="expression" priority="916" stopIfTrue="1">
      <formula>T130="$"</formula>
    </cfRule>
    <cfRule type="expression" dxfId="384" priority="917" stopIfTrue="1">
      <formula>T130&lt;&gt;#REF!</formula>
    </cfRule>
  </conditionalFormatting>
  <conditionalFormatting sqref="A130">
    <cfRule type="expression" dxfId="383" priority="930">
      <formula>COUNTA(E130:X130)=0</formula>
    </cfRule>
  </conditionalFormatting>
  <conditionalFormatting sqref="B361">
    <cfRule type="expression" dxfId="382" priority="910">
      <formula>COUNTA(F361:Y361)=0</formula>
    </cfRule>
  </conditionalFormatting>
  <conditionalFormatting sqref="H24">
    <cfRule type="expression" dxfId="381" priority="907" stopIfTrue="1">
      <formula>AND(H24="$",OR(#REF!="Yes",#REF!="No"))</formula>
    </cfRule>
    <cfRule type="expression" priority="908" stopIfTrue="1">
      <formula>H24="$"</formula>
    </cfRule>
    <cfRule type="expression" dxfId="380" priority="909" stopIfTrue="1">
      <formula>H24&lt;&gt;#REF!</formula>
    </cfRule>
  </conditionalFormatting>
  <conditionalFormatting sqref="N24 I24">
    <cfRule type="expression" dxfId="379" priority="904" stopIfTrue="1">
      <formula>AND(I24="$",OR(#REF!="Yes",#REF!="No"))</formula>
    </cfRule>
    <cfRule type="expression" priority="905" stopIfTrue="1">
      <formula>I24="$"</formula>
    </cfRule>
    <cfRule type="expression" dxfId="378" priority="906" stopIfTrue="1">
      <formula>I24&lt;&gt;#REF!</formula>
    </cfRule>
  </conditionalFormatting>
  <conditionalFormatting sqref="J24:M24">
    <cfRule type="expression" dxfId="377" priority="901" stopIfTrue="1">
      <formula>AND(J24="$",OR(#REF!="Yes",#REF!="No"))</formula>
    </cfRule>
    <cfRule type="expression" priority="902" stopIfTrue="1">
      <formula>J24="$"</formula>
    </cfRule>
    <cfRule type="expression" dxfId="376" priority="903" stopIfTrue="1">
      <formula>J24&lt;&gt;#REF!</formula>
    </cfRule>
  </conditionalFormatting>
  <conditionalFormatting sqref="A380">
    <cfRule type="expression" dxfId="375" priority="900">
      <formula>COUNTA(E380:X380)=0</formula>
    </cfRule>
  </conditionalFormatting>
  <conditionalFormatting sqref="E182:F182 H182:I182 O182:S182 X182">
    <cfRule type="expression" dxfId="374" priority="892" stopIfTrue="1">
      <formula>AND(E182="$",OR(#REF!="Yes",#REF!="No"))</formula>
    </cfRule>
    <cfRule type="expression" priority="893" stopIfTrue="1">
      <formula>E182="$"</formula>
    </cfRule>
    <cfRule type="expression" dxfId="373" priority="894" stopIfTrue="1">
      <formula>E182&lt;&gt;#REF!</formula>
    </cfRule>
  </conditionalFormatting>
  <conditionalFormatting sqref="G182 J182:N182">
    <cfRule type="expression" dxfId="372" priority="889" stopIfTrue="1">
      <formula>AND(G182="$",OR(#REF!="Yes",#REF!="No"))</formula>
    </cfRule>
    <cfRule type="expression" priority="890" stopIfTrue="1">
      <formula>G182="$"</formula>
    </cfRule>
    <cfRule type="expression" dxfId="371" priority="891" stopIfTrue="1">
      <formula>G182&lt;&gt;#REF!</formula>
    </cfRule>
  </conditionalFormatting>
  <conditionalFormatting sqref="T182">
    <cfRule type="expression" dxfId="370" priority="886" stopIfTrue="1">
      <formula>AND(T182="$",OR(#REF!="Yes",#REF!="No"))</formula>
    </cfRule>
    <cfRule type="expression" priority="887" stopIfTrue="1">
      <formula>T182="$"</formula>
    </cfRule>
    <cfRule type="expression" dxfId="369" priority="888" stopIfTrue="1">
      <formula>T182&lt;&gt;#REF!</formula>
    </cfRule>
  </conditionalFormatting>
  <conditionalFormatting sqref="A182">
    <cfRule type="expression" dxfId="368" priority="895">
      <formula>COUNTA(E182:X182)=0</formula>
    </cfRule>
  </conditionalFormatting>
  <conditionalFormatting sqref="X380 X360:X364 X351 X347 X334 X331 X311 X297 X287 X267 X258 X251 X235:X236 X226:X227 X224 X221 X209 X106">
    <cfRule type="expression" dxfId="367" priority="862" stopIfTrue="1">
      <formula>AND(X106="$",OR(#REF!="Yes",#REF!="No"))</formula>
    </cfRule>
    <cfRule type="expression" priority="863" stopIfTrue="1">
      <formula>X106="$"</formula>
    </cfRule>
    <cfRule type="expression" dxfId="366" priority="864" stopIfTrue="1">
      <formula>X106&lt;&gt;#REF!</formula>
    </cfRule>
  </conditionalFormatting>
  <conditionalFormatting sqref="Q390 Q310:Q312 Q251 Q230">
    <cfRule type="expression" dxfId="365" priority="820" stopIfTrue="1">
      <formula>AND(Q230="$",OR(#REF!="Yes",#REF!="No"))</formula>
    </cfRule>
    <cfRule type="expression" priority="821" stopIfTrue="1">
      <formula>Q230="$"</formula>
    </cfRule>
    <cfRule type="expression" dxfId="364" priority="822" stopIfTrue="1">
      <formula>Q230&lt;&gt;#REF!</formula>
    </cfRule>
  </conditionalFormatting>
  <conditionalFormatting sqref="X177 O177:S177 H177:I177 E177:F177">
    <cfRule type="expression" dxfId="363" priority="816" stopIfTrue="1">
      <formula>AND(E177="$",OR(#REF!="Yes",#REF!="No"))</formula>
    </cfRule>
    <cfRule type="expression" priority="817" stopIfTrue="1">
      <formula>E177="$"</formula>
    </cfRule>
    <cfRule type="expression" dxfId="362" priority="818" stopIfTrue="1">
      <formula>E177&lt;&gt;#REF!</formula>
    </cfRule>
  </conditionalFormatting>
  <conditionalFormatting sqref="J177:N177 G177">
    <cfRule type="expression" dxfId="361" priority="813" stopIfTrue="1">
      <formula>AND(G177="$",OR(#REF!="Yes",#REF!="No"))</formula>
    </cfRule>
    <cfRule type="expression" priority="814" stopIfTrue="1">
      <formula>G177="$"</formula>
    </cfRule>
    <cfRule type="expression" dxfId="360" priority="815" stopIfTrue="1">
      <formula>G177&lt;&gt;#REF!</formula>
    </cfRule>
  </conditionalFormatting>
  <conditionalFormatting sqref="T177">
    <cfRule type="expression" dxfId="359" priority="810" stopIfTrue="1">
      <formula>AND(T177="$",OR(#REF!="Yes",#REF!="No"))</formula>
    </cfRule>
    <cfRule type="expression" priority="811" stopIfTrue="1">
      <formula>T177="$"</formula>
    </cfRule>
    <cfRule type="expression" dxfId="358" priority="812" stopIfTrue="1">
      <formula>T177&lt;&gt;#REF!</formula>
    </cfRule>
  </conditionalFormatting>
  <conditionalFormatting sqref="A177">
    <cfRule type="expression" dxfId="357" priority="819">
      <formula>COUNTA(E177:X177)=0</formula>
    </cfRule>
  </conditionalFormatting>
  <conditionalFormatting sqref="A384">
    <cfRule type="expression" dxfId="356" priority="785">
      <formula>COUNTA(E384:X384)=0</formula>
    </cfRule>
  </conditionalFormatting>
  <conditionalFormatting sqref="X51 O51:S51 E51:F51 H51">
    <cfRule type="expression" dxfId="355" priority="777" stopIfTrue="1">
      <formula>AND(E51="$",OR(#REF!="Yes",#REF!="No"))</formula>
    </cfRule>
    <cfRule type="expression" priority="778" stopIfTrue="1">
      <formula>E51="$"</formula>
    </cfRule>
    <cfRule type="expression" dxfId="354" priority="779" stopIfTrue="1">
      <formula>E51&lt;&gt;#REF!</formula>
    </cfRule>
  </conditionalFormatting>
  <conditionalFormatting sqref="T51 G51 I51:N51">
    <cfRule type="expression" dxfId="353" priority="774" stopIfTrue="1">
      <formula>AND(G51="$",OR(#REF!="Yes",#REF!="No"))</formula>
    </cfRule>
    <cfRule type="expression" priority="775" stopIfTrue="1">
      <formula>G51="$"</formula>
    </cfRule>
    <cfRule type="expression" dxfId="352" priority="776" stopIfTrue="1">
      <formula>G51&lt;&gt;#REF!</formula>
    </cfRule>
  </conditionalFormatting>
  <conditionalFormatting sqref="A51">
    <cfRule type="expression" dxfId="351" priority="780">
      <formula>COUNTA(E51:X51)=0</formula>
    </cfRule>
  </conditionalFormatting>
  <conditionalFormatting sqref="O109:S109 X109 E109:F109 H109">
    <cfRule type="expression" dxfId="350" priority="766" stopIfTrue="1">
      <formula>AND(E109="$",OR(#REF!="Yes",#REF!="No"))</formula>
    </cfRule>
    <cfRule type="expression" priority="767" stopIfTrue="1">
      <formula>E109="$"</formula>
    </cfRule>
    <cfRule type="expression" dxfId="349" priority="768" stopIfTrue="1">
      <formula>E109&lt;&gt;#REF!</formula>
    </cfRule>
  </conditionalFormatting>
  <conditionalFormatting sqref="G109 I109:N109">
    <cfRule type="expression" dxfId="348" priority="763" stopIfTrue="1">
      <formula>AND(G109="$",OR(#REF!="Yes",#REF!="No"))</formula>
    </cfRule>
    <cfRule type="expression" priority="764" stopIfTrue="1">
      <formula>G109="$"</formula>
    </cfRule>
    <cfRule type="expression" dxfId="347" priority="765" stopIfTrue="1">
      <formula>G109&lt;&gt;#REF!</formula>
    </cfRule>
  </conditionalFormatting>
  <conditionalFormatting sqref="T109">
    <cfRule type="expression" dxfId="346" priority="760" stopIfTrue="1">
      <formula>AND(T109="$",OR(#REF!="Yes",#REF!="No"))</formula>
    </cfRule>
    <cfRule type="expression" priority="761" stopIfTrue="1">
      <formula>T109="$"</formula>
    </cfRule>
    <cfRule type="expression" dxfId="345" priority="762" stopIfTrue="1">
      <formula>T109&lt;&gt;#REF!</formula>
    </cfRule>
  </conditionalFormatting>
  <conditionalFormatting sqref="A109">
    <cfRule type="expression" dxfId="344" priority="769">
      <formula>COUNTA(E109:X109)=0</formula>
    </cfRule>
  </conditionalFormatting>
  <conditionalFormatting sqref="A368">
    <cfRule type="expression" dxfId="343" priority="755">
      <formula>COUNTA(E368:X368)=0</formula>
    </cfRule>
  </conditionalFormatting>
  <conditionalFormatting sqref="A367">
    <cfRule type="expression" dxfId="342" priority="750">
      <formula>COUNTA(E367:X367)=0</formula>
    </cfRule>
  </conditionalFormatting>
  <conditionalFormatting sqref="F220:G220">
    <cfRule type="expression" dxfId="341" priority="738" stopIfTrue="1">
      <formula>AND(F220="$",OR(#REF!="Yes",#REF!="No"))</formula>
    </cfRule>
    <cfRule type="expression" priority="739" stopIfTrue="1">
      <formula>F220="$"</formula>
    </cfRule>
    <cfRule type="expression" dxfId="340" priority="740" stopIfTrue="1">
      <formula>F220&lt;&gt;#REF!</formula>
    </cfRule>
  </conditionalFormatting>
  <conditionalFormatting sqref="H191:I191 E191 X191 O191:S191">
    <cfRule type="expression" dxfId="339" priority="734" stopIfTrue="1">
      <formula>AND(E191="$",OR(#REF!="Yes",#REF!="No"))</formula>
    </cfRule>
    <cfRule type="expression" priority="735" stopIfTrue="1">
      <formula>E191="$"</formula>
    </cfRule>
    <cfRule type="expression" dxfId="338" priority="736" stopIfTrue="1">
      <formula>E191&lt;&gt;#REF!</formula>
    </cfRule>
  </conditionalFormatting>
  <conditionalFormatting sqref="J191:N191">
    <cfRule type="expression" dxfId="337" priority="731" stopIfTrue="1">
      <formula>AND(J191="$",OR(#REF!="Yes",#REF!="No"))</formula>
    </cfRule>
    <cfRule type="expression" priority="732" stopIfTrue="1">
      <formula>J191="$"</formula>
    </cfRule>
    <cfRule type="expression" dxfId="336" priority="733" stopIfTrue="1">
      <formula>J191&lt;&gt;#REF!</formula>
    </cfRule>
  </conditionalFormatting>
  <conditionalFormatting sqref="T191">
    <cfRule type="expression" dxfId="335" priority="728" stopIfTrue="1">
      <formula>AND(T191="$",OR(#REF!="Yes",#REF!="No"))</formula>
    </cfRule>
    <cfRule type="expression" priority="729" stopIfTrue="1">
      <formula>T191="$"</formula>
    </cfRule>
    <cfRule type="expression" dxfId="334" priority="730" stopIfTrue="1">
      <formula>T191&lt;&gt;#REF!</formula>
    </cfRule>
  </conditionalFormatting>
  <conditionalFormatting sqref="A191">
    <cfRule type="expression" dxfId="333" priority="737">
      <formula>COUNTA(E191:X191)=0</formula>
    </cfRule>
  </conditionalFormatting>
  <conditionalFormatting sqref="A372:A373">
    <cfRule type="expression" dxfId="332" priority="720">
      <formula>COUNTA(E372:X372)=0</formula>
    </cfRule>
  </conditionalFormatting>
  <conditionalFormatting sqref="F364:G364 F16:G16">
    <cfRule type="expression" dxfId="331" priority="713" stopIfTrue="1">
      <formula>AND(F16="$",OR(#REF!="Yes",#REF!="No"))</formula>
    </cfRule>
    <cfRule type="expression" priority="714" stopIfTrue="1">
      <formula>F16="$"</formula>
    </cfRule>
    <cfRule type="expression" dxfId="330" priority="715" stopIfTrue="1">
      <formula>F16&lt;&gt;#REF!</formula>
    </cfRule>
  </conditionalFormatting>
  <conditionalFormatting sqref="F341:G341 F222:G222 F206:G206 F57:G57 F48:G48 F208:G208">
    <cfRule type="expression" dxfId="329" priority="710" stopIfTrue="1">
      <formula>AND(F48="$",OR(#REF!="Yes",#REF!="No"))</formula>
    </cfRule>
    <cfRule type="expression" priority="711" stopIfTrue="1">
      <formula>F48="$"</formula>
    </cfRule>
    <cfRule type="expression" dxfId="328" priority="712" stopIfTrue="1">
      <formula>F48&lt;&gt;#REF!</formula>
    </cfRule>
  </conditionalFormatting>
  <conditionalFormatting sqref="F367:G367 F363:G363 F340:G340 F282:G282 F247:G248 F110:G110">
    <cfRule type="expression" dxfId="327" priority="707" stopIfTrue="1">
      <formula>AND(F110="$",OR(#REF!="Yes",#REF!="No"))</formula>
    </cfRule>
    <cfRule type="expression" priority="708" stopIfTrue="1">
      <formula>F110="$"</formula>
    </cfRule>
    <cfRule type="expression" dxfId="326" priority="709" stopIfTrue="1">
      <formula>F110&lt;&gt;#REF!</formula>
    </cfRule>
  </conditionalFormatting>
  <conditionalFormatting sqref="F338:G338">
    <cfRule type="expression" dxfId="325" priority="704" stopIfTrue="1">
      <formula>AND(F338="$",OR(#REF!="Yes",#REF!="No"))</formula>
    </cfRule>
    <cfRule type="expression" priority="705" stopIfTrue="1">
      <formula>F338="$"</formula>
    </cfRule>
    <cfRule type="expression" dxfId="324" priority="706" stopIfTrue="1">
      <formula>F338&lt;&gt;#REF!</formula>
    </cfRule>
  </conditionalFormatting>
  <conditionalFormatting sqref="F384:G384 F362:G362 F345:G345 F342:G342 F266:G266 F104:G104">
    <cfRule type="expression" dxfId="323" priority="701" stopIfTrue="1">
      <formula>AND(F104="$",OR(#REF!="Yes",#REF!="No"))</formula>
    </cfRule>
    <cfRule type="expression" priority="702" stopIfTrue="1">
      <formula>F104="$"</formula>
    </cfRule>
    <cfRule type="expression" dxfId="322" priority="703" stopIfTrue="1">
      <formula>F104&lt;&gt;#REF!</formula>
    </cfRule>
  </conditionalFormatting>
  <conditionalFormatting sqref="F97:G97 F95:G95 F67:G67 F65:G65 F36:G37 F34:G34 F23:G23">
    <cfRule type="expression" dxfId="321" priority="698" stopIfTrue="1">
      <formula>AND(F23="$",OR(#REF!="Yes",#REF!="No"))</formula>
    </cfRule>
    <cfRule type="expression" priority="699" stopIfTrue="1">
      <formula>F23="$"</formula>
    </cfRule>
    <cfRule type="expression" dxfId="320" priority="700" stopIfTrue="1">
      <formula>F23&lt;&gt;#REF!</formula>
    </cfRule>
  </conditionalFormatting>
  <conditionalFormatting sqref="F97:G97 F95:G95 F67:G67 F65:G65 F36:G37 F34:G34 F23:G23">
    <cfRule type="expression" dxfId="319" priority="695" stopIfTrue="1">
      <formula>AND(F23="$",OR(#REF!="Yes",#REF!="No"))</formula>
    </cfRule>
    <cfRule type="expression" priority="696" stopIfTrue="1">
      <formula>F23="$"</formula>
    </cfRule>
    <cfRule type="expression" dxfId="318" priority="697" stopIfTrue="1">
      <formula>F23&lt;&gt;#REF!</formula>
    </cfRule>
  </conditionalFormatting>
  <conditionalFormatting sqref="F125">
    <cfRule type="expression" dxfId="317" priority="692" stopIfTrue="1">
      <formula>AND(F125="$",OR(#REF!="Yes",#REF!="No"))</formula>
    </cfRule>
    <cfRule type="expression" priority="693" stopIfTrue="1">
      <formula>F125="$"</formula>
    </cfRule>
    <cfRule type="expression" dxfId="316" priority="694" stopIfTrue="1">
      <formula>F125&lt;&gt;#REF!</formula>
    </cfRule>
  </conditionalFormatting>
  <conditionalFormatting sqref="F400:G401 F382:G382 F359:G359 F344:G344 F277:G277 F191:G191 F189:G189 F180:G180 F129:G129">
    <cfRule type="expression" dxfId="315" priority="689" stopIfTrue="1">
      <formula>AND(F129="$",OR(#REF!="Yes",#REF!="No"))</formula>
    </cfRule>
    <cfRule type="expression" priority="690" stopIfTrue="1">
      <formula>F129="$"</formula>
    </cfRule>
    <cfRule type="expression" dxfId="314" priority="691" stopIfTrue="1">
      <formula>F129&lt;&gt;#REF!</formula>
    </cfRule>
  </conditionalFormatting>
  <conditionalFormatting sqref="F400:G401 F382:G382 F359:G359 F344:G344 F277:G277 F191:G191 F189:G189 F180:G180 F129:G129">
    <cfRule type="expression" dxfId="313" priority="686" stopIfTrue="1">
      <formula>AND(F129="$",OR(#REF!="Yes",#REF!="No"))</formula>
    </cfRule>
    <cfRule type="expression" priority="687" stopIfTrue="1">
      <formula>F129="$"</formula>
    </cfRule>
    <cfRule type="expression" dxfId="312" priority="688" stopIfTrue="1">
      <formula>F129&lt;&gt;#REF!</formula>
    </cfRule>
  </conditionalFormatting>
  <conditionalFormatting sqref="R383 R366 R312 R242">
    <cfRule type="expression" dxfId="311" priority="683" stopIfTrue="1">
      <formula>AND(R242="$",OR(#REF!="Yes",#REF!="No"))</formula>
    </cfRule>
    <cfRule type="expression" priority="684" stopIfTrue="1">
      <formula>R242="$"</formula>
    </cfRule>
    <cfRule type="expression" dxfId="310" priority="685" stopIfTrue="1">
      <formula>R242&lt;&gt;#REF!</formula>
    </cfRule>
  </conditionalFormatting>
  <conditionalFormatting sqref="Q254 Q242 Q211">
    <cfRule type="expression" dxfId="309" priority="680" stopIfTrue="1">
      <formula>AND(Q211="$",OR(#REF!="Yes",#REF!="No"))</formula>
    </cfRule>
    <cfRule type="expression" priority="681" stopIfTrue="1">
      <formula>Q211="$"</formula>
    </cfRule>
    <cfRule type="expression" dxfId="308" priority="682" stopIfTrue="1">
      <formula>Q211&lt;&gt;#REF!</formula>
    </cfRule>
  </conditionalFormatting>
  <conditionalFormatting sqref="Q370 Q226 Q95:Q96">
    <cfRule type="expression" dxfId="307" priority="677" stopIfTrue="1">
      <formula>AND(Q95="$",OR(#REF!="Yes",#REF!="No"))</formula>
    </cfRule>
    <cfRule type="expression" priority="678" stopIfTrue="1">
      <formula>Q95="$"</formula>
    </cfRule>
    <cfRule type="expression" dxfId="306" priority="679" stopIfTrue="1">
      <formula>Q95&lt;&gt;#REF!</formula>
    </cfRule>
  </conditionalFormatting>
  <conditionalFormatting sqref="R346 R314:R315 R246 R218:R221 R199">
    <cfRule type="expression" dxfId="305" priority="674" stopIfTrue="1">
      <formula>AND(R199="$",OR(#REF!="Yes",#REF!="No"))</formula>
    </cfRule>
    <cfRule type="expression" priority="675" stopIfTrue="1">
      <formula>R199="$"</formula>
    </cfRule>
    <cfRule type="expression" dxfId="304" priority="676" stopIfTrue="1">
      <formula>R199&lt;&gt;#REF!</formula>
    </cfRule>
  </conditionalFormatting>
  <conditionalFormatting sqref="R367">
    <cfRule type="expression" dxfId="303" priority="671" stopIfTrue="1">
      <formula>AND(R367="$",OR(#REF!="Yes",#REF!="No"))</formula>
    </cfRule>
    <cfRule type="expression" priority="672" stopIfTrue="1">
      <formula>R367="$"</formula>
    </cfRule>
    <cfRule type="expression" dxfId="302" priority="673" stopIfTrue="1">
      <formula>R367&lt;&gt;#REF!</formula>
    </cfRule>
  </conditionalFormatting>
  <conditionalFormatting sqref="R389 R316 R262:R264 R247 R266">
    <cfRule type="expression" dxfId="301" priority="662" stopIfTrue="1">
      <formula>AND(R247="$",OR(#REF!="Yes",#REF!="No"))</formula>
    </cfRule>
    <cfRule type="expression" priority="663" stopIfTrue="1">
      <formula>R247="$"</formula>
    </cfRule>
    <cfRule type="expression" dxfId="300" priority="664" stopIfTrue="1">
      <formula>R247&lt;&gt;#REF!</formula>
    </cfRule>
  </conditionalFormatting>
  <conditionalFormatting sqref="A414">
    <cfRule type="expression" dxfId="299" priority="642">
      <formula>COUNTA(E414:X414)=0</formula>
    </cfRule>
  </conditionalFormatting>
  <conditionalFormatting sqref="B414">
    <cfRule type="expression" dxfId="298" priority="632">
      <formula>COUNTA(F414:Y414)=0</formula>
    </cfRule>
  </conditionalFormatting>
  <conditionalFormatting sqref="E2:F2 H2 O2:S2 X2">
    <cfRule type="expression" dxfId="297" priority="628" stopIfTrue="1">
      <formula>AND(E2="$",OR(#REF!="Yes",#REF!="No"))</formula>
    </cfRule>
    <cfRule type="expression" priority="629" stopIfTrue="1">
      <formula>E2="$"</formula>
    </cfRule>
    <cfRule type="expression" dxfId="296" priority="630" stopIfTrue="1">
      <formula>E2&lt;&gt;#REF!</formula>
    </cfRule>
  </conditionalFormatting>
  <conditionalFormatting sqref="F2:G2 T2">
    <cfRule type="expression" dxfId="295" priority="625" stopIfTrue="1">
      <formula>AND(F2="$",OR(#REF!="Yes",#REF!="No"))</formula>
    </cfRule>
    <cfRule type="expression" priority="626" stopIfTrue="1">
      <formula>F2="$"</formula>
    </cfRule>
    <cfRule type="expression" dxfId="294" priority="627" stopIfTrue="1">
      <formula>F2&lt;&gt;#REF!</formula>
    </cfRule>
  </conditionalFormatting>
  <conditionalFormatting sqref="A2">
    <cfRule type="expression" dxfId="293" priority="631">
      <formula>COUNTA(E2:X2)=0</formula>
    </cfRule>
  </conditionalFormatting>
  <conditionalFormatting sqref="I2:N2">
    <cfRule type="expression" dxfId="292" priority="615" stopIfTrue="1">
      <formula>AND(I2="$",OR(#REF!="Yes",#REF!="No"))</formula>
    </cfRule>
    <cfRule type="expression" priority="616" stopIfTrue="1">
      <formula>I2="$"</formula>
    </cfRule>
    <cfRule type="expression" dxfId="291" priority="617" stopIfTrue="1">
      <formula>I2&lt;&gt;#REF!</formula>
    </cfRule>
  </conditionalFormatting>
  <conditionalFormatting sqref="E161 H161:I161 X161 O161:Q161 S161">
    <cfRule type="expression" dxfId="290" priority="611" stopIfTrue="1">
      <formula>AND(E161="$",OR(#REF!="Yes",#REF!="No"))</formula>
    </cfRule>
    <cfRule type="expression" priority="612" stopIfTrue="1">
      <formula>E161="$"</formula>
    </cfRule>
    <cfRule type="expression" dxfId="289" priority="613" stopIfTrue="1">
      <formula>E161&lt;&gt;#REF!</formula>
    </cfRule>
  </conditionalFormatting>
  <conditionalFormatting sqref="J161:N161 T161">
    <cfRule type="expression" dxfId="288" priority="608" stopIfTrue="1">
      <formula>AND(J161="$",OR(#REF!="Yes",#REF!="No"))</formula>
    </cfRule>
    <cfRule type="expression" priority="609" stopIfTrue="1">
      <formula>J161="$"</formula>
    </cfRule>
    <cfRule type="expression" dxfId="287" priority="610" stopIfTrue="1">
      <formula>J161&lt;&gt;#REF!</formula>
    </cfRule>
  </conditionalFormatting>
  <conditionalFormatting sqref="F161:G161">
    <cfRule type="expression" dxfId="286" priority="605" stopIfTrue="1">
      <formula>AND(F161="$",OR(#REF!="Yes",#REF!="No"))</formula>
    </cfRule>
    <cfRule type="expression" priority="606" stopIfTrue="1">
      <formula>F161="$"</formula>
    </cfRule>
    <cfRule type="expression" dxfId="285" priority="607" stopIfTrue="1">
      <formula>F161&lt;&gt;#REF!</formula>
    </cfRule>
  </conditionalFormatting>
  <conditionalFormatting sqref="A161">
    <cfRule type="expression" dxfId="284" priority="614">
      <formula>COUNTA(E161:X161)=0</formula>
    </cfRule>
  </conditionalFormatting>
  <conditionalFormatting sqref="E160 X160 H160:I160 O160:S160">
    <cfRule type="expression" dxfId="283" priority="597" stopIfTrue="1">
      <formula>AND(E160="$",OR(#REF!="Yes",#REF!="No"))</formula>
    </cfRule>
    <cfRule type="expression" priority="598" stopIfTrue="1">
      <formula>E160="$"</formula>
    </cfRule>
    <cfRule type="expression" dxfId="282" priority="599" stopIfTrue="1">
      <formula>E160&lt;&gt;#REF!</formula>
    </cfRule>
  </conditionalFormatting>
  <conditionalFormatting sqref="J160:N160">
    <cfRule type="expression" dxfId="281" priority="594" stopIfTrue="1">
      <formula>AND(J160="$",OR(#REF!="Yes",#REF!="No"))</formula>
    </cfRule>
    <cfRule type="expression" priority="595" stopIfTrue="1">
      <formula>J160="$"</formula>
    </cfRule>
    <cfRule type="expression" dxfId="280" priority="596" stopIfTrue="1">
      <formula>J160&lt;&gt;#REF!</formula>
    </cfRule>
  </conditionalFormatting>
  <conditionalFormatting sqref="F160">
    <cfRule type="expression" dxfId="279" priority="591" stopIfTrue="1">
      <formula>AND(F160="$",OR(#REF!="Yes",#REF!="No"))</formula>
    </cfRule>
    <cfRule type="expression" priority="592" stopIfTrue="1">
      <formula>F160="$"</formula>
    </cfRule>
    <cfRule type="expression" dxfId="278" priority="593" stopIfTrue="1">
      <formula>F160&lt;&gt;#REF!</formula>
    </cfRule>
  </conditionalFormatting>
  <conditionalFormatting sqref="T160">
    <cfRule type="expression" dxfId="277" priority="588" stopIfTrue="1">
      <formula>AND(T160="$",OR(#REF!="Yes",#REF!="No"))</formula>
    </cfRule>
    <cfRule type="expression" priority="589" stopIfTrue="1">
      <formula>T160="$"</formula>
    </cfRule>
    <cfRule type="expression" dxfId="276" priority="590" stopIfTrue="1">
      <formula>T160&lt;&gt;#REF!</formula>
    </cfRule>
  </conditionalFormatting>
  <conditionalFormatting sqref="A160">
    <cfRule type="expression" dxfId="275" priority="600">
      <formula>COUNTA(E160:X160)=0</formula>
    </cfRule>
  </conditionalFormatting>
  <conditionalFormatting sqref="G160">
    <cfRule type="expression" dxfId="274" priority="585" stopIfTrue="1">
      <formula>AND(G160="$",OR(#REF!="Yes",#REF!="No"))</formula>
    </cfRule>
    <cfRule type="expression" priority="586" stopIfTrue="1">
      <formula>G160="$"</formula>
    </cfRule>
    <cfRule type="expression" dxfId="273" priority="587" stopIfTrue="1">
      <formula>G160&lt;&gt;#REF!</formula>
    </cfRule>
  </conditionalFormatting>
  <conditionalFormatting sqref="V79 V76:V77 V178:V181 V111:V116 V14:V20 V52:V74 V81:V90 V183:V190 V192:V200 V10:V12 V3:V8 V131:V133 V135:V142 V144:V153 V155:V156 V173:V175 V92:V94">
    <cfRule type="expression" dxfId="272" priority="525" stopIfTrue="1">
      <formula>AND(V3="$",OR(#REF!="Yes",#REF!="No"))</formula>
    </cfRule>
    <cfRule type="expression" priority="526" stopIfTrue="1">
      <formula>V3="$"</formula>
    </cfRule>
    <cfRule type="expression" dxfId="271" priority="527" stopIfTrue="1">
      <formula>V3&lt;&gt;#REF!</formula>
    </cfRule>
  </conditionalFormatting>
  <conditionalFormatting sqref="V23 V79 V129 V147 V7 V125 V92 V81">
    <cfRule type="expression" dxfId="270" priority="522" stopIfTrue="1">
      <formula>AND(V7="$",OR(#REF!="Yes",#REF!="No"))</formula>
    </cfRule>
    <cfRule type="expression" priority="523" stopIfTrue="1">
      <formula>V7="$"</formula>
    </cfRule>
    <cfRule type="expression" dxfId="269" priority="524" stopIfTrue="1">
      <formula>V7&lt;&gt;#REF!</formula>
    </cfRule>
  </conditionalFormatting>
  <conditionalFormatting sqref="V117">
    <cfRule type="expression" dxfId="268" priority="519" stopIfTrue="1">
      <formula>AND(V117="$",OR(#REF!="Yes",#REF!="No"))</formula>
    </cfRule>
    <cfRule type="expression" priority="520" stopIfTrue="1">
      <formula>V117="$"</formula>
    </cfRule>
    <cfRule type="expression" dxfId="267" priority="521" stopIfTrue="1">
      <formula>V117&lt;&gt;#REF!</formula>
    </cfRule>
  </conditionalFormatting>
  <conditionalFormatting sqref="V13">
    <cfRule type="expression" dxfId="266" priority="516" stopIfTrue="1">
      <formula>AND(V13="$",OR(#REF!="Yes",#REF!="No"))</formula>
    </cfRule>
    <cfRule type="expression" priority="517" stopIfTrue="1">
      <formula>V13="$"</formula>
    </cfRule>
    <cfRule type="expression" dxfId="265" priority="518" stopIfTrue="1">
      <formula>V13&lt;&gt;#REF!</formula>
    </cfRule>
  </conditionalFormatting>
  <conditionalFormatting sqref="V154">
    <cfRule type="expression" dxfId="264" priority="513" stopIfTrue="1">
      <formula>AND(V154="$",OR(#REF!="Yes",#REF!="No"))</formula>
    </cfRule>
    <cfRule type="expression" priority="514" stopIfTrue="1">
      <formula>V154="$"</formula>
    </cfRule>
    <cfRule type="expression" dxfId="263" priority="515" stopIfTrue="1">
      <formula>V154&lt;&gt;#REF!</formula>
    </cfRule>
  </conditionalFormatting>
  <conditionalFormatting sqref="V80">
    <cfRule type="expression" dxfId="262" priority="510" stopIfTrue="1">
      <formula>AND(V80="$",OR(#REF!="Yes",#REF!="No"))</formula>
    </cfRule>
    <cfRule type="expression" priority="511" stopIfTrue="1">
      <formula>V80="$"</formula>
    </cfRule>
    <cfRule type="expression" dxfId="261" priority="512" stopIfTrue="1">
      <formula>V80&lt;&gt;#REF!</formula>
    </cfRule>
  </conditionalFormatting>
  <conditionalFormatting sqref="V80">
    <cfRule type="expression" dxfId="260" priority="507" stopIfTrue="1">
      <formula>AND(V80="$",OR(#REF!="Yes",#REF!="No"))</formula>
    </cfRule>
    <cfRule type="expression" priority="508" stopIfTrue="1">
      <formula>V80="$"</formula>
    </cfRule>
    <cfRule type="expression" dxfId="259" priority="509" stopIfTrue="1">
      <formula>V80&lt;&gt;#REF!</formula>
    </cfRule>
  </conditionalFormatting>
  <conditionalFormatting sqref="V143">
    <cfRule type="expression" dxfId="258" priority="504" stopIfTrue="1">
      <formula>AND(V143="$",OR(#REF!="Yes",#REF!="No"))</formula>
    </cfRule>
    <cfRule type="expression" priority="505" stopIfTrue="1">
      <formula>V143="$"</formula>
    </cfRule>
    <cfRule type="expression" dxfId="257" priority="506" stopIfTrue="1">
      <formula>V143&lt;&gt;#REF!</formula>
    </cfRule>
  </conditionalFormatting>
  <conditionalFormatting sqref="V78">
    <cfRule type="expression" dxfId="256" priority="501" stopIfTrue="1">
      <formula>AND(V78="$",OR(#REF!="Yes",#REF!="No"))</formula>
    </cfRule>
    <cfRule type="expression" priority="502" stopIfTrue="1">
      <formula>V78="$"</formula>
    </cfRule>
    <cfRule type="expression" dxfId="255" priority="503" stopIfTrue="1">
      <formula>V78&lt;&gt;#REF!</formula>
    </cfRule>
  </conditionalFormatting>
  <conditionalFormatting sqref="V78">
    <cfRule type="expression" dxfId="254" priority="498" stopIfTrue="1">
      <formula>AND(V78="$",OR(#REF!="Yes",#REF!="No"))</formula>
    </cfRule>
    <cfRule type="expression" priority="499" stopIfTrue="1">
      <formula>V78="$"</formula>
    </cfRule>
    <cfRule type="expression" dxfId="253" priority="500" stopIfTrue="1">
      <formula>V78&lt;&gt;#REF!</formula>
    </cfRule>
  </conditionalFormatting>
  <conditionalFormatting sqref="V95">
    <cfRule type="expression" dxfId="252" priority="495" stopIfTrue="1">
      <formula>AND(V95="$",OR(#REF!="Yes",#REF!="No"))</formula>
    </cfRule>
    <cfRule type="expression" priority="496" stopIfTrue="1">
      <formula>V95="$"</formula>
    </cfRule>
    <cfRule type="expression" dxfId="251" priority="497" stopIfTrue="1">
      <formula>V95&lt;&gt;#REF!</formula>
    </cfRule>
  </conditionalFormatting>
  <conditionalFormatting sqref="V21">
    <cfRule type="expression" dxfId="250" priority="492" stopIfTrue="1">
      <formula>AND(V21="$",OR(#REF!="Yes",#REF!="No"))</formula>
    </cfRule>
    <cfRule type="expression" priority="493" stopIfTrue="1">
      <formula>V21="$"</formula>
    </cfRule>
    <cfRule type="expression" dxfId="249" priority="494" stopIfTrue="1">
      <formula>V21&lt;&gt;#REF!</formula>
    </cfRule>
  </conditionalFormatting>
  <conditionalFormatting sqref="V134">
    <cfRule type="expression" dxfId="248" priority="483" stopIfTrue="1">
      <formula>AND(V134="$",OR(#REF!="Yes",#REF!="No"))</formula>
    </cfRule>
    <cfRule type="expression" priority="484" stopIfTrue="1">
      <formula>V134="$"</formula>
    </cfRule>
    <cfRule type="expression" dxfId="247" priority="485" stopIfTrue="1">
      <formula>V134&lt;&gt;#REF!</formula>
    </cfRule>
  </conditionalFormatting>
  <conditionalFormatting sqref="V172">
    <cfRule type="expression" dxfId="246" priority="486" stopIfTrue="1">
      <formula>AND(V172="$",OR(#REF!="Yes",#REF!="No"))</formula>
    </cfRule>
    <cfRule type="expression" priority="487" stopIfTrue="1">
      <formula>V172="$"</formula>
    </cfRule>
    <cfRule type="expression" dxfId="245" priority="488" stopIfTrue="1">
      <formula>V172&lt;&gt;#REF!</formula>
    </cfRule>
  </conditionalFormatting>
  <conditionalFormatting sqref="V157">
    <cfRule type="expression" dxfId="244" priority="476" stopIfTrue="1">
      <formula>AND(V157="$",OR(#REF!="Yes",#REF!="No"))</formula>
    </cfRule>
    <cfRule type="expression" priority="477" stopIfTrue="1">
      <formula>V157="$"</formula>
    </cfRule>
    <cfRule type="expression" dxfId="243" priority="478" stopIfTrue="1">
      <formula>V157&lt;&gt;#REF!</formula>
    </cfRule>
  </conditionalFormatting>
  <conditionalFormatting sqref="V130">
    <cfRule type="expression" dxfId="242" priority="470" stopIfTrue="1">
      <formula>AND(V130="$",OR(#REF!="Yes",#REF!="No"))</formula>
    </cfRule>
    <cfRule type="expression" priority="471" stopIfTrue="1">
      <formula>V130="$"</formula>
    </cfRule>
    <cfRule type="expression" dxfId="241" priority="472" stopIfTrue="1">
      <formula>V130&lt;&gt;#REF!</formula>
    </cfRule>
  </conditionalFormatting>
  <conditionalFormatting sqref="V182">
    <cfRule type="expression" dxfId="240" priority="467" stopIfTrue="1">
      <formula>AND(V182="$",OR(#REF!="Yes",#REF!="No"))</formula>
    </cfRule>
    <cfRule type="expression" priority="468" stopIfTrue="1">
      <formula>V182="$"</formula>
    </cfRule>
    <cfRule type="expression" dxfId="239" priority="469" stopIfTrue="1">
      <formula>V182&lt;&gt;#REF!</formula>
    </cfRule>
  </conditionalFormatting>
  <conditionalFormatting sqref="V380 V360:V364 V351 V347 V334 V331 V311 V297 V258 V251 V235:V236 V226:V227 V221 V209">
    <cfRule type="expression" dxfId="238" priority="464" stopIfTrue="1">
      <formula>AND(V209="$",OR(#REF!="Yes",#REF!="No"))</formula>
    </cfRule>
    <cfRule type="expression" priority="465" stopIfTrue="1">
      <formula>V209="$"</formula>
    </cfRule>
    <cfRule type="expression" dxfId="237" priority="466" stopIfTrue="1">
      <formula>V209&lt;&gt;#REF!</formula>
    </cfRule>
  </conditionalFormatting>
  <conditionalFormatting sqref="V51">
    <cfRule type="expression" dxfId="236" priority="455" stopIfTrue="1">
      <formula>AND(V51="$",OR(#REF!="Yes",#REF!="No"))</formula>
    </cfRule>
    <cfRule type="expression" priority="456" stopIfTrue="1">
      <formula>V51="$"</formula>
    </cfRule>
    <cfRule type="expression" dxfId="235" priority="457" stopIfTrue="1">
      <formula>V51&lt;&gt;#REF!</formula>
    </cfRule>
  </conditionalFormatting>
  <conditionalFormatting sqref="V191">
    <cfRule type="expression" dxfId="234" priority="449" stopIfTrue="1">
      <formula>AND(V191="$",OR(#REF!="Yes",#REF!="No"))</formula>
    </cfRule>
    <cfRule type="expression" priority="450" stopIfTrue="1">
      <formula>V191="$"</formula>
    </cfRule>
    <cfRule type="expression" dxfId="233" priority="451" stopIfTrue="1">
      <formula>V191&lt;&gt;#REF!</formula>
    </cfRule>
  </conditionalFormatting>
  <conditionalFormatting sqref="V2">
    <cfRule type="expression" dxfId="232" priority="446" stopIfTrue="1">
      <formula>AND(V2="$",OR(#REF!="Yes",#REF!="No"))</formula>
    </cfRule>
    <cfRule type="expression" priority="447" stopIfTrue="1">
      <formula>V2="$"</formula>
    </cfRule>
    <cfRule type="expression" dxfId="231" priority="448" stopIfTrue="1">
      <formula>V2&lt;&gt;#REF!</formula>
    </cfRule>
  </conditionalFormatting>
  <conditionalFormatting sqref="V161">
    <cfRule type="expression" dxfId="230" priority="443" stopIfTrue="1">
      <formula>AND(V161="$",OR(#REF!="Yes",#REF!="No"))</formula>
    </cfRule>
    <cfRule type="expression" priority="444" stopIfTrue="1">
      <formula>V161="$"</formula>
    </cfRule>
    <cfRule type="expression" dxfId="229" priority="445" stopIfTrue="1">
      <formula>V161&lt;&gt;#REF!</formula>
    </cfRule>
  </conditionalFormatting>
  <conditionalFormatting sqref="V160">
    <cfRule type="expression" dxfId="228" priority="440" stopIfTrue="1">
      <formula>AND(V160="$",OR(#REF!="Yes",#REF!="No"))</formula>
    </cfRule>
    <cfRule type="expression" priority="441" stopIfTrue="1">
      <formula>V160="$"</formula>
    </cfRule>
    <cfRule type="expression" dxfId="227" priority="442" stopIfTrue="1">
      <formula>V160&lt;&gt;#REF!</formula>
    </cfRule>
  </conditionalFormatting>
  <conditionalFormatting sqref="U79 U173:U175 U76:U77 U144:U153 U192:U200 U183:U190 U179:U181 U159 U135:U142 U131:U133 U107:U108 U81:U94 U52:U74 U14:U20 U3:U8 U155:U156 U110:U116 U10:U12">
    <cfRule type="expression" dxfId="226" priority="437" stopIfTrue="1">
      <formula>AND(U3="$",OR(#REF!="Yes",#REF!="No"))</formula>
    </cfRule>
    <cfRule type="expression" priority="438" stopIfTrue="1">
      <formula>U3="$"</formula>
    </cfRule>
    <cfRule type="expression" dxfId="225" priority="439" stopIfTrue="1">
      <formula>U3&lt;&gt;#REF!</formula>
    </cfRule>
  </conditionalFormatting>
  <conditionalFormatting sqref="U102 U23 U79 U129 U147 U7 U125 U92 U81">
    <cfRule type="expression" dxfId="224" priority="434" stopIfTrue="1">
      <formula>AND(U7="$",OR(#REF!="Yes",#REF!="No"))</formula>
    </cfRule>
    <cfRule type="expression" priority="435" stopIfTrue="1">
      <formula>U7="$"</formula>
    </cfRule>
    <cfRule type="expression" dxfId="223" priority="436" stopIfTrue="1">
      <formula>U7&lt;&gt;#REF!</formula>
    </cfRule>
  </conditionalFormatting>
  <conditionalFormatting sqref="U117">
    <cfRule type="expression" dxfId="222" priority="431" stopIfTrue="1">
      <formula>AND(U117="$",OR(#REF!="Yes",#REF!="No"))</formula>
    </cfRule>
    <cfRule type="expression" priority="432" stopIfTrue="1">
      <formula>U117="$"</formula>
    </cfRule>
    <cfRule type="expression" dxfId="221" priority="433" stopIfTrue="1">
      <formula>U117&lt;&gt;#REF!</formula>
    </cfRule>
  </conditionalFormatting>
  <conditionalFormatting sqref="U13">
    <cfRule type="expression" dxfId="220" priority="428" stopIfTrue="1">
      <formula>AND(U13="$",OR(#REF!="Yes",#REF!="No"))</formula>
    </cfRule>
    <cfRule type="expression" priority="429" stopIfTrue="1">
      <formula>U13="$"</formula>
    </cfRule>
    <cfRule type="expression" dxfId="219" priority="430" stopIfTrue="1">
      <formula>U13&lt;&gt;#REF!</formula>
    </cfRule>
  </conditionalFormatting>
  <conditionalFormatting sqref="U154">
    <cfRule type="expression" dxfId="218" priority="425" stopIfTrue="1">
      <formula>AND(U154="$",OR(#REF!="Yes",#REF!="No"))</formula>
    </cfRule>
    <cfRule type="expression" priority="426" stopIfTrue="1">
      <formula>U154="$"</formula>
    </cfRule>
    <cfRule type="expression" dxfId="217" priority="427" stopIfTrue="1">
      <formula>U154&lt;&gt;#REF!</formula>
    </cfRule>
  </conditionalFormatting>
  <conditionalFormatting sqref="U80">
    <cfRule type="expression" dxfId="216" priority="422" stopIfTrue="1">
      <formula>AND(U80="$",OR(#REF!="Yes",#REF!="No"))</formula>
    </cfRule>
    <cfRule type="expression" priority="423" stopIfTrue="1">
      <formula>U80="$"</formula>
    </cfRule>
    <cfRule type="expression" dxfId="215" priority="424" stopIfTrue="1">
      <formula>U80&lt;&gt;#REF!</formula>
    </cfRule>
  </conditionalFormatting>
  <conditionalFormatting sqref="U80">
    <cfRule type="expression" dxfId="214" priority="419" stopIfTrue="1">
      <formula>AND(U80="$",OR(#REF!="Yes",#REF!="No"))</formula>
    </cfRule>
    <cfRule type="expression" priority="420" stopIfTrue="1">
      <formula>U80="$"</formula>
    </cfRule>
    <cfRule type="expression" dxfId="213" priority="421" stopIfTrue="1">
      <formula>U80&lt;&gt;#REF!</formula>
    </cfRule>
  </conditionalFormatting>
  <conditionalFormatting sqref="U143">
    <cfRule type="expression" dxfId="212" priority="416" stopIfTrue="1">
      <formula>AND(U143="$",OR(#REF!="Yes",#REF!="No"))</formula>
    </cfRule>
    <cfRule type="expression" priority="417" stopIfTrue="1">
      <formula>U143="$"</formula>
    </cfRule>
    <cfRule type="expression" dxfId="211" priority="418" stopIfTrue="1">
      <formula>U143&lt;&gt;#REF!</formula>
    </cfRule>
  </conditionalFormatting>
  <conditionalFormatting sqref="U78">
    <cfRule type="expression" dxfId="210" priority="413" stopIfTrue="1">
      <formula>AND(U78="$",OR(#REF!="Yes",#REF!="No"))</formula>
    </cfRule>
    <cfRule type="expression" priority="414" stopIfTrue="1">
      <formula>U78="$"</formula>
    </cfRule>
    <cfRule type="expression" dxfId="209" priority="415" stopIfTrue="1">
      <formula>U78&lt;&gt;#REF!</formula>
    </cfRule>
  </conditionalFormatting>
  <conditionalFormatting sqref="U78">
    <cfRule type="expression" dxfId="208" priority="410" stopIfTrue="1">
      <formula>AND(U78="$",OR(#REF!="Yes",#REF!="No"))</formula>
    </cfRule>
    <cfRule type="expression" priority="411" stopIfTrue="1">
      <formula>U78="$"</formula>
    </cfRule>
    <cfRule type="expression" dxfId="207" priority="412" stopIfTrue="1">
      <formula>U78&lt;&gt;#REF!</formula>
    </cfRule>
  </conditionalFormatting>
  <conditionalFormatting sqref="U95">
    <cfRule type="expression" dxfId="206" priority="407" stopIfTrue="1">
      <formula>AND(U95="$",OR(#REF!="Yes",#REF!="No"))</formula>
    </cfRule>
    <cfRule type="expression" priority="408" stopIfTrue="1">
      <formula>U95="$"</formula>
    </cfRule>
    <cfRule type="expression" dxfId="205" priority="409" stopIfTrue="1">
      <formula>U95&lt;&gt;#REF!</formula>
    </cfRule>
  </conditionalFormatting>
  <conditionalFormatting sqref="U21">
    <cfRule type="expression" dxfId="204" priority="404" stopIfTrue="1">
      <formula>AND(U21="$",OR(#REF!="Yes",#REF!="No"))</formula>
    </cfRule>
    <cfRule type="expression" priority="405" stopIfTrue="1">
      <formula>U21="$"</formula>
    </cfRule>
    <cfRule type="expression" dxfId="203" priority="406" stopIfTrue="1">
      <formula>U21&lt;&gt;#REF!</formula>
    </cfRule>
  </conditionalFormatting>
  <conditionalFormatting sqref="U75">
    <cfRule type="expression" dxfId="202" priority="401" stopIfTrue="1">
      <formula>AND(U75="$",OR(#REF!="Yes",#REF!="No"))</formula>
    </cfRule>
    <cfRule type="expression" priority="402" stopIfTrue="1">
      <formula>U75="$"</formula>
    </cfRule>
    <cfRule type="expression" dxfId="201" priority="403" stopIfTrue="1">
      <formula>U75&lt;&gt;#REF!</formula>
    </cfRule>
  </conditionalFormatting>
  <conditionalFormatting sqref="U172">
    <cfRule type="expression" dxfId="200" priority="398" stopIfTrue="1">
      <formula>AND(U172="$",OR(#REF!="Yes",#REF!="No"))</formula>
    </cfRule>
    <cfRule type="expression" priority="399" stopIfTrue="1">
      <formula>U172="$"</formula>
    </cfRule>
    <cfRule type="expression" dxfId="199" priority="400" stopIfTrue="1">
      <formula>U172&lt;&gt;#REF!</formula>
    </cfRule>
  </conditionalFormatting>
  <conditionalFormatting sqref="U134">
    <cfRule type="expression" dxfId="198" priority="395" stopIfTrue="1">
      <formula>AND(U134="$",OR(#REF!="Yes",#REF!="No"))</formula>
    </cfRule>
    <cfRule type="expression" priority="396" stopIfTrue="1">
      <formula>U134="$"</formula>
    </cfRule>
    <cfRule type="expression" dxfId="197" priority="397" stopIfTrue="1">
      <formula>U134&lt;&gt;#REF!</formula>
    </cfRule>
  </conditionalFormatting>
  <conditionalFormatting sqref="U157">
    <cfRule type="expression" dxfId="196" priority="388" stopIfTrue="1">
      <formula>AND(U157="$",OR(#REF!="Yes",#REF!="No"))</formula>
    </cfRule>
    <cfRule type="expression" priority="389" stopIfTrue="1">
      <formula>U157="$"</formula>
    </cfRule>
    <cfRule type="expression" dxfId="195" priority="390" stopIfTrue="1">
      <formula>U157&lt;&gt;#REF!</formula>
    </cfRule>
  </conditionalFormatting>
  <conditionalFormatting sqref="U158">
    <cfRule type="expression" dxfId="194" priority="385" stopIfTrue="1">
      <formula>AND(U158="$",OR(#REF!="Yes",#REF!="No"))</formula>
    </cfRule>
    <cfRule type="expression" priority="386" stopIfTrue="1">
      <formula>U158="$"</formula>
    </cfRule>
    <cfRule type="expression" dxfId="193" priority="387" stopIfTrue="1">
      <formula>U158&lt;&gt;#REF!</formula>
    </cfRule>
  </conditionalFormatting>
  <conditionalFormatting sqref="U130">
    <cfRule type="expression" dxfId="192" priority="382" stopIfTrue="1">
      <formula>AND(U130="$",OR(#REF!="Yes",#REF!="No"))</formula>
    </cfRule>
    <cfRule type="expression" priority="383" stopIfTrue="1">
      <formula>U130="$"</formula>
    </cfRule>
    <cfRule type="expression" dxfId="191" priority="384" stopIfTrue="1">
      <formula>U130&lt;&gt;#REF!</formula>
    </cfRule>
  </conditionalFormatting>
  <conditionalFormatting sqref="U182">
    <cfRule type="expression" dxfId="190" priority="379" stopIfTrue="1">
      <formula>AND(U182="$",OR(#REF!="Yes",#REF!="No"))</formula>
    </cfRule>
    <cfRule type="expression" priority="380" stopIfTrue="1">
      <formula>U182="$"</formula>
    </cfRule>
    <cfRule type="expression" dxfId="189" priority="381" stopIfTrue="1">
      <formula>U182&lt;&gt;#REF!</formula>
    </cfRule>
  </conditionalFormatting>
  <conditionalFormatting sqref="U380 U360:U364 U351 U347 U334 U331 U311 U297 U287 U267 U258 U251 U235:U236 U226:U227 U224 U221 U209 U106">
    <cfRule type="expression" dxfId="188" priority="376" stopIfTrue="1">
      <formula>AND(U106="$",OR(#REF!="Yes",#REF!="No"))</formula>
    </cfRule>
    <cfRule type="expression" priority="377" stopIfTrue="1">
      <formula>U106="$"</formula>
    </cfRule>
    <cfRule type="expression" dxfId="187" priority="378" stopIfTrue="1">
      <formula>U106&lt;&gt;#REF!</formula>
    </cfRule>
  </conditionalFormatting>
  <conditionalFormatting sqref="U191">
    <cfRule type="expression" dxfId="186" priority="361" stopIfTrue="1">
      <formula>AND(U191="$",OR(#REF!="Yes",#REF!="No"))</formula>
    </cfRule>
    <cfRule type="expression" priority="362" stopIfTrue="1">
      <formula>U191="$"</formula>
    </cfRule>
    <cfRule type="expression" dxfId="185" priority="363" stopIfTrue="1">
      <formula>U191&lt;&gt;#REF!</formula>
    </cfRule>
  </conditionalFormatting>
  <conditionalFormatting sqref="U51">
    <cfRule type="expression" dxfId="184" priority="367" stopIfTrue="1">
      <formula>AND(U51="$",OR(#REF!="Yes",#REF!="No"))</formula>
    </cfRule>
    <cfRule type="expression" priority="368" stopIfTrue="1">
      <formula>U51="$"</formula>
    </cfRule>
    <cfRule type="expression" dxfId="183" priority="369" stopIfTrue="1">
      <formula>U51&lt;&gt;#REF!</formula>
    </cfRule>
  </conditionalFormatting>
  <conditionalFormatting sqref="U109">
    <cfRule type="expression" dxfId="182" priority="364" stopIfTrue="1">
      <formula>AND(U109="$",OR(#REF!="Yes",#REF!="No"))</formula>
    </cfRule>
    <cfRule type="expression" priority="365" stopIfTrue="1">
      <formula>U109="$"</formula>
    </cfRule>
    <cfRule type="expression" dxfId="181" priority="366" stopIfTrue="1">
      <formula>U109&lt;&gt;#REF!</formula>
    </cfRule>
  </conditionalFormatting>
  <conditionalFormatting sqref="U2">
    <cfRule type="expression" dxfId="180" priority="358" stopIfTrue="1">
      <formula>AND(U2="$",OR(#REF!="Yes",#REF!="No"))</formula>
    </cfRule>
    <cfRule type="expression" priority="359" stopIfTrue="1">
      <formula>U2="$"</formula>
    </cfRule>
    <cfRule type="expression" dxfId="179" priority="360" stopIfTrue="1">
      <formula>U2&lt;&gt;#REF!</formula>
    </cfRule>
  </conditionalFormatting>
  <conditionalFormatting sqref="U161">
    <cfRule type="expression" dxfId="178" priority="355" stopIfTrue="1">
      <formula>AND(U161="$",OR(#REF!="Yes",#REF!="No"))</formula>
    </cfRule>
    <cfRule type="expression" priority="356" stopIfTrue="1">
      <formula>U161="$"</formula>
    </cfRule>
    <cfRule type="expression" dxfId="177" priority="357" stopIfTrue="1">
      <formula>U161&lt;&gt;#REF!</formula>
    </cfRule>
  </conditionalFormatting>
  <conditionalFormatting sqref="U160">
    <cfRule type="expression" dxfId="176" priority="352" stopIfTrue="1">
      <formula>AND(U160="$",OR(#REF!="Yes",#REF!="No"))</formula>
    </cfRule>
    <cfRule type="expression" priority="353" stopIfTrue="1">
      <formula>U160="$"</formula>
    </cfRule>
    <cfRule type="expression" dxfId="175" priority="354" stopIfTrue="1">
      <formula>U160&lt;&gt;#REF!</formula>
    </cfRule>
  </conditionalFormatting>
  <conditionalFormatting sqref="W79 W173:W176 W76:W77 W144:W153 W192:W200 W183:W190 W178:W181 W159 W131:W133 W107:W108 W81:W94 W14:W20 W3:W8 W155:W156 W110:W116 W52:W74 W135:W142 W10:W12">
    <cfRule type="expression" dxfId="174" priority="348" stopIfTrue="1">
      <formula>AND(W3="$",OR(#REF!="Yes",#REF!="No"))</formula>
    </cfRule>
    <cfRule type="expression" priority="349" stopIfTrue="1">
      <formula>W3="$"</formula>
    </cfRule>
    <cfRule type="expression" dxfId="173" priority="350" stopIfTrue="1">
      <formula>W3&lt;&gt;#REF!</formula>
    </cfRule>
  </conditionalFormatting>
  <conditionalFormatting sqref="W102 W23 W79 W129 W147 W7 W125 W92 W81">
    <cfRule type="expression" dxfId="172" priority="345" stopIfTrue="1">
      <formula>AND(W7="$",OR(#REF!="Yes",#REF!="No"))</formula>
    </cfRule>
    <cfRule type="expression" priority="346" stopIfTrue="1">
      <formula>W7="$"</formula>
    </cfRule>
    <cfRule type="expression" dxfId="171" priority="347" stopIfTrue="1">
      <formula>W7&lt;&gt;#REF!</formula>
    </cfRule>
  </conditionalFormatting>
  <conditionalFormatting sqref="W117">
    <cfRule type="expression" dxfId="170" priority="342" stopIfTrue="1">
      <formula>AND(W117="$",OR(#REF!="Yes",#REF!="No"))</formula>
    </cfRule>
    <cfRule type="expression" priority="343" stopIfTrue="1">
      <formula>W117="$"</formula>
    </cfRule>
    <cfRule type="expression" dxfId="169" priority="344" stopIfTrue="1">
      <formula>W117&lt;&gt;#REF!</formula>
    </cfRule>
  </conditionalFormatting>
  <conditionalFormatting sqref="W13">
    <cfRule type="expression" dxfId="168" priority="339" stopIfTrue="1">
      <formula>AND(W13="$",OR(#REF!="Yes",#REF!="No"))</formula>
    </cfRule>
    <cfRule type="expression" priority="340" stopIfTrue="1">
      <formula>W13="$"</formula>
    </cfRule>
    <cfRule type="expression" dxfId="167" priority="341" stopIfTrue="1">
      <formula>W13&lt;&gt;#REF!</formula>
    </cfRule>
  </conditionalFormatting>
  <conditionalFormatting sqref="W154">
    <cfRule type="expression" dxfId="166" priority="336" stopIfTrue="1">
      <formula>AND(W154="$",OR(#REF!="Yes",#REF!="No"))</formula>
    </cfRule>
    <cfRule type="expression" priority="337" stopIfTrue="1">
      <formula>W154="$"</formula>
    </cfRule>
    <cfRule type="expression" dxfId="165" priority="338" stopIfTrue="1">
      <formula>W154&lt;&gt;#REF!</formula>
    </cfRule>
  </conditionalFormatting>
  <conditionalFormatting sqref="W80">
    <cfRule type="expression" dxfId="164" priority="333" stopIfTrue="1">
      <formula>AND(W80="$",OR(#REF!="Yes",#REF!="No"))</formula>
    </cfRule>
    <cfRule type="expression" priority="334" stopIfTrue="1">
      <formula>W80="$"</formula>
    </cfRule>
    <cfRule type="expression" dxfId="163" priority="335" stopIfTrue="1">
      <formula>W80&lt;&gt;#REF!</formula>
    </cfRule>
  </conditionalFormatting>
  <conditionalFormatting sqref="W80">
    <cfRule type="expression" dxfId="162" priority="330" stopIfTrue="1">
      <formula>AND(W80="$",OR(#REF!="Yes",#REF!="No"))</formula>
    </cfRule>
    <cfRule type="expression" priority="331" stopIfTrue="1">
      <formula>W80="$"</formula>
    </cfRule>
    <cfRule type="expression" dxfId="161" priority="332" stopIfTrue="1">
      <formula>W80&lt;&gt;#REF!</formula>
    </cfRule>
  </conditionalFormatting>
  <conditionalFormatting sqref="W143">
    <cfRule type="expression" dxfId="160" priority="327" stopIfTrue="1">
      <formula>AND(W143="$",OR(#REF!="Yes",#REF!="No"))</formula>
    </cfRule>
    <cfRule type="expression" priority="328" stopIfTrue="1">
      <formula>W143="$"</formula>
    </cfRule>
    <cfRule type="expression" dxfId="159" priority="329" stopIfTrue="1">
      <formula>W143&lt;&gt;#REF!</formula>
    </cfRule>
  </conditionalFormatting>
  <conditionalFormatting sqref="W78">
    <cfRule type="expression" dxfId="158" priority="324" stopIfTrue="1">
      <formula>AND(W78="$",OR(#REF!="Yes",#REF!="No"))</formula>
    </cfRule>
    <cfRule type="expression" priority="325" stopIfTrue="1">
      <formula>W78="$"</formula>
    </cfRule>
    <cfRule type="expression" dxfId="157" priority="326" stopIfTrue="1">
      <formula>W78&lt;&gt;#REF!</formula>
    </cfRule>
  </conditionalFormatting>
  <conditionalFormatting sqref="W78">
    <cfRule type="expression" dxfId="156" priority="321" stopIfTrue="1">
      <formula>AND(W78="$",OR(#REF!="Yes",#REF!="No"))</formula>
    </cfRule>
    <cfRule type="expression" priority="322" stopIfTrue="1">
      <formula>W78="$"</formula>
    </cfRule>
    <cfRule type="expression" dxfId="155" priority="323" stopIfTrue="1">
      <formula>W78&lt;&gt;#REF!</formula>
    </cfRule>
  </conditionalFormatting>
  <conditionalFormatting sqref="W95">
    <cfRule type="expression" dxfId="154" priority="318" stopIfTrue="1">
      <formula>AND(W95="$",OR(#REF!="Yes",#REF!="No"))</formula>
    </cfRule>
    <cfRule type="expression" priority="319" stopIfTrue="1">
      <formula>W95="$"</formula>
    </cfRule>
    <cfRule type="expression" dxfId="153" priority="320" stopIfTrue="1">
      <formula>W95&lt;&gt;#REF!</formula>
    </cfRule>
  </conditionalFormatting>
  <conditionalFormatting sqref="W21">
    <cfRule type="expression" dxfId="152" priority="315" stopIfTrue="1">
      <formula>AND(W21="$",OR(#REF!="Yes",#REF!="No"))</formula>
    </cfRule>
    <cfRule type="expression" priority="316" stopIfTrue="1">
      <formula>W21="$"</formula>
    </cfRule>
    <cfRule type="expression" dxfId="151" priority="317" stopIfTrue="1">
      <formula>W21&lt;&gt;#REF!</formula>
    </cfRule>
  </conditionalFormatting>
  <conditionalFormatting sqref="W75">
    <cfRule type="expression" dxfId="150" priority="312" stopIfTrue="1">
      <formula>AND(W75="$",OR(#REF!="Yes",#REF!="No"))</formula>
    </cfRule>
    <cfRule type="expression" priority="313" stopIfTrue="1">
      <formula>W75="$"</formula>
    </cfRule>
    <cfRule type="expression" dxfId="149" priority="314" stopIfTrue="1">
      <formula>W75&lt;&gt;#REF!</formula>
    </cfRule>
  </conditionalFormatting>
  <conditionalFormatting sqref="W172">
    <cfRule type="expression" dxfId="148" priority="309" stopIfTrue="1">
      <formula>AND(W172="$",OR(#REF!="Yes",#REF!="No"))</formula>
    </cfRule>
    <cfRule type="expression" priority="310" stopIfTrue="1">
      <formula>W172="$"</formula>
    </cfRule>
    <cfRule type="expression" dxfId="147" priority="311" stopIfTrue="1">
      <formula>W172&lt;&gt;#REF!</formula>
    </cfRule>
  </conditionalFormatting>
  <conditionalFormatting sqref="W134">
    <cfRule type="expression" dxfId="146" priority="306" stopIfTrue="1">
      <formula>AND(W134="$",OR(#REF!="Yes",#REF!="No"))</formula>
    </cfRule>
    <cfRule type="expression" priority="307" stopIfTrue="1">
      <formula>W134="$"</formula>
    </cfRule>
    <cfRule type="expression" dxfId="145" priority="308" stopIfTrue="1">
      <formula>W134&lt;&gt;#REF!</formula>
    </cfRule>
  </conditionalFormatting>
  <conditionalFormatting sqref="W157">
    <cfRule type="expression" dxfId="144" priority="299" stopIfTrue="1">
      <formula>AND(W157="$",OR(#REF!="Yes",#REF!="No"))</formula>
    </cfRule>
    <cfRule type="expression" priority="300" stopIfTrue="1">
      <formula>W157="$"</formula>
    </cfRule>
    <cfRule type="expression" dxfId="143" priority="301" stopIfTrue="1">
      <formula>W157&lt;&gt;#REF!</formula>
    </cfRule>
  </conditionalFormatting>
  <conditionalFormatting sqref="W158">
    <cfRule type="expression" dxfId="142" priority="296" stopIfTrue="1">
      <formula>AND(W158="$",OR(#REF!="Yes",#REF!="No"))</formula>
    </cfRule>
    <cfRule type="expression" priority="297" stopIfTrue="1">
      <formula>W158="$"</formula>
    </cfRule>
    <cfRule type="expression" dxfId="141" priority="298" stopIfTrue="1">
      <formula>W158&lt;&gt;#REF!</formula>
    </cfRule>
  </conditionalFormatting>
  <conditionalFormatting sqref="W130">
    <cfRule type="expression" dxfId="140" priority="293" stopIfTrue="1">
      <formula>AND(W130="$",OR(#REF!="Yes",#REF!="No"))</formula>
    </cfRule>
    <cfRule type="expression" priority="294" stopIfTrue="1">
      <formula>W130="$"</formula>
    </cfRule>
    <cfRule type="expression" dxfId="139" priority="295" stopIfTrue="1">
      <formula>W130&lt;&gt;#REF!</formula>
    </cfRule>
  </conditionalFormatting>
  <conditionalFormatting sqref="W182">
    <cfRule type="expression" dxfId="138" priority="290" stopIfTrue="1">
      <formula>AND(W182="$",OR(#REF!="Yes",#REF!="No"))</formula>
    </cfRule>
    <cfRule type="expression" priority="291" stopIfTrue="1">
      <formula>W182="$"</formula>
    </cfRule>
    <cfRule type="expression" dxfId="137" priority="292" stopIfTrue="1">
      <formula>W182&lt;&gt;#REF!</formula>
    </cfRule>
  </conditionalFormatting>
  <conditionalFormatting sqref="W380 W360:W364 W351 W347 W334 W331 W311 W297 W287 W267 W258 W251 W235:W236 W226:W227 W224 W221 W209 W106">
    <cfRule type="expression" dxfId="136" priority="287" stopIfTrue="1">
      <formula>AND(W106="$",OR(#REF!="Yes",#REF!="No"))</formula>
    </cfRule>
    <cfRule type="expression" priority="288" stopIfTrue="1">
      <formula>W106="$"</formula>
    </cfRule>
    <cfRule type="expression" dxfId="135" priority="289" stopIfTrue="1">
      <formula>W106&lt;&gt;#REF!</formula>
    </cfRule>
  </conditionalFormatting>
  <conditionalFormatting sqref="W177">
    <cfRule type="expression" dxfId="134" priority="281" stopIfTrue="1">
      <formula>AND(W177="$",OR(#REF!="Yes",#REF!="No"))</formula>
    </cfRule>
    <cfRule type="expression" priority="282" stopIfTrue="1">
      <formula>W177="$"</formula>
    </cfRule>
    <cfRule type="expression" dxfId="133" priority="283" stopIfTrue="1">
      <formula>W177&lt;&gt;#REF!</formula>
    </cfRule>
  </conditionalFormatting>
  <conditionalFormatting sqref="W109">
    <cfRule type="expression" dxfId="132" priority="275" stopIfTrue="1">
      <formula>AND(W109="$",OR(#REF!="Yes",#REF!="No"))</formula>
    </cfRule>
    <cfRule type="expression" priority="276" stopIfTrue="1">
      <formula>W109="$"</formula>
    </cfRule>
    <cfRule type="expression" dxfId="131" priority="277" stopIfTrue="1">
      <formula>W109&lt;&gt;#REF!</formula>
    </cfRule>
  </conditionalFormatting>
  <conditionalFormatting sqref="W191">
    <cfRule type="expression" dxfId="130" priority="272" stopIfTrue="1">
      <formula>AND(W191="$",OR(#REF!="Yes",#REF!="No"))</formula>
    </cfRule>
    <cfRule type="expression" priority="273" stopIfTrue="1">
      <formula>W191="$"</formula>
    </cfRule>
    <cfRule type="expression" dxfId="129" priority="274" stopIfTrue="1">
      <formula>W191&lt;&gt;#REF!</formula>
    </cfRule>
  </conditionalFormatting>
  <conditionalFormatting sqref="W2">
    <cfRule type="expression" dxfId="128" priority="269" stopIfTrue="1">
      <formula>AND(W2="$",OR(#REF!="Yes",#REF!="No"))</formula>
    </cfRule>
    <cfRule type="expression" priority="270" stopIfTrue="1">
      <formula>W2="$"</formula>
    </cfRule>
    <cfRule type="expression" dxfId="127" priority="271" stopIfTrue="1">
      <formula>W2&lt;&gt;#REF!</formula>
    </cfRule>
  </conditionalFormatting>
  <conditionalFormatting sqref="W161">
    <cfRule type="expression" dxfId="126" priority="266" stopIfTrue="1">
      <formula>AND(W161="$",OR(#REF!="Yes",#REF!="No"))</formula>
    </cfRule>
    <cfRule type="expression" priority="267" stopIfTrue="1">
      <formula>W161="$"</formula>
    </cfRule>
    <cfRule type="expression" dxfId="125" priority="268" stopIfTrue="1">
      <formula>W161&lt;&gt;#REF!</formula>
    </cfRule>
  </conditionalFormatting>
  <conditionalFormatting sqref="W160">
    <cfRule type="expression" dxfId="124" priority="263" stopIfTrue="1">
      <formula>AND(W160="$",OR(#REF!="Yes",#REF!="No"))</formula>
    </cfRule>
    <cfRule type="expression" priority="264" stopIfTrue="1">
      <formula>W160="$"</formula>
    </cfRule>
    <cfRule type="expression" dxfId="123" priority="265" stopIfTrue="1">
      <formula>W160&lt;&gt;#REF!</formula>
    </cfRule>
  </conditionalFormatting>
  <conditionalFormatting sqref="U416 U413 U325 U290 U283 U263 U176:U178">
    <cfRule type="expression" dxfId="122" priority="258" stopIfTrue="1">
      <formula>AND(U176="$",OR(#REF!="Yes",#REF!="No"))</formula>
    </cfRule>
    <cfRule type="expression" priority="259" stopIfTrue="1">
      <formula>U176="$"</formula>
    </cfRule>
    <cfRule type="expression" dxfId="121" priority="260" stopIfTrue="1">
      <formula>U176&lt;&gt;#REF!</formula>
    </cfRule>
  </conditionalFormatting>
  <conditionalFormatting sqref="V402:V403 V398 V385 V369 V365 V350 V326 V301 V277 V274 V256:V257 V231 V228:V229 V224 V205:V206 V202 V176:V177 V75 V208">
    <cfRule type="expression" dxfId="120" priority="255" stopIfTrue="1">
      <formula>AND(V75="$",OR(#REF!="Yes",#REF!="No"))</formula>
    </cfRule>
    <cfRule type="expression" priority="256" stopIfTrue="1">
      <formula>V75="$"</formula>
    </cfRule>
    <cfRule type="expression" dxfId="119" priority="257" stopIfTrue="1">
      <formula>V75&lt;&gt;#REF!</formula>
    </cfRule>
  </conditionalFormatting>
  <conditionalFormatting sqref="W409 W404 W392 W353 W292 W278 W259 W51">
    <cfRule type="expression" dxfId="118" priority="252" stopIfTrue="1">
      <formula>AND(W51="$",OR(#REF!="Yes",#REF!="No"))</formula>
    </cfRule>
    <cfRule type="expression" priority="253" stopIfTrue="1">
      <formula>W51="$"</formula>
    </cfRule>
    <cfRule type="expression" dxfId="117" priority="254" stopIfTrue="1">
      <formula>W51&lt;&gt;#REF!</formula>
    </cfRule>
  </conditionalFormatting>
  <conditionalFormatting sqref="E434:F434 H434 O434:S434 X434">
    <cfRule type="expression" dxfId="116" priority="248" stopIfTrue="1">
      <formula>AND(E434="$",OR(#REF!="Yes",#REF!="No"))</formula>
    </cfRule>
    <cfRule type="expression" priority="249" stopIfTrue="1">
      <formula>E434="$"</formula>
    </cfRule>
    <cfRule type="expression" dxfId="115" priority="250" stopIfTrue="1">
      <formula>E434&lt;&gt;#REF!</formula>
    </cfRule>
  </conditionalFormatting>
  <conditionalFormatting sqref="G434 I434:N434 T434">
    <cfRule type="expression" dxfId="114" priority="245" stopIfTrue="1">
      <formula>AND(G434="$",OR(#REF!="Yes",#REF!="No"))</formula>
    </cfRule>
    <cfRule type="expression" priority="246" stopIfTrue="1">
      <formula>G434="$"</formula>
    </cfRule>
    <cfRule type="expression" dxfId="113" priority="247" stopIfTrue="1">
      <formula>G434&lt;&gt;#REF!</formula>
    </cfRule>
  </conditionalFormatting>
  <conditionalFormatting sqref="A434">
    <cfRule type="expression" dxfId="112" priority="251">
      <formula>COUNTA(E434:X434)=0</formula>
    </cfRule>
  </conditionalFormatting>
  <conditionalFormatting sqref="V434">
    <cfRule type="expression" dxfId="111" priority="238" stopIfTrue="1">
      <formula>AND(V434="$",OR(#REF!="Yes",#REF!="No"))</formula>
    </cfRule>
    <cfRule type="expression" priority="239" stopIfTrue="1">
      <formula>V434="$"</formula>
    </cfRule>
    <cfRule type="expression" dxfId="110" priority="240" stopIfTrue="1">
      <formula>V434&lt;&gt;#REF!</formula>
    </cfRule>
  </conditionalFormatting>
  <conditionalFormatting sqref="U434">
    <cfRule type="expression" dxfId="109" priority="235" stopIfTrue="1">
      <formula>AND(U434="$",OR(#REF!="Yes",#REF!="No"))</formula>
    </cfRule>
    <cfRule type="expression" priority="236" stopIfTrue="1">
      <formula>U434="$"</formula>
    </cfRule>
    <cfRule type="expression" dxfId="108" priority="237" stopIfTrue="1">
      <formula>U434&lt;&gt;#REF!</formula>
    </cfRule>
  </conditionalFormatting>
  <conditionalFormatting sqref="W434">
    <cfRule type="expression" dxfId="107" priority="232" stopIfTrue="1">
      <formula>AND(W434="$",OR(#REF!="Yes",#REF!="No"))</formula>
    </cfRule>
    <cfRule type="expression" priority="233" stopIfTrue="1">
      <formula>W434="$"</formula>
    </cfRule>
    <cfRule type="expression" dxfId="106" priority="234" stopIfTrue="1">
      <formula>W434&lt;&gt;#REF!</formula>
    </cfRule>
  </conditionalFormatting>
  <conditionalFormatting sqref="E435:F435 H435 O435:S435 X435">
    <cfRule type="expression" dxfId="105" priority="228" stopIfTrue="1">
      <formula>AND(E435="$",OR(#REF!="Yes",#REF!="No"))</formula>
    </cfRule>
    <cfRule type="expression" priority="229" stopIfTrue="1">
      <formula>E435="$"</formula>
    </cfRule>
    <cfRule type="expression" dxfId="104" priority="230" stopIfTrue="1">
      <formula>E435&lt;&gt;#REF!</formula>
    </cfRule>
  </conditionalFormatting>
  <conditionalFormatting sqref="G435 I435:N435 T435">
    <cfRule type="expression" dxfId="103" priority="225" stopIfTrue="1">
      <formula>AND(G435="$",OR(#REF!="Yes",#REF!="No"))</formula>
    </cfRule>
    <cfRule type="expression" priority="226" stopIfTrue="1">
      <formula>G435="$"</formula>
    </cfRule>
    <cfRule type="expression" dxfId="102" priority="227" stopIfTrue="1">
      <formula>G435&lt;&gt;#REF!</formula>
    </cfRule>
  </conditionalFormatting>
  <conditionalFormatting sqref="A435">
    <cfRule type="expression" dxfId="101" priority="231">
      <formula>COUNTA(E435:X435)=0</formula>
    </cfRule>
  </conditionalFormatting>
  <conditionalFormatting sqref="V435">
    <cfRule type="expression" dxfId="100" priority="218" stopIfTrue="1">
      <formula>AND(V435="$",OR(#REF!="Yes",#REF!="No"))</formula>
    </cfRule>
    <cfRule type="expression" priority="219" stopIfTrue="1">
      <formula>V435="$"</formula>
    </cfRule>
    <cfRule type="expression" dxfId="99" priority="220" stopIfTrue="1">
      <formula>V435&lt;&gt;#REF!</formula>
    </cfRule>
  </conditionalFormatting>
  <conditionalFormatting sqref="U435">
    <cfRule type="expression" dxfId="98" priority="215" stopIfTrue="1">
      <formula>AND(U435="$",OR(#REF!="Yes",#REF!="No"))</formula>
    </cfRule>
    <cfRule type="expression" priority="216" stopIfTrue="1">
      <formula>U435="$"</formula>
    </cfRule>
    <cfRule type="expression" dxfId="97" priority="217" stopIfTrue="1">
      <formula>U435&lt;&gt;#REF!</formula>
    </cfRule>
  </conditionalFormatting>
  <conditionalFormatting sqref="W435">
    <cfRule type="expression" dxfId="96" priority="212" stopIfTrue="1">
      <formula>AND(W435="$",OR(#REF!="Yes",#REF!="No"))</formula>
    </cfRule>
    <cfRule type="expression" priority="213" stopIfTrue="1">
      <formula>W435="$"</formula>
    </cfRule>
    <cfRule type="expression" dxfId="95" priority="214" stopIfTrue="1">
      <formula>W435&lt;&gt;#REF!</formula>
    </cfRule>
  </conditionalFormatting>
  <conditionalFormatting sqref="R404 R334 R278:R280 R261">
    <cfRule type="expression" dxfId="94" priority="209" stopIfTrue="1">
      <formula>AND(R261="$",OR(#REF!="Yes",#REF!="No"))</formula>
    </cfRule>
    <cfRule type="expression" priority="210" stopIfTrue="1">
      <formula>R261="$"</formula>
    </cfRule>
    <cfRule type="expression" dxfId="93" priority="211" stopIfTrue="1">
      <formula>R261&lt;&gt;#REF!</formula>
    </cfRule>
  </conditionalFormatting>
  <conditionalFormatting sqref="E9:F9 H9 O9:S9 X9">
    <cfRule type="expression" dxfId="92" priority="181" stopIfTrue="1">
      <formula>AND(E9="$",OR(#REF!="Yes",#REF!="No"))</formula>
    </cfRule>
    <cfRule type="expression" priority="182" stopIfTrue="1">
      <formula>E9="$"</formula>
    </cfRule>
    <cfRule type="expression" dxfId="91" priority="183" stopIfTrue="1">
      <formula>E9&lt;&gt;#REF!</formula>
    </cfRule>
  </conditionalFormatting>
  <conditionalFormatting sqref="G9 T9 I9:N9">
    <cfRule type="expression" dxfId="90" priority="178" stopIfTrue="1">
      <formula>AND(G9="$",OR(#REF!="Yes",#REF!="No"))</formula>
    </cfRule>
    <cfRule type="expression" priority="179" stopIfTrue="1">
      <formula>G9="$"</formula>
    </cfRule>
    <cfRule type="expression" dxfId="89" priority="180" stopIfTrue="1">
      <formula>G9&lt;&gt;#REF!</formula>
    </cfRule>
  </conditionalFormatting>
  <conditionalFormatting sqref="A9">
    <cfRule type="expression" dxfId="88" priority="184">
      <formula>COUNTA(E9:X9)=0</formula>
    </cfRule>
  </conditionalFormatting>
  <conditionalFormatting sqref="V9">
    <cfRule type="expression" dxfId="87" priority="171" stopIfTrue="1">
      <formula>AND(V9="$",OR(#REF!="Yes",#REF!="No"))</formula>
    </cfRule>
    <cfRule type="expression" priority="172" stopIfTrue="1">
      <formula>V9="$"</formula>
    </cfRule>
    <cfRule type="expression" dxfId="86" priority="173" stopIfTrue="1">
      <formula>V9&lt;&gt;#REF!</formula>
    </cfRule>
  </conditionalFormatting>
  <conditionalFormatting sqref="U9">
    <cfRule type="expression" dxfId="85" priority="168" stopIfTrue="1">
      <formula>AND(U9="$",OR(#REF!="Yes",#REF!="No"))</formula>
    </cfRule>
    <cfRule type="expression" priority="169" stopIfTrue="1">
      <formula>U9="$"</formula>
    </cfRule>
    <cfRule type="expression" dxfId="84" priority="170" stopIfTrue="1">
      <formula>U9&lt;&gt;#REF!</formula>
    </cfRule>
  </conditionalFormatting>
  <conditionalFormatting sqref="W9">
    <cfRule type="expression" dxfId="83" priority="165" stopIfTrue="1">
      <formula>AND(W9="$",OR(#REF!="Yes",#REF!="No"))</formula>
    </cfRule>
    <cfRule type="expression" priority="166" stopIfTrue="1">
      <formula>W9="$"</formula>
    </cfRule>
    <cfRule type="expression" dxfId="82" priority="167" stopIfTrue="1">
      <formula>W9&lt;&gt;#REF!</formula>
    </cfRule>
  </conditionalFormatting>
  <conditionalFormatting sqref="F410:G410 F406:G406 F383:G383 F369:G369 F306:G306 F271:G271 F145:G145 F143:G143 F124:G124 F121:G121 F55:G56">
    <cfRule type="expression" dxfId="81" priority="162" stopIfTrue="1">
      <formula>AND(F55="$",OR(#REF!="Yes",#REF!="No"))</formula>
    </cfRule>
    <cfRule type="expression" priority="163" stopIfTrue="1">
      <formula>F55="$"</formula>
    </cfRule>
    <cfRule type="expression" dxfId="80" priority="164" stopIfTrue="1">
      <formula>F55&lt;&gt;#REF!</formula>
    </cfRule>
  </conditionalFormatting>
  <conditionalFormatting sqref="H127:N127">
    <cfRule type="expression" dxfId="79" priority="159" stopIfTrue="1">
      <formula>AND(H127="$",OR(#REF!="Yes",#REF!="No"))</formula>
    </cfRule>
    <cfRule type="expression" priority="160" stopIfTrue="1">
      <formula>H127="$"</formula>
    </cfRule>
    <cfRule type="expression" dxfId="78" priority="161" stopIfTrue="1">
      <formula>H127&lt;&gt;#REF!</formula>
    </cfRule>
  </conditionalFormatting>
  <conditionalFormatting sqref="R369 R271 R249 R226 R161">
    <cfRule type="expression" dxfId="77" priority="156" stopIfTrue="1">
      <formula>AND(R161="$",OR(#REF!="Yes",#REF!="No"))</formula>
    </cfRule>
    <cfRule type="expression" priority="157" stopIfTrue="1">
      <formula>R161="$"</formula>
    </cfRule>
    <cfRule type="expression" dxfId="76" priority="158" stopIfTrue="1">
      <formula>R161&lt;&gt;#REF!</formula>
    </cfRule>
  </conditionalFormatting>
  <conditionalFormatting sqref="R420 R418 R414 R411 R403 R385:R386 R381:R382 R364 R362 R332 R282 R268 R240">
    <cfRule type="expression" dxfId="75" priority="153" stopIfTrue="1">
      <formula>AND(R240="$",OR(#REF!="Yes",#REF!="No"))</formula>
    </cfRule>
    <cfRule type="expression" priority="154" stopIfTrue="1">
      <formula>R240="$"</formula>
    </cfRule>
    <cfRule type="expression" dxfId="74" priority="155" stopIfTrue="1">
      <formula>R240&lt;&gt;#REF!</formula>
    </cfRule>
  </conditionalFormatting>
  <conditionalFormatting sqref="R426 R409:R410 R283:R284 R265 R154">
    <cfRule type="expression" dxfId="73" priority="150" stopIfTrue="1">
      <formula>AND(R154="$",OR(#REF!="Yes",#REF!="No"))</formula>
    </cfRule>
    <cfRule type="expression" priority="151" stopIfTrue="1">
      <formula>R154="$"</formula>
    </cfRule>
    <cfRule type="expression" dxfId="72" priority="152" stopIfTrue="1">
      <formula>R154&lt;&gt;#REF!</formula>
    </cfRule>
  </conditionalFormatting>
  <conditionalFormatting sqref="J275:N275">
    <cfRule type="expression" dxfId="71" priority="143" stopIfTrue="1">
      <formula>AND(J275="$",OR(#REF!="Yes",#REF!="No"))</formula>
    </cfRule>
    <cfRule type="expression" priority="144" stopIfTrue="1">
      <formula>J275="$"</formula>
    </cfRule>
    <cfRule type="expression" dxfId="70" priority="145" stopIfTrue="1">
      <formula>J275&lt;&gt;#REF!</formula>
    </cfRule>
  </conditionalFormatting>
  <conditionalFormatting sqref="A275">
    <cfRule type="expression" dxfId="69" priority="149">
      <formula>COUNTA(E275:X275)=0</formula>
    </cfRule>
  </conditionalFormatting>
  <conditionalFormatting sqref="V275">
    <cfRule type="expression" dxfId="68" priority="136" stopIfTrue="1">
      <formula>AND(V275="$",OR(#REF!="Yes",#REF!="No"))</formula>
    </cfRule>
    <cfRule type="expression" priority="137" stopIfTrue="1">
      <formula>V275="$"</formula>
    </cfRule>
    <cfRule type="expression" dxfId="67" priority="138" stopIfTrue="1">
      <formula>V275&lt;&gt;#REF!</formula>
    </cfRule>
  </conditionalFormatting>
  <conditionalFormatting sqref="J296:N296">
    <cfRule type="expression" dxfId="66" priority="109" stopIfTrue="1">
      <formula>AND(J296="$",OR(#REF!="Yes",#REF!="No"))</formula>
    </cfRule>
    <cfRule type="expression" priority="110" stopIfTrue="1">
      <formula>J296="$"</formula>
    </cfRule>
    <cfRule type="expression" dxfId="65" priority="111" stopIfTrue="1">
      <formula>J296&lt;&gt;#REF!</formula>
    </cfRule>
  </conditionalFormatting>
  <conditionalFormatting sqref="A296">
    <cfRule type="expression" dxfId="64" priority="115">
      <formula>COUNTA(E296:X296)=0</formula>
    </cfRule>
  </conditionalFormatting>
  <conditionalFormatting sqref="V319 V269 V266 V252:V253 V225 V164 V158:V159 V108:V110 V46">
    <cfRule type="expression" dxfId="63" priority="102" stopIfTrue="1">
      <formula>AND(V46="$",OR(#REF!="Yes",#REF!="No"))</formula>
    </cfRule>
    <cfRule type="expression" priority="103" stopIfTrue="1">
      <formula>V46="$"</formula>
    </cfRule>
    <cfRule type="expression" dxfId="62" priority="104" stopIfTrue="1">
      <formula>V46&lt;&gt;#REF!</formula>
    </cfRule>
  </conditionalFormatting>
  <conditionalFormatting sqref="V285:V290 V271 V267 V245 V243 V218 V106:V107 V102 V91">
    <cfRule type="expression" dxfId="61" priority="99" stopIfTrue="1">
      <formula>AND(V91="$",OR(#REF!="Yes",#REF!="No"))</formula>
    </cfRule>
    <cfRule type="expression" priority="100" stopIfTrue="1">
      <formula>V91="$"</formula>
    </cfRule>
    <cfRule type="expression" dxfId="60" priority="101" stopIfTrue="1">
      <formula>V91&lt;&gt;#REF!</formula>
    </cfRule>
  </conditionalFormatting>
  <conditionalFormatting sqref="V285:V290 V271 V267 V245 V243 V218 V106:V107 V102 V91">
    <cfRule type="expression" dxfId="59" priority="96" stopIfTrue="1">
      <formula>AND(V91="$",OR(#REF!="Yes",#REF!="No"))</formula>
    </cfRule>
    <cfRule type="expression" priority="97" stopIfTrue="1">
      <formula>V91="$"</formula>
    </cfRule>
    <cfRule type="expression" dxfId="58" priority="98" stopIfTrue="1">
      <formula>V91&lt;&gt;#REF!</formula>
    </cfRule>
  </conditionalFormatting>
  <conditionalFormatting sqref="J281:N281">
    <cfRule type="expression" dxfId="57" priority="83" stopIfTrue="1">
      <formula>AND(J281="$",OR(#REF!="Yes",#REF!="No"))</formula>
    </cfRule>
    <cfRule type="expression" priority="84" stopIfTrue="1">
      <formula>J281="$"</formula>
    </cfRule>
    <cfRule type="expression" dxfId="56" priority="85" stopIfTrue="1">
      <formula>J281&lt;&gt;#REF!</formula>
    </cfRule>
  </conditionalFormatting>
  <conditionalFormatting sqref="A281">
    <cfRule type="expression" dxfId="55" priority="89">
      <formula>COUNTA(E281:X281)=0</formula>
    </cfRule>
  </conditionalFormatting>
  <conditionalFormatting sqref="R281">
    <cfRule type="expression" dxfId="54" priority="76" stopIfTrue="1">
      <formula>AND(R281="$",OR(#REF!="Yes",#REF!="No"))</formula>
    </cfRule>
    <cfRule type="expression" priority="77" stopIfTrue="1">
      <formula>R281="$"</formula>
    </cfRule>
    <cfRule type="expression" dxfId="53" priority="78" stopIfTrue="1">
      <formula>R281&lt;&gt;#REF!</formula>
    </cfRule>
  </conditionalFormatting>
  <conditionalFormatting sqref="J207:N207">
    <cfRule type="expression" dxfId="52" priority="69" stopIfTrue="1">
      <formula>AND(J207="$",OR(#REF!="Yes",#REF!="No"))</formula>
    </cfRule>
    <cfRule type="expression" priority="70" stopIfTrue="1">
      <formula>J207="$"</formula>
    </cfRule>
    <cfRule type="expression" dxfId="51" priority="71" stopIfTrue="1">
      <formula>J207&lt;&gt;#REF!</formula>
    </cfRule>
  </conditionalFormatting>
  <conditionalFormatting sqref="A207">
    <cfRule type="expression" dxfId="50" priority="75">
      <formula>COUNTA(E207:X207)=0</formula>
    </cfRule>
  </conditionalFormatting>
  <conditionalFormatting sqref="F207:G207">
    <cfRule type="expression" dxfId="49" priority="62" stopIfTrue="1">
      <formula>AND(F207="$",OR(#REF!="Yes",#REF!="No"))</formula>
    </cfRule>
    <cfRule type="expression" priority="63" stopIfTrue="1">
      <formula>F207="$"</formula>
    </cfRule>
    <cfRule type="expression" dxfId="48" priority="64" stopIfTrue="1">
      <formula>F207&lt;&gt;#REF!</formula>
    </cfRule>
  </conditionalFormatting>
  <conditionalFormatting sqref="V207">
    <cfRule type="expression" dxfId="47" priority="59" stopIfTrue="1">
      <formula>AND(V207="$",OR(#REF!="Yes",#REF!="No"))</formula>
    </cfRule>
    <cfRule type="expression" priority="60" stopIfTrue="1">
      <formula>V207="$"</formula>
    </cfRule>
    <cfRule type="expression" dxfId="46" priority="61" stopIfTrue="1">
      <formula>V207&lt;&gt;#REF!</formula>
    </cfRule>
  </conditionalFormatting>
  <conditionalFormatting sqref="X369 X279 X271 X264:X265 X243:X246 X220 X196 X189:X190 X80 X77 X67 X47 X43:X45 X32">
    <cfRule type="expression" dxfId="45" priority="56" stopIfTrue="1">
      <formula>AND(X32="$",OR(#REF!="Yes",#REF!="No"))</formula>
    </cfRule>
    <cfRule type="expression" priority="57" stopIfTrue="1">
      <formula>X32="$"</formula>
    </cfRule>
    <cfRule type="expression" dxfId="44" priority="58" stopIfTrue="1">
      <formula>X32&lt;&gt;#REF!</formula>
    </cfRule>
  </conditionalFormatting>
  <conditionalFormatting sqref="X369 X279 X271 X264:X265 X243:X246 X220 X80">
    <cfRule type="expression" dxfId="43" priority="53" stopIfTrue="1">
      <formula>AND(X80="$",OR(#REF!="Yes",#REF!="No"))</formula>
    </cfRule>
    <cfRule type="expression" priority="54" stopIfTrue="1">
      <formula>X80="$"</formula>
    </cfRule>
    <cfRule type="expression" dxfId="42" priority="55" stopIfTrue="1">
      <formula>X80&lt;&gt;#REF!</formula>
    </cfRule>
  </conditionalFormatting>
  <conditionalFormatting sqref="R387 R372 R273 R228">
    <cfRule type="expression" dxfId="41" priority="50" stopIfTrue="1">
      <formula>AND(R228="$",OR(#REF!="Yes",#REF!="No"))</formula>
    </cfRule>
    <cfRule type="expression" priority="51" stopIfTrue="1">
      <formula>R228="$"</formula>
    </cfRule>
    <cfRule type="expression" dxfId="40" priority="52" stopIfTrue="1">
      <formula>R228&lt;&gt;#REF!</formula>
    </cfRule>
  </conditionalFormatting>
  <conditionalFormatting sqref="R429 R412:R413 R285:R290 R267">
    <cfRule type="expression" dxfId="39" priority="47" stopIfTrue="1">
      <formula>AND(R267="$",OR(#REF!="Yes",#REF!="No"))</formula>
    </cfRule>
    <cfRule type="expression" priority="48" stopIfTrue="1">
      <formula>R267="$"</formula>
    </cfRule>
    <cfRule type="expression" dxfId="38" priority="49" stopIfTrue="1">
      <formula>R267&lt;&gt;#REF!</formula>
    </cfRule>
  </conditionalFormatting>
  <conditionalFormatting sqref="E167 H167:I167 X167 O167:S167">
    <cfRule type="expression" dxfId="37" priority="43" stopIfTrue="1">
      <formula>AND(E167="$",OR(#REF!="Yes",#REF!="No"))</formula>
    </cfRule>
    <cfRule type="expression" priority="44" stopIfTrue="1">
      <formula>E167="$"</formula>
    </cfRule>
    <cfRule type="expression" dxfId="36" priority="45" stopIfTrue="1">
      <formula>E167&lt;&gt;#REF!</formula>
    </cfRule>
  </conditionalFormatting>
  <conditionalFormatting sqref="J167:N167">
    <cfRule type="expression" dxfId="35" priority="40" stopIfTrue="1">
      <formula>AND(J167="$",OR(#REF!="Yes",#REF!="No"))</formula>
    </cfRule>
    <cfRule type="expression" priority="41" stopIfTrue="1">
      <formula>J167="$"</formula>
    </cfRule>
    <cfRule type="expression" dxfId="34" priority="42" stopIfTrue="1">
      <formula>J167&lt;&gt;#REF!</formula>
    </cfRule>
  </conditionalFormatting>
  <conditionalFormatting sqref="F167">
    <cfRule type="expression" dxfId="33" priority="37" stopIfTrue="1">
      <formula>AND(F167="$",OR(#REF!="Yes",#REF!="No"))</formula>
    </cfRule>
    <cfRule type="expression" priority="38" stopIfTrue="1">
      <formula>F167="$"</formula>
    </cfRule>
    <cfRule type="expression" dxfId="32" priority="39" stopIfTrue="1">
      <formula>F167&lt;&gt;#REF!</formula>
    </cfRule>
  </conditionalFormatting>
  <conditionalFormatting sqref="G167">
    <cfRule type="expression" dxfId="31" priority="34" stopIfTrue="1">
      <formula>AND(G167="$",OR(#REF!="Yes",#REF!="No"))</formula>
    </cfRule>
    <cfRule type="expression" priority="35" stopIfTrue="1">
      <formula>G167="$"</formula>
    </cfRule>
    <cfRule type="expression" dxfId="30" priority="36" stopIfTrue="1">
      <formula>G167&lt;&gt;#REF!</formula>
    </cfRule>
  </conditionalFormatting>
  <conditionalFormatting sqref="T167">
    <cfRule type="expression" dxfId="29" priority="31" stopIfTrue="1">
      <formula>AND(T167="$",OR(#REF!="Yes",#REF!="No"))</formula>
    </cfRule>
    <cfRule type="expression" priority="32" stopIfTrue="1">
      <formula>T167="$"</formula>
    </cfRule>
    <cfRule type="expression" dxfId="28" priority="33" stopIfTrue="1">
      <formula>T167&lt;&gt;#REF!</formula>
    </cfRule>
  </conditionalFormatting>
  <conditionalFormatting sqref="A167">
    <cfRule type="expression" dxfId="27" priority="46">
      <formula>COUNTA(E167:X167)=0</formula>
    </cfRule>
  </conditionalFormatting>
  <conditionalFormatting sqref="U167:W167">
    <cfRule type="expression" dxfId="26" priority="27" stopIfTrue="1">
      <formula>AND(U167="$",OR(#REF!="Yes",#REF!="No"))</formula>
    </cfRule>
    <cfRule type="expression" priority="28" stopIfTrue="1">
      <formula>U167="$"</formula>
    </cfRule>
    <cfRule type="expression" dxfId="25" priority="29" stopIfTrue="1">
      <formula>U167&lt;&gt;#REF!</formula>
    </cfRule>
  </conditionalFormatting>
  <conditionalFormatting sqref="J308:N308">
    <cfRule type="expression" dxfId="24" priority="20" stopIfTrue="1">
      <formula>AND(J308="$",OR(#REF!="Yes",#REF!="No"))</formula>
    </cfRule>
    <cfRule type="expression" priority="21" stopIfTrue="1">
      <formula>J308="$"</formula>
    </cfRule>
    <cfRule type="expression" dxfId="23" priority="22" stopIfTrue="1">
      <formula>J308&lt;&gt;#REF!</formula>
    </cfRule>
  </conditionalFormatting>
  <conditionalFormatting sqref="A308">
    <cfRule type="expression" dxfId="22" priority="26">
      <formula>COUNTA(E308:X308)=0</formula>
    </cfRule>
  </conditionalFormatting>
  <conditionalFormatting sqref="R272">
    <cfRule type="expression" dxfId="21" priority="7" stopIfTrue="1">
      <formula>AND(R272="$",OR(#REF!="Yes",#REF!="No"))</formula>
    </cfRule>
    <cfRule type="expression" priority="8" stopIfTrue="1">
      <formula>R272="$"</formula>
    </cfRule>
    <cfRule type="expression" dxfId="20" priority="9" stopIfTrue="1">
      <formula>R272&lt;&gt;#REF!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148" id="{8FAB236F-D571-4945-87BE-9908F56F0187}">
            <xm:f>VLOOKUP(E1,Services!$A$1:$B$22,2,0)="Exclude"</xm:f>
            <x14:dxf>
              <font>
                <strike/>
                <color theme="0"/>
              </font>
              <fill>
                <patternFill>
                  <bgColor rgb="FFFF0000"/>
                </patternFill>
              </fill>
            </x14:dxf>
          </x14:cfRule>
          <xm:sqref>E1:S1</xm:sqref>
        </x14:conditionalFormatting>
        <x14:conditionalFormatting xmlns:xm="http://schemas.microsoft.com/office/excel/2006/main">
          <x14:cfRule type="expression" priority="1056" id="{185DCE39-293C-41D5-A341-B83FFD5CA6E0}">
            <xm:f>VLOOKUP(T1,Services!$A$1:$B$22,2,0)="Exclude"</xm:f>
            <x14:dxf>
              <font>
                <strike/>
                <color theme="0"/>
              </font>
              <fill>
                <patternFill>
                  <bgColor rgb="FFFF0000"/>
                </patternFill>
              </fill>
            </x14:dxf>
          </x14:cfRule>
          <xm:sqref>T1:V1</xm:sqref>
        </x14:conditionalFormatting>
        <x14:conditionalFormatting xmlns:xm="http://schemas.microsoft.com/office/excel/2006/main">
          <x14:cfRule type="expression" priority="1040" id="{5C739AB1-7971-4375-AF18-B8D003FCE991}">
            <xm:f>NOT(ISNUMBER(MATCH(C3,MyNetworks!$6:$6,0)))</xm:f>
            <x14:dxf>
              <fill>
                <patternFill>
                  <bgColor rgb="FFFF0000"/>
                </patternFill>
              </fill>
            </x14:dxf>
          </x14:cfRule>
          <xm:sqref>C3:C8 C414:C417 C276:C280 C162:C166 C282:C295 C10:C159 C297:C307 C208:C274 C168:C206 C309:C387</xm:sqref>
        </x14:conditionalFormatting>
        <x14:conditionalFormatting xmlns:xm="http://schemas.microsoft.com/office/excel/2006/main">
          <x14:cfRule type="expression" priority="621"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604" id="{D583B2BA-D13E-4418-BBBF-1962532C2F61}">
            <xm:f>NOT(ISNUMBER(MATCH(C160,MyNetworks!$6:$6,0)))</xm:f>
            <x14:dxf>
              <fill>
                <patternFill>
                  <bgColor rgb="FFFF0000"/>
                </patternFill>
              </fill>
            </x14:dxf>
          </x14:cfRule>
          <xm:sqref>C160:C161</xm:sqref>
        </x14:conditionalFormatting>
        <x14:conditionalFormatting xmlns:xm="http://schemas.microsoft.com/office/excel/2006/main">
          <x14:cfRule type="expression" priority="482" id="{8C1439F4-A4BC-49AB-AAC7-2B3FAD4C49FE}">
            <xm:f>VLOOKUP(V1,Services!$A$1:$B$22,2,0)="Exclude"</xm:f>
            <x14:dxf>
              <font>
                <strike/>
                <color theme="0"/>
              </font>
              <fill>
                <patternFill>
                  <bgColor rgb="FFFF0000"/>
                </patternFill>
              </fill>
            </x14:dxf>
          </x14:cfRule>
          <xm:sqref>V1</xm:sqref>
        </x14:conditionalFormatting>
        <x14:conditionalFormatting xmlns:xm="http://schemas.microsoft.com/office/excel/2006/main">
          <x14:cfRule type="expression" priority="394" id="{C111CA25-7775-42F4-8927-55E017CBB550}">
            <xm:f>VLOOKUP(U1,Services!$A$1:$B$22,2,0)="Exclude"</xm:f>
            <x14:dxf>
              <font>
                <strike/>
                <color theme="0"/>
              </font>
              <fill>
                <patternFill>
                  <bgColor rgb="FFFF0000"/>
                </patternFill>
              </fill>
            </x14:dxf>
          </x14:cfRule>
          <xm:sqref>U1</xm:sqref>
        </x14:conditionalFormatting>
        <x14:conditionalFormatting xmlns:xm="http://schemas.microsoft.com/office/excel/2006/main">
          <x14:cfRule type="expression" priority="351" id="{5819D2A1-72AE-4009-BBC2-6FAECB0950D3}">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305" id="{EF110355-64D8-4B31-828A-DD97505DFAA9}">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262" id="{EDF298BD-A71E-45B4-93F6-5A0D1A2AF5E9}">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261" id="{3B496FC3-CE8F-4802-B1F3-27070F2BA90A}">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244" id="{1C009B33-40DC-4D08-ABDE-878D29C58D51}">
            <xm:f>NOT(ISNUMBER(MATCH(C434,MyNetworks!$6:$6,0)))</xm:f>
            <x14:dxf>
              <fill>
                <patternFill>
                  <bgColor rgb="FFFF0000"/>
                </patternFill>
              </fill>
            </x14:dxf>
          </x14:cfRule>
          <xm:sqref>C434</xm:sqref>
        </x14:conditionalFormatting>
        <x14:conditionalFormatting xmlns:xm="http://schemas.microsoft.com/office/excel/2006/main">
          <x14:cfRule type="expression" priority="224" id="{D7531E6A-152D-4865-9617-A22ED67AFBEF}">
            <xm:f>NOT(ISNUMBER(MATCH(C435,MyNetworks!$6:$6,0)))</xm:f>
            <x14:dxf>
              <fill>
                <patternFill>
                  <bgColor rgb="FFFF0000"/>
                </patternFill>
              </fill>
            </x14:dxf>
          </x14:cfRule>
          <xm:sqref>C435</xm:sqref>
        </x14:conditionalFormatting>
        <x14:conditionalFormatting xmlns:xm="http://schemas.microsoft.com/office/excel/2006/main">
          <x14:cfRule type="expression" priority="177" id="{5AF411C6-D53C-4122-B986-6B6D7C9659F2}">
            <xm:f>NOT(ISNUMBER(MATCH(C9,MyNetworks!$6:$6,0)))</xm:f>
            <x14:dxf>
              <fill>
                <patternFill>
                  <bgColor rgb="FFFF0000"/>
                </patternFill>
              </fill>
            </x14:dxf>
          </x14:cfRule>
          <xm:sqref>C9</xm:sqref>
        </x14:conditionalFormatting>
        <x14:conditionalFormatting xmlns:xm="http://schemas.microsoft.com/office/excel/2006/main">
          <x14:cfRule type="expression" priority="142" id="{7F14C10E-D920-4AE6-B781-029C45097C42}">
            <xm:f>NOT(ISNUMBER(MATCH(C275,MyNetworks!$6:$6,0)))</xm:f>
            <x14:dxf>
              <fill>
                <patternFill>
                  <bgColor rgb="FFFF0000"/>
                </patternFill>
              </fill>
            </x14:dxf>
          </x14:cfRule>
          <xm:sqref>C275</xm:sqref>
        </x14:conditionalFormatting>
        <x14:conditionalFormatting xmlns:xm="http://schemas.microsoft.com/office/excel/2006/main">
          <x14:cfRule type="expression" priority="108" id="{071125FF-B824-43FF-921F-863C4F628CC4}">
            <xm:f>NOT(ISNUMBER(MATCH(C296,MyNetworks!$6:$6,0)))</xm:f>
            <x14:dxf>
              <fill>
                <patternFill>
                  <bgColor rgb="FFFF0000"/>
                </patternFill>
              </fill>
            </x14:dxf>
          </x14:cfRule>
          <xm:sqref>C296</xm:sqref>
        </x14:conditionalFormatting>
        <x14:conditionalFormatting xmlns:xm="http://schemas.microsoft.com/office/excel/2006/main">
          <x14:cfRule type="expression" priority="82" id="{44AA66DC-D6CD-47D1-8811-5E669A1A6519}">
            <xm:f>NOT(ISNUMBER(MATCH(C281,MyNetworks!$6:$6,0)))</xm:f>
            <x14:dxf>
              <fill>
                <patternFill>
                  <bgColor rgb="FFFF0000"/>
                </patternFill>
              </fill>
            </x14:dxf>
          </x14:cfRule>
          <xm:sqref>C281</xm:sqref>
        </x14:conditionalFormatting>
        <x14:conditionalFormatting xmlns:xm="http://schemas.microsoft.com/office/excel/2006/main">
          <x14:cfRule type="expression" priority="68" id="{8BF52A5B-7526-439B-A62D-13F05DEE28C2}">
            <xm:f>NOT(ISNUMBER(MATCH(C207,MyNetworks!$6:$6,0)))</xm:f>
            <x14:dxf>
              <fill>
                <patternFill>
                  <bgColor rgb="FFFF0000"/>
                </patternFill>
              </fill>
            </x14:dxf>
          </x14:cfRule>
          <xm:sqref>C207</xm:sqref>
        </x14:conditionalFormatting>
        <x14:conditionalFormatting xmlns:xm="http://schemas.microsoft.com/office/excel/2006/main">
          <x14:cfRule type="expression" priority="30" id="{35CBA1AA-3579-4A4A-A9C4-05CA24D3B33E}">
            <xm:f>NOT(ISNUMBER(MATCH(C167,MyNetworks!$6:$6,0)))</xm:f>
            <x14:dxf>
              <fill>
                <patternFill>
                  <bgColor rgb="FFFF0000"/>
                </patternFill>
              </fill>
            </x14:dxf>
          </x14:cfRule>
          <xm:sqref>C167</xm:sqref>
        </x14:conditionalFormatting>
        <x14:conditionalFormatting xmlns:xm="http://schemas.microsoft.com/office/excel/2006/main">
          <x14:cfRule type="expression" priority="19" id="{C5EAFE63-AE05-4312-8B5A-CCBFD1482A93}">
            <xm:f>NOT(ISNUMBER(MATCH(C308,MyNetworks!$6:$6,0)))</xm:f>
            <x14:dxf>
              <fill>
                <patternFill>
                  <bgColor rgb="FFFF0000"/>
                </patternFill>
              </fill>
            </x14:dxf>
          </x14:cfRule>
          <xm:sqref>C308</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4"/>
  <sheetViews>
    <sheetView zoomScaleNormal="100" workbookViewId="0"/>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171</v>
      </c>
      <c r="E1" t="s">
        <v>191</v>
      </c>
      <c r="G1" t="s">
        <v>413</v>
      </c>
      <c r="I1">
        <f>COUNTIF(B6:B200,0)+COUNTIF(E6:E200,0)</f>
        <v>120</v>
      </c>
    </row>
    <row r="2" spans="1:9" x14ac:dyDescent="0.4">
      <c r="A2" s="10" t="s">
        <v>171</v>
      </c>
      <c r="B2" t="s">
        <v>1</v>
      </c>
      <c r="D2" s="10" t="s">
        <v>185</v>
      </c>
      <c r="E2" t="s">
        <v>1</v>
      </c>
    </row>
    <row r="4" spans="1:9" x14ac:dyDescent="0.4">
      <c r="A4" s="10" t="s">
        <v>415</v>
      </c>
      <c r="D4" s="10" t="s">
        <v>415</v>
      </c>
    </row>
    <row r="5" spans="1:9" x14ac:dyDescent="0.4">
      <c r="A5" s="10" t="s">
        <v>317</v>
      </c>
      <c r="B5" t="s">
        <v>86</v>
      </c>
      <c r="D5" s="10" t="s">
        <v>317</v>
      </c>
      <c r="E5" t="s">
        <v>86</v>
      </c>
      <c r="G5" s="10"/>
      <c r="H5" s="10"/>
    </row>
    <row r="6" spans="1:9" x14ac:dyDescent="0.4">
      <c r="A6" t="s">
        <v>848</v>
      </c>
      <c r="B6" s="173"/>
      <c r="D6" t="s">
        <v>5</v>
      </c>
      <c r="E6" s="173">
        <v>1</v>
      </c>
    </row>
    <row r="7" spans="1:9" x14ac:dyDescent="0.4">
      <c r="A7" t="s">
        <v>0</v>
      </c>
      <c r="B7" s="173">
        <v>1</v>
      </c>
      <c r="D7" t="s">
        <v>87</v>
      </c>
      <c r="E7" s="173">
        <v>0</v>
      </c>
    </row>
    <row r="8" spans="1:9" x14ac:dyDescent="0.4">
      <c r="A8" t="s">
        <v>781</v>
      </c>
      <c r="B8" s="173">
        <v>0</v>
      </c>
      <c r="D8" t="s">
        <v>294</v>
      </c>
      <c r="E8" s="173">
        <v>1</v>
      </c>
    </row>
    <row r="9" spans="1:9" x14ac:dyDescent="0.4">
      <c r="A9" t="s">
        <v>6</v>
      </c>
      <c r="B9" s="173">
        <v>0</v>
      </c>
      <c r="D9" t="s">
        <v>89</v>
      </c>
      <c r="E9" s="173">
        <v>0</v>
      </c>
    </row>
    <row r="10" spans="1:9" x14ac:dyDescent="0.4">
      <c r="A10" t="s">
        <v>7</v>
      </c>
      <c r="B10" s="173">
        <v>0</v>
      </c>
      <c r="D10" t="s">
        <v>10</v>
      </c>
      <c r="E10" s="173">
        <v>0</v>
      </c>
    </row>
    <row r="11" spans="1:9" x14ac:dyDescent="0.4">
      <c r="A11" t="s">
        <v>8</v>
      </c>
      <c r="B11" s="173">
        <v>0</v>
      </c>
      <c r="D11" t="s">
        <v>93</v>
      </c>
      <c r="E11" s="173">
        <v>0</v>
      </c>
    </row>
    <row r="12" spans="1:9" x14ac:dyDescent="0.4">
      <c r="A12" t="s">
        <v>9</v>
      </c>
      <c r="B12" s="173">
        <v>0</v>
      </c>
      <c r="D12" t="s">
        <v>373</v>
      </c>
      <c r="E12" s="173">
        <v>0</v>
      </c>
    </row>
    <row r="13" spans="1:9" x14ac:dyDescent="0.4">
      <c r="A13" t="s">
        <v>11</v>
      </c>
      <c r="B13" s="173">
        <v>0</v>
      </c>
      <c r="D13" t="s">
        <v>18</v>
      </c>
      <c r="E13" s="173">
        <v>0</v>
      </c>
    </row>
    <row r="14" spans="1:9" x14ac:dyDescent="0.4">
      <c r="A14" t="s">
        <v>14</v>
      </c>
      <c r="B14" s="173">
        <v>0</v>
      </c>
      <c r="D14" t="s">
        <v>21</v>
      </c>
      <c r="E14" s="173">
        <v>0</v>
      </c>
    </row>
    <row r="15" spans="1:9" x14ac:dyDescent="0.4">
      <c r="A15" t="s">
        <v>172</v>
      </c>
      <c r="B15" s="173">
        <v>1</v>
      </c>
      <c r="D15" t="s">
        <v>22</v>
      </c>
      <c r="E15" s="173">
        <v>1</v>
      </c>
    </row>
    <row r="16" spans="1:9" x14ac:dyDescent="0.4">
      <c r="A16" t="s">
        <v>2</v>
      </c>
      <c r="B16" s="173">
        <v>1</v>
      </c>
      <c r="D16" t="s">
        <v>24</v>
      </c>
      <c r="E16" s="173">
        <v>0</v>
      </c>
    </row>
    <row r="17" spans="1:5" x14ac:dyDescent="0.4">
      <c r="A17" t="s">
        <v>15</v>
      </c>
      <c r="B17" s="173">
        <v>0</v>
      </c>
      <c r="D17" t="s">
        <v>26</v>
      </c>
      <c r="E17" s="173">
        <v>0</v>
      </c>
    </row>
    <row r="18" spans="1:5" x14ac:dyDescent="0.4">
      <c r="A18" t="s">
        <v>16</v>
      </c>
      <c r="B18" s="173">
        <v>0</v>
      </c>
      <c r="D18" t="s">
        <v>27</v>
      </c>
      <c r="E18" s="173">
        <v>0</v>
      </c>
    </row>
    <row r="19" spans="1:5" x14ac:dyDescent="0.4">
      <c r="A19" t="s">
        <v>153</v>
      </c>
      <c r="B19" s="173">
        <v>0</v>
      </c>
      <c r="D19" t="s">
        <v>173</v>
      </c>
      <c r="E19" s="173">
        <v>0</v>
      </c>
    </row>
    <row r="20" spans="1:5" x14ac:dyDescent="0.4">
      <c r="A20" t="s">
        <v>19</v>
      </c>
      <c r="B20" s="173">
        <v>0</v>
      </c>
      <c r="D20" t="s">
        <v>114</v>
      </c>
      <c r="E20" s="173">
        <v>0</v>
      </c>
    </row>
    <row r="21" spans="1:5" x14ac:dyDescent="0.4">
      <c r="A21" t="s">
        <v>96</v>
      </c>
      <c r="B21" s="173">
        <v>0</v>
      </c>
      <c r="D21" t="s">
        <v>168</v>
      </c>
      <c r="E21" s="173">
        <v>0</v>
      </c>
    </row>
    <row r="22" spans="1:5" x14ac:dyDescent="0.4">
      <c r="A22" t="s">
        <v>20</v>
      </c>
      <c r="B22" s="173">
        <v>0</v>
      </c>
      <c r="D22" t="s">
        <v>915</v>
      </c>
      <c r="E22" s="173">
        <v>0</v>
      </c>
    </row>
    <row r="23" spans="1:5" x14ac:dyDescent="0.4">
      <c r="A23" t="s">
        <v>156</v>
      </c>
      <c r="B23" s="173">
        <v>0</v>
      </c>
      <c r="D23" t="s">
        <v>178</v>
      </c>
      <c r="E23" s="173">
        <v>0</v>
      </c>
    </row>
    <row r="24" spans="1:5" x14ac:dyDescent="0.4">
      <c r="A24" t="s">
        <v>539</v>
      </c>
      <c r="B24" s="173">
        <v>0</v>
      </c>
      <c r="D24" t="s">
        <v>118</v>
      </c>
      <c r="E24" s="173">
        <v>0</v>
      </c>
    </row>
    <row r="25" spans="1:5" x14ac:dyDescent="0.4">
      <c r="A25" t="s">
        <v>23</v>
      </c>
      <c r="B25" s="173">
        <v>0</v>
      </c>
      <c r="D25" t="s">
        <v>119</v>
      </c>
      <c r="E25" s="173">
        <v>0</v>
      </c>
    </row>
    <row r="26" spans="1:5" x14ac:dyDescent="0.4">
      <c r="A26" t="s">
        <v>25</v>
      </c>
      <c r="B26" s="173">
        <v>0</v>
      </c>
      <c r="D26" t="s">
        <v>43</v>
      </c>
      <c r="E26" s="173">
        <v>0</v>
      </c>
    </row>
    <row r="27" spans="1:5" x14ac:dyDescent="0.4">
      <c r="A27" t="s">
        <v>28</v>
      </c>
      <c r="B27" s="173">
        <v>0</v>
      </c>
      <c r="D27" t="s">
        <v>334</v>
      </c>
      <c r="E27" s="173">
        <v>0</v>
      </c>
    </row>
    <row r="28" spans="1:5" x14ac:dyDescent="0.4">
      <c r="A28" t="s">
        <v>29</v>
      </c>
      <c r="B28" s="173">
        <v>0</v>
      </c>
      <c r="D28" t="s">
        <v>47</v>
      </c>
      <c r="E28" s="173">
        <v>0</v>
      </c>
    </row>
    <row r="29" spans="1:5" x14ac:dyDescent="0.4">
      <c r="A29" t="s">
        <v>30</v>
      </c>
      <c r="B29" s="173">
        <v>0</v>
      </c>
      <c r="D29" t="s">
        <v>48</v>
      </c>
      <c r="E29" s="173">
        <v>0</v>
      </c>
    </row>
    <row r="30" spans="1:5" x14ac:dyDescent="0.4">
      <c r="A30" t="s">
        <v>31</v>
      </c>
      <c r="B30" s="173">
        <v>0</v>
      </c>
      <c r="D30" t="s">
        <v>121</v>
      </c>
      <c r="E30" s="173">
        <v>0</v>
      </c>
    </row>
    <row r="31" spans="1:5" x14ac:dyDescent="0.4">
      <c r="A31" t="s">
        <v>33</v>
      </c>
      <c r="B31" s="173">
        <v>0</v>
      </c>
      <c r="D31" t="s">
        <v>51</v>
      </c>
      <c r="E31" s="173">
        <v>0</v>
      </c>
    </row>
    <row r="32" spans="1:5" x14ac:dyDescent="0.4">
      <c r="A32" t="s">
        <v>174</v>
      </c>
      <c r="B32" s="173">
        <v>0</v>
      </c>
      <c r="D32" t="s">
        <v>124</v>
      </c>
      <c r="E32" s="173">
        <v>0</v>
      </c>
    </row>
    <row r="33" spans="1:5" x14ac:dyDescent="0.4">
      <c r="A33" t="s">
        <v>390</v>
      </c>
      <c r="B33" s="173">
        <v>0</v>
      </c>
      <c r="D33" t="s">
        <v>125</v>
      </c>
      <c r="E33" s="173">
        <v>0</v>
      </c>
    </row>
    <row r="34" spans="1:5" x14ac:dyDescent="0.4">
      <c r="A34" t="s">
        <v>391</v>
      </c>
      <c r="B34" s="173">
        <v>0</v>
      </c>
      <c r="D34" t="s">
        <v>52</v>
      </c>
      <c r="E34" s="173">
        <v>0</v>
      </c>
    </row>
    <row r="35" spans="1:5" x14ac:dyDescent="0.4">
      <c r="A35" t="s">
        <v>34</v>
      </c>
      <c r="B35" s="173">
        <v>0</v>
      </c>
      <c r="D35" t="s">
        <v>59</v>
      </c>
      <c r="E35" s="173">
        <v>0</v>
      </c>
    </row>
    <row r="36" spans="1:5" x14ac:dyDescent="0.4">
      <c r="A36" t="s">
        <v>194</v>
      </c>
      <c r="B36" s="173">
        <v>1</v>
      </c>
      <c r="D36" t="s">
        <v>60</v>
      </c>
      <c r="E36" s="173">
        <v>0</v>
      </c>
    </row>
    <row r="37" spans="1:5" x14ac:dyDescent="0.4">
      <c r="A37" t="s">
        <v>35</v>
      </c>
      <c r="B37" s="173">
        <v>0</v>
      </c>
      <c r="D37" t="s">
        <v>61</v>
      </c>
      <c r="E37" s="173">
        <v>0</v>
      </c>
    </row>
    <row r="38" spans="1:5" x14ac:dyDescent="0.4">
      <c r="A38" t="s">
        <v>36</v>
      </c>
      <c r="B38" s="173">
        <v>0</v>
      </c>
      <c r="D38" t="s">
        <v>62</v>
      </c>
      <c r="E38" s="173">
        <v>0</v>
      </c>
    </row>
    <row r="39" spans="1:5" x14ac:dyDescent="0.4">
      <c r="A39" t="s">
        <v>175</v>
      </c>
      <c r="B39" s="173">
        <v>0</v>
      </c>
      <c r="D39" t="s">
        <v>135</v>
      </c>
      <c r="E39" s="173">
        <v>0</v>
      </c>
    </row>
    <row r="40" spans="1:5" x14ac:dyDescent="0.4">
      <c r="A40" t="s">
        <v>176</v>
      </c>
      <c r="B40" s="173">
        <v>0</v>
      </c>
      <c r="D40" t="s">
        <v>139</v>
      </c>
      <c r="E40" s="173">
        <v>0</v>
      </c>
    </row>
    <row r="41" spans="1:5" x14ac:dyDescent="0.4">
      <c r="A41" t="s">
        <v>224</v>
      </c>
      <c r="B41" s="173">
        <v>1</v>
      </c>
      <c r="D41" t="s">
        <v>64</v>
      </c>
      <c r="E41" s="173">
        <v>0</v>
      </c>
    </row>
    <row r="42" spans="1:5" x14ac:dyDescent="0.4">
      <c r="A42" t="s">
        <v>37</v>
      </c>
      <c r="B42" s="173">
        <v>0</v>
      </c>
      <c r="D42" t="s">
        <v>144</v>
      </c>
      <c r="E42" s="173">
        <v>0</v>
      </c>
    </row>
    <row r="43" spans="1:5" x14ac:dyDescent="0.4">
      <c r="A43" t="s">
        <v>38</v>
      </c>
      <c r="B43" s="173">
        <v>0</v>
      </c>
      <c r="D43" t="s">
        <v>78</v>
      </c>
      <c r="E43" s="173">
        <v>0</v>
      </c>
    </row>
    <row r="44" spans="1:5" x14ac:dyDescent="0.4">
      <c r="A44" t="s">
        <v>177</v>
      </c>
      <c r="B44" s="173">
        <v>0</v>
      </c>
      <c r="D44" t="s">
        <v>149</v>
      </c>
      <c r="E44" s="173">
        <v>0</v>
      </c>
    </row>
    <row r="45" spans="1:5" x14ac:dyDescent="0.4">
      <c r="A45" t="s">
        <v>39</v>
      </c>
      <c r="B45" s="173">
        <v>0</v>
      </c>
      <c r="D45" t="s">
        <v>81</v>
      </c>
      <c r="E45" s="173">
        <v>0</v>
      </c>
    </row>
    <row r="46" spans="1:5" x14ac:dyDescent="0.4">
      <c r="A46" t="s">
        <v>40</v>
      </c>
      <c r="B46" s="173">
        <v>0</v>
      </c>
      <c r="D46" t="s">
        <v>82</v>
      </c>
      <c r="E46" s="173">
        <v>0</v>
      </c>
    </row>
    <row r="47" spans="1:5" x14ac:dyDescent="0.4">
      <c r="A47" t="s">
        <v>42</v>
      </c>
      <c r="B47" s="173">
        <v>0</v>
      </c>
    </row>
    <row r="48" spans="1:5" x14ac:dyDescent="0.4">
      <c r="A48" t="s">
        <v>44</v>
      </c>
      <c r="B48" s="173">
        <v>0</v>
      </c>
    </row>
    <row r="49" spans="1:2" x14ac:dyDescent="0.4">
      <c r="A49" t="s">
        <v>45</v>
      </c>
      <c r="B49" s="173">
        <v>0</v>
      </c>
    </row>
    <row r="50" spans="1:2" x14ac:dyDescent="0.4">
      <c r="A50" t="s">
        <v>46</v>
      </c>
      <c r="B50" s="173">
        <v>0</v>
      </c>
    </row>
    <row r="51" spans="1:2" x14ac:dyDescent="0.4">
      <c r="A51" t="s">
        <v>120</v>
      </c>
      <c r="B51" s="173">
        <v>0</v>
      </c>
    </row>
    <row r="52" spans="1:2" x14ac:dyDescent="0.4">
      <c r="A52" t="s">
        <v>300</v>
      </c>
      <c r="B52" s="173">
        <v>0</v>
      </c>
    </row>
    <row r="53" spans="1:2" x14ac:dyDescent="0.4">
      <c r="A53" t="s">
        <v>731</v>
      </c>
      <c r="B53" s="173">
        <v>0</v>
      </c>
    </row>
    <row r="54" spans="1:2" x14ac:dyDescent="0.4">
      <c r="A54" t="s">
        <v>49</v>
      </c>
      <c r="B54" s="173">
        <v>0</v>
      </c>
    </row>
    <row r="55" spans="1:2" x14ac:dyDescent="0.4">
      <c r="A55" t="s">
        <v>154</v>
      </c>
      <c r="B55" s="173">
        <v>0</v>
      </c>
    </row>
    <row r="56" spans="1:2" x14ac:dyDescent="0.4">
      <c r="A56" t="s">
        <v>50</v>
      </c>
      <c r="B56" s="173">
        <v>0</v>
      </c>
    </row>
    <row r="57" spans="1:2" x14ac:dyDescent="0.4">
      <c r="A57" t="s">
        <v>378</v>
      </c>
      <c r="B57" s="173">
        <v>0</v>
      </c>
    </row>
    <row r="58" spans="1:2" x14ac:dyDescent="0.4">
      <c r="A58" t="s">
        <v>53</v>
      </c>
      <c r="B58" s="173">
        <v>0</v>
      </c>
    </row>
    <row r="59" spans="1:2" x14ac:dyDescent="0.4">
      <c r="A59" t="s">
        <v>54</v>
      </c>
      <c r="B59" s="173">
        <v>0</v>
      </c>
    </row>
    <row r="60" spans="1:2" x14ac:dyDescent="0.4">
      <c r="A60" t="s">
        <v>55</v>
      </c>
      <c r="B60" s="173">
        <v>0</v>
      </c>
    </row>
    <row r="61" spans="1:2" x14ac:dyDescent="0.4">
      <c r="A61" t="s">
        <v>4</v>
      </c>
      <c r="B61" s="173">
        <v>1</v>
      </c>
    </row>
    <row r="62" spans="1:2" x14ac:dyDescent="0.4">
      <c r="A62" t="s">
        <v>179</v>
      </c>
      <c r="B62" s="173">
        <v>0</v>
      </c>
    </row>
    <row r="63" spans="1:2" x14ac:dyDescent="0.4">
      <c r="A63" t="s">
        <v>126</v>
      </c>
      <c r="B63" s="173">
        <v>0</v>
      </c>
    </row>
    <row r="64" spans="1:2" x14ac:dyDescent="0.4">
      <c r="A64" t="s">
        <v>127</v>
      </c>
      <c r="B64" s="173">
        <v>0</v>
      </c>
    </row>
    <row r="65" spans="1:2" x14ac:dyDescent="0.4">
      <c r="A65" t="s">
        <v>56</v>
      </c>
      <c r="B65" s="173">
        <v>0</v>
      </c>
    </row>
    <row r="66" spans="1:2" x14ac:dyDescent="0.4">
      <c r="A66" t="s">
        <v>131</v>
      </c>
      <c r="B66" s="173">
        <v>0</v>
      </c>
    </row>
    <row r="67" spans="1:2" x14ac:dyDescent="0.4">
      <c r="A67" t="s">
        <v>785</v>
      </c>
      <c r="B67" s="173">
        <v>0</v>
      </c>
    </row>
    <row r="68" spans="1:2" x14ac:dyDescent="0.4">
      <c r="A68" t="s">
        <v>337</v>
      </c>
      <c r="B68" s="173">
        <v>0</v>
      </c>
    </row>
    <row r="69" spans="1:2" x14ac:dyDescent="0.4">
      <c r="A69" t="s">
        <v>181</v>
      </c>
      <c r="B69" s="173">
        <v>0</v>
      </c>
    </row>
    <row r="70" spans="1:2" x14ac:dyDescent="0.4">
      <c r="A70" t="s">
        <v>63</v>
      </c>
      <c r="B70" s="173">
        <v>0</v>
      </c>
    </row>
    <row r="71" spans="1:2" x14ac:dyDescent="0.4">
      <c r="A71" t="s">
        <v>918</v>
      </c>
      <c r="B71" s="173">
        <v>0</v>
      </c>
    </row>
    <row r="72" spans="1:2" x14ac:dyDescent="0.4">
      <c r="A72" t="s">
        <v>137</v>
      </c>
      <c r="B72" s="173">
        <v>0</v>
      </c>
    </row>
    <row r="73" spans="1:2" x14ac:dyDescent="0.4">
      <c r="A73" t="s">
        <v>65</v>
      </c>
      <c r="B73" s="173">
        <v>0</v>
      </c>
    </row>
    <row r="74" spans="1:2" x14ac:dyDescent="0.4">
      <c r="A74" t="s">
        <v>182</v>
      </c>
      <c r="B74" s="173">
        <v>0</v>
      </c>
    </row>
    <row r="75" spans="1:2" x14ac:dyDescent="0.4">
      <c r="A75" t="s">
        <v>302</v>
      </c>
      <c r="B75" s="173">
        <v>0</v>
      </c>
    </row>
    <row r="76" spans="1:2" x14ac:dyDescent="0.4">
      <c r="A76" t="s">
        <v>158</v>
      </c>
      <c r="B76" s="173">
        <v>0</v>
      </c>
    </row>
    <row r="77" spans="1:2" x14ac:dyDescent="0.4">
      <c r="A77" t="s">
        <v>68</v>
      </c>
      <c r="B77" s="173">
        <v>0</v>
      </c>
    </row>
    <row r="78" spans="1:2" x14ac:dyDescent="0.4">
      <c r="A78" t="s">
        <v>69</v>
      </c>
      <c r="B78" s="173">
        <v>0</v>
      </c>
    </row>
    <row r="79" spans="1:2" x14ac:dyDescent="0.4">
      <c r="A79" t="s">
        <v>155</v>
      </c>
      <c r="B79" s="173">
        <v>0</v>
      </c>
    </row>
    <row r="80" spans="1:2" x14ac:dyDescent="0.4">
      <c r="A80" t="s">
        <v>70</v>
      </c>
      <c r="B80" s="173">
        <v>0</v>
      </c>
    </row>
    <row r="81" spans="1:2" x14ac:dyDescent="0.4">
      <c r="A81" t="s">
        <v>71</v>
      </c>
      <c r="B81" s="173">
        <v>0</v>
      </c>
    </row>
    <row r="82" spans="1:2" x14ac:dyDescent="0.4">
      <c r="A82" t="s">
        <v>72</v>
      </c>
      <c r="B82" s="173">
        <v>0</v>
      </c>
    </row>
    <row r="83" spans="1:2" x14ac:dyDescent="0.4">
      <c r="A83" t="s">
        <v>303</v>
      </c>
      <c r="B83" s="173">
        <v>0</v>
      </c>
    </row>
    <row r="84" spans="1:2" x14ac:dyDescent="0.4">
      <c r="A84" t="s">
        <v>73</v>
      </c>
      <c r="B84" s="173">
        <v>0</v>
      </c>
    </row>
    <row r="85" spans="1:2" x14ac:dyDescent="0.4">
      <c r="A85" t="s">
        <v>74</v>
      </c>
      <c r="B85" s="173">
        <v>0</v>
      </c>
    </row>
    <row r="86" spans="1:2" x14ac:dyDescent="0.4">
      <c r="A86" t="s">
        <v>75</v>
      </c>
      <c r="B86" s="173">
        <v>0</v>
      </c>
    </row>
    <row r="87" spans="1:2" x14ac:dyDescent="0.4">
      <c r="A87" t="s">
        <v>76</v>
      </c>
      <c r="B87" s="173">
        <v>0</v>
      </c>
    </row>
    <row r="88" spans="1:2" x14ac:dyDescent="0.4">
      <c r="A88" t="s">
        <v>77</v>
      </c>
      <c r="B88" s="173">
        <v>0</v>
      </c>
    </row>
    <row r="89" spans="1:2" x14ac:dyDescent="0.4">
      <c r="A89" t="s">
        <v>148</v>
      </c>
      <c r="B89" s="173">
        <v>0</v>
      </c>
    </row>
    <row r="90" spans="1:2" x14ac:dyDescent="0.4">
      <c r="A90" t="s">
        <v>159</v>
      </c>
      <c r="B90" s="173">
        <v>0</v>
      </c>
    </row>
    <row r="91" spans="1:2" x14ac:dyDescent="0.4">
      <c r="A91" t="s">
        <v>80</v>
      </c>
      <c r="B91" s="173">
        <v>0</v>
      </c>
    </row>
    <row r="92" spans="1:2" x14ac:dyDescent="0.4">
      <c r="A92" t="s">
        <v>381</v>
      </c>
      <c r="B92" s="173">
        <v>0</v>
      </c>
    </row>
    <row r="93" spans="1:2" x14ac:dyDescent="0.4">
      <c r="A93" t="s">
        <v>368</v>
      </c>
      <c r="B93" s="173">
        <v>0</v>
      </c>
    </row>
    <row r="94" spans="1:2" x14ac:dyDescent="0.4">
      <c r="A94" t="s">
        <v>160</v>
      </c>
      <c r="B94" s="17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2020-01-15T18:45:17Z</dcterms:modified>
</cp:coreProperties>
</file>